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M:\Technical Services\Underground Injection Control\Quarterly Disposal Fees\"/>
    </mc:Choice>
  </mc:AlternateContent>
  <xr:revisionPtr revIDLastSave="0" documentId="13_ncr:1_{2E8161B4-8DF3-42E0-B08C-64C58046062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2018" sheetId="1" r:id="rId1"/>
    <sheet name="Summary" sheetId="2" r:id="rId2"/>
  </sheets>
  <definedNames>
    <definedName name="_xlnm._FilterDatabase" localSheetId="0" hidden="1">'2018'!$A$6:$R$1305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1" i="1" l="1"/>
  <c r="J101" i="1"/>
  <c r="F101" i="1"/>
  <c r="M100" i="1"/>
  <c r="K100" i="1"/>
  <c r="L100" i="1" s="1"/>
  <c r="I100" i="1"/>
  <c r="H100" i="1"/>
  <c r="G100" i="1"/>
  <c r="M99" i="1"/>
  <c r="K99" i="1"/>
  <c r="L99" i="1" s="1"/>
  <c r="I99" i="1"/>
  <c r="H99" i="1"/>
  <c r="G99" i="1"/>
  <c r="M98" i="1"/>
  <c r="K98" i="1"/>
  <c r="L98" i="1" s="1"/>
  <c r="G98" i="1"/>
  <c r="I98" i="1" s="1"/>
  <c r="M97" i="1"/>
  <c r="M101" i="1" s="1"/>
  <c r="K97" i="1"/>
  <c r="L97" i="1" s="1"/>
  <c r="G97" i="1"/>
  <c r="I97" i="1" s="1"/>
  <c r="K95" i="1"/>
  <c r="J95" i="1"/>
  <c r="F95" i="1"/>
  <c r="M94" i="1"/>
  <c r="K94" i="1"/>
  <c r="L94" i="1" s="1"/>
  <c r="I94" i="1"/>
  <c r="H94" i="1"/>
  <c r="G94" i="1"/>
  <c r="M93" i="1"/>
  <c r="K93" i="1"/>
  <c r="L93" i="1" s="1"/>
  <c r="I93" i="1"/>
  <c r="H93" i="1"/>
  <c r="G93" i="1"/>
  <c r="M92" i="1"/>
  <c r="K92" i="1"/>
  <c r="L92" i="1" s="1"/>
  <c r="G92" i="1"/>
  <c r="I92" i="1" s="1"/>
  <c r="M91" i="1"/>
  <c r="M95" i="1" s="1"/>
  <c r="K91" i="1"/>
  <c r="L91" i="1" s="1"/>
  <c r="I91" i="1"/>
  <c r="H91" i="1"/>
  <c r="G91" i="1"/>
  <c r="I101" i="1" l="1"/>
  <c r="H98" i="1"/>
  <c r="G101" i="1"/>
  <c r="H97" i="1"/>
  <c r="L101" i="1"/>
  <c r="Q97" i="1"/>
  <c r="P97" i="1" s="1"/>
  <c r="Q98" i="1"/>
  <c r="Q99" i="1"/>
  <c r="P99" i="1" s="1"/>
  <c r="Q100" i="1"/>
  <c r="H95" i="1"/>
  <c r="G95" i="1"/>
  <c r="Q92" i="1"/>
  <c r="H92" i="1"/>
  <c r="L95" i="1"/>
  <c r="Q91" i="1"/>
  <c r="P91" i="1" s="1"/>
  <c r="Q93" i="1"/>
  <c r="P93" i="1" s="1"/>
  <c r="Q94" i="1"/>
  <c r="I95" i="1"/>
  <c r="J1295" i="1"/>
  <c r="F1295" i="1"/>
  <c r="K1294" i="1"/>
  <c r="M1294" i="1" s="1"/>
  <c r="G1294" i="1"/>
  <c r="I1294" i="1" s="1"/>
  <c r="K1293" i="1"/>
  <c r="M1293" i="1" s="1"/>
  <c r="G1293" i="1"/>
  <c r="I1293" i="1" s="1"/>
  <c r="K1292" i="1"/>
  <c r="M1292" i="1" s="1"/>
  <c r="G1292" i="1"/>
  <c r="I1292" i="1" s="1"/>
  <c r="K1291" i="1"/>
  <c r="K1295" i="1" s="1"/>
  <c r="G1291" i="1"/>
  <c r="I1291" i="1" s="1"/>
  <c r="H101" i="1" l="1"/>
  <c r="P98" i="1"/>
  <c r="P100" i="1"/>
  <c r="P101" i="1" s="1"/>
  <c r="P94" i="1"/>
  <c r="P92" i="1"/>
  <c r="P95" i="1" s="1"/>
  <c r="I1295" i="1"/>
  <c r="Q1294" i="1"/>
  <c r="Q1292" i="1"/>
  <c r="Q1291" i="1"/>
  <c r="P1291" i="1" s="1"/>
  <c r="L1291" i="1"/>
  <c r="L1295" i="1" s="1"/>
  <c r="L1292" i="1"/>
  <c r="L1293" i="1"/>
  <c r="L1294" i="1"/>
  <c r="H1291" i="1"/>
  <c r="M1291" i="1"/>
  <c r="M1295" i="1" s="1"/>
  <c r="H1292" i="1"/>
  <c r="H1293" i="1"/>
  <c r="H1294" i="1"/>
  <c r="G1295" i="1"/>
  <c r="H1295" i="1" l="1"/>
  <c r="P1294" i="1"/>
  <c r="P1292" i="1"/>
  <c r="Q1293" i="1"/>
  <c r="P1293" i="1" s="1"/>
  <c r="L410" i="1"/>
  <c r="J1025" i="1"/>
  <c r="F1025" i="1"/>
  <c r="K1024" i="1"/>
  <c r="M1024" i="1" s="1"/>
  <c r="G1024" i="1"/>
  <c r="I1024" i="1" s="1"/>
  <c r="K1023" i="1"/>
  <c r="M1023" i="1" s="1"/>
  <c r="G1023" i="1"/>
  <c r="I1023" i="1" s="1"/>
  <c r="K1022" i="1"/>
  <c r="M1022" i="1" s="1"/>
  <c r="G1022" i="1"/>
  <c r="I1022" i="1" s="1"/>
  <c r="K1021" i="1"/>
  <c r="G1021" i="1"/>
  <c r="I1021" i="1" s="1"/>
  <c r="J1031" i="1"/>
  <c r="F1031" i="1"/>
  <c r="K1030" i="1"/>
  <c r="M1030" i="1" s="1"/>
  <c r="G1030" i="1"/>
  <c r="I1030" i="1" s="1"/>
  <c r="K1029" i="1"/>
  <c r="M1029" i="1" s="1"/>
  <c r="G1029" i="1"/>
  <c r="I1029" i="1" s="1"/>
  <c r="K1028" i="1"/>
  <c r="M1028" i="1" s="1"/>
  <c r="G1028" i="1"/>
  <c r="I1028" i="1" s="1"/>
  <c r="K1027" i="1"/>
  <c r="G1027" i="1"/>
  <c r="I1027" i="1" s="1"/>
  <c r="P1295" i="1" l="1"/>
  <c r="K1031" i="1"/>
  <c r="Q1030" i="1"/>
  <c r="P1030" i="1" s="1"/>
  <c r="K1025" i="1"/>
  <c r="I1025" i="1"/>
  <c r="L1022" i="1"/>
  <c r="L1023" i="1"/>
  <c r="L1024" i="1"/>
  <c r="H1021" i="1"/>
  <c r="M1021" i="1"/>
  <c r="M1025" i="1" s="1"/>
  <c r="H1022" i="1"/>
  <c r="H1023" i="1"/>
  <c r="H1024" i="1"/>
  <c r="G1025" i="1"/>
  <c r="I1031" i="1"/>
  <c r="L1028" i="1"/>
  <c r="L1029" i="1"/>
  <c r="L1030" i="1"/>
  <c r="H1027" i="1"/>
  <c r="M1027" i="1"/>
  <c r="M1031" i="1" s="1"/>
  <c r="H1028" i="1"/>
  <c r="H1029" i="1"/>
  <c r="H1030" i="1"/>
  <c r="G1031" i="1"/>
  <c r="J209" i="1"/>
  <c r="F209" i="1"/>
  <c r="K208" i="1"/>
  <c r="G208" i="1"/>
  <c r="I208" i="1" s="1"/>
  <c r="H208" i="1" s="1"/>
  <c r="K207" i="1"/>
  <c r="M207" i="1" s="1"/>
  <c r="G207" i="1"/>
  <c r="K206" i="1"/>
  <c r="M206" i="1" s="1"/>
  <c r="G206" i="1"/>
  <c r="I206" i="1" s="1"/>
  <c r="K205" i="1"/>
  <c r="M205" i="1" s="1"/>
  <c r="G205" i="1"/>
  <c r="I205" i="1" s="1"/>
  <c r="J215" i="1"/>
  <c r="F215" i="1"/>
  <c r="K214" i="1"/>
  <c r="M214" i="1" s="1"/>
  <c r="G214" i="1"/>
  <c r="I214" i="1" s="1"/>
  <c r="H214" i="1" s="1"/>
  <c r="K213" i="1"/>
  <c r="M213" i="1" s="1"/>
  <c r="G213" i="1"/>
  <c r="I213" i="1" s="1"/>
  <c r="H213" i="1" s="1"/>
  <c r="K212" i="1"/>
  <c r="M212" i="1" s="1"/>
  <c r="I212" i="1"/>
  <c r="H212" i="1" s="1"/>
  <c r="G212" i="1"/>
  <c r="K211" i="1"/>
  <c r="M211" i="1" s="1"/>
  <c r="G211" i="1"/>
  <c r="I211" i="1" s="1"/>
  <c r="J221" i="1"/>
  <c r="F221" i="1"/>
  <c r="K220" i="1"/>
  <c r="M220" i="1" s="1"/>
  <c r="G220" i="1"/>
  <c r="I220" i="1" s="1"/>
  <c r="H220" i="1" s="1"/>
  <c r="K219" i="1"/>
  <c r="M219" i="1" s="1"/>
  <c r="G219" i="1"/>
  <c r="I219" i="1" s="1"/>
  <c r="H219" i="1" s="1"/>
  <c r="K218" i="1"/>
  <c r="M218" i="1" s="1"/>
  <c r="G218" i="1"/>
  <c r="I218" i="1" s="1"/>
  <c r="K217" i="1"/>
  <c r="M217" i="1" s="1"/>
  <c r="G217" i="1"/>
  <c r="I217" i="1" s="1"/>
  <c r="J227" i="1"/>
  <c r="F227" i="1"/>
  <c r="K226" i="1"/>
  <c r="M226" i="1" s="1"/>
  <c r="G226" i="1"/>
  <c r="I226" i="1" s="1"/>
  <c r="H226" i="1" s="1"/>
  <c r="K225" i="1"/>
  <c r="M225" i="1" s="1"/>
  <c r="G225" i="1"/>
  <c r="I225" i="1" s="1"/>
  <c r="H225" i="1" s="1"/>
  <c r="K224" i="1"/>
  <c r="M224" i="1" s="1"/>
  <c r="G224" i="1"/>
  <c r="I224" i="1" s="1"/>
  <c r="K223" i="1"/>
  <c r="G223" i="1"/>
  <c r="I223" i="1" s="1"/>
  <c r="J233" i="1"/>
  <c r="F233" i="1"/>
  <c r="K232" i="1"/>
  <c r="M232" i="1" s="1"/>
  <c r="L232" i="1" s="1"/>
  <c r="G232" i="1"/>
  <c r="I232" i="1" s="1"/>
  <c r="H232" i="1" s="1"/>
  <c r="K231" i="1"/>
  <c r="M231" i="1" s="1"/>
  <c r="L231" i="1" s="1"/>
  <c r="G231" i="1"/>
  <c r="I231" i="1" s="1"/>
  <c r="H231" i="1" s="1"/>
  <c r="K230" i="1"/>
  <c r="M230" i="1" s="1"/>
  <c r="L230" i="1" s="1"/>
  <c r="G230" i="1"/>
  <c r="I230" i="1" s="1"/>
  <c r="K229" i="1"/>
  <c r="M229" i="1" s="1"/>
  <c r="L229" i="1" s="1"/>
  <c r="G229" i="1"/>
  <c r="I229" i="1" s="1"/>
  <c r="J239" i="1"/>
  <c r="F239" i="1"/>
  <c r="K238" i="1"/>
  <c r="G238" i="1"/>
  <c r="I238" i="1" s="1"/>
  <c r="H238" i="1" s="1"/>
  <c r="K237" i="1"/>
  <c r="G237" i="1"/>
  <c r="I237" i="1" s="1"/>
  <c r="H237" i="1" s="1"/>
  <c r="K236" i="1"/>
  <c r="G236" i="1"/>
  <c r="I236" i="1" s="1"/>
  <c r="K235" i="1"/>
  <c r="G235" i="1"/>
  <c r="I235" i="1" s="1"/>
  <c r="J245" i="1"/>
  <c r="F245" i="1"/>
  <c r="K244" i="1"/>
  <c r="M244" i="1" s="1"/>
  <c r="G244" i="1"/>
  <c r="I244" i="1" s="1"/>
  <c r="H244" i="1" s="1"/>
  <c r="K243" i="1"/>
  <c r="M243" i="1" s="1"/>
  <c r="G243" i="1"/>
  <c r="I243" i="1" s="1"/>
  <c r="H243" i="1" s="1"/>
  <c r="K242" i="1"/>
  <c r="M242" i="1" s="1"/>
  <c r="G242" i="1"/>
  <c r="I242" i="1" s="1"/>
  <c r="K241" i="1"/>
  <c r="M241" i="1" s="1"/>
  <c r="G241" i="1"/>
  <c r="I241" i="1" s="1"/>
  <c r="J251" i="1"/>
  <c r="F251" i="1"/>
  <c r="K250" i="1"/>
  <c r="M250" i="1" s="1"/>
  <c r="G250" i="1"/>
  <c r="I250" i="1" s="1"/>
  <c r="H250" i="1" s="1"/>
  <c r="K249" i="1"/>
  <c r="M249" i="1" s="1"/>
  <c r="G249" i="1"/>
  <c r="I249" i="1" s="1"/>
  <c r="H249" i="1" s="1"/>
  <c r="K248" i="1"/>
  <c r="M248" i="1" s="1"/>
  <c r="G248" i="1"/>
  <c r="I248" i="1" s="1"/>
  <c r="K247" i="1"/>
  <c r="M247" i="1" s="1"/>
  <c r="G247" i="1"/>
  <c r="J257" i="1"/>
  <c r="F257" i="1"/>
  <c r="K256" i="1"/>
  <c r="M256" i="1" s="1"/>
  <c r="G256" i="1"/>
  <c r="I256" i="1" s="1"/>
  <c r="H256" i="1" s="1"/>
  <c r="K255" i="1"/>
  <c r="M255" i="1" s="1"/>
  <c r="G255" i="1"/>
  <c r="I255" i="1" s="1"/>
  <c r="H255" i="1" s="1"/>
  <c r="K254" i="1"/>
  <c r="M254" i="1" s="1"/>
  <c r="G254" i="1"/>
  <c r="I254" i="1" s="1"/>
  <c r="K253" i="1"/>
  <c r="M253" i="1" s="1"/>
  <c r="G253" i="1"/>
  <c r="I253" i="1" s="1"/>
  <c r="J263" i="1"/>
  <c r="F263" i="1"/>
  <c r="M262" i="1"/>
  <c r="K262" i="1"/>
  <c r="G262" i="1"/>
  <c r="I262" i="1" s="1"/>
  <c r="H262" i="1" s="1"/>
  <c r="K261" i="1"/>
  <c r="M261" i="1" s="1"/>
  <c r="G261" i="1"/>
  <c r="I261" i="1" s="1"/>
  <c r="H261" i="1" s="1"/>
  <c r="K260" i="1"/>
  <c r="M260" i="1" s="1"/>
  <c r="G260" i="1"/>
  <c r="I260" i="1" s="1"/>
  <c r="K259" i="1"/>
  <c r="M259" i="1" s="1"/>
  <c r="G259" i="1"/>
  <c r="I259" i="1" s="1"/>
  <c r="J269" i="1"/>
  <c r="F269" i="1"/>
  <c r="K268" i="1"/>
  <c r="M268" i="1" s="1"/>
  <c r="L268" i="1" s="1"/>
  <c r="G268" i="1"/>
  <c r="I268" i="1" s="1"/>
  <c r="H268" i="1" s="1"/>
  <c r="K267" i="1"/>
  <c r="M267" i="1" s="1"/>
  <c r="L267" i="1" s="1"/>
  <c r="G267" i="1"/>
  <c r="I267" i="1" s="1"/>
  <c r="H267" i="1" s="1"/>
  <c r="K266" i="1"/>
  <c r="M266" i="1" s="1"/>
  <c r="L266" i="1" s="1"/>
  <c r="G266" i="1"/>
  <c r="I266" i="1" s="1"/>
  <c r="H266" i="1" s="1"/>
  <c r="K265" i="1"/>
  <c r="M265" i="1" s="1"/>
  <c r="L265" i="1" s="1"/>
  <c r="G265" i="1"/>
  <c r="J275" i="1"/>
  <c r="F275" i="1"/>
  <c r="K274" i="1"/>
  <c r="M274" i="1" s="1"/>
  <c r="G274" i="1"/>
  <c r="I274" i="1" s="1"/>
  <c r="H274" i="1" s="1"/>
  <c r="K273" i="1"/>
  <c r="M273" i="1" s="1"/>
  <c r="I273" i="1"/>
  <c r="H273" i="1" s="1"/>
  <c r="G273" i="1"/>
  <c r="K272" i="1"/>
  <c r="M272" i="1" s="1"/>
  <c r="G272" i="1"/>
  <c r="I272" i="1" s="1"/>
  <c r="H272" i="1" s="1"/>
  <c r="K271" i="1"/>
  <c r="M271" i="1" s="1"/>
  <c r="G271" i="1"/>
  <c r="I271" i="1" s="1"/>
  <c r="J281" i="1"/>
  <c r="F281" i="1"/>
  <c r="K280" i="1"/>
  <c r="M280" i="1" s="1"/>
  <c r="G280" i="1"/>
  <c r="I280" i="1" s="1"/>
  <c r="H280" i="1" s="1"/>
  <c r="K279" i="1"/>
  <c r="M279" i="1" s="1"/>
  <c r="G279" i="1"/>
  <c r="I279" i="1" s="1"/>
  <c r="H279" i="1" s="1"/>
  <c r="K278" i="1"/>
  <c r="M278" i="1" s="1"/>
  <c r="G278" i="1"/>
  <c r="I278" i="1" s="1"/>
  <c r="K277" i="1"/>
  <c r="M277" i="1" s="1"/>
  <c r="G277" i="1"/>
  <c r="I277" i="1" s="1"/>
  <c r="J287" i="1"/>
  <c r="F287" i="1"/>
  <c r="K286" i="1"/>
  <c r="M286" i="1" s="1"/>
  <c r="G286" i="1"/>
  <c r="I286" i="1" s="1"/>
  <c r="H286" i="1" s="1"/>
  <c r="K285" i="1"/>
  <c r="M285" i="1" s="1"/>
  <c r="G285" i="1"/>
  <c r="I285" i="1" s="1"/>
  <c r="H285" i="1" s="1"/>
  <c r="I284" i="1"/>
  <c r="K283" i="1"/>
  <c r="G283" i="1"/>
  <c r="J293" i="1"/>
  <c r="F293" i="1"/>
  <c r="K292" i="1"/>
  <c r="M292" i="1" s="1"/>
  <c r="G292" i="1"/>
  <c r="I292" i="1" s="1"/>
  <c r="H292" i="1" s="1"/>
  <c r="K291" i="1"/>
  <c r="G291" i="1"/>
  <c r="I291" i="1" s="1"/>
  <c r="H291" i="1" s="1"/>
  <c r="K290" i="1"/>
  <c r="M290" i="1" s="1"/>
  <c r="G290" i="1"/>
  <c r="I290" i="1" s="1"/>
  <c r="K289" i="1"/>
  <c r="M289" i="1" s="1"/>
  <c r="G289" i="1"/>
  <c r="I289" i="1" s="1"/>
  <c r="J299" i="1"/>
  <c r="F299" i="1"/>
  <c r="K298" i="1"/>
  <c r="M298" i="1" s="1"/>
  <c r="G298" i="1"/>
  <c r="I298" i="1" s="1"/>
  <c r="K297" i="1"/>
  <c r="M297" i="1" s="1"/>
  <c r="G297" i="1"/>
  <c r="I297" i="1" s="1"/>
  <c r="H297" i="1" s="1"/>
  <c r="K296" i="1"/>
  <c r="M296" i="1" s="1"/>
  <c r="G296" i="1"/>
  <c r="K295" i="1"/>
  <c r="M295" i="1" s="1"/>
  <c r="G295" i="1"/>
  <c r="I295" i="1" s="1"/>
  <c r="H295" i="1" s="1"/>
  <c r="J305" i="1"/>
  <c r="F305" i="1"/>
  <c r="K304" i="1"/>
  <c r="M304" i="1" s="1"/>
  <c r="G304" i="1"/>
  <c r="I304" i="1" s="1"/>
  <c r="H304" i="1" s="1"/>
  <c r="K303" i="1"/>
  <c r="G303" i="1"/>
  <c r="I303" i="1" s="1"/>
  <c r="H303" i="1" s="1"/>
  <c r="K302" i="1"/>
  <c r="M302" i="1" s="1"/>
  <c r="G302" i="1"/>
  <c r="I302" i="1" s="1"/>
  <c r="K301" i="1"/>
  <c r="G301" i="1"/>
  <c r="J311" i="1"/>
  <c r="F311" i="1"/>
  <c r="K310" i="1"/>
  <c r="M310" i="1" s="1"/>
  <c r="G310" i="1"/>
  <c r="I310" i="1" s="1"/>
  <c r="M309" i="1"/>
  <c r="K309" i="1"/>
  <c r="G309" i="1"/>
  <c r="I309" i="1" s="1"/>
  <c r="H309" i="1" s="1"/>
  <c r="K308" i="1"/>
  <c r="M308" i="1" s="1"/>
  <c r="G308" i="1"/>
  <c r="K307" i="1"/>
  <c r="G307" i="1"/>
  <c r="H307" i="1" s="1"/>
  <c r="J317" i="1"/>
  <c r="F317" i="1"/>
  <c r="K316" i="1"/>
  <c r="G316" i="1"/>
  <c r="I316" i="1" s="1"/>
  <c r="H316" i="1" s="1"/>
  <c r="K315" i="1"/>
  <c r="M315" i="1" s="1"/>
  <c r="G315" i="1"/>
  <c r="I315" i="1" s="1"/>
  <c r="K314" i="1"/>
  <c r="G314" i="1"/>
  <c r="I314" i="1" s="1"/>
  <c r="K313" i="1"/>
  <c r="M313" i="1" s="1"/>
  <c r="G313" i="1"/>
  <c r="I313" i="1" s="1"/>
  <c r="J323" i="1"/>
  <c r="F323" i="1"/>
  <c r="K321" i="1"/>
  <c r="G321" i="1"/>
  <c r="I321" i="1" s="1"/>
  <c r="H321" i="1" s="1"/>
  <c r="K322" i="1"/>
  <c r="M322" i="1" s="1"/>
  <c r="G322" i="1"/>
  <c r="I322" i="1" s="1"/>
  <c r="H322" i="1" s="1"/>
  <c r="K320" i="1"/>
  <c r="G320" i="1"/>
  <c r="I320" i="1" s="1"/>
  <c r="K319" i="1"/>
  <c r="G319" i="1"/>
  <c r="I319" i="1" s="1"/>
  <c r="J329" i="1"/>
  <c r="F329" i="1"/>
  <c r="K328" i="1"/>
  <c r="G328" i="1"/>
  <c r="I328" i="1" s="1"/>
  <c r="H328" i="1" s="1"/>
  <c r="K327" i="1"/>
  <c r="M327" i="1" s="1"/>
  <c r="G327" i="1"/>
  <c r="I327" i="1" s="1"/>
  <c r="H327" i="1" s="1"/>
  <c r="K326" i="1"/>
  <c r="G326" i="1"/>
  <c r="I326" i="1" s="1"/>
  <c r="K325" i="1"/>
  <c r="J335" i="1"/>
  <c r="F335" i="1"/>
  <c r="K334" i="1"/>
  <c r="M334" i="1" s="1"/>
  <c r="G334" i="1"/>
  <c r="I334" i="1" s="1"/>
  <c r="H334" i="1" s="1"/>
  <c r="K333" i="1"/>
  <c r="M333" i="1" s="1"/>
  <c r="G333" i="1"/>
  <c r="I333" i="1" s="1"/>
  <c r="H333" i="1" s="1"/>
  <c r="K332" i="1"/>
  <c r="G332" i="1"/>
  <c r="I332" i="1" s="1"/>
  <c r="K331" i="1"/>
  <c r="M331" i="1" s="1"/>
  <c r="G331" i="1"/>
  <c r="J341" i="1"/>
  <c r="F341" i="1"/>
  <c r="K340" i="1"/>
  <c r="M340" i="1" s="1"/>
  <c r="G340" i="1"/>
  <c r="I340" i="1" s="1"/>
  <c r="H340" i="1" s="1"/>
  <c r="K339" i="1"/>
  <c r="G339" i="1"/>
  <c r="I339" i="1" s="1"/>
  <c r="H339" i="1" s="1"/>
  <c r="K338" i="1"/>
  <c r="G338" i="1"/>
  <c r="I338" i="1" s="1"/>
  <c r="K337" i="1"/>
  <c r="M337" i="1" s="1"/>
  <c r="G337" i="1"/>
  <c r="J347" i="1"/>
  <c r="F347" i="1"/>
  <c r="K346" i="1"/>
  <c r="M346" i="1" s="1"/>
  <c r="G346" i="1"/>
  <c r="I346" i="1" s="1"/>
  <c r="H346" i="1" s="1"/>
  <c r="K345" i="1"/>
  <c r="G345" i="1"/>
  <c r="I345" i="1" s="1"/>
  <c r="H345" i="1" s="1"/>
  <c r="K344" i="1"/>
  <c r="G344" i="1"/>
  <c r="I344" i="1" s="1"/>
  <c r="K343" i="1"/>
  <c r="M343" i="1" s="1"/>
  <c r="G343" i="1"/>
  <c r="J353" i="1"/>
  <c r="F353" i="1"/>
  <c r="K352" i="1"/>
  <c r="M352" i="1" s="1"/>
  <c r="G352" i="1"/>
  <c r="I352" i="1" s="1"/>
  <c r="K351" i="1"/>
  <c r="M351" i="1" s="1"/>
  <c r="G351" i="1"/>
  <c r="I351" i="1" s="1"/>
  <c r="H351" i="1" s="1"/>
  <c r="K350" i="1"/>
  <c r="G350" i="1"/>
  <c r="I350" i="1" s="1"/>
  <c r="K349" i="1"/>
  <c r="G349" i="1"/>
  <c r="J359" i="1"/>
  <c r="F359" i="1"/>
  <c r="K358" i="1"/>
  <c r="M358" i="1" s="1"/>
  <c r="G358" i="1"/>
  <c r="I358" i="1" s="1"/>
  <c r="H358" i="1" s="1"/>
  <c r="K357" i="1"/>
  <c r="G357" i="1"/>
  <c r="I357" i="1" s="1"/>
  <c r="H357" i="1" s="1"/>
  <c r="K356" i="1"/>
  <c r="G356" i="1"/>
  <c r="I356" i="1" s="1"/>
  <c r="K355" i="1"/>
  <c r="G355" i="1"/>
  <c r="J365" i="1"/>
  <c r="F365" i="1"/>
  <c r="K364" i="1"/>
  <c r="M364" i="1" s="1"/>
  <c r="L364" i="1" s="1"/>
  <c r="G364" i="1"/>
  <c r="I364" i="1" s="1"/>
  <c r="H364" i="1" s="1"/>
  <c r="K363" i="1"/>
  <c r="M363" i="1" s="1"/>
  <c r="L363" i="1" s="1"/>
  <c r="G363" i="1"/>
  <c r="I363" i="1" s="1"/>
  <c r="H363" i="1" s="1"/>
  <c r="K362" i="1"/>
  <c r="M362" i="1" s="1"/>
  <c r="L362" i="1" s="1"/>
  <c r="G362" i="1"/>
  <c r="I362" i="1" s="1"/>
  <c r="K361" i="1"/>
  <c r="M361" i="1" s="1"/>
  <c r="L361" i="1" s="1"/>
  <c r="G361" i="1"/>
  <c r="J371" i="1"/>
  <c r="F371" i="1"/>
  <c r="K370" i="1"/>
  <c r="M370" i="1" s="1"/>
  <c r="G370" i="1"/>
  <c r="I370" i="1" s="1"/>
  <c r="H370" i="1" s="1"/>
  <c r="K369" i="1"/>
  <c r="M369" i="1" s="1"/>
  <c r="G369" i="1"/>
  <c r="I369" i="1" s="1"/>
  <c r="H369" i="1" s="1"/>
  <c r="K368" i="1"/>
  <c r="G368" i="1"/>
  <c r="I368" i="1" s="1"/>
  <c r="K367" i="1"/>
  <c r="M367" i="1" s="1"/>
  <c r="G367" i="1"/>
  <c r="J377" i="1"/>
  <c r="F377" i="1"/>
  <c r="K376" i="1"/>
  <c r="M376" i="1" s="1"/>
  <c r="L376" i="1" s="1"/>
  <c r="G376" i="1"/>
  <c r="I376" i="1" s="1"/>
  <c r="H376" i="1" s="1"/>
  <c r="K375" i="1"/>
  <c r="G375" i="1"/>
  <c r="I375" i="1" s="1"/>
  <c r="H375" i="1" s="1"/>
  <c r="K374" i="1"/>
  <c r="M374" i="1" s="1"/>
  <c r="G374" i="1"/>
  <c r="I374" i="1" s="1"/>
  <c r="K373" i="1"/>
  <c r="M373" i="1" s="1"/>
  <c r="G373" i="1"/>
  <c r="I373" i="1" s="1"/>
  <c r="J383" i="1"/>
  <c r="F383" i="1"/>
  <c r="K382" i="1"/>
  <c r="G382" i="1"/>
  <c r="I382" i="1" s="1"/>
  <c r="H382" i="1" s="1"/>
  <c r="K381" i="1"/>
  <c r="G381" i="1"/>
  <c r="I381" i="1" s="1"/>
  <c r="H381" i="1" s="1"/>
  <c r="K380" i="1"/>
  <c r="G380" i="1"/>
  <c r="I380" i="1" s="1"/>
  <c r="K379" i="1"/>
  <c r="M379" i="1" s="1"/>
  <c r="G379" i="1"/>
  <c r="I379" i="1" s="1"/>
  <c r="J389" i="1"/>
  <c r="F389" i="1"/>
  <c r="K388" i="1"/>
  <c r="G388" i="1"/>
  <c r="I388" i="1" s="1"/>
  <c r="H388" i="1" s="1"/>
  <c r="K387" i="1"/>
  <c r="M387" i="1" s="1"/>
  <c r="G387" i="1"/>
  <c r="I387" i="1" s="1"/>
  <c r="H387" i="1" s="1"/>
  <c r="K386" i="1"/>
  <c r="M386" i="1" s="1"/>
  <c r="G386" i="1"/>
  <c r="I386" i="1" s="1"/>
  <c r="K385" i="1"/>
  <c r="G385" i="1"/>
  <c r="I385" i="1" s="1"/>
  <c r="J395" i="1"/>
  <c r="F395" i="1"/>
  <c r="K394" i="1"/>
  <c r="G394" i="1"/>
  <c r="I394" i="1" s="1"/>
  <c r="H394" i="1" s="1"/>
  <c r="K393" i="1"/>
  <c r="M393" i="1" s="1"/>
  <c r="G393" i="1"/>
  <c r="I393" i="1" s="1"/>
  <c r="H393" i="1" s="1"/>
  <c r="K392" i="1"/>
  <c r="M392" i="1" s="1"/>
  <c r="G392" i="1"/>
  <c r="I392" i="1" s="1"/>
  <c r="K391" i="1"/>
  <c r="G391" i="1"/>
  <c r="J401" i="1"/>
  <c r="F401" i="1"/>
  <c r="K400" i="1"/>
  <c r="M400" i="1" s="1"/>
  <c r="G400" i="1"/>
  <c r="I400" i="1" s="1"/>
  <c r="H400" i="1" s="1"/>
  <c r="K399" i="1"/>
  <c r="M399" i="1" s="1"/>
  <c r="G399" i="1"/>
  <c r="I399" i="1" s="1"/>
  <c r="H399" i="1" s="1"/>
  <c r="K398" i="1"/>
  <c r="G398" i="1"/>
  <c r="I398" i="1" s="1"/>
  <c r="K397" i="1"/>
  <c r="G397" i="1"/>
  <c r="J407" i="1"/>
  <c r="F407" i="1"/>
  <c r="K406" i="1"/>
  <c r="M406" i="1" s="1"/>
  <c r="L406" i="1" s="1"/>
  <c r="G406" i="1"/>
  <c r="I406" i="1" s="1"/>
  <c r="H406" i="1" s="1"/>
  <c r="K405" i="1"/>
  <c r="M405" i="1" s="1"/>
  <c r="L405" i="1" s="1"/>
  <c r="G405" i="1"/>
  <c r="I405" i="1" s="1"/>
  <c r="H405" i="1" s="1"/>
  <c r="K404" i="1"/>
  <c r="G404" i="1"/>
  <c r="I404" i="1" s="1"/>
  <c r="K403" i="1"/>
  <c r="M403" i="1" s="1"/>
  <c r="L403" i="1" s="1"/>
  <c r="G403" i="1"/>
  <c r="J413" i="1"/>
  <c r="F413" i="1"/>
  <c r="K412" i="1"/>
  <c r="M412" i="1" s="1"/>
  <c r="L412" i="1" s="1"/>
  <c r="G412" i="1"/>
  <c r="I412" i="1" s="1"/>
  <c r="H412" i="1" s="1"/>
  <c r="K411" i="1"/>
  <c r="M411" i="1" s="1"/>
  <c r="L411" i="1" s="1"/>
  <c r="G411" i="1"/>
  <c r="I411" i="1" s="1"/>
  <c r="H411" i="1" s="1"/>
  <c r="K409" i="1"/>
  <c r="G409" i="1"/>
  <c r="J419" i="1"/>
  <c r="F419" i="1"/>
  <c r="K418" i="1"/>
  <c r="M418" i="1" s="1"/>
  <c r="G418" i="1"/>
  <c r="I418" i="1" s="1"/>
  <c r="H418" i="1" s="1"/>
  <c r="K417" i="1"/>
  <c r="M417" i="1" s="1"/>
  <c r="G417" i="1"/>
  <c r="I417" i="1" s="1"/>
  <c r="H417" i="1" s="1"/>
  <c r="K416" i="1"/>
  <c r="G416" i="1"/>
  <c r="I416" i="1" s="1"/>
  <c r="K415" i="1"/>
  <c r="M415" i="1" s="1"/>
  <c r="G415" i="1"/>
  <c r="J425" i="1"/>
  <c r="F425" i="1"/>
  <c r="K424" i="1"/>
  <c r="M424" i="1" s="1"/>
  <c r="G424" i="1"/>
  <c r="I424" i="1" s="1"/>
  <c r="H424" i="1" s="1"/>
  <c r="K423" i="1"/>
  <c r="M423" i="1" s="1"/>
  <c r="G423" i="1"/>
  <c r="I423" i="1" s="1"/>
  <c r="H423" i="1" s="1"/>
  <c r="K422" i="1"/>
  <c r="G422" i="1"/>
  <c r="I422" i="1" s="1"/>
  <c r="K421" i="1"/>
  <c r="G421" i="1"/>
  <c r="J431" i="1"/>
  <c r="F431" i="1"/>
  <c r="K430" i="1"/>
  <c r="G430" i="1"/>
  <c r="I430" i="1" s="1"/>
  <c r="H430" i="1" s="1"/>
  <c r="K429" i="1"/>
  <c r="G429" i="1"/>
  <c r="I429" i="1" s="1"/>
  <c r="H429" i="1" s="1"/>
  <c r="K428" i="1"/>
  <c r="G428" i="1"/>
  <c r="I428" i="1" s="1"/>
  <c r="K427" i="1"/>
  <c r="G427" i="1"/>
  <c r="J437" i="1"/>
  <c r="F437" i="1"/>
  <c r="K436" i="1"/>
  <c r="M436" i="1" s="1"/>
  <c r="L436" i="1" s="1"/>
  <c r="G436" i="1"/>
  <c r="I436" i="1" s="1"/>
  <c r="H436" i="1" s="1"/>
  <c r="K435" i="1"/>
  <c r="M435" i="1" s="1"/>
  <c r="G435" i="1"/>
  <c r="I435" i="1" s="1"/>
  <c r="H435" i="1" s="1"/>
  <c r="K434" i="1"/>
  <c r="M434" i="1" s="1"/>
  <c r="G434" i="1"/>
  <c r="I434" i="1" s="1"/>
  <c r="K433" i="1"/>
  <c r="G433" i="1"/>
  <c r="J443" i="1"/>
  <c r="F443" i="1"/>
  <c r="K442" i="1"/>
  <c r="G442" i="1"/>
  <c r="I442" i="1" s="1"/>
  <c r="H442" i="1" s="1"/>
  <c r="K441" i="1"/>
  <c r="G441" i="1"/>
  <c r="I441" i="1" s="1"/>
  <c r="K440" i="1"/>
  <c r="G440" i="1"/>
  <c r="K439" i="1"/>
  <c r="M439" i="1" s="1"/>
  <c r="G439" i="1"/>
  <c r="I439" i="1" s="1"/>
  <c r="J449" i="1"/>
  <c r="F449" i="1"/>
  <c r="K448" i="1"/>
  <c r="G448" i="1"/>
  <c r="I448" i="1" s="1"/>
  <c r="H448" i="1" s="1"/>
  <c r="K447" i="1"/>
  <c r="G447" i="1"/>
  <c r="I447" i="1" s="1"/>
  <c r="H447" i="1" s="1"/>
  <c r="K446" i="1"/>
  <c r="G446" i="1"/>
  <c r="I446" i="1" s="1"/>
  <c r="K445" i="1"/>
  <c r="G445" i="1"/>
  <c r="J455" i="1"/>
  <c r="F455" i="1"/>
  <c r="K454" i="1"/>
  <c r="G454" i="1"/>
  <c r="I454" i="1" s="1"/>
  <c r="H454" i="1" s="1"/>
  <c r="K453" i="1"/>
  <c r="G453" i="1"/>
  <c r="I453" i="1" s="1"/>
  <c r="H453" i="1" s="1"/>
  <c r="K452" i="1"/>
  <c r="G452" i="1"/>
  <c r="I452" i="1" s="1"/>
  <c r="K451" i="1"/>
  <c r="G451" i="1"/>
  <c r="I451" i="1" s="1"/>
  <c r="J461" i="1"/>
  <c r="F461" i="1"/>
  <c r="K460" i="1"/>
  <c r="G460" i="1"/>
  <c r="I460" i="1" s="1"/>
  <c r="H460" i="1" s="1"/>
  <c r="K459" i="1"/>
  <c r="M459" i="1" s="1"/>
  <c r="G459" i="1"/>
  <c r="I459" i="1" s="1"/>
  <c r="H459" i="1" s="1"/>
  <c r="K458" i="1"/>
  <c r="M458" i="1" s="1"/>
  <c r="G458" i="1"/>
  <c r="I458" i="1" s="1"/>
  <c r="K457" i="1"/>
  <c r="G457" i="1"/>
  <c r="I457" i="1" s="1"/>
  <c r="J467" i="1"/>
  <c r="F467" i="1"/>
  <c r="K466" i="1"/>
  <c r="M466" i="1" s="1"/>
  <c r="L466" i="1" s="1"/>
  <c r="G466" i="1"/>
  <c r="I466" i="1" s="1"/>
  <c r="H466" i="1" s="1"/>
  <c r="K465" i="1"/>
  <c r="M465" i="1" s="1"/>
  <c r="L465" i="1" s="1"/>
  <c r="G465" i="1"/>
  <c r="K464" i="1"/>
  <c r="M464" i="1" s="1"/>
  <c r="L464" i="1" s="1"/>
  <c r="G464" i="1"/>
  <c r="K463" i="1"/>
  <c r="M463" i="1" s="1"/>
  <c r="L463" i="1" s="1"/>
  <c r="G463" i="1"/>
  <c r="I463" i="1" s="1"/>
  <c r="J473" i="1"/>
  <c r="F473" i="1"/>
  <c r="K472" i="1"/>
  <c r="G472" i="1"/>
  <c r="K471" i="1"/>
  <c r="M471" i="1" s="1"/>
  <c r="G471" i="1"/>
  <c r="K470" i="1"/>
  <c r="M470" i="1" s="1"/>
  <c r="G470" i="1"/>
  <c r="I470" i="1" s="1"/>
  <c r="K469" i="1"/>
  <c r="G469" i="1"/>
  <c r="J479" i="1"/>
  <c r="F479" i="1"/>
  <c r="K478" i="1"/>
  <c r="G478" i="1"/>
  <c r="I478" i="1" s="1"/>
  <c r="H478" i="1" s="1"/>
  <c r="K477" i="1"/>
  <c r="M477" i="1" s="1"/>
  <c r="G477" i="1"/>
  <c r="I477" i="1" s="1"/>
  <c r="H477" i="1" s="1"/>
  <c r="K476" i="1"/>
  <c r="G476" i="1"/>
  <c r="I476" i="1" s="1"/>
  <c r="K475" i="1"/>
  <c r="M475" i="1" s="1"/>
  <c r="G475" i="1"/>
  <c r="I475" i="1" s="1"/>
  <c r="J485" i="1"/>
  <c r="F485" i="1"/>
  <c r="K484" i="1"/>
  <c r="G484" i="1"/>
  <c r="I484" i="1" s="1"/>
  <c r="H484" i="1" s="1"/>
  <c r="K483" i="1"/>
  <c r="I483" i="1"/>
  <c r="H483" i="1" s="1"/>
  <c r="K482" i="1"/>
  <c r="I482" i="1"/>
  <c r="K481" i="1"/>
  <c r="I481" i="1"/>
  <c r="J491" i="1"/>
  <c r="F491" i="1"/>
  <c r="K490" i="1"/>
  <c r="M490" i="1" s="1"/>
  <c r="L490" i="1" s="1"/>
  <c r="G490" i="1"/>
  <c r="I490" i="1" s="1"/>
  <c r="H490" i="1" s="1"/>
  <c r="K489" i="1"/>
  <c r="G489" i="1"/>
  <c r="I489" i="1" s="1"/>
  <c r="H489" i="1" s="1"/>
  <c r="K488" i="1"/>
  <c r="M488" i="1" s="1"/>
  <c r="L488" i="1" s="1"/>
  <c r="G488" i="1"/>
  <c r="I488" i="1" s="1"/>
  <c r="K487" i="1"/>
  <c r="M487" i="1" s="1"/>
  <c r="L487" i="1" s="1"/>
  <c r="G487" i="1"/>
  <c r="I487" i="1" s="1"/>
  <c r="J497" i="1"/>
  <c r="F497" i="1"/>
  <c r="K496" i="1"/>
  <c r="G496" i="1"/>
  <c r="I496" i="1" s="1"/>
  <c r="H496" i="1" s="1"/>
  <c r="K495" i="1"/>
  <c r="G495" i="1"/>
  <c r="I495" i="1" s="1"/>
  <c r="H495" i="1" s="1"/>
  <c r="K494" i="1"/>
  <c r="G494" i="1"/>
  <c r="I494" i="1" s="1"/>
  <c r="K493" i="1"/>
  <c r="G493" i="1"/>
  <c r="I493" i="1" s="1"/>
  <c r="J503" i="1"/>
  <c r="F503" i="1"/>
  <c r="K502" i="1"/>
  <c r="G502" i="1"/>
  <c r="I502" i="1" s="1"/>
  <c r="H502" i="1" s="1"/>
  <c r="K501" i="1"/>
  <c r="G501" i="1"/>
  <c r="I501" i="1" s="1"/>
  <c r="H501" i="1" s="1"/>
  <c r="K500" i="1"/>
  <c r="G500" i="1"/>
  <c r="I500" i="1" s="1"/>
  <c r="K499" i="1"/>
  <c r="G499" i="1"/>
  <c r="I499" i="1" s="1"/>
  <c r="J509" i="1"/>
  <c r="F509" i="1"/>
  <c r="K508" i="1"/>
  <c r="G508" i="1"/>
  <c r="I508" i="1" s="1"/>
  <c r="K507" i="1"/>
  <c r="M507" i="1" s="1"/>
  <c r="G507" i="1"/>
  <c r="K506" i="1"/>
  <c r="M506" i="1" s="1"/>
  <c r="G506" i="1"/>
  <c r="K505" i="1"/>
  <c r="G505" i="1"/>
  <c r="I505" i="1" s="1"/>
  <c r="J515" i="1"/>
  <c r="F515" i="1"/>
  <c r="K514" i="1"/>
  <c r="G514" i="1"/>
  <c r="I514" i="1" s="1"/>
  <c r="K513" i="1"/>
  <c r="M513" i="1" s="1"/>
  <c r="G513" i="1"/>
  <c r="I513" i="1" s="1"/>
  <c r="K512" i="1"/>
  <c r="G512" i="1"/>
  <c r="I512" i="1" s="1"/>
  <c r="K511" i="1"/>
  <c r="G511" i="1"/>
  <c r="I511" i="1" s="1"/>
  <c r="J521" i="1"/>
  <c r="F521" i="1"/>
  <c r="K520" i="1"/>
  <c r="G520" i="1"/>
  <c r="I520" i="1" s="1"/>
  <c r="K519" i="1"/>
  <c r="G519" i="1"/>
  <c r="I519" i="1" s="1"/>
  <c r="K518" i="1"/>
  <c r="G518" i="1"/>
  <c r="I518" i="1" s="1"/>
  <c r="K517" i="1"/>
  <c r="G517" i="1"/>
  <c r="I517" i="1" s="1"/>
  <c r="J527" i="1"/>
  <c r="F527" i="1"/>
  <c r="K526" i="1"/>
  <c r="G526" i="1"/>
  <c r="K525" i="1"/>
  <c r="M525" i="1" s="1"/>
  <c r="G525" i="1"/>
  <c r="I525" i="1" s="1"/>
  <c r="K524" i="1"/>
  <c r="M524" i="1" s="1"/>
  <c r="G524" i="1"/>
  <c r="I524" i="1" s="1"/>
  <c r="H524" i="1" s="1"/>
  <c r="K523" i="1"/>
  <c r="G523" i="1"/>
  <c r="I523" i="1" s="1"/>
  <c r="H523" i="1" s="1"/>
  <c r="J533" i="1"/>
  <c r="F533" i="1"/>
  <c r="K532" i="1"/>
  <c r="G532" i="1"/>
  <c r="I532" i="1" s="1"/>
  <c r="H532" i="1" s="1"/>
  <c r="K531" i="1"/>
  <c r="M531" i="1" s="1"/>
  <c r="G531" i="1"/>
  <c r="I531" i="1" s="1"/>
  <c r="H531" i="1" s="1"/>
  <c r="K530" i="1"/>
  <c r="G530" i="1"/>
  <c r="I530" i="1" s="1"/>
  <c r="K529" i="1"/>
  <c r="G529" i="1"/>
  <c r="I529" i="1" s="1"/>
  <c r="J539" i="1"/>
  <c r="F539" i="1"/>
  <c r="K538" i="1"/>
  <c r="M538" i="1" s="1"/>
  <c r="L538" i="1" s="1"/>
  <c r="G538" i="1"/>
  <c r="I538" i="1" s="1"/>
  <c r="H538" i="1" s="1"/>
  <c r="K537" i="1"/>
  <c r="M537" i="1" s="1"/>
  <c r="L537" i="1" s="1"/>
  <c r="G537" i="1"/>
  <c r="I537" i="1" s="1"/>
  <c r="H537" i="1" s="1"/>
  <c r="K536" i="1"/>
  <c r="M536" i="1" s="1"/>
  <c r="L536" i="1" s="1"/>
  <c r="G536" i="1"/>
  <c r="I536" i="1" s="1"/>
  <c r="K535" i="1"/>
  <c r="M535" i="1" s="1"/>
  <c r="L535" i="1" s="1"/>
  <c r="G535" i="1"/>
  <c r="J545" i="1"/>
  <c r="F545" i="1"/>
  <c r="K544" i="1"/>
  <c r="G544" i="1"/>
  <c r="I544" i="1" s="1"/>
  <c r="K543" i="1"/>
  <c r="G543" i="1"/>
  <c r="I543" i="1" s="1"/>
  <c r="K542" i="1"/>
  <c r="G542" i="1"/>
  <c r="I542" i="1" s="1"/>
  <c r="K541" i="1"/>
  <c r="G541" i="1"/>
  <c r="I541" i="1" s="1"/>
  <c r="J551" i="1"/>
  <c r="F551" i="1"/>
  <c r="K550" i="1"/>
  <c r="G550" i="1"/>
  <c r="I550" i="1" s="1"/>
  <c r="H550" i="1" s="1"/>
  <c r="K549" i="1"/>
  <c r="M549" i="1" s="1"/>
  <c r="G549" i="1"/>
  <c r="I549" i="1" s="1"/>
  <c r="H549" i="1" s="1"/>
  <c r="K548" i="1"/>
  <c r="G548" i="1"/>
  <c r="I548" i="1" s="1"/>
  <c r="K547" i="1"/>
  <c r="M547" i="1" s="1"/>
  <c r="G547" i="1"/>
  <c r="I547" i="1" s="1"/>
  <c r="J557" i="1"/>
  <c r="F557" i="1"/>
  <c r="K556" i="1"/>
  <c r="G556" i="1"/>
  <c r="I556" i="1" s="1"/>
  <c r="H556" i="1" s="1"/>
  <c r="K555" i="1"/>
  <c r="M555" i="1" s="1"/>
  <c r="G555" i="1"/>
  <c r="I555" i="1" s="1"/>
  <c r="H555" i="1" s="1"/>
  <c r="K554" i="1"/>
  <c r="G554" i="1"/>
  <c r="I554" i="1" s="1"/>
  <c r="K553" i="1"/>
  <c r="M553" i="1" s="1"/>
  <c r="G553" i="1"/>
  <c r="I553" i="1" s="1"/>
  <c r="J563" i="1"/>
  <c r="F563" i="1"/>
  <c r="K562" i="1"/>
  <c r="G562" i="1"/>
  <c r="I562" i="1" s="1"/>
  <c r="K561" i="1"/>
  <c r="G561" i="1"/>
  <c r="I561" i="1" s="1"/>
  <c r="K560" i="1"/>
  <c r="G560" i="1"/>
  <c r="I560" i="1" s="1"/>
  <c r="K559" i="1"/>
  <c r="G559" i="1"/>
  <c r="I559" i="1" s="1"/>
  <c r="J569" i="1"/>
  <c r="F569" i="1"/>
  <c r="K568" i="1"/>
  <c r="G568" i="1"/>
  <c r="I568" i="1" s="1"/>
  <c r="H568" i="1" s="1"/>
  <c r="K567" i="1"/>
  <c r="M567" i="1" s="1"/>
  <c r="G567" i="1"/>
  <c r="I567" i="1" s="1"/>
  <c r="H567" i="1" s="1"/>
  <c r="K566" i="1"/>
  <c r="M566" i="1" s="1"/>
  <c r="G566" i="1"/>
  <c r="I566" i="1" s="1"/>
  <c r="K565" i="1"/>
  <c r="G565" i="1"/>
  <c r="I565" i="1" s="1"/>
  <c r="J575" i="1"/>
  <c r="F575" i="1"/>
  <c r="K574" i="1"/>
  <c r="G574" i="1"/>
  <c r="I574" i="1" s="1"/>
  <c r="K573" i="1"/>
  <c r="M573" i="1" s="1"/>
  <c r="G573" i="1"/>
  <c r="I573" i="1" s="1"/>
  <c r="K572" i="1"/>
  <c r="G572" i="1"/>
  <c r="I572" i="1" s="1"/>
  <c r="K571" i="1"/>
  <c r="G571" i="1"/>
  <c r="I571" i="1" s="1"/>
  <c r="J581" i="1"/>
  <c r="F581" i="1"/>
  <c r="K580" i="1"/>
  <c r="M580" i="1" s="1"/>
  <c r="G580" i="1"/>
  <c r="I580" i="1" s="1"/>
  <c r="K579" i="1"/>
  <c r="G579" i="1"/>
  <c r="I579" i="1" s="1"/>
  <c r="K578" i="1"/>
  <c r="M578" i="1" s="1"/>
  <c r="G578" i="1"/>
  <c r="I578" i="1" s="1"/>
  <c r="K577" i="1"/>
  <c r="G577" i="1"/>
  <c r="I577" i="1" s="1"/>
  <c r="J587" i="1"/>
  <c r="F587" i="1"/>
  <c r="K586" i="1"/>
  <c r="G586" i="1"/>
  <c r="I586" i="1" s="1"/>
  <c r="K585" i="1"/>
  <c r="G585" i="1"/>
  <c r="I585" i="1" s="1"/>
  <c r="K584" i="1"/>
  <c r="M584" i="1" s="1"/>
  <c r="G584" i="1"/>
  <c r="I584" i="1" s="1"/>
  <c r="K583" i="1"/>
  <c r="G583" i="1"/>
  <c r="J593" i="1"/>
  <c r="F593" i="1"/>
  <c r="K592" i="1"/>
  <c r="G592" i="1"/>
  <c r="I592" i="1" s="1"/>
  <c r="H592" i="1" s="1"/>
  <c r="K591" i="1"/>
  <c r="G591" i="1"/>
  <c r="I591" i="1" s="1"/>
  <c r="H591" i="1" s="1"/>
  <c r="K590" i="1"/>
  <c r="G590" i="1"/>
  <c r="I590" i="1" s="1"/>
  <c r="K589" i="1"/>
  <c r="G589" i="1"/>
  <c r="J599" i="1"/>
  <c r="F599" i="1"/>
  <c r="K598" i="1"/>
  <c r="G598" i="1"/>
  <c r="I598" i="1" s="1"/>
  <c r="H598" i="1" s="1"/>
  <c r="K597" i="1"/>
  <c r="G597" i="1"/>
  <c r="I597" i="1" s="1"/>
  <c r="H597" i="1" s="1"/>
  <c r="K596" i="1"/>
  <c r="G596" i="1"/>
  <c r="I596" i="1" s="1"/>
  <c r="K595" i="1"/>
  <c r="G595" i="1"/>
  <c r="I595" i="1" s="1"/>
  <c r="J605" i="1"/>
  <c r="F605" i="1"/>
  <c r="K604" i="1"/>
  <c r="M604" i="1" s="1"/>
  <c r="G604" i="1"/>
  <c r="I604" i="1" s="1"/>
  <c r="K603" i="1"/>
  <c r="M603" i="1" s="1"/>
  <c r="G603" i="1"/>
  <c r="I603" i="1" s="1"/>
  <c r="K602" i="1"/>
  <c r="G602" i="1"/>
  <c r="I602" i="1" s="1"/>
  <c r="K601" i="1"/>
  <c r="G601" i="1"/>
  <c r="I601" i="1" s="1"/>
  <c r="J611" i="1"/>
  <c r="F611" i="1"/>
  <c r="K610" i="1"/>
  <c r="M610" i="1" s="1"/>
  <c r="G610" i="1"/>
  <c r="I610" i="1" s="1"/>
  <c r="K609" i="1"/>
  <c r="M609" i="1" s="1"/>
  <c r="G609" i="1"/>
  <c r="I609" i="1" s="1"/>
  <c r="K608" i="1"/>
  <c r="M608" i="1" s="1"/>
  <c r="G608" i="1"/>
  <c r="I608" i="1" s="1"/>
  <c r="K607" i="1"/>
  <c r="G607" i="1"/>
  <c r="I607" i="1" s="1"/>
  <c r="J617" i="1"/>
  <c r="F617" i="1"/>
  <c r="K616" i="1"/>
  <c r="M616" i="1" s="1"/>
  <c r="G616" i="1"/>
  <c r="I616" i="1" s="1"/>
  <c r="H616" i="1" s="1"/>
  <c r="K615" i="1"/>
  <c r="G615" i="1"/>
  <c r="I615" i="1" s="1"/>
  <c r="H615" i="1" s="1"/>
  <c r="K614" i="1"/>
  <c r="M614" i="1" s="1"/>
  <c r="G614" i="1"/>
  <c r="I614" i="1" s="1"/>
  <c r="K613" i="1"/>
  <c r="G613" i="1"/>
  <c r="J623" i="1"/>
  <c r="F623" i="1"/>
  <c r="K622" i="1"/>
  <c r="M622" i="1" s="1"/>
  <c r="G622" i="1"/>
  <c r="I622" i="1" s="1"/>
  <c r="H622" i="1" s="1"/>
  <c r="K621" i="1"/>
  <c r="G621" i="1"/>
  <c r="I621" i="1" s="1"/>
  <c r="H621" i="1" s="1"/>
  <c r="K620" i="1"/>
  <c r="M620" i="1" s="1"/>
  <c r="G620" i="1"/>
  <c r="I620" i="1" s="1"/>
  <c r="K619" i="1"/>
  <c r="M619" i="1" s="1"/>
  <c r="G619" i="1"/>
  <c r="I619" i="1" s="1"/>
  <c r="J629" i="1"/>
  <c r="F629" i="1"/>
  <c r="K628" i="1"/>
  <c r="M628" i="1" s="1"/>
  <c r="G628" i="1"/>
  <c r="I628" i="1" s="1"/>
  <c r="K627" i="1"/>
  <c r="M627" i="1" s="1"/>
  <c r="G627" i="1"/>
  <c r="I627" i="1" s="1"/>
  <c r="K626" i="1"/>
  <c r="G626" i="1"/>
  <c r="I626" i="1" s="1"/>
  <c r="K625" i="1"/>
  <c r="G625" i="1"/>
  <c r="J635" i="1"/>
  <c r="F635" i="1"/>
  <c r="K634" i="1"/>
  <c r="M634" i="1" s="1"/>
  <c r="G634" i="1"/>
  <c r="I634" i="1" s="1"/>
  <c r="K633" i="1"/>
  <c r="M633" i="1" s="1"/>
  <c r="G633" i="1"/>
  <c r="I633" i="1" s="1"/>
  <c r="K632" i="1"/>
  <c r="M632" i="1" s="1"/>
  <c r="G632" i="1"/>
  <c r="I632" i="1" s="1"/>
  <c r="K631" i="1"/>
  <c r="G631" i="1"/>
  <c r="I631" i="1" s="1"/>
  <c r="J641" i="1"/>
  <c r="F641" i="1"/>
  <c r="K640" i="1"/>
  <c r="M640" i="1" s="1"/>
  <c r="G640" i="1"/>
  <c r="I640" i="1" s="1"/>
  <c r="K639" i="1"/>
  <c r="M639" i="1" s="1"/>
  <c r="G639" i="1"/>
  <c r="I639" i="1" s="1"/>
  <c r="K638" i="1"/>
  <c r="M638" i="1" s="1"/>
  <c r="G638" i="1"/>
  <c r="I638" i="1" s="1"/>
  <c r="K637" i="1"/>
  <c r="G637" i="1"/>
  <c r="I637" i="1" s="1"/>
  <c r="J647" i="1"/>
  <c r="F647" i="1"/>
  <c r="K646" i="1"/>
  <c r="M646" i="1" s="1"/>
  <c r="G646" i="1"/>
  <c r="I646" i="1" s="1"/>
  <c r="K645" i="1"/>
  <c r="M645" i="1" s="1"/>
  <c r="G645" i="1"/>
  <c r="I645" i="1" s="1"/>
  <c r="K644" i="1"/>
  <c r="M644" i="1" s="1"/>
  <c r="G644" i="1"/>
  <c r="I644" i="1" s="1"/>
  <c r="K643" i="1"/>
  <c r="G643" i="1"/>
  <c r="J653" i="1"/>
  <c r="F653" i="1"/>
  <c r="K652" i="1"/>
  <c r="M652" i="1" s="1"/>
  <c r="G652" i="1"/>
  <c r="K651" i="1"/>
  <c r="M651" i="1" s="1"/>
  <c r="G651" i="1"/>
  <c r="I651" i="1" s="1"/>
  <c r="H651" i="1" s="1"/>
  <c r="K650" i="1"/>
  <c r="M650" i="1" s="1"/>
  <c r="G650" i="1"/>
  <c r="I650" i="1" s="1"/>
  <c r="K649" i="1"/>
  <c r="G649" i="1"/>
  <c r="J659" i="1"/>
  <c r="F659" i="1"/>
  <c r="K658" i="1"/>
  <c r="M658" i="1" s="1"/>
  <c r="G658" i="1"/>
  <c r="I658" i="1" s="1"/>
  <c r="K657" i="1"/>
  <c r="M657" i="1" s="1"/>
  <c r="G657" i="1"/>
  <c r="I657" i="1" s="1"/>
  <c r="K656" i="1"/>
  <c r="M656" i="1" s="1"/>
  <c r="G656" i="1"/>
  <c r="I656" i="1" s="1"/>
  <c r="K655" i="1"/>
  <c r="G655" i="1"/>
  <c r="I655" i="1" s="1"/>
  <c r="J665" i="1"/>
  <c r="F665" i="1"/>
  <c r="K664" i="1"/>
  <c r="G664" i="1"/>
  <c r="I664" i="1" s="1"/>
  <c r="K663" i="1"/>
  <c r="G663" i="1"/>
  <c r="I663" i="1" s="1"/>
  <c r="K662" i="1"/>
  <c r="M662" i="1" s="1"/>
  <c r="G662" i="1"/>
  <c r="I662" i="1" s="1"/>
  <c r="K661" i="1"/>
  <c r="G661" i="1"/>
  <c r="I661" i="1" s="1"/>
  <c r="J671" i="1"/>
  <c r="F671" i="1"/>
  <c r="K670" i="1"/>
  <c r="M670" i="1" s="1"/>
  <c r="G670" i="1"/>
  <c r="I670" i="1" s="1"/>
  <c r="K669" i="1"/>
  <c r="M669" i="1" s="1"/>
  <c r="G669" i="1"/>
  <c r="I669" i="1" s="1"/>
  <c r="K668" i="1"/>
  <c r="M668" i="1" s="1"/>
  <c r="G668" i="1"/>
  <c r="I668" i="1" s="1"/>
  <c r="K667" i="1"/>
  <c r="G667" i="1"/>
  <c r="I667" i="1" s="1"/>
  <c r="J677" i="1"/>
  <c r="F677" i="1"/>
  <c r="K676" i="1"/>
  <c r="G676" i="1"/>
  <c r="I676" i="1" s="1"/>
  <c r="K675" i="1"/>
  <c r="G675" i="1"/>
  <c r="I675" i="1" s="1"/>
  <c r="K674" i="1"/>
  <c r="G674" i="1"/>
  <c r="I674" i="1" s="1"/>
  <c r="K673" i="1"/>
  <c r="G673" i="1"/>
  <c r="I673" i="1" s="1"/>
  <c r="J683" i="1"/>
  <c r="F683" i="1"/>
  <c r="K682" i="1"/>
  <c r="G682" i="1"/>
  <c r="I682" i="1" s="1"/>
  <c r="K681" i="1"/>
  <c r="G681" i="1"/>
  <c r="I681" i="1" s="1"/>
  <c r="K680" i="1"/>
  <c r="G680" i="1"/>
  <c r="I680" i="1" s="1"/>
  <c r="K679" i="1"/>
  <c r="G679" i="1"/>
  <c r="I679" i="1" s="1"/>
  <c r="J689" i="1"/>
  <c r="F689" i="1"/>
  <c r="K688" i="1"/>
  <c r="M688" i="1" s="1"/>
  <c r="G688" i="1"/>
  <c r="I688" i="1" s="1"/>
  <c r="K687" i="1"/>
  <c r="M687" i="1" s="1"/>
  <c r="G687" i="1"/>
  <c r="I687" i="1" s="1"/>
  <c r="K686" i="1"/>
  <c r="M686" i="1" s="1"/>
  <c r="G686" i="1"/>
  <c r="I686" i="1" s="1"/>
  <c r="K685" i="1"/>
  <c r="G685" i="1"/>
  <c r="I685" i="1" s="1"/>
  <c r="J695" i="1"/>
  <c r="F695" i="1"/>
  <c r="K694" i="1"/>
  <c r="G694" i="1"/>
  <c r="I694" i="1" s="1"/>
  <c r="H694" i="1" s="1"/>
  <c r="K693" i="1"/>
  <c r="G693" i="1"/>
  <c r="I693" i="1" s="1"/>
  <c r="K692" i="1"/>
  <c r="G692" i="1"/>
  <c r="K691" i="1"/>
  <c r="M691" i="1" s="1"/>
  <c r="G691" i="1"/>
  <c r="I691" i="1" s="1"/>
  <c r="G697" i="1"/>
  <c r="I697" i="1" s="1"/>
  <c r="K697" i="1"/>
  <c r="M697" i="1" s="1"/>
  <c r="G698" i="1"/>
  <c r="I698" i="1" s="1"/>
  <c r="K698" i="1"/>
  <c r="M698" i="1" s="1"/>
  <c r="L698" i="1" s="1"/>
  <c r="G699" i="1"/>
  <c r="I699" i="1" s="1"/>
  <c r="H699" i="1" s="1"/>
  <c r="K699" i="1"/>
  <c r="M699" i="1" s="1"/>
  <c r="L699" i="1" s="1"/>
  <c r="G700" i="1"/>
  <c r="I700" i="1" s="1"/>
  <c r="H700" i="1" s="1"/>
  <c r="K700" i="1"/>
  <c r="M700" i="1" s="1"/>
  <c r="F701" i="1"/>
  <c r="J701" i="1"/>
  <c r="J707" i="1"/>
  <c r="F707" i="1"/>
  <c r="K706" i="1"/>
  <c r="M706" i="1" s="1"/>
  <c r="L706" i="1" s="1"/>
  <c r="G706" i="1"/>
  <c r="I706" i="1" s="1"/>
  <c r="H706" i="1" s="1"/>
  <c r="K705" i="1"/>
  <c r="M705" i="1" s="1"/>
  <c r="L705" i="1" s="1"/>
  <c r="G705" i="1"/>
  <c r="I705" i="1" s="1"/>
  <c r="K704" i="1"/>
  <c r="M704" i="1" s="1"/>
  <c r="L704" i="1" s="1"/>
  <c r="G704" i="1"/>
  <c r="K703" i="1"/>
  <c r="M703" i="1" s="1"/>
  <c r="L703" i="1" s="1"/>
  <c r="G703" i="1"/>
  <c r="I703" i="1" s="1"/>
  <c r="J713" i="1"/>
  <c r="F713" i="1"/>
  <c r="K712" i="1"/>
  <c r="M712" i="1" s="1"/>
  <c r="L712" i="1" s="1"/>
  <c r="G712" i="1"/>
  <c r="I712" i="1" s="1"/>
  <c r="H712" i="1" s="1"/>
  <c r="K711" i="1"/>
  <c r="M711" i="1" s="1"/>
  <c r="L711" i="1" s="1"/>
  <c r="G711" i="1"/>
  <c r="I711" i="1" s="1"/>
  <c r="K710" i="1"/>
  <c r="M710" i="1" s="1"/>
  <c r="L710" i="1" s="1"/>
  <c r="G710" i="1"/>
  <c r="K709" i="1"/>
  <c r="M709" i="1" s="1"/>
  <c r="L709" i="1" s="1"/>
  <c r="G709" i="1"/>
  <c r="I709" i="1" s="1"/>
  <c r="K587" i="1" l="1"/>
  <c r="G251" i="1"/>
  <c r="G311" i="1"/>
  <c r="G299" i="1"/>
  <c r="G269" i="1"/>
  <c r="K413" i="1"/>
  <c r="Q1021" i="1"/>
  <c r="P1021" i="1" s="1"/>
  <c r="Q1027" i="1"/>
  <c r="P1027" i="1" s="1"/>
  <c r="Q1028" i="1"/>
  <c r="H1025" i="1"/>
  <c r="L1021" i="1"/>
  <c r="L1025" i="1" s="1"/>
  <c r="Q1029" i="1"/>
  <c r="P1029" i="1" s="1"/>
  <c r="H1031" i="1"/>
  <c r="L1027" i="1"/>
  <c r="L1031" i="1" s="1"/>
  <c r="I308" i="1"/>
  <c r="Q309" i="1" s="1"/>
  <c r="P309" i="1" s="1"/>
  <c r="I296" i="1"/>
  <c r="I299" i="1" s="1"/>
  <c r="K251" i="1"/>
  <c r="H206" i="1"/>
  <c r="I207" i="1"/>
  <c r="I209" i="1" s="1"/>
  <c r="K269" i="1"/>
  <c r="I215" i="1"/>
  <c r="H352" i="1"/>
  <c r="M311" i="1"/>
  <c r="M299" i="1"/>
  <c r="I275" i="1"/>
  <c r="I265" i="1"/>
  <c r="Q265" i="1" s="1"/>
  <c r="P265" i="1" s="1"/>
  <c r="K233" i="1"/>
  <c r="Q231" i="1"/>
  <c r="P231" i="1" s="1"/>
  <c r="I233" i="1"/>
  <c r="H229" i="1"/>
  <c r="K311" i="1"/>
  <c r="K305" i="1"/>
  <c r="M275" i="1"/>
  <c r="L308" i="1"/>
  <c r="H310" i="1"/>
  <c r="L302" i="1"/>
  <c r="M303" i="1"/>
  <c r="L303" i="1" s="1"/>
  <c r="L296" i="1"/>
  <c r="H298" i="1"/>
  <c r="L290" i="1"/>
  <c r="M291" i="1"/>
  <c r="L291" i="1" s="1"/>
  <c r="L277" i="1"/>
  <c r="G281" i="1"/>
  <c r="H271" i="1"/>
  <c r="H275" i="1" s="1"/>
  <c r="L273" i="1"/>
  <c r="G275" i="1"/>
  <c r="L259" i="1"/>
  <c r="G263" i="1"/>
  <c r="L253" i="1"/>
  <c r="G257" i="1"/>
  <c r="I247" i="1"/>
  <c r="I251" i="1" s="1"/>
  <c r="H248" i="1"/>
  <c r="L250" i="1"/>
  <c r="L243" i="1"/>
  <c r="H230" i="1"/>
  <c r="L225" i="1"/>
  <c r="L217" i="1"/>
  <c r="G221" i="1"/>
  <c r="H211" i="1"/>
  <c r="H215" i="1" s="1"/>
  <c r="L213" i="1"/>
  <c r="G215" i="1"/>
  <c r="H205" i="1"/>
  <c r="L207" i="1"/>
  <c r="G209" i="1"/>
  <c r="L307" i="1"/>
  <c r="L295" i="1"/>
  <c r="K299" i="1"/>
  <c r="K293" i="1"/>
  <c r="L285" i="1"/>
  <c r="L272" i="1"/>
  <c r="L269" i="1"/>
  <c r="L260" i="1"/>
  <c r="L254" i="1"/>
  <c r="L249" i="1"/>
  <c r="M245" i="1"/>
  <c r="G233" i="1"/>
  <c r="K689" i="1"/>
  <c r="K425" i="1"/>
  <c r="L309" i="1"/>
  <c r="L301" i="1"/>
  <c r="G305" i="1"/>
  <c r="L297" i="1"/>
  <c r="L289" i="1"/>
  <c r="G293" i="1"/>
  <c r="L283" i="1"/>
  <c r="M281" i="1"/>
  <c r="L280" i="1"/>
  <c r="L274" i="1"/>
  <c r="I269" i="1"/>
  <c r="M263" i="1"/>
  <c r="L262" i="1"/>
  <c r="M257" i="1"/>
  <c r="L256" i="1"/>
  <c r="L247" i="1"/>
  <c r="L242" i="1"/>
  <c r="L224" i="1"/>
  <c r="M221" i="1"/>
  <c r="L220" i="1"/>
  <c r="L214" i="1"/>
  <c r="L278" i="1"/>
  <c r="K275" i="1"/>
  <c r="L244" i="1"/>
  <c r="L226" i="1"/>
  <c r="L218" i="1"/>
  <c r="M215" i="1"/>
  <c r="L212" i="1"/>
  <c r="L206" i="1"/>
  <c r="L310" i="1"/>
  <c r="L304" i="1"/>
  <c r="L298" i="1"/>
  <c r="L292" i="1"/>
  <c r="M287" i="1"/>
  <c r="L286" i="1"/>
  <c r="L287" i="1" s="1"/>
  <c r="K287" i="1"/>
  <c r="L279" i="1"/>
  <c r="K281" i="1"/>
  <c r="L271" i="1"/>
  <c r="Q273" i="1"/>
  <c r="P273" i="1" s="1"/>
  <c r="Q267" i="1"/>
  <c r="P267" i="1" s="1"/>
  <c r="L261" i="1"/>
  <c r="K263" i="1"/>
  <c r="L255" i="1"/>
  <c r="K257" i="1"/>
  <c r="M251" i="1"/>
  <c r="L248" i="1"/>
  <c r="L251" i="1" s="1"/>
  <c r="G245" i="1"/>
  <c r="L219" i="1"/>
  <c r="K221" i="1"/>
  <c r="L211" i="1"/>
  <c r="Q213" i="1"/>
  <c r="P213" i="1" s="1"/>
  <c r="K215" i="1"/>
  <c r="L205" i="1"/>
  <c r="M208" i="1"/>
  <c r="L208" i="1" s="1"/>
  <c r="K209" i="1"/>
  <c r="Q205" i="1"/>
  <c r="P205" i="1" s="1"/>
  <c r="Q206" i="1"/>
  <c r="Q211" i="1"/>
  <c r="P211" i="1" s="1"/>
  <c r="Q212" i="1"/>
  <c r="Q214" i="1"/>
  <c r="I221" i="1"/>
  <c r="Q220" i="1"/>
  <c r="Q218" i="1"/>
  <c r="Q217" i="1"/>
  <c r="P217" i="1" s="1"/>
  <c r="H217" i="1"/>
  <c r="Q219" i="1"/>
  <c r="P219" i="1" s="1"/>
  <c r="H218" i="1"/>
  <c r="M223" i="1"/>
  <c r="M227" i="1" s="1"/>
  <c r="K227" i="1"/>
  <c r="G227" i="1"/>
  <c r="H223" i="1"/>
  <c r="I227" i="1"/>
  <c r="H224" i="1"/>
  <c r="Q225" i="1"/>
  <c r="P225" i="1" s="1"/>
  <c r="L233" i="1"/>
  <c r="Q229" i="1"/>
  <c r="P229" i="1" s="1"/>
  <c r="Q230" i="1"/>
  <c r="Q232" i="1"/>
  <c r="M233" i="1"/>
  <c r="G239" i="1"/>
  <c r="I239" i="1"/>
  <c r="H235" i="1"/>
  <c r="H236" i="1"/>
  <c r="M235" i="1"/>
  <c r="M236" i="1"/>
  <c r="L236" i="1" s="1"/>
  <c r="M237" i="1"/>
  <c r="L237" i="1" s="1"/>
  <c r="M238" i="1"/>
  <c r="L238" i="1" s="1"/>
  <c r="K239" i="1"/>
  <c r="L241" i="1"/>
  <c r="K245" i="1"/>
  <c r="I245" i="1"/>
  <c r="Q241" i="1"/>
  <c r="P241" i="1" s="1"/>
  <c r="H241" i="1"/>
  <c r="H242" i="1"/>
  <c r="H253" i="1"/>
  <c r="I257" i="1"/>
  <c r="Q253" i="1"/>
  <c r="P253" i="1" s="1"/>
  <c r="H254" i="1"/>
  <c r="I263" i="1"/>
  <c r="Q259" i="1"/>
  <c r="P259" i="1" s="1"/>
  <c r="H259" i="1"/>
  <c r="H260" i="1"/>
  <c r="Q266" i="1"/>
  <c r="Q268" i="1"/>
  <c r="M269" i="1"/>
  <c r="Q271" i="1"/>
  <c r="P271" i="1" s="1"/>
  <c r="Q272" i="1"/>
  <c r="Q274" i="1"/>
  <c r="I281" i="1"/>
  <c r="Q280" i="1"/>
  <c r="Q278" i="1"/>
  <c r="Q277" i="1"/>
  <c r="P277" i="1" s="1"/>
  <c r="H277" i="1"/>
  <c r="Q279" i="1"/>
  <c r="P279" i="1" s="1"/>
  <c r="H278" i="1"/>
  <c r="G287" i="1"/>
  <c r="I287" i="1"/>
  <c r="Q283" i="1"/>
  <c r="P283" i="1" s="1"/>
  <c r="H283" i="1"/>
  <c r="H284" i="1"/>
  <c r="I293" i="1"/>
  <c r="Q290" i="1"/>
  <c r="Q289" i="1"/>
  <c r="P289" i="1" s="1"/>
  <c r="H289" i="1"/>
  <c r="H290" i="1"/>
  <c r="Q295" i="1"/>
  <c r="P295" i="1" s="1"/>
  <c r="H301" i="1"/>
  <c r="I305" i="1"/>
  <c r="Q302" i="1"/>
  <c r="Q301" i="1"/>
  <c r="P301" i="1" s="1"/>
  <c r="H302" i="1"/>
  <c r="Q307" i="1"/>
  <c r="P307" i="1" s="1"/>
  <c r="K509" i="1"/>
  <c r="G473" i="1"/>
  <c r="H314" i="1"/>
  <c r="H709" i="1"/>
  <c r="I469" i="1"/>
  <c r="H469" i="1" s="1"/>
  <c r="H315" i="1"/>
  <c r="I317" i="1"/>
  <c r="H463" i="1"/>
  <c r="K383" i="1"/>
  <c r="K371" i="1"/>
  <c r="H313" i="1"/>
  <c r="M314" i="1"/>
  <c r="L315" i="1"/>
  <c r="G317" i="1"/>
  <c r="K641" i="1"/>
  <c r="K629" i="1"/>
  <c r="G461" i="1"/>
  <c r="G701" i="1"/>
  <c r="K617" i="1"/>
  <c r="L313" i="1"/>
  <c r="M316" i="1"/>
  <c r="L316" i="1" s="1"/>
  <c r="K317" i="1"/>
  <c r="Q313" i="1"/>
  <c r="P313" i="1" s="1"/>
  <c r="M701" i="1"/>
  <c r="H691" i="1"/>
  <c r="K671" i="1"/>
  <c r="K659" i="1"/>
  <c r="K623" i="1"/>
  <c r="G533" i="1"/>
  <c r="I472" i="1"/>
  <c r="H472" i="1" s="1"/>
  <c r="M409" i="1"/>
  <c r="L409" i="1" s="1"/>
  <c r="L413" i="1" s="1"/>
  <c r="M380" i="1"/>
  <c r="Q380" i="1" s="1"/>
  <c r="K701" i="1"/>
  <c r="Q670" i="1"/>
  <c r="P670" i="1" s="1"/>
  <c r="H470" i="1"/>
  <c r="K419" i="1"/>
  <c r="G395" i="1"/>
  <c r="G479" i="1"/>
  <c r="G527" i="1"/>
  <c r="H439" i="1"/>
  <c r="G329" i="1"/>
  <c r="I704" i="1"/>
  <c r="Q706" i="1" s="1"/>
  <c r="P706" i="1" s="1"/>
  <c r="M693" i="1"/>
  <c r="L693" i="1" s="1"/>
  <c r="H649" i="1"/>
  <c r="G653" i="1"/>
  <c r="I593" i="1"/>
  <c r="G593" i="1"/>
  <c r="M554" i="1"/>
  <c r="Q555" i="1" s="1"/>
  <c r="I507" i="1"/>
  <c r="H507" i="1" s="1"/>
  <c r="I433" i="1"/>
  <c r="H433" i="1" s="1"/>
  <c r="G437" i="1"/>
  <c r="M375" i="1"/>
  <c r="L375" i="1" s="1"/>
  <c r="K377" i="1"/>
  <c r="M357" i="1"/>
  <c r="K713" i="1"/>
  <c r="H703" i="1"/>
  <c r="M673" i="1"/>
  <c r="Q673" i="1" s="1"/>
  <c r="P673" i="1" s="1"/>
  <c r="K677" i="1"/>
  <c r="M675" i="1"/>
  <c r="L675" i="1" s="1"/>
  <c r="M653" i="1"/>
  <c r="I506" i="1"/>
  <c r="H506" i="1" s="1"/>
  <c r="M476" i="1"/>
  <c r="L476" i="1" s="1"/>
  <c r="M385" i="1"/>
  <c r="M382" i="1"/>
  <c r="I337" i="1"/>
  <c r="I341" i="1" s="1"/>
  <c r="G341" i="1"/>
  <c r="M338" i="1"/>
  <c r="L338" i="1" s="1"/>
  <c r="K341" i="1"/>
  <c r="L713" i="1"/>
  <c r="H711" i="1"/>
  <c r="G713" i="1"/>
  <c r="K707" i="1"/>
  <c r="L700" i="1"/>
  <c r="Q697" i="1"/>
  <c r="P697" i="1" s="1"/>
  <c r="H693" i="1"/>
  <c r="G695" i="1"/>
  <c r="I652" i="1"/>
  <c r="Q652" i="1" s="1"/>
  <c r="P652" i="1" s="1"/>
  <c r="M621" i="1"/>
  <c r="M623" i="1" s="1"/>
  <c r="M550" i="1"/>
  <c r="I465" i="1"/>
  <c r="H465" i="1" s="1"/>
  <c r="M441" i="1"/>
  <c r="I421" i="1"/>
  <c r="H421" i="1" s="1"/>
  <c r="G425" i="1"/>
  <c r="I349" i="1"/>
  <c r="I353" i="1" s="1"/>
  <c r="G353" i="1"/>
  <c r="K323" i="1"/>
  <c r="M319" i="1"/>
  <c r="Q319" i="1" s="1"/>
  <c r="P319" i="1" s="1"/>
  <c r="M692" i="1"/>
  <c r="I710" i="1"/>
  <c r="Q712" i="1" s="1"/>
  <c r="P712" i="1" s="1"/>
  <c r="H705" i="1"/>
  <c r="G707" i="1"/>
  <c r="Q700" i="1"/>
  <c r="P700" i="1" s="1"/>
  <c r="I692" i="1"/>
  <c r="H692" i="1" s="1"/>
  <c r="H695" i="1" s="1"/>
  <c r="M674" i="1"/>
  <c r="M676" i="1"/>
  <c r="L676" i="1" s="1"/>
  <c r="H650" i="1"/>
  <c r="K653" i="1"/>
  <c r="M615" i="1"/>
  <c r="L615" i="1" s="1"/>
  <c r="G557" i="1"/>
  <c r="M489" i="1"/>
  <c r="M491" i="1" s="1"/>
  <c r="K491" i="1"/>
  <c r="I464" i="1"/>
  <c r="G467" i="1"/>
  <c r="M440" i="1"/>
  <c r="M430" i="1"/>
  <c r="L430" i="1" s="1"/>
  <c r="M404" i="1"/>
  <c r="L404" i="1" s="1"/>
  <c r="L407" i="1" s="1"/>
  <c r="K407" i="1"/>
  <c r="M345" i="1"/>
  <c r="L345" i="1" s="1"/>
  <c r="Q640" i="1"/>
  <c r="P640" i="1" s="1"/>
  <c r="K353" i="1"/>
  <c r="M332" i="1"/>
  <c r="Q334" i="1" s="1"/>
  <c r="P334" i="1" s="1"/>
  <c r="K665" i="1"/>
  <c r="L651" i="1"/>
  <c r="K647" i="1"/>
  <c r="K635" i="1"/>
  <c r="L619" i="1"/>
  <c r="G623" i="1"/>
  <c r="L613" i="1"/>
  <c r="G617" i="1"/>
  <c r="K611" i="1"/>
  <c r="G599" i="1"/>
  <c r="M556" i="1"/>
  <c r="L556" i="1" s="1"/>
  <c r="G551" i="1"/>
  <c r="I535" i="1"/>
  <c r="H535" i="1" s="1"/>
  <c r="G539" i="1"/>
  <c r="K539" i="1"/>
  <c r="H525" i="1"/>
  <c r="I471" i="1"/>
  <c r="H471" i="1" s="1"/>
  <c r="K467" i="1"/>
  <c r="H441" i="1"/>
  <c r="G443" i="1"/>
  <c r="M429" i="1"/>
  <c r="L429" i="1" s="1"/>
  <c r="I397" i="1"/>
  <c r="G401" i="1"/>
  <c r="L386" i="1"/>
  <c r="M381" i="1"/>
  <c r="L381" i="1" s="1"/>
  <c r="K365" i="1"/>
  <c r="M356" i="1"/>
  <c r="L356" i="1" s="1"/>
  <c r="M349" i="1"/>
  <c r="I343" i="1"/>
  <c r="H343" i="1" s="1"/>
  <c r="G347" i="1"/>
  <c r="M344" i="1"/>
  <c r="L344" i="1" s="1"/>
  <c r="I331" i="1"/>
  <c r="G335" i="1"/>
  <c r="M326" i="1"/>
  <c r="L326" i="1" s="1"/>
  <c r="G323" i="1"/>
  <c r="L650" i="1"/>
  <c r="L620" i="1"/>
  <c r="L614" i="1"/>
  <c r="L566" i="1"/>
  <c r="L553" i="1"/>
  <c r="K557" i="1"/>
  <c r="I526" i="1"/>
  <c r="H526" i="1" s="1"/>
  <c r="L507" i="1"/>
  <c r="M508" i="1"/>
  <c r="L508" i="1" s="1"/>
  <c r="I445" i="1"/>
  <c r="I449" i="1" s="1"/>
  <c r="G449" i="1"/>
  <c r="K437" i="1"/>
  <c r="M433" i="1"/>
  <c r="M437" i="1" s="1"/>
  <c r="I427" i="1"/>
  <c r="I431" i="1" s="1"/>
  <c r="G431" i="1"/>
  <c r="L423" i="1"/>
  <c r="I415" i="1"/>
  <c r="I419" i="1" s="1"/>
  <c r="G419" i="1"/>
  <c r="M416" i="1"/>
  <c r="L416" i="1" s="1"/>
  <c r="I403" i="1"/>
  <c r="G407" i="1"/>
  <c r="M398" i="1"/>
  <c r="Q400" i="1" s="1"/>
  <c r="P400" i="1" s="1"/>
  <c r="L392" i="1"/>
  <c r="L369" i="1"/>
  <c r="I361" i="1"/>
  <c r="I365" i="1" s="1"/>
  <c r="G365" i="1"/>
  <c r="M350" i="1"/>
  <c r="Q352" i="1" s="1"/>
  <c r="P352" i="1" s="1"/>
  <c r="L691" i="1"/>
  <c r="M694" i="1"/>
  <c r="L694" i="1" s="1"/>
  <c r="K695" i="1"/>
  <c r="L652" i="1"/>
  <c r="Q634" i="1"/>
  <c r="P634" i="1" s="1"/>
  <c r="L622" i="1"/>
  <c r="L616" i="1"/>
  <c r="Q610" i="1"/>
  <c r="P610" i="1" s="1"/>
  <c r="M565" i="1"/>
  <c r="Q565" i="1" s="1"/>
  <c r="P565" i="1" s="1"/>
  <c r="M568" i="1"/>
  <c r="L547" i="1"/>
  <c r="K551" i="1"/>
  <c r="M548" i="1"/>
  <c r="L548" i="1" s="1"/>
  <c r="L539" i="1"/>
  <c r="M530" i="1"/>
  <c r="L530" i="1" s="1"/>
  <c r="M526" i="1"/>
  <c r="L526" i="1" s="1"/>
  <c r="H508" i="1"/>
  <c r="L471" i="1"/>
  <c r="M472" i="1"/>
  <c r="M457" i="1"/>
  <c r="Q459" i="1" s="1"/>
  <c r="M460" i="1"/>
  <c r="L460" i="1" s="1"/>
  <c r="I440" i="1"/>
  <c r="H440" i="1" s="1"/>
  <c r="L434" i="1"/>
  <c r="M422" i="1"/>
  <c r="L422" i="1" s="1"/>
  <c r="L417" i="1"/>
  <c r="I409" i="1"/>
  <c r="G413" i="1"/>
  <c r="L399" i="1"/>
  <c r="K395" i="1"/>
  <c r="M391" i="1"/>
  <c r="I367" i="1"/>
  <c r="I371" i="1" s="1"/>
  <c r="G371" i="1"/>
  <c r="M368" i="1"/>
  <c r="M371" i="1" s="1"/>
  <c r="I355" i="1"/>
  <c r="I359" i="1" s="1"/>
  <c r="G359" i="1"/>
  <c r="K359" i="1"/>
  <c r="H350" i="1"/>
  <c r="K347" i="1"/>
  <c r="M339" i="1"/>
  <c r="L339" i="1" s="1"/>
  <c r="L333" i="1"/>
  <c r="K329" i="1"/>
  <c r="M325" i="1"/>
  <c r="M320" i="1"/>
  <c r="L567" i="1"/>
  <c r="L555" i="1"/>
  <c r="L549" i="1"/>
  <c r="L524" i="1"/>
  <c r="K473" i="1"/>
  <c r="L459" i="1"/>
  <c r="L415" i="1"/>
  <c r="L374" i="1"/>
  <c r="L367" i="1"/>
  <c r="L351" i="1"/>
  <c r="L343" i="1"/>
  <c r="L337" i="1"/>
  <c r="L531" i="1"/>
  <c r="M532" i="1"/>
  <c r="L532" i="1" s="1"/>
  <c r="L525" i="1"/>
  <c r="M505" i="1"/>
  <c r="Q505" i="1" s="1"/>
  <c r="P505" i="1" s="1"/>
  <c r="L506" i="1"/>
  <c r="G491" i="1"/>
  <c r="L477" i="1"/>
  <c r="M478" i="1"/>
  <c r="L478" i="1" s="1"/>
  <c r="M469" i="1"/>
  <c r="L470" i="1"/>
  <c r="L467" i="1"/>
  <c r="L458" i="1"/>
  <c r="G455" i="1"/>
  <c r="L439" i="1"/>
  <c r="M442" i="1"/>
  <c r="L442" i="1" s="1"/>
  <c r="K443" i="1"/>
  <c r="L435" i="1"/>
  <c r="M421" i="1"/>
  <c r="L424" i="1"/>
  <c r="M419" i="1"/>
  <c r="L418" i="1"/>
  <c r="M397" i="1"/>
  <c r="M401" i="1" s="1"/>
  <c r="L400" i="1"/>
  <c r="L393" i="1"/>
  <c r="M394" i="1"/>
  <c r="L394" i="1" s="1"/>
  <c r="L387" i="1"/>
  <c r="M388" i="1"/>
  <c r="L379" i="1"/>
  <c r="G383" i="1"/>
  <c r="L373" i="1"/>
  <c r="L370" i="1"/>
  <c r="L365" i="1"/>
  <c r="M355" i="1"/>
  <c r="L358" i="1"/>
  <c r="L352" i="1"/>
  <c r="L346" i="1"/>
  <c r="L340" i="1"/>
  <c r="L334" i="1"/>
  <c r="L327" i="1"/>
  <c r="M328" i="1"/>
  <c r="L328" i="1" s="1"/>
  <c r="L322" i="1"/>
  <c r="M321" i="1"/>
  <c r="L321" i="1" s="1"/>
  <c r="H320" i="1"/>
  <c r="I323" i="1"/>
  <c r="H319" i="1"/>
  <c r="I329" i="1"/>
  <c r="H325" i="1"/>
  <c r="H326" i="1"/>
  <c r="L331" i="1"/>
  <c r="K335" i="1"/>
  <c r="H332" i="1"/>
  <c r="H338" i="1"/>
  <c r="H344" i="1"/>
  <c r="H356" i="1"/>
  <c r="Q363" i="1"/>
  <c r="Q364" i="1"/>
  <c r="P364" i="1" s="1"/>
  <c r="H362" i="1"/>
  <c r="M365" i="1"/>
  <c r="H368" i="1"/>
  <c r="G377" i="1"/>
  <c r="H373" i="1"/>
  <c r="I377" i="1"/>
  <c r="Q374" i="1"/>
  <c r="Q373" i="1"/>
  <c r="P373" i="1" s="1"/>
  <c r="H374" i="1"/>
  <c r="H379" i="1"/>
  <c r="I383" i="1"/>
  <c r="Q379" i="1"/>
  <c r="P379" i="1" s="1"/>
  <c r="H380" i="1"/>
  <c r="G389" i="1"/>
  <c r="H386" i="1"/>
  <c r="I389" i="1"/>
  <c r="H385" i="1"/>
  <c r="K389" i="1"/>
  <c r="I395" i="1"/>
  <c r="H391" i="1"/>
  <c r="H392" i="1"/>
  <c r="H398" i="1"/>
  <c r="K401" i="1"/>
  <c r="H404" i="1"/>
  <c r="H416" i="1"/>
  <c r="Q418" i="1"/>
  <c r="P418" i="1" s="1"/>
  <c r="H422" i="1"/>
  <c r="H428" i="1"/>
  <c r="M427" i="1"/>
  <c r="M428" i="1"/>
  <c r="L428" i="1" s="1"/>
  <c r="K431" i="1"/>
  <c r="Q436" i="1"/>
  <c r="P436" i="1" s="1"/>
  <c r="H434" i="1"/>
  <c r="Q439" i="1"/>
  <c r="P439" i="1" s="1"/>
  <c r="H446" i="1"/>
  <c r="M445" i="1"/>
  <c r="M446" i="1"/>
  <c r="L446" i="1" s="1"/>
  <c r="M447" i="1"/>
  <c r="L447" i="1" s="1"/>
  <c r="M448" i="1"/>
  <c r="L448" i="1" s="1"/>
  <c r="K449" i="1"/>
  <c r="I455" i="1"/>
  <c r="H451" i="1"/>
  <c r="H452" i="1"/>
  <c r="M451" i="1"/>
  <c r="M452" i="1"/>
  <c r="L452" i="1" s="1"/>
  <c r="M453" i="1"/>
  <c r="M454" i="1"/>
  <c r="L454" i="1" s="1"/>
  <c r="K455" i="1"/>
  <c r="I461" i="1"/>
  <c r="H457" i="1"/>
  <c r="H458" i="1"/>
  <c r="K461" i="1"/>
  <c r="Q463" i="1"/>
  <c r="P463" i="1" s="1"/>
  <c r="Q464" i="1"/>
  <c r="M467" i="1"/>
  <c r="L475" i="1"/>
  <c r="K479" i="1"/>
  <c r="H476" i="1"/>
  <c r="I479" i="1"/>
  <c r="Q475" i="1"/>
  <c r="P475" i="1" s="1"/>
  <c r="H475" i="1"/>
  <c r="G485" i="1"/>
  <c r="H482" i="1"/>
  <c r="I485" i="1"/>
  <c r="H481" i="1"/>
  <c r="M481" i="1"/>
  <c r="M482" i="1"/>
  <c r="L482" i="1" s="1"/>
  <c r="M483" i="1"/>
  <c r="L483" i="1" s="1"/>
  <c r="M484" i="1"/>
  <c r="L484" i="1" s="1"/>
  <c r="K485" i="1"/>
  <c r="I491" i="1"/>
  <c r="Q487" i="1"/>
  <c r="P487" i="1" s="1"/>
  <c r="H487" i="1"/>
  <c r="H488" i="1"/>
  <c r="G497" i="1"/>
  <c r="I497" i="1"/>
  <c r="H493" i="1"/>
  <c r="H494" i="1"/>
  <c r="M493" i="1"/>
  <c r="M494" i="1"/>
  <c r="L494" i="1" s="1"/>
  <c r="M495" i="1"/>
  <c r="L495" i="1" s="1"/>
  <c r="M496" i="1"/>
  <c r="L496" i="1" s="1"/>
  <c r="K497" i="1"/>
  <c r="G503" i="1"/>
  <c r="I503" i="1"/>
  <c r="H499" i="1"/>
  <c r="H500" i="1"/>
  <c r="M499" i="1"/>
  <c r="M500" i="1"/>
  <c r="L500" i="1" s="1"/>
  <c r="M501" i="1"/>
  <c r="M502" i="1"/>
  <c r="L502" i="1" s="1"/>
  <c r="K503" i="1"/>
  <c r="H505" i="1"/>
  <c r="G509" i="1"/>
  <c r="I515" i="1"/>
  <c r="L513" i="1"/>
  <c r="H511" i="1"/>
  <c r="M511" i="1"/>
  <c r="L511" i="1" s="1"/>
  <c r="H512" i="1"/>
  <c r="M512" i="1"/>
  <c r="L512" i="1" s="1"/>
  <c r="H513" i="1"/>
  <c r="H514" i="1"/>
  <c r="M514" i="1"/>
  <c r="L514" i="1" s="1"/>
  <c r="G515" i="1"/>
  <c r="K515" i="1"/>
  <c r="I521" i="1"/>
  <c r="M517" i="1"/>
  <c r="L517" i="1" s="1"/>
  <c r="H518" i="1"/>
  <c r="M518" i="1"/>
  <c r="L518" i="1" s="1"/>
  <c r="H519" i="1"/>
  <c r="M519" i="1"/>
  <c r="L519" i="1" s="1"/>
  <c r="H520" i="1"/>
  <c r="M520" i="1"/>
  <c r="L520" i="1" s="1"/>
  <c r="G521" i="1"/>
  <c r="K521" i="1"/>
  <c r="K527" i="1"/>
  <c r="M523" i="1"/>
  <c r="Q523" i="1" s="1"/>
  <c r="P523" i="1" s="1"/>
  <c r="M529" i="1"/>
  <c r="K533" i="1"/>
  <c r="H529" i="1"/>
  <c r="I533" i="1"/>
  <c r="Q529" i="1"/>
  <c r="P529" i="1" s="1"/>
  <c r="H530" i="1"/>
  <c r="Q536" i="1"/>
  <c r="Q538" i="1"/>
  <c r="H536" i="1"/>
  <c r="M539" i="1"/>
  <c r="I545" i="1"/>
  <c r="H541" i="1"/>
  <c r="M541" i="1"/>
  <c r="H542" i="1"/>
  <c r="M542" i="1"/>
  <c r="H543" i="1"/>
  <c r="M543" i="1"/>
  <c r="L543" i="1" s="1"/>
  <c r="H544" i="1"/>
  <c r="M544" i="1"/>
  <c r="L544" i="1" s="1"/>
  <c r="G545" i="1"/>
  <c r="K545" i="1"/>
  <c r="I551" i="1"/>
  <c r="Q547" i="1"/>
  <c r="P547" i="1" s="1"/>
  <c r="H547" i="1"/>
  <c r="H548" i="1"/>
  <c r="H554" i="1"/>
  <c r="I557" i="1"/>
  <c r="Q553" i="1"/>
  <c r="P553" i="1" s="1"/>
  <c r="H553" i="1"/>
  <c r="I563" i="1"/>
  <c r="H559" i="1"/>
  <c r="M559" i="1"/>
  <c r="L559" i="1" s="1"/>
  <c r="H560" i="1"/>
  <c r="M560" i="1"/>
  <c r="H561" i="1"/>
  <c r="M561" i="1"/>
  <c r="L561" i="1" s="1"/>
  <c r="H562" i="1"/>
  <c r="M562" i="1"/>
  <c r="L562" i="1" s="1"/>
  <c r="G563" i="1"/>
  <c r="K563" i="1"/>
  <c r="G569" i="1"/>
  <c r="H566" i="1"/>
  <c r="I569" i="1"/>
  <c r="H565" i="1"/>
  <c r="K569" i="1"/>
  <c r="I575" i="1"/>
  <c r="L573" i="1"/>
  <c r="H571" i="1"/>
  <c r="M571" i="1"/>
  <c r="H572" i="1"/>
  <c r="M572" i="1"/>
  <c r="L572" i="1" s="1"/>
  <c r="H573" i="1"/>
  <c r="H574" i="1"/>
  <c r="M574" i="1"/>
  <c r="L574" i="1" s="1"/>
  <c r="G575" i="1"/>
  <c r="K575" i="1"/>
  <c r="I581" i="1"/>
  <c r="L578" i="1"/>
  <c r="L580" i="1"/>
  <c r="H577" i="1"/>
  <c r="M577" i="1"/>
  <c r="Q578" i="1" s="1"/>
  <c r="H578" i="1"/>
  <c r="H579" i="1"/>
  <c r="M579" i="1"/>
  <c r="Q580" i="1" s="1"/>
  <c r="P580" i="1" s="1"/>
  <c r="H580" i="1"/>
  <c r="G581" i="1"/>
  <c r="K581" i="1"/>
  <c r="I587" i="1"/>
  <c r="L584" i="1"/>
  <c r="H583" i="1"/>
  <c r="H584" i="1"/>
  <c r="H585" i="1"/>
  <c r="M585" i="1"/>
  <c r="L585" i="1" s="1"/>
  <c r="H586" i="1"/>
  <c r="M586" i="1"/>
  <c r="L586" i="1" s="1"/>
  <c r="G587" i="1"/>
  <c r="H590" i="1"/>
  <c r="M590" i="1"/>
  <c r="L590" i="1" s="1"/>
  <c r="M591" i="1"/>
  <c r="M592" i="1"/>
  <c r="L592" i="1" s="1"/>
  <c r="K593" i="1"/>
  <c r="H595" i="1"/>
  <c r="I599" i="1"/>
  <c r="H596" i="1"/>
  <c r="M595" i="1"/>
  <c r="M596" i="1"/>
  <c r="L596" i="1" s="1"/>
  <c r="M597" i="1"/>
  <c r="L597" i="1" s="1"/>
  <c r="M598" i="1"/>
  <c r="L598" i="1" s="1"/>
  <c r="K599" i="1"/>
  <c r="I605" i="1"/>
  <c r="L603" i="1"/>
  <c r="L604" i="1"/>
  <c r="H601" i="1"/>
  <c r="M601" i="1"/>
  <c r="H602" i="1"/>
  <c r="M602" i="1"/>
  <c r="L602" i="1" s="1"/>
  <c r="H603" i="1"/>
  <c r="H604" i="1"/>
  <c r="G605" i="1"/>
  <c r="K605" i="1"/>
  <c r="I611" i="1"/>
  <c r="L608" i="1"/>
  <c r="L609" i="1"/>
  <c r="L610" i="1"/>
  <c r="H607" i="1"/>
  <c r="M607" i="1"/>
  <c r="Q607" i="1" s="1"/>
  <c r="P607" i="1" s="1"/>
  <c r="H608" i="1"/>
  <c r="H609" i="1"/>
  <c r="H610" i="1"/>
  <c r="G611" i="1"/>
  <c r="H613" i="1"/>
  <c r="I617" i="1"/>
  <c r="Q614" i="1"/>
  <c r="Q613" i="1"/>
  <c r="P613" i="1" s="1"/>
  <c r="H614" i="1"/>
  <c r="I623" i="1"/>
  <c r="Q620" i="1"/>
  <c r="Q619" i="1"/>
  <c r="P619" i="1" s="1"/>
  <c r="H619" i="1"/>
  <c r="H620" i="1"/>
  <c r="I629" i="1"/>
  <c r="L627" i="1"/>
  <c r="L628" i="1"/>
  <c r="H625" i="1"/>
  <c r="H626" i="1"/>
  <c r="M626" i="1"/>
  <c r="Q628" i="1" s="1"/>
  <c r="P628" i="1" s="1"/>
  <c r="H627" i="1"/>
  <c r="H628" i="1"/>
  <c r="G629" i="1"/>
  <c r="I635" i="1"/>
  <c r="L632" i="1"/>
  <c r="L633" i="1"/>
  <c r="L634" i="1"/>
  <c r="H631" i="1"/>
  <c r="M631" i="1"/>
  <c r="L631" i="1" s="1"/>
  <c r="H632" i="1"/>
  <c r="H633" i="1"/>
  <c r="H634" i="1"/>
  <c r="G635" i="1"/>
  <c r="I641" i="1"/>
  <c r="L638" i="1"/>
  <c r="L639" i="1"/>
  <c r="L640" i="1"/>
  <c r="H637" i="1"/>
  <c r="M637" i="1"/>
  <c r="M641" i="1" s="1"/>
  <c r="H638" i="1"/>
  <c r="H639" i="1"/>
  <c r="H640" i="1"/>
  <c r="G641" i="1"/>
  <c r="Q646" i="1"/>
  <c r="P646" i="1" s="1"/>
  <c r="I647" i="1"/>
  <c r="L644" i="1"/>
  <c r="L645" i="1"/>
  <c r="L646" i="1"/>
  <c r="H643" i="1"/>
  <c r="H644" i="1"/>
  <c r="H645" i="1"/>
  <c r="H646" i="1"/>
  <c r="G647" i="1"/>
  <c r="Q651" i="1"/>
  <c r="Q658" i="1"/>
  <c r="P658" i="1" s="1"/>
  <c r="I659" i="1"/>
  <c r="L656" i="1"/>
  <c r="L657" i="1"/>
  <c r="L658" i="1"/>
  <c r="H655" i="1"/>
  <c r="M655" i="1"/>
  <c r="Q657" i="1" s="1"/>
  <c r="H656" i="1"/>
  <c r="H657" i="1"/>
  <c r="H658" i="1"/>
  <c r="G659" i="1"/>
  <c r="I665" i="1"/>
  <c r="L662" i="1"/>
  <c r="H661" i="1"/>
  <c r="M661" i="1"/>
  <c r="Q661" i="1" s="1"/>
  <c r="P661" i="1" s="1"/>
  <c r="H662" i="1"/>
  <c r="H663" i="1"/>
  <c r="M663" i="1"/>
  <c r="L663" i="1" s="1"/>
  <c r="H664" i="1"/>
  <c r="M664" i="1"/>
  <c r="G665" i="1"/>
  <c r="I671" i="1"/>
  <c r="L668" i="1"/>
  <c r="L669" i="1"/>
  <c r="L670" i="1"/>
  <c r="H667" i="1"/>
  <c r="M667" i="1"/>
  <c r="M671" i="1" s="1"/>
  <c r="H668" i="1"/>
  <c r="H669" i="1"/>
  <c r="H670" i="1"/>
  <c r="G671" i="1"/>
  <c r="I677" i="1"/>
  <c r="H673" i="1"/>
  <c r="H674" i="1"/>
  <c r="H675" i="1"/>
  <c r="H676" i="1"/>
  <c r="G677" i="1"/>
  <c r="I683" i="1"/>
  <c r="H679" i="1"/>
  <c r="M679" i="1"/>
  <c r="Q679" i="1" s="1"/>
  <c r="P679" i="1" s="1"/>
  <c r="H680" i="1"/>
  <c r="M680" i="1"/>
  <c r="H681" i="1"/>
  <c r="M681" i="1"/>
  <c r="L681" i="1" s="1"/>
  <c r="H682" i="1"/>
  <c r="M682" i="1"/>
  <c r="L682" i="1" s="1"/>
  <c r="G683" i="1"/>
  <c r="K683" i="1"/>
  <c r="I689" i="1"/>
  <c r="L686" i="1"/>
  <c r="L687" i="1"/>
  <c r="L688" i="1"/>
  <c r="H685" i="1"/>
  <c r="M685" i="1"/>
  <c r="M689" i="1" s="1"/>
  <c r="H686" i="1"/>
  <c r="H687" i="1"/>
  <c r="H688" i="1"/>
  <c r="G689" i="1"/>
  <c r="H697" i="1"/>
  <c r="L697" i="1"/>
  <c r="Q691" i="1"/>
  <c r="P691" i="1" s="1"/>
  <c r="H698" i="1"/>
  <c r="I701" i="1"/>
  <c r="Q699" i="1"/>
  <c r="Q698" i="1"/>
  <c r="P698" i="1" s="1"/>
  <c r="L707" i="1"/>
  <c r="Q703" i="1"/>
  <c r="P703" i="1" s="1"/>
  <c r="M707" i="1"/>
  <c r="Q709" i="1"/>
  <c r="P709" i="1" s="1"/>
  <c r="M713" i="1"/>
  <c r="J719" i="1"/>
  <c r="F719" i="1"/>
  <c r="K718" i="1"/>
  <c r="M718" i="1" s="1"/>
  <c r="G718" i="1"/>
  <c r="I718" i="1" s="1"/>
  <c r="H718" i="1" s="1"/>
  <c r="K717" i="1"/>
  <c r="G717" i="1"/>
  <c r="I717" i="1" s="1"/>
  <c r="H717" i="1" s="1"/>
  <c r="K716" i="1"/>
  <c r="M716" i="1" s="1"/>
  <c r="G716" i="1"/>
  <c r="I716" i="1" s="1"/>
  <c r="K715" i="1"/>
  <c r="M715" i="1" s="1"/>
  <c r="G715" i="1"/>
  <c r="I715" i="1" s="1"/>
  <c r="G721" i="1"/>
  <c r="I721" i="1" s="1"/>
  <c r="G722" i="1"/>
  <c r="I722" i="1" s="1"/>
  <c r="H722" i="1" s="1"/>
  <c r="G723" i="1"/>
  <c r="I723" i="1" s="1"/>
  <c r="H723" i="1" s="1"/>
  <c r="G724" i="1"/>
  <c r="I724" i="1" s="1"/>
  <c r="H724" i="1" s="1"/>
  <c r="F725" i="1"/>
  <c r="J725" i="1"/>
  <c r="K724" i="1"/>
  <c r="M724" i="1" s="1"/>
  <c r="K723" i="1"/>
  <c r="M723" i="1" s="1"/>
  <c r="K722" i="1"/>
  <c r="M722" i="1" s="1"/>
  <c r="K721" i="1"/>
  <c r="J731" i="1"/>
  <c r="F731" i="1"/>
  <c r="K730" i="1"/>
  <c r="G730" i="1"/>
  <c r="I730" i="1" s="1"/>
  <c r="H730" i="1" s="1"/>
  <c r="K729" i="1"/>
  <c r="G729" i="1"/>
  <c r="I729" i="1" s="1"/>
  <c r="H729" i="1" s="1"/>
  <c r="K728" i="1"/>
  <c r="G728" i="1"/>
  <c r="I728" i="1" s="1"/>
  <c r="K727" i="1"/>
  <c r="G727" i="1"/>
  <c r="I727" i="1" s="1"/>
  <c r="J737" i="1"/>
  <c r="F737" i="1"/>
  <c r="K736" i="1"/>
  <c r="G736" i="1"/>
  <c r="I736" i="1" s="1"/>
  <c r="H736" i="1" s="1"/>
  <c r="K735" i="1"/>
  <c r="G735" i="1"/>
  <c r="I735" i="1" s="1"/>
  <c r="H735" i="1" s="1"/>
  <c r="I734" i="1"/>
  <c r="K733" i="1"/>
  <c r="J743" i="1"/>
  <c r="F743" i="1"/>
  <c r="K742" i="1"/>
  <c r="M742" i="1" s="1"/>
  <c r="G742" i="1"/>
  <c r="I742" i="1" s="1"/>
  <c r="K741" i="1"/>
  <c r="M741" i="1" s="1"/>
  <c r="G741" i="1"/>
  <c r="I741" i="1" s="1"/>
  <c r="M740" i="1"/>
  <c r="I739" i="1"/>
  <c r="H739" i="1" s="1"/>
  <c r="J749" i="1"/>
  <c r="F749" i="1"/>
  <c r="K748" i="1"/>
  <c r="M748" i="1" s="1"/>
  <c r="G748" i="1"/>
  <c r="I748" i="1" s="1"/>
  <c r="K747" i="1"/>
  <c r="G747" i="1"/>
  <c r="I747" i="1" s="1"/>
  <c r="M746" i="1"/>
  <c r="G746" i="1"/>
  <c r="I746" i="1" s="1"/>
  <c r="K745" i="1"/>
  <c r="G745" i="1"/>
  <c r="I745" i="1" s="1"/>
  <c r="J755" i="1"/>
  <c r="F755" i="1"/>
  <c r="K754" i="1"/>
  <c r="G754" i="1"/>
  <c r="I754" i="1" s="1"/>
  <c r="H754" i="1" s="1"/>
  <c r="K753" i="1"/>
  <c r="G753" i="1"/>
  <c r="I753" i="1" s="1"/>
  <c r="H753" i="1" s="1"/>
  <c r="K752" i="1"/>
  <c r="G752" i="1"/>
  <c r="I752" i="1" s="1"/>
  <c r="K751" i="1"/>
  <c r="G751" i="1"/>
  <c r="I751" i="1" s="1"/>
  <c r="J761" i="1"/>
  <c r="F761" i="1"/>
  <c r="K760" i="1"/>
  <c r="G760" i="1"/>
  <c r="I760" i="1" s="1"/>
  <c r="K759" i="1"/>
  <c r="G759" i="1"/>
  <c r="I759" i="1" s="1"/>
  <c r="K758" i="1"/>
  <c r="G758" i="1"/>
  <c r="I758" i="1" s="1"/>
  <c r="K757" i="1"/>
  <c r="G757" i="1"/>
  <c r="I757" i="1" s="1"/>
  <c r="J767" i="1"/>
  <c r="F767" i="1"/>
  <c r="K766" i="1"/>
  <c r="G766" i="1"/>
  <c r="I766" i="1" s="1"/>
  <c r="K765" i="1"/>
  <c r="G765" i="1"/>
  <c r="I765" i="1" s="1"/>
  <c r="K764" i="1"/>
  <c r="G764" i="1"/>
  <c r="I764" i="1" s="1"/>
  <c r="K763" i="1"/>
  <c r="G763" i="1"/>
  <c r="I763" i="1" s="1"/>
  <c r="J773" i="1"/>
  <c r="F773" i="1"/>
  <c r="K772" i="1"/>
  <c r="M772" i="1" s="1"/>
  <c r="L772" i="1" s="1"/>
  <c r="G772" i="1"/>
  <c r="I772" i="1" s="1"/>
  <c r="K771" i="1"/>
  <c r="M771" i="1" s="1"/>
  <c r="L771" i="1" s="1"/>
  <c r="G771" i="1"/>
  <c r="I771" i="1" s="1"/>
  <c r="K770" i="1"/>
  <c r="M770" i="1" s="1"/>
  <c r="L770" i="1" s="1"/>
  <c r="G770" i="1"/>
  <c r="I770" i="1" s="1"/>
  <c r="K769" i="1"/>
  <c r="G769" i="1"/>
  <c r="I769" i="1" s="1"/>
  <c r="J779" i="1"/>
  <c r="F779" i="1"/>
  <c r="K778" i="1"/>
  <c r="M778" i="1" s="1"/>
  <c r="G778" i="1"/>
  <c r="I778" i="1" s="1"/>
  <c r="K777" i="1"/>
  <c r="G777" i="1"/>
  <c r="I777" i="1" s="1"/>
  <c r="K776" i="1"/>
  <c r="M776" i="1" s="1"/>
  <c r="G776" i="1"/>
  <c r="I776" i="1" s="1"/>
  <c r="K775" i="1"/>
  <c r="G775" i="1"/>
  <c r="I775" i="1" s="1"/>
  <c r="J785" i="1"/>
  <c r="F785" i="1"/>
  <c r="K784" i="1"/>
  <c r="M784" i="1" s="1"/>
  <c r="G784" i="1"/>
  <c r="I784" i="1" s="1"/>
  <c r="K783" i="1"/>
  <c r="G783" i="1"/>
  <c r="I783" i="1" s="1"/>
  <c r="H783" i="1" s="1"/>
  <c r="K782" i="1"/>
  <c r="M782" i="1" s="1"/>
  <c r="G782" i="1"/>
  <c r="K781" i="1"/>
  <c r="M781" i="1" s="1"/>
  <c r="G781" i="1"/>
  <c r="I781" i="1" s="1"/>
  <c r="J791" i="1"/>
  <c r="F791" i="1"/>
  <c r="K790" i="1"/>
  <c r="M790" i="1" s="1"/>
  <c r="G790" i="1"/>
  <c r="I790" i="1" s="1"/>
  <c r="K789" i="1"/>
  <c r="M789" i="1" s="1"/>
  <c r="G789" i="1"/>
  <c r="I789" i="1" s="1"/>
  <c r="K788" i="1"/>
  <c r="M788" i="1" s="1"/>
  <c r="G788" i="1"/>
  <c r="I788" i="1" s="1"/>
  <c r="K787" i="1"/>
  <c r="G787" i="1"/>
  <c r="I787" i="1" s="1"/>
  <c r="J797" i="1"/>
  <c r="F797" i="1"/>
  <c r="K796" i="1"/>
  <c r="M796" i="1" s="1"/>
  <c r="L796" i="1" s="1"/>
  <c r="G796" i="1"/>
  <c r="I796" i="1" s="1"/>
  <c r="K795" i="1"/>
  <c r="M795" i="1" s="1"/>
  <c r="L795" i="1" s="1"/>
  <c r="G795" i="1"/>
  <c r="I795" i="1" s="1"/>
  <c r="H795" i="1" s="1"/>
  <c r="K794" i="1"/>
  <c r="M794" i="1" s="1"/>
  <c r="L794" i="1" s="1"/>
  <c r="G794" i="1"/>
  <c r="I794" i="1" s="1"/>
  <c r="K793" i="1"/>
  <c r="M793" i="1" s="1"/>
  <c r="L793" i="1" s="1"/>
  <c r="G793" i="1"/>
  <c r="I793" i="1" s="1"/>
  <c r="K799" i="1"/>
  <c r="M799" i="1" s="1"/>
  <c r="J803" i="1"/>
  <c r="F803" i="1"/>
  <c r="K802" i="1"/>
  <c r="M802" i="1" s="1"/>
  <c r="G802" i="1"/>
  <c r="I802" i="1" s="1"/>
  <c r="K801" i="1"/>
  <c r="M801" i="1" s="1"/>
  <c r="G801" i="1"/>
  <c r="I801" i="1" s="1"/>
  <c r="K800" i="1"/>
  <c r="M800" i="1" s="1"/>
  <c r="G800" i="1"/>
  <c r="I800" i="1" s="1"/>
  <c r="G799" i="1"/>
  <c r="I799" i="1" s="1"/>
  <c r="J809" i="1"/>
  <c r="F809" i="1"/>
  <c r="K808" i="1"/>
  <c r="M808" i="1" s="1"/>
  <c r="G808" i="1"/>
  <c r="I808" i="1" s="1"/>
  <c r="K807" i="1"/>
  <c r="M807" i="1" s="1"/>
  <c r="G807" i="1"/>
  <c r="I807" i="1" s="1"/>
  <c r="K806" i="1"/>
  <c r="G806" i="1"/>
  <c r="I806" i="1" s="1"/>
  <c r="K805" i="1"/>
  <c r="G805" i="1"/>
  <c r="I805" i="1" s="1"/>
  <c r="J815" i="1"/>
  <c r="F815" i="1"/>
  <c r="K814" i="1"/>
  <c r="M814" i="1" s="1"/>
  <c r="G814" i="1"/>
  <c r="K813" i="1"/>
  <c r="M813" i="1" s="1"/>
  <c r="G813" i="1"/>
  <c r="I813" i="1" s="1"/>
  <c r="K812" i="1"/>
  <c r="M812" i="1" s="1"/>
  <c r="G812" i="1"/>
  <c r="K811" i="1"/>
  <c r="G811" i="1"/>
  <c r="J821" i="1"/>
  <c r="F821" i="1"/>
  <c r="K820" i="1"/>
  <c r="M820" i="1" s="1"/>
  <c r="G820" i="1"/>
  <c r="I820" i="1" s="1"/>
  <c r="K819" i="1"/>
  <c r="M819" i="1" s="1"/>
  <c r="G819" i="1"/>
  <c r="I819" i="1" s="1"/>
  <c r="K818" i="1"/>
  <c r="M818" i="1" s="1"/>
  <c r="G818" i="1"/>
  <c r="I818" i="1" s="1"/>
  <c r="K817" i="1"/>
  <c r="G817" i="1"/>
  <c r="I817" i="1" s="1"/>
  <c r="J827" i="1"/>
  <c r="F827" i="1"/>
  <c r="K826" i="1"/>
  <c r="M826" i="1" s="1"/>
  <c r="G826" i="1"/>
  <c r="I826" i="1" s="1"/>
  <c r="K825" i="1"/>
  <c r="G825" i="1"/>
  <c r="I825" i="1" s="1"/>
  <c r="H825" i="1" s="1"/>
  <c r="K824" i="1"/>
  <c r="M824" i="1" s="1"/>
  <c r="G824" i="1"/>
  <c r="K823" i="1"/>
  <c r="M823" i="1" s="1"/>
  <c r="G823" i="1"/>
  <c r="I823" i="1" s="1"/>
  <c r="J833" i="1"/>
  <c r="F833" i="1"/>
  <c r="K832" i="1"/>
  <c r="M832" i="1" s="1"/>
  <c r="G832" i="1"/>
  <c r="I832" i="1" s="1"/>
  <c r="K831" i="1"/>
  <c r="M831" i="1" s="1"/>
  <c r="L831" i="1" s="1"/>
  <c r="G831" i="1"/>
  <c r="I831" i="1" s="1"/>
  <c r="K830" i="1"/>
  <c r="M830" i="1" s="1"/>
  <c r="L830" i="1" s="1"/>
  <c r="G830" i="1"/>
  <c r="K829" i="1"/>
  <c r="M829" i="1" s="1"/>
  <c r="G829" i="1"/>
  <c r="J839" i="1"/>
  <c r="F839" i="1"/>
  <c r="K838" i="1"/>
  <c r="G838" i="1"/>
  <c r="I838" i="1" s="1"/>
  <c r="K837" i="1"/>
  <c r="M837" i="1" s="1"/>
  <c r="G837" i="1"/>
  <c r="I837" i="1" s="1"/>
  <c r="H837" i="1" s="1"/>
  <c r="K836" i="1"/>
  <c r="G836" i="1"/>
  <c r="I836" i="1" s="1"/>
  <c r="K835" i="1"/>
  <c r="G835" i="1"/>
  <c r="I835" i="1" s="1"/>
  <c r="J845" i="1"/>
  <c r="F845" i="1"/>
  <c r="K844" i="1"/>
  <c r="M844" i="1" s="1"/>
  <c r="G844" i="1"/>
  <c r="I844" i="1" s="1"/>
  <c r="K843" i="1"/>
  <c r="M843" i="1" s="1"/>
  <c r="G843" i="1"/>
  <c r="I843" i="1" s="1"/>
  <c r="K842" i="1"/>
  <c r="M842" i="1" s="1"/>
  <c r="G842" i="1"/>
  <c r="I842" i="1" s="1"/>
  <c r="K841" i="1"/>
  <c r="G841" i="1"/>
  <c r="I841" i="1" s="1"/>
  <c r="J851" i="1"/>
  <c r="F851" i="1"/>
  <c r="K850" i="1"/>
  <c r="G850" i="1"/>
  <c r="I850" i="1" s="1"/>
  <c r="H850" i="1" s="1"/>
  <c r="K849" i="1"/>
  <c r="M849" i="1" s="1"/>
  <c r="G849" i="1"/>
  <c r="K848" i="1"/>
  <c r="M848" i="1" s="1"/>
  <c r="G848" i="1"/>
  <c r="I848" i="1" s="1"/>
  <c r="K847" i="1"/>
  <c r="M847" i="1" s="1"/>
  <c r="G847" i="1"/>
  <c r="J857" i="1"/>
  <c r="F857" i="1"/>
  <c r="K856" i="1"/>
  <c r="M856" i="1" s="1"/>
  <c r="G856" i="1"/>
  <c r="I856" i="1" s="1"/>
  <c r="K855" i="1"/>
  <c r="M855" i="1" s="1"/>
  <c r="G855" i="1"/>
  <c r="I855" i="1" s="1"/>
  <c r="K854" i="1"/>
  <c r="M854" i="1" s="1"/>
  <c r="G854" i="1"/>
  <c r="I854" i="1" s="1"/>
  <c r="K853" i="1"/>
  <c r="G853" i="1"/>
  <c r="I853" i="1" s="1"/>
  <c r="J863" i="1"/>
  <c r="F863" i="1"/>
  <c r="K862" i="1"/>
  <c r="G862" i="1"/>
  <c r="I862" i="1" s="1"/>
  <c r="K861" i="1"/>
  <c r="G861" i="1"/>
  <c r="I861" i="1" s="1"/>
  <c r="K860" i="1"/>
  <c r="G860" i="1"/>
  <c r="I860" i="1" s="1"/>
  <c r="K859" i="1"/>
  <c r="G859" i="1"/>
  <c r="I859" i="1" s="1"/>
  <c r="J869" i="1"/>
  <c r="F869" i="1"/>
  <c r="K868" i="1"/>
  <c r="M868" i="1" s="1"/>
  <c r="G868" i="1"/>
  <c r="I868" i="1" s="1"/>
  <c r="K867" i="1"/>
  <c r="M867" i="1" s="1"/>
  <c r="G867" i="1"/>
  <c r="I867" i="1" s="1"/>
  <c r="K866" i="1"/>
  <c r="M866" i="1" s="1"/>
  <c r="G866" i="1"/>
  <c r="I866" i="1" s="1"/>
  <c r="K865" i="1"/>
  <c r="G865" i="1"/>
  <c r="I865" i="1" s="1"/>
  <c r="J875" i="1"/>
  <c r="F875" i="1"/>
  <c r="K874" i="1"/>
  <c r="G874" i="1"/>
  <c r="I874" i="1" s="1"/>
  <c r="K873" i="1"/>
  <c r="M873" i="1" s="1"/>
  <c r="G873" i="1"/>
  <c r="I873" i="1" s="1"/>
  <c r="K872" i="1"/>
  <c r="G872" i="1"/>
  <c r="I872" i="1" s="1"/>
  <c r="K871" i="1"/>
  <c r="G871" i="1"/>
  <c r="I871" i="1" s="1"/>
  <c r="J881" i="1"/>
  <c r="F881" i="1"/>
  <c r="K880" i="1"/>
  <c r="G880" i="1"/>
  <c r="I880" i="1" s="1"/>
  <c r="K879" i="1"/>
  <c r="G879" i="1"/>
  <c r="I879" i="1" s="1"/>
  <c r="K878" i="1"/>
  <c r="G878" i="1"/>
  <c r="I878" i="1" s="1"/>
  <c r="K877" i="1"/>
  <c r="M877" i="1" s="1"/>
  <c r="G877" i="1"/>
  <c r="I877" i="1" s="1"/>
  <c r="J887" i="1"/>
  <c r="F887" i="1"/>
  <c r="K886" i="1"/>
  <c r="M886" i="1" s="1"/>
  <c r="G886" i="1"/>
  <c r="I886" i="1" s="1"/>
  <c r="K885" i="1"/>
  <c r="G885" i="1"/>
  <c r="I885" i="1" s="1"/>
  <c r="K884" i="1"/>
  <c r="M884" i="1" s="1"/>
  <c r="G884" i="1"/>
  <c r="K883" i="1"/>
  <c r="M883" i="1" s="1"/>
  <c r="G883" i="1"/>
  <c r="I883" i="1" s="1"/>
  <c r="J893" i="1"/>
  <c r="F893" i="1"/>
  <c r="K892" i="1"/>
  <c r="M892" i="1" s="1"/>
  <c r="G892" i="1"/>
  <c r="I892" i="1" s="1"/>
  <c r="K891" i="1"/>
  <c r="M891" i="1" s="1"/>
  <c r="G891" i="1"/>
  <c r="I891" i="1" s="1"/>
  <c r="K890" i="1"/>
  <c r="M890" i="1" s="1"/>
  <c r="G890" i="1"/>
  <c r="I890" i="1" s="1"/>
  <c r="K889" i="1"/>
  <c r="G889" i="1"/>
  <c r="I889" i="1" s="1"/>
  <c r="J899" i="1"/>
  <c r="F899" i="1"/>
  <c r="K898" i="1"/>
  <c r="M898" i="1" s="1"/>
  <c r="G898" i="1"/>
  <c r="I898" i="1" s="1"/>
  <c r="K897" i="1"/>
  <c r="M897" i="1" s="1"/>
  <c r="G897" i="1"/>
  <c r="I897" i="1" s="1"/>
  <c r="K896" i="1"/>
  <c r="M896" i="1" s="1"/>
  <c r="G896" i="1"/>
  <c r="I896" i="1" s="1"/>
  <c r="K895" i="1"/>
  <c r="G895" i="1"/>
  <c r="I895" i="1" s="1"/>
  <c r="J905" i="1"/>
  <c r="F905" i="1"/>
  <c r="K904" i="1"/>
  <c r="M904" i="1" s="1"/>
  <c r="G904" i="1"/>
  <c r="I904" i="1" s="1"/>
  <c r="K903" i="1"/>
  <c r="M903" i="1" s="1"/>
  <c r="G903" i="1"/>
  <c r="I903" i="1" s="1"/>
  <c r="K902" i="1"/>
  <c r="M902" i="1" s="1"/>
  <c r="G902" i="1"/>
  <c r="I902" i="1" s="1"/>
  <c r="K901" i="1"/>
  <c r="G901" i="1"/>
  <c r="I901" i="1" s="1"/>
  <c r="J911" i="1"/>
  <c r="F911" i="1"/>
  <c r="K910" i="1"/>
  <c r="M910" i="1" s="1"/>
  <c r="G910" i="1"/>
  <c r="I910" i="1" s="1"/>
  <c r="K909" i="1"/>
  <c r="G909" i="1"/>
  <c r="I909" i="1" s="1"/>
  <c r="K908" i="1"/>
  <c r="M908" i="1" s="1"/>
  <c r="G908" i="1"/>
  <c r="I908" i="1" s="1"/>
  <c r="K907" i="1"/>
  <c r="G907" i="1"/>
  <c r="I907" i="1" s="1"/>
  <c r="J917" i="1"/>
  <c r="F917" i="1"/>
  <c r="K916" i="1"/>
  <c r="M916" i="1" s="1"/>
  <c r="G916" i="1"/>
  <c r="I916" i="1" s="1"/>
  <c r="K915" i="1"/>
  <c r="M915" i="1" s="1"/>
  <c r="G915" i="1"/>
  <c r="I915" i="1" s="1"/>
  <c r="K914" i="1"/>
  <c r="M914" i="1" s="1"/>
  <c r="G914" i="1"/>
  <c r="I914" i="1" s="1"/>
  <c r="K913" i="1"/>
  <c r="G913" i="1"/>
  <c r="I913" i="1" s="1"/>
  <c r="J923" i="1"/>
  <c r="F923" i="1"/>
  <c r="K922" i="1"/>
  <c r="M922" i="1" s="1"/>
  <c r="G922" i="1"/>
  <c r="K921" i="1"/>
  <c r="G921" i="1"/>
  <c r="I921" i="1" s="1"/>
  <c r="K920" i="1"/>
  <c r="G920" i="1"/>
  <c r="I920" i="1" s="1"/>
  <c r="H920" i="1" s="1"/>
  <c r="K919" i="1"/>
  <c r="G919" i="1"/>
  <c r="I919" i="1" s="1"/>
  <c r="Q470" i="1" l="1"/>
  <c r="I509" i="1"/>
  <c r="L398" i="1"/>
  <c r="Q650" i="1"/>
  <c r="P650" i="1" s="1"/>
  <c r="H265" i="1"/>
  <c r="H269" i="1" s="1"/>
  <c r="L299" i="1"/>
  <c r="Q649" i="1"/>
  <c r="P649" i="1" s="1"/>
  <c r="H443" i="1"/>
  <c r="H247" i="1"/>
  <c r="P212" i="1"/>
  <c r="L257" i="1"/>
  <c r="Q616" i="1"/>
  <c r="P616" i="1" s="1"/>
  <c r="Q298" i="1"/>
  <c r="Q308" i="1"/>
  <c r="P308" i="1" s="1"/>
  <c r="Q296" i="1"/>
  <c r="P296" i="1" s="1"/>
  <c r="P272" i="1"/>
  <c r="L245" i="1"/>
  <c r="Q705" i="1"/>
  <c r="Q297" i="1"/>
  <c r="P297" i="1" s="1"/>
  <c r="L293" i="1"/>
  <c r="Q476" i="1"/>
  <c r="Q421" i="1"/>
  <c r="P421" i="1" s="1"/>
  <c r="L281" i="1"/>
  <c r="H207" i="1"/>
  <c r="H209" i="1" s="1"/>
  <c r="Q477" i="1"/>
  <c r="Q355" i="1"/>
  <c r="P355" i="1" s="1"/>
  <c r="Q507" i="1"/>
  <c r="Q674" i="1"/>
  <c r="P674" i="1" s="1"/>
  <c r="H251" i="1"/>
  <c r="M293" i="1"/>
  <c r="H308" i="1"/>
  <c r="H311" i="1" s="1"/>
  <c r="Q615" i="1"/>
  <c r="P615" i="1" s="1"/>
  <c r="Q310" i="1"/>
  <c r="P268" i="1"/>
  <c r="P232" i="1"/>
  <c r="L275" i="1"/>
  <c r="I311" i="1"/>
  <c r="P1028" i="1"/>
  <c r="P1031" i="1" s="1"/>
  <c r="M407" i="1"/>
  <c r="Q427" i="1"/>
  <c r="P427" i="1" s="1"/>
  <c r="H355" i="1"/>
  <c r="H359" i="1" s="1"/>
  <c r="P1025" i="1"/>
  <c r="Q304" i="1"/>
  <c r="P304" i="1" s="1"/>
  <c r="Q291" i="1"/>
  <c r="P291" i="1" s="1"/>
  <c r="Q592" i="1"/>
  <c r="P592" i="1" s="1"/>
  <c r="Q537" i="1"/>
  <c r="P537" i="1" s="1"/>
  <c r="M347" i="1"/>
  <c r="M317" i="1"/>
  <c r="H281" i="1"/>
  <c r="Q223" i="1"/>
  <c r="P223" i="1" s="1"/>
  <c r="H296" i="1"/>
  <c r="H299" i="1" s="1"/>
  <c r="Q303" i="1"/>
  <c r="P303" i="1" s="1"/>
  <c r="Q292" i="1"/>
  <c r="P292" i="1" s="1"/>
  <c r="L215" i="1"/>
  <c r="L311" i="1"/>
  <c r="L263" i="1"/>
  <c r="Q542" i="1"/>
  <c r="I539" i="1"/>
  <c r="Q457" i="1"/>
  <c r="P457" i="1" s="1"/>
  <c r="L221" i="1"/>
  <c r="L209" i="1"/>
  <c r="L305" i="1"/>
  <c r="Q711" i="1"/>
  <c r="Q415" i="1"/>
  <c r="P415" i="1" s="1"/>
  <c r="I407" i="1"/>
  <c r="H389" i="1"/>
  <c r="H367" i="1"/>
  <c r="H371" i="1" s="1"/>
  <c r="Q362" i="1"/>
  <c r="P363" i="1" s="1"/>
  <c r="H337" i="1"/>
  <c r="H341" i="1" s="1"/>
  <c r="L419" i="1"/>
  <c r="M377" i="1"/>
  <c r="Q226" i="1"/>
  <c r="Q207" i="1"/>
  <c r="P207" i="1" s="1"/>
  <c r="M305" i="1"/>
  <c r="H589" i="1"/>
  <c r="H593" i="1" s="1"/>
  <c r="Q424" i="1"/>
  <c r="P424" i="1" s="1"/>
  <c r="Q417" i="1"/>
  <c r="I527" i="1"/>
  <c r="Q247" i="1"/>
  <c r="P247" i="1" s="1"/>
  <c r="M209" i="1"/>
  <c r="H233" i="1"/>
  <c r="P614" i="1"/>
  <c r="Q435" i="1"/>
  <c r="H415" i="1"/>
  <c r="H419" i="1" s="1"/>
  <c r="H317" i="1"/>
  <c r="P274" i="1"/>
  <c r="M239" i="1"/>
  <c r="P230" i="1"/>
  <c r="P233" i="1" s="1"/>
  <c r="Q208" i="1"/>
  <c r="P208" i="1" s="1"/>
  <c r="P206" i="1"/>
  <c r="P214" i="1"/>
  <c r="P215" i="1" s="1"/>
  <c r="P218" i="1"/>
  <c r="P220" i="1"/>
  <c r="H221" i="1"/>
  <c r="Q224" i="1"/>
  <c r="L223" i="1"/>
  <c r="L227" i="1" s="1"/>
  <c r="H227" i="1"/>
  <c r="Q238" i="1"/>
  <c r="Q237" i="1"/>
  <c r="Q235" i="1"/>
  <c r="P235" i="1" s="1"/>
  <c r="L235" i="1"/>
  <c r="L239" i="1" s="1"/>
  <c r="H239" i="1"/>
  <c r="Q236" i="1"/>
  <c r="H245" i="1"/>
  <c r="P257" i="1"/>
  <c r="H257" i="1"/>
  <c r="P263" i="1"/>
  <c r="H263" i="1"/>
  <c r="P266" i="1"/>
  <c r="P278" i="1"/>
  <c r="P280" i="1"/>
  <c r="H287" i="1"/>
  <c r="P290" i="1"/>
  <c r="H293" i="1"/>
  <c r="H305" i="1"/>
  <c r="P302" i="1"/>
  <c r="K791" i="1"/>
  <c r="Q710" i="1"/>
  <c r="P710" i="1" s="1"/>
  <c r="Q602" i="1"/>
  <c r="H599" i="1"/>
  <c r="Q506" i="1"/>
  <c r="P506" i="1" s="1"/>
  <c r="I437" i="1"/>
  <c r="Q367" i="1"/>
  <c r="P367" i="1" s="1"/>
  <c r="H361" i="1"/>
  <c r="H365" i="1" s="1"/>
  <c r="Q339" i="1"/>
  <c r="Q327" i="1"/>
  <c r="Q356" i="1"/>
  <c r="P356" i="1" s="1"/>
  <c r="Q382" i="1"/>
  <c r="P382" i="1" s="1"/>
  <c r="Q478" i="1"/>
  <c r="P478" i="1" s="1"/>
  <c r="Q361" i="1"/>
  <c r="P361" i="1" s="1"/>
  <c r="Q328" i="1"/>
  <c r="P328" i="1" s="1"/>
  <c r="L388" i="1"/>
  <c r="L341" i="1"/>
  <c r="M383" i="1"/>
  <c r="Q692" i="1"/>
  <c r="P692" i="1" s="1"/>
  <c r="Q448" i="1"/>
  <c r="P448" i="1" s="1"/>
  <c r="L505" i="1"/>
  <c r="L509" i="1" s="1"/>
  <c r="M833" i="1"/>
  <c r="Q315" i="1"/>
  <c r="K815" i="1"/>
  <c r="Q664" i="1"/>
  <c r="P664" i="1" s="1"/>
  <c r="L661" i="1"/>
  <c r="Q622" i="1"/>
  <c r="P622" i="1" s="1"/>
  <c r="Q621" i="1"/>
  <c r="P621" i="1" s="1"/>
  <c r="Q532" i="1"/>
  <c r="M527" i="1"/>
  <c r="Q513" i="1"/>
  <c r="P489" i="1"/>
  <c r="Q471" i="1"/>
  <c r="P471" i="1" s="1"/>
  <c r="Q433" i="1"/>
  <c r="P433" i="1" s="1"/>
  <c r="Q423" i="1"/>
  <c r="Q416" i="1"/>
  <c r="M413" i="1"/>
  <c r="H403" i="1"/>
  <c r="H407" i="1" s="1"/>
  <c r="Q343" i="1"/>
  <c r="P343" i="1" s="1"/>
  <c r="L380" i="1"/>
  <c r="Q340" i="1"/>
  <c r="P340" i="1" s="1"/>
  <c r="L568" i="1"/>
  <c r="M617" i="1"/>
  <c r="H527" i="1"/>
  <c r="M479" i="1"/>
  <c r="Q466" i="1"/>
  <c r="P466" i="1" s="1"/>
  <c r="L621" i="1"/>
  <c r="L623" i="1" s="1"/>
  <c r="L382" i="1"/>
  <c r="Q314" i="1"/>
  <c r="L314" i="1"/>
  <c r="L317" i="1" s="1"/>
  <c r="L832" i="1"/>
  <c r="K845" i="1"/>
  <c r="Q585" i="1"/>
  <c r="H509" i="1"/>
  <c r="I425" i="1"/>
  <c r="Q398" i="1"/>
  <c r="M695" i="1"/>
  <c r="Q316" i="1"/>
  <c r="H885" i="1"/>
  <c r="K833" i="1"/>
  <c r="Q663" i="1"/>
  <c r="Q627" i="1"/>
  <c r="Q399" i="1"/>
  <c r="Q333" i="1"/>
  <c r="Q332" i="1"/>
  <c r="Q440" i="1"/>
  <c r="P440" i="1" s="1"/>
  <c r="Q676" i="1"/>
  <c r="P676" i="1" s="1"/>
  <c r="Q338" i="1"/>
  <c r="P314" i="1"/>
  <c r="G815" i="1"/>
  <c r="Q579" i="1"/>
  <c r="P579" i="1" s="1"/>
  <c r="Q554" i="1"/>
  <c r="P554" i="1" s="1"/>
  <c r="Q556" i="1"/>
  <c r="P556" i="1" s="1"/>
  <c r="Q548" i="1"/>
  <c r="P548" i="1" s="1"/>
  <c r="M449" i="1"/>
  <c r="Q441" i="1"/>
  <c r="I401" i="1"/>
  <c r="H383" i="1"/>
  <c r="H331" i="1"/>
  <c r="I335" i="1"/>
  <c r="Q321" i="1"/>
  <c r="P321" i="1" s="1"/>
  <c r="M335" i="1"/>
  <c r="L368" i="1"/>
  <c r="L371" i="1" s="1"/>
  <c r="L350" i="1"/>
  <c r="L320" i="1"/>
  <c r="M353" i="1"/>
  <c r="L332" i="1"/>
  <c r="L440" i="1"/>
  <c r="I707" i="1"/>
  <c r="M389" i="1"/>
  <c r="K887" i="1"/>
  <c r="G833" i="1"/>
  <c r="Q799" i="1"/>
  <c r="P799" i="1" s="1"/>
  <c r="G797" i="1"/>
  <c r="G851" i="1"/>
  <c r="I811" i="1"/>
  <c r="H811" i="1" s="1"/>
  <c r="K803" i="1"/>
  <c r="K773" i="1"/>
  <c r="K749" i="1"/>
  <c r="L577" i="1"/>
  <c r="Q549" i="1"/>
  <c r="M497" i="1"/>
  <c r="Q458" i="1"/>
  <c r="H445" i="1"/>
  <c r="H449" i="1" s="1"/>
  <c r="I413" i="1"/>
  <c r="H397" i="1"/>
  <c r="H401" i="1" s="1"/>
  <c r="Q376" i="1"/>
  <c r="P376" i="1" s="1"/>
  <c r="Q375" i="1"/>
  <c r="P375" i="1" s="1"/>
  <c r="Q368" i="1"/>
  <c r="Q349" i="1"/>
  <c r="P349" i="1" s="1"/>
  <c r="Q331" i="1"/>
  <c r="P331" i="1" s="1"/>
  <c r="L377" i="1"/>
  <c r="L397" i="1"/>
  <c r="L401" i="1" s="1"/>
  <c r="Q434" i="1"/>
  <c r="H838" i="1"/>
  <c r="Q704" i="1"/>
  <c r="P705" i="1" s="1"/>
  <c r="K917" i="1"/>
  <c r="K905" i="1"/>
  <c r="K893" i="1"/>
  <c r="K875" i="1"/>
  <c r="L829" i="1"/>
  <c r="L583" i="1"/>
  <c r="L587" i="1" s="1"/>
  <c r="Q502" i="1"/>
  <c r="L479" i="1"/>
  <c r="Q465" i="1"/>
  <c r="P465" i="1" s="1"/>
  <c r="Q454" i="1"/>
  <c r="P454" i="1" s="1"/>
  <c r="H425" i="1"/>
  <c r="H409" i="1"/>
  <c r="H413" i="1" s="1"/>
  <c r="Q397" i="1"/>
  <c r="P397" i="1" s="1"/>
  <c r="Q370" i="1"/>
  <c r="P370" i="1" s="1"/>
  <c r="Q369" i="1"/>
  <c r="I443" i="1"/>
  <c r="I473" i="1"/>
  <c r="Q526" i="1"/>
  <c r="P526" i="1" s="1"/>
  <c r="H539" i="1"/>
  <c r="H464" i="1"/>
  <c r="H467" i="1" s="1"/>
  <c r="I713" i="1"/>
  <c r="L649" i="1"/>
  <c r="L653" i="1" s="1"/>
  <c r="I725" i="1"/>
  <c r="H721" i="1"/>
  <c r="H725" i="1" s="1"/>
  <c r="M825" i="1"/>
  <c r="L825" i="1" s="1"/>
  <c r="M850" i="1"/>
  <c r="M851" i="1" s="1"/>
  <c r="Q796" i="1"/>
  <c r="P796" i="1" s="1"/>
  <c r="M783" i="1"/>
  <c r="L783" i="1" s="1"/>
  <c r="K725" i="1"/>
  <c r="M721" i="1"/>
  <c r="M725" i="1" s="1"/>
  <c r="M647" i="1"/>
  <c r="Q644" i="1"/>
  <c r="L591" i="1"/>
  <c r="L541" i="1"/>
  <c r="H921" i="1"/>
  <c r="M880" i="1"/>
  <c r="L880" i="1" s="1"/>
  <c r="M835" i="1"/>
  <c r="Q835" i="1" s="1"/>
  <c r="P835" i="1" s="1"/>
  <c r="K839" i="1"/>
  <c r="M806" i="1"/>
  <c r="L806" i="1" s="1"/>
  <c r="L797" i="1"/>
  <c r="Q724" i="1"/>
  <c r="P724" i="1" s="1"/>
  <c r="M717" i="1"/>
  <c r="L717" i="1" s="1"/>
  <c r="Q668" i="1"/>
  <c r="M575" i="1"/>
  <c r="M485" i="1"/>
  <c r="M395" i="1"/>
  <c r="L391" i="1"/>
  <c r="L395" i="1" s="1"/>
  <c r="Q391" i="1"/>
  <c r="P391" i="1" s="1"/>
  <c r="I922" i="1"/>
  <c r="H922" i="1" s="1"/>
  <c r="K911" i="1"/>
  <c r="K899" i="1"/>
  <c r="H883" i="1"/>
  <c r="I884" i="1"/>
  <c r="I887" i="1" s="1"/>
  <c r="H886" i="1"/>
  <c r="M879" i="1"/>
  <c r="L879" i="1" s="1"/>
  <c r="I847" i="1"/>
  <c r="H847" i="1" s="1"/>
  <c r="H848" i="1"/>
  <c r="I849" i="1"/>
  <c r="H849" i="1" s="1"/>
  <c r="G839" i="1"/>
  <c r="H835" i="1"/>
  <c r="M838" i="1"/>
  <c r="L838" i="1" s="1"/>
  <c r="H823" i="1"/>
  <c r="I824" i="1"/>
  <c r="I827" i="1" s="1"/>
  <c r="H826" i="1"/>
  <c r="I812" i="1"/>
  <c r="H813" i="1"/>
  <c r="I814" i="1"/>
  <c r="H814" i="1" s="1"/>
  <c r="K809" i="1"/>
  <c r="L808" i="1"/>
  <c r="K797" i="1"/>
  <c r="H781" i="1"/>
  <c r="I782" i="1"/>
  <c r="Q782" i="1" s="1"/>
  <c r="H784" i="1"/>
  <c r="K779" i="1"/>
  <c r="G755" i="1"/>
  <c r="I740" i="1"/>
  <c r="Q742" i="1" s="1"/>
  <c r="P742" i="1" s="1"/>
  <c r="H741" i="1"/>
  <c r="G743" i="1"/>
  <c r="G731" i="1"/>
  <c r="L722" i="1"/>
  <c r="L724" i="1"/>
  <c r="G725" i="1"/>
  <c r="G719" i="1"/>
  <c r="M599" i="1"/>
  <c r="M593" i="1"/>
  <c r="Q586" i="1"/>
  <c r="P586" i="1" s="1"/>
  <c r="Q584" i="1"/>
  <c r="Q544" i="1"/>
  <c r="P544" i="1" s="1"/>
  <c r="Q525" i="1"/>
  <c r="M503" i="1"/>
  <c r="M455" i="1"/>
  <c r="Q452" i="1"/>
  <c r="Q447" i="1"/>
  <c r="M329" i="1"/>
  <c r="Q326" i="1"/>
  <c r="L325" i="1"/>
  <c r="L329" i="1" s="1"/>
  <c r="Q325" i="1"/>
  <c r="P325" i="1" s="1"/>
  <c r="Q472" i="1"/>
  <c r="P472" i="1" s="1"/>
  <c r="L472" i="1"/>
  <c r="L617" i="1"/>
  <c r="L489" i="1"/>
  <c r="L491" i="1" s="1"/>
  <c r="Q490" i="1"/>
  <c r="P490" i="1" s="1"/>
  <c r="M885" i="1"/>
  <c r="M887" i="1" s="1"/>
  <c r="I797" i="1"/>
  <c r="L501" i="1"/>
  <c r="L453" i="1"/>
  <c r="M836" i="1"/>
  <c r="K827" i="1"/>
  <c r="H742" i="1"/>
  <c r="M659" i="1"/>
  <c r="Q656" i="1"/>
  <c r="P657" i="1" s="1"/>
  <c r="M635" i="1"/>
  <c r="Q633" i="1"/>
  <c r="Q631" i="1"/>
  <c r="P631" i="1" s="1"/>
  <c r="P620" i="1"/>
  <c r="Q562" i="1"/>
  <c r="P562" i="1" s="1"/>
  <c r="M569" i="1"/>
  <c r="L565" i="1"/>
  <c r="I347" i="1"/>
  <c r="Q345" i="1"/>
  <c r="Q344" i="1"/>
  <c r="Q550" i="1"/>
  <c r="P550" i="1" s="1"/>
  <c r="L550" i="1"/>
  <c r="L551" i="1" s="1"/>
  <c r="M551" i="1"/>
  <c r="Q357" i="1"/>
  <c r="Q358" i="1"/>
  <c r="P358" i="1" s="1"/>
  <c r="L357" i="1"/>
  <c r="M919" i="1"/>
  <c r="L919" i="1" s="1"/>
  <c r="M920" i="1"/>
  <c r="L920" i="1" s="1"/>
  <c r="L883" i="1"/>
  <c r="L884" i="1"/>
  <c r="G887" i="1"/>
  <c r="K881" i="1"/>
  <c r="L877" i="1"/>
  <c r="M878" i="1"/>
  <c r="Q878" i="1" s="1"/>
  <c r="L848" i="1"/>
  <c r="L849" i="1"/>
  <c r="I839" i="1"/>
  <c r="H836" i="1"/>
  <c r="L823" i="1"/>
  <c r="L824" i="1"/>
  <c r="G827" i="1"/>
  <c r="K821" i="1"/>
  <c r="M811" i="1"/>
  <c r="M815" i="1" s="1"/>
  <c r="L813" i="1"/>
  <c r="L814" i="1"/>
  <c r="L807" i="1"/>
  <c r="H793" i="1"/>
  <c r="H794" i="1"/>
  <c r="H796" i="1"/>
  <c r="L781" i="1"/>
  <c r="L782" i="1"/>
  <c r="G785" i="1"/>
  <c r="L741" i="1"/>
  <c r="L742" i="1"/>
  <c r="L718" i="1"/>
  <c r="L701" i="1"/>
  <c r="Q682" i="1"/>
  <c r="P682" i="1" s="1"/>
  <c r="Q662" i="1"/>
  <c r="P662" i="1" s="1"/>
  <c r="Q632" i="1"/>
  <c r="H623" i="1"/>
  <c r="M611" i="1"/>
  <c r="Q608" i="1"/>
  <c r="P608" i="1" s="1"/>
  <c r="Q560" i="1"/>
  <c r="Q561" i="1"/>
  <c r="H551" i="1"/>
  <c r="Q524" i="1"/>
  <c r="P524" i="1" s="1"/>
  <c r="L523" i="1"/>
  <c r="L527" i="1" s="1"/>
  <c r="H427" i="1"/>
  <c r="H431" i="1" s="1"/>
  <c r="M425" i="1"/>
  <c r="L421" i="1"/>
  <c r="L425" i="1" s="1"/>
  <c r="Q422" i="1"/>
  <c r="P422" i="1" s="1"/>
  <c r="L347" i="1"/>
  <c r="M443" i="1"/>
  <c r="L441" i="1"/>
  <c r="M557" i="1"/>
  <c r="L554" i="1"/>
  <c r="L557" i="1" s="1"/>
  <c r="P380" i="1"/>
  <c r="P374" i="1"/>
  <c r="M473" i="1"/>
  <c r="H473" i="1"/>
  <c r="Q694" i="1"/>
  <c r="P694" i="1" s="1"/>
  <c r="M323" i="1"/>
  <c r="M677" i="1"/>
  <c r="L692" i="1"/>
  <c r="L695" i="1" s="1"/>
  <c r="L922" i="1"/>
  <c r="L886" i="1"/>
  <c r="K869" i="1"/>
  <c r="K857" i="1"/>
  <c r="L847" i="1"/>
  <c r="K851" i="1"/>
  <c r="L837" i="1"/>
  <c r="L826" i="1"/>
  <c r="Q820" i="1"/>
  <c r="P820" i="1" s="1"/>
  <c r="L812" i="1"/>
  <c r="L784" i="1"/>
  <c r="L740" i="1"/>
  <c r="L723" i="1"/>
  <c r="L716" i="1"/>
  <c r="Q693" i="1"/>
  <c r="H701" i="1"/>
  <c r="Q675" i="1"/>
  <c r="M629" i="1"/>
  <c r="M605" i="1"/>
  <c r="Q574" i="1"/>
  <c r="P574" i="1" s="1"/>
  <c r="H557" i="1"/>
  <c r="Q535" i="1"/>
  <c r="P535" i="1" s="1"/>
  <c r="Q531" i="1"/>
  <c r="M533" i="1"/>
  <c r="Q514" i="1"/>
  <c r="P477" i="1"/>
  <c r="Q469" i="1"/>
  <c r="P469" i="1" s="1"/>
  <c r="P464" i="1"/>
  <c r="Q460" i="1"/>
  <c r="P460" i="1" s="1"/>
  <c r="Q428" i="1"/>
  <c r="Q385" i="1"/>
  <c r="P385" i="1" s="1"/>
  <c r="Q381" i="1"/>
  <c r="P381" i="1" s="1"/>
  <c r="Q351" i="1"/>
  <c r="Q346" i="1"/>
  <c r="P346" i="1" s="1"/>
  <c r="Q337" i="1"/>
  <c r="P337" i="1" s="1"/>
  <c r="L335" i="1"/>
  <c r="Q320" i="1"/>
  <c r="P320" i="1" s="1"/>
  <c r="M341" i="1"/>
  <c r="M509" i="1"/>
  <c r="I467" i="1"/>
  <c r="L349" i="1"/>
  <c r="L674" i="1"/>
  <c r="I695" i="1"/>
  <c r="H710" i="1"/>
  <c r="H713" i="1" s="1"/>
  <c r="H652" i="1"/>
  <c r="H653" i="1" s="1"/>
  <c r="L385" i="1"/>
  <c r="Q508" i="1"/>
  <c r="P508" i="1" s="1"/>
  <c r="I653" i="1"/>
  <c r="H704" i="1"/>
  <c r="H707" i="1" s="1"/>
  <c r="Q350" i="1"/>
  <c r="Q322" i="1"/>
  <c r="L319" i="1"/>
  <c r="M359" i="1"/>
  <c r="L355" i="1"/>
  <c r="L469" i="1"/>
  <c r="Q442" i="1"/>
  <c r="P442" i="1" s="1"/>
  <c r="M461" i="1"/>
  <c r="L433" i="1"/>
  <c r="L437" i="1" s="1"/>
  <c r="L457" i="1"/>
  <c r="L461" i="1" s="1"/>
  <c r="H349" i="1"/>
  <c r="H353" i="1" s="1"/>
  <c r="L673" i="1"/>
  <c r="H323" i="1"/>
  <c r="H329" i="1"/>
  <c r="H335" i="1"/>
  <c r="H347" i="1"/>
  <c r="H377" i="1"/>
  <c r="H395" i="1"/>
  <c r="M431" i="1"/>
  <c r="Q429" i="1"/>
  <c r="Q430" i="1"/>
  <c r="P430" i="1" s="1"/>
  <c r="L427" i="1"/>
  <c r="L431" i="1" s="1"/>
  <c r="H437" i="1"/>
  <c r="Q445" i="1"/>
  <c r="P445" i="1" s="1"/>
  <c r="Q446" i="1"/>
  <c r="L445" i="1"/>
  <c r="L449" i="1" s="1"/>
  <c r="L451" i="1"/>
  <c r="H455" i="1"/>
  <c r="Q453" i="1"/>
  <c r="Q451" i="1"/>
  <c r="P451" i="1" s="1"/>
  <c r="H461" i="1"/>
  <c r="H479" i="1"/>
  <c r="P476" i="1"/>
  <c r="H485" i="1"/>
  <c r="Q484" i="1"/>
  <c r="P484" i="1" s="1"/>
  <c r="L481" i="1"/>
  <c r="L485" i="1" s="1"/>
  <c r="H491" i="1"/>
  <c r="H497" i="1"/>
  <c r="L493" i="1"/>
  <c r="L497" i="1" s="1"/>
  <c r="Q493" i="1"/>
  <c r="P493" i="1" s="1"/>
  <c r="Q499" i="1"/>
  <c r="P499" i="1" s="1"/>
  <c r="Q501" i="1"/>
  <c r="Q500" i="1"/>
  <c r="L499" i="1"/>
  <c r="H503" i="1"/>
  <c r="L515" i="1"/>
  <c r="M515" i="1"/>
  <c r="H515" i="1"/>
  <c r="Q512" i="1"/>
  <c r="Q511" i="1"/>
  <c r="P511" i="1" s="1"/>
  <c r="M521" i="1"/>
  <c r="Q520" i="1"/>
  <c r="P520" i="1" s="1"/>
  <c r="L521" i="1"/>
  <c r="H521" i="1"/>
  <c r="Q530" i="1"/>
  <c r="P530" i="1" s="1"/>
  <c r="L529" i="1"/>
  <c r="L533" i="1" s="1"/>
  <c r="H533" i="1"/>
  <c r="M545" i="1"/>
  <c r="H545" i="1"/>
  <c r="Q543" i="1"/>
  <c r="L542" i="1"/>
  <c r="Q541" i="1"/>
  <c r="P541" i="1" s="1"/>
  <c r="H563" i="1"/>
  <c r="L560" i="1"/>
  <c r="L563" i="1" s="1"/>
  <c r="M563" i="1"/>
  <c r="Q559" i="1"/>
  <c r="P559" i="1" s="1"/>
  <c r="H569" i="1"/>
  <c r="Q572" i="1"/>
  <c r="H575" i="1"/>
  <c r="Q573" i="1"/>
  <c r="L571" i="1"/>
  <c r="L575" i="1" s="1"/>
  <c r="Q571" i="1"/>
  <c r="P571" i="1" s="1"/>
  <c r="M581" i="1"/>
  <c r="Q577" i="1"/>
  <c r="P577" i="1" s="1"/>
  <c r="L579" i="1"/>
  <c r="H581" i="1"/>
  <c r="H587" i="1"/>
  <c r="M587" i="1"/>
  <c r="Q583" i="1"/>
  <c r="P583" i="1" s="1"/>
  <c r="Q589" i="1"/>
  <c r="P589" i="1" s="1"/>
  <c r="L589" i="1"/>
  <c r="Q590" i="1"/>
  <c r="Q591" i="1"/>
  <c r="Q595" i="1"/>
  <c r="P595" i="1" s="1"/>
  <c r="Q598" i="1"/>
  <c r="P598" i="1" s="1"/>
  <c r="Q597" i="1"/>
  <c r="Q596" i="1"/>
  <c r="L595" i="1"/>
  <c r="L599" i="1" s="1"/>
  <c r="Q601" i="1"/>
  <c r="P601" i="1" s="1"/>
  <c r="Q604" i="1"/>
  <c r="P604" i="1" s="1"/>
  <c r="H605" i="1"/>
  <c r="Q603" i="1"/>
  <c r="L601" i="1"/>
  <c r="L605" i="1" s="1"/>
  <c r="Q609" i="1"/>
  <c r="H611" i="1"/>
  <c r="L607" i="1"/>
  <c r="L611" i="1" s="1"/>
  <c r="H617" i="1"/>
  <c r="H629" i="1"/>
  <c r="Q625" i="1"/>
  <c r="P625" i="1" s="1"/>
  <c r="L626" i="1"/>
  <c r="L625" i="1"/>
  <c r="Q626" i="1"/>
  <c r="H635" i="1"/>
  <c r="L635" i="1"/>
  <c r="Q637" i="1"/>
  <c r="P637" i="1" s="1"/>
  <c r="Q638" i="1"/>
  <c r="H641" i="1"/>
  <c r="L637" i="1"/>
  <c r="L641" i="1" s="1"/>
  <c r="Q639" i="1"/>
  <c r="Q645" i="1"/>
  <c r="P645" i="1" s="1"/>
  <c r="H647" i="1"/>
  <c r="L643" i="1"/>
  <c r="L647" i="1" s="1"/>
  <c r="Q643" i="1"/>
  <c r="P643" i="1" s="1"/>
  <c r="H659" i="1"/>
  <c r="L655" i="1"/>
  <c r="L659" i="1" s="1"/>
  <c r="Q655" i="1"/>
  <c r="P655" i="1" s="1"/>
  <c r="H665" i="1"/>
  <c r="L664" i="1"/>
  <c r="M665" i="1"/>
  <c r="Q669" i="1"/>
  <c r="H671" i="1"/>
  <c r="L667" i="1"/>
  <c r="L671" i="1" s="1"/>
  <c r="Q667" i="1"/>
  <c r="P667" i="1" s="1"/>
  <c r="H677" i="1"/>
  <c r="M683" i="1"/>
  <c r="L680" i="1"/>
  <c r="H683" i="1"/>
  <c r="L679" i="1"/>
  <c r="Q685" i="1"/>
  <c r="P685" i="1" s="1"/>
  <c r="H689" i="1"/>
  <c r="L685" i="1"/>
  <c r="L689" i="1" s="1"/>
  <c r="P699" i="1"/>
  <c r="P701" i="1" s="1"/>
  <c r="L715" i="1"/>
  <c r="K719" i="1"/>
  <c r="H715" i="1"/>
  <c r="I719" i="1"/>
  <c r="Q716" i="1"/>
  <c r="Q715" i="1"/>
  <c r="P715" i="1" s="1"/>
  <c r="H716" i="1"/>
  <c r="I731" i="1"/>
  <c r="H727" i="1"/>
  <c r="H728" i="1"/>
  <c r="M727" i="1"/>
  <c r="M728" i="1"/>
  <c r="L728" i="1" s="1"/>
  <c r="M729" i="1"/>
  <c r="L729" i="1" s="1"/>
  <c r="M730" i="1"/>
  <c r="L730" i="1" s="1"/>
  <c r="K731" i="1"/>
  <c r="G737" i="1"/>
  <c r="I737" i="1"/>
  <c r="H734" i="1"/>
  <c r="M733" i="1"/>
  <c r="M734" i="1"/>
  <c r="M735" i="1"/>
  <c r="L735" i="1" s="1"/>
  <c r="M736" i="1"/>
  <c r="L736" i="1" s="1"/>
  <c r="K737" i="1"/>
  <c r="K743" i="1"/>
  <c r="M739" i="1"/>
  <c r="M743" i="1" s="1"/>
  <c r="I749" i="1"/>
  <c r="L746" i="1"/>
  <c r="L748" i="1"/>
  <c r="H745" i="1"/>
  <c r="M745" i="1"/>
  <c r="Q745" i="1" s="1"/>
  <c r="P745" i="1" s="1"/>
  <c r="H746" i="1"/>
  <c r="H747" i="1"/>
  <c r="M747" i="1"/>
  <c r="L747" i="1" s="1"/>
  <c r="H748" i="1"/>
  <c r="G749" i="1"/>
  <c r="I755" i="1"/>
  <c r="H751" i="1"/>
  <c r="H752" i="1"/>
  <c r="M751" i="1"/>
  <c r="M752" i="1"/>
  <c r="L752" i="1" s="1"/>
  <c r="M753" i="1"/>
  <c r="L753" i="1" s="1"/>
  <c r="M754" i="1"/>
  <c r="L754" i="1" s="1"/>
  <c r="K755" i="1"/>
  <c r="I761" i="1"/>
  <c r="H757" i="1"/>
  <c r="M757" i="1"/>
  <c r="L757" i="1" s="1"/>
  <c r="H758" i="1"/>
  <c r="M758" i="1"/>
  <c r="H759" i="1"/>
  <c r="M759" i="1"/>
  <c r="L759" i="1" s="1"/>
  <c r="H760" i="1"/>
  <c r="M760" i="1"/>
  <c r="L760" i="1" s="1"/>
  <c r="G761" i="1"/>
  <c r="K761" i="1"/>
  <c r="I767" i="1"/>
  <c r="H763" i="1"/>
  <c r="M763" i="1"/>
  <c r="H764" i="1"/>
  <c r="M764" i="1"/>
  <c r="H765" i="1"/>
  <c r="M765" i="1"/>
  <c r="L765" i="1" s="1"/>
  <c r="H766" i="1"/>
  <c r="M766" i="1"/>
  <c r="L766" i="1" s="1"/>
  <c r="G767" i="1"/>
  <c r="K767" i="1"/>
  <c r="Q772" i="1"/>
  <c r="P772" i="1" s="1"/>
  <c r="I773" i="1"/>
  <c r="H769" i="1"/>
  <c r="M769" i="1"/>
  <c r="M773" i="1" s="1"/>
  <c r="H770" i="1"/>
  <c r="H771" i="1"/>
  <c r="H772" i="1"/>
  <c r="G773" i="1"/>
  <c r="I779" i="1"/>
  <c r="L776" i="1"/>
  <c r="L778" i="1"/>
  <c r="H775" i="1"/>
  <c r="M775" i="1"/>
  <c r="H776" i="1"/>
  <c r="H777" i="1"/>
  <c r="M777" i="1"/>
  <c r="Q778" i="1" s="1"/>
  <c r="P778" i="1" s="1"/>
  <c r="H778" i="1"/>
  <c r="G779" i="1"/>
  <c r="K785" i="1"/>
  <c r="Q781" i="1"/>
  <c r="P781" i="1" s="1"/>
  <c r="I791" i="1"/>
  <c r="Q790" i="1"/>
  <c r="P790" i="1" s="1"/>
  <c r="L788" i="1"/>
  <c r="L789" i="1"/>
  <c r="L790" i="1"/>
  <c r="H787" i="1"/>
  <c r="M787" i="1"/>
  <c r="M791" i="1" s="1"/>
  <c r="H788" i="1"/>
  <c r="H789" i="1"/>
  <c r="H790" i="1"/>
  <c r="G791" i="1"/>
  <c r="Q793" i="1"/>
  <c r="P793" i="1" s="1"/>
  <c r="Q794" i="1"/>
  <c r="Q795" i="1"/>
  <c r="M797" i="1"/>
  <c r="L799" i="1"/>
  <c r="Q802" i="1"/>
  <c r="P802" i="1" s="1"/>
  <c r="I803" i="1"/>
  <c r="L800" i="1"/>
  <c r="L801" i="1"/>
  <c r="L802" i="1"/>
  <c r="H799" i="1"/>
  <c r="M803" i="1"/>
  <c r="H800" i="1"/>
  <c r="H801" i="1"/>
  <c r="H802" i="1"/>
  <c r="G803" i="1"/>
  <c r="M805" i="1"/>
  <c r="I809" i="1"/>
  <c r="H805" i="1"/>
  <c r="H806" i="1"/>
  <c r="H807" i="1"/>
  <c r="H808" i="1"/>
  <c r="G809" i="1"/>
  <c r="I821" i="1"/>
  <c r="L818" i="1"/>
  <c r="L819" i="1"/>
  <c r="L820" i="1"/>
  <c r="H817" i="1"/>
  <c r="M817" i="1"/>
  <c r="M821" i="1" s="1"/>
  <c r="H818" i="1"/>
  <c r="H819" i="1"/>
  <c r="H820" i="1"/>
  <c r="G821" i="1"/>
  <c r="Q823" i="1"/>
  <c r="P823" i="1" s="1"/>
  <c r="H831" i="1"/>
  <c r="H832" i="1"/>
  <c r="I829" i="1"/>
  <c r="H829" i="1" s="1"/>
  <c r="I830" i="1"/>
  <c r="Q832" i="1" s="1"/>
  <c r="P832" i="1" s="1"/>
  <c r="Q844" i="1"/>
  <c r="P844" i="1" s="1"/>
  <c r="I845" i="1"/>
  <c r="L842" i="1"/>
  <c r="L843" i="1"/>
  <c r="L844" i="1"/>
  <c r="H841" i="1"/>
  <c r="M841" i="1"/>
  <c r="M845" i="1" s="1"/>
  <c r="H842" i="1"/>
  <c r="H843" i="1"/>
  <c r="H844" i="1"/>
  <c r="G845" i="1"/>
  <c r="I857" i="1"/>
  <c r="Q856" i="1"/>
  <c r="P856" i="1" s="1"/>
  <c r="L854" i="1"/>
  <c r="L855" i="1"/>
  <c r="L856" i="1"/>
  <c r="H853" i="1"/>
  <c r="M853" i="1"/>
  <c r="M857" i="1" s="1"/>
  <c r="H854" i="1"/>
  <c r="H855" i="1"/>
  <c r="H856" i="1"/>
  <c r="G857" i="1"/>
  <c r="I863" i="1"/>
  <c r="H859" i="1"/>
  <c r="M859" i="1"/>
  <c r="L859" i="1" s="1"/>
  <c r="H860" i="1"/>
  <c r="M860" i="1"/>
  <c r="L860" i="1" s="1"/>
  <c r="H861" i="1"/>
  <c r="M861" i="1"/>
  <c r="L861" i="1" s="1"/>
  <c r="H862" i="1"/>
  <c r="M862" i="1"/>
  <c r="L862" i="1" s="1"/>
  <c r="G863" i="1"/>
  <c r="K863" i="1"/>
  <c r="I869" i="1"/>
  <c r="Q868" i="1"/>
  <c r="P868" i="1" s="1"/>
  <c r="L866" i="1"/>
  <c r="L867" i="1"/>
  <c r="L868" i="1"/>
  <c r="H865" i="1"/>
  <c r="M865" i="1"/>
  <c r="M869" i="1" s="1"/>
  <c r="H866" i="1"/>
  <c r="H867" i="1"/>
  <c r="H868" i="1"/>
  <c r="G869" i="1"/>
  <c r="I875" i="1"/>
  <c r="L873" i="1"/>
  <c r="H871" i="1"/>
  <c r="M871" i="1"/>
  <c r="L871" i="1" s="1"/>
  <c r="H872" i="1"/>
  <c r="M872" i="1"/>
  <c r="L872" i="1" s="1"/>
  <c r="H873" i="1"/>
  <c r="H874" i="1"/>
  <c r="M874" i="1"/>
  <c r="L874" i="1" s="1"/>
  <c r="G875" i="1"/>
  <c r="I881" i="1"/>
  <c r="Q877" i="1"/>
  <c r="P877" i="1" s="1"/>
  <c r="H877" i="1"/>
  <c r="H878" i="1"/>
  <c r="H879" i="1"/>
  <c r="H880" i="1"/>
  <c r="G881" i="1"/>
  <c r="Q883" i="1"/>
  <c r="P883" i="1" s="1"/>
  <c r="Q892" i="1"/>
  <c r="P892" i="1" s="1"/>
  <c r="I893" i="1"/>
  <c r="L890" i="1"/>
  <c r="L891" i="1"/>
  <c r="L892" i="1"/>
  <c r="H889" i="1"/>
  <c r="M889" i="1"/>
  <c r="M893" i="1" s="1"/>
  <c r="H890" i="1"/>
  <c r="H891" i="1"/>
  <c r="H892" i="1"/>
  <c r="G893" i="1"/>
  <c r="I899" i="1"/>
  <c r="Q898" i="1"/>
  <c r="P898" i="1" s="1"/>
  <c r="L896" i="1"/>
  <c r="L897" i="1"/>
  <c r="L898" i="1"/>
  <c r="H895" i="1"/>
  <c r="M895" i="1"/>
  <c r="M899" i="1" s="1"/>
  <c r="H896" i="1"/>
  <c r="H897" i="1"/>
  <c r="H898" i="1"/>
  <c r="G899" i="1"/>
  <c r="I905" i="1"/>
  <c r="Q904" i="1"/>
  <c r="P904" i="1" s="1"/>
  <c r="L902" i="1"/>
  <c r="L903" i="1"/>
  <c r="L904" i="1"/>
  <c r="H901" i="1"/>
  <c r="M901" i="1"/>
  <c r="M905" i="1" s="1"/>
  <c r="H902" i="1"/>
  <c r="H903" i="1"/>
  <c r="H904" i="1"/>
  <c r="G905" i="1"/>
  <c r="I911" i="1"/>
  <c r="L908" i="1"/>
  <c r="L910" i="1"/>
  <c r="H907" i="1"/>
  <c r="M907" i="1"/>
  <c r="Q907" i="1" s="1"/>
  <c r="P907" i="1" s="1"/>
  <c r="H908" i="1"/>
  <c r="H909" i="1"/>
  <c r="M909" i="1"/>
  <c r="H910" i="1"/>
  <c r="G911" i="1"/>
  <c r="I917" i="1"/>
  <c r="L914" i="1"/>
  <c r="L915" i="1"/>
  <c r="L916" i="1"/>
  <c r="H913" i="1"/>
  <c r="M913" i="1"/>
  <c r="M917" i="1" s="1"/>
  <c r="H914" i="1"/>
  <c r="H915" i="1"/>
  <c r="H916" i="1"/>
  <c r="G917" i="1"/>
  <c r="G923" i="1"/>
  <c r="H919" i="1"/>
  <c r="M921" i="1"/>
  <c r="K923" i="1"/>
  <c r="J929" i="1"/>
  <c r="F929" i="1"/>
  <c r="K928" i="1"/>
  <c r="M928" i="1" s="1"/>
  <c r="G928" i="1"/>
  <c r="I928" i="1" s="1"/>
  <c r="K927" i="1"/>
  <c r="M927" i="1" s="1"/>
  <c r="G927" i="1"/>
  <c r="I927" i="1" s="1"/>
  <c r="K926" i="1"/>
  <c r="M926" i="1" s="1"/>
  <c r="G926" i="1"/>
  <c r="I926" i="1" s="1"/>
  <c r="K925" i="1"/>
  <c r="G925" i="1"/>
  <c r="I925" i="1" s="1"/>
  <c r="J935" i="1"/>
  <c r="F935" i="1"/>
  <c r="K934" i="1"/>
  <c r="M934" i="1" s="1"/>
  <c r="G934" i="1"/>
  <c r="I934" i="1" s="1"/>
  <c r="K933" i="1"/>
  <c r="M933" i="1" s="1"/>
  <c r="G933" i="1"/>
  <c r="I933" i="1" s="1"/>
  <c r="K932" i="1"/>
  <c r="M932" i="1" s="1"/>
  <c r="G932" i="1"/>
  <c r="I932" i="1" s="1"/>
  <c r="K931" i="1"/>
  <c r="G931" i="1"/>
  <c r="I931" i="1" s="1"/>
  <c r="J941" i="1"/>
  <c r="F941" i="1"/>
  <c r="K940" i="1"/>
  <c r="M940" i="1" s="1"/>
  <c r="G940" i="1"/>
  <c r="I940" i="1" s="1"/>
  <c r="H940" i="1" s="1"/>
  <c r="K939" i="1"/>
  <c r="G939" i="1"/>
  <c r="I939" i="1" s="1"/>
  <c r="H939" i="1" s="1"/>
  <c r="K938" i="1"/>
  <c r="G938" i="1"/>
  <c r="K937" i="1"/>
  <c r="M937" i="1" s="1"/>
  <c r="G937" i="1"/>
  <c r="J947" i="1"/>
  <c r="F947" i="1"/>
  <c r="K946" i="1"/>
  <c r="M946" i="1" s="1"/>
  <c r="G946" i="1"/>
  <c r="I946" i="1" s="1"/>
  <c r="K945" i="1"/>
  <c r="M945" i="1" s="1"/>
  <c r="G945" i="1"/>
  <c r="I945" i="1" s="1"/>
  <c r="K944" i="1"/>
  <c r="M944" i="1" s="1"/>
  <c r="G944" i="1"/>
  <c r="I944" i="1" s="1"/>
  <c r="K943" i="1"/>
  <c r="G943" i="1"/>
  <c r="I943" i="1" s="1"/>
  <c r="J953" i="1"/>
  <c r="F953" i="1"/>
  <c r="K952" i="1"/>
  <c r="M952" i="1" s="1"/>
  <c r="G952" i="1"/>
  <c r="I952" i="1" s="1"/>
  <c r="K951" i="1"/>
  <c r="M951" i="1" s="1"/>
  <c r="G951" i="1"/>
  <c r="I951" i="1" s="1"/>
  <c r="K950" i="1"/>
  <c r="M950" i="1" s="1"/>
  <c r="G950" i="1"/>
  <c r="I950" i="1" s="1"/>
  <c r="K949" i="1"/>
  <c r="G949" i="1"/>
  <c r="I949" i="1" s="1"/>
  <c r="J959" i="1"/>
  <c r="F959" i="1"/>
  <c r="K958" i="1"/>
  <c r="M958" i="1" s="1"/>
  <c r="G958" i="1"/>
  <c r="I958" i="1" s="1"/>
  <c r="K957" i="1"/>
  <c r="M957" i="1" s="1"/>
  <c r="G957" i="1"/>
  <c r="I957" i="1" s="1"/>
  <c r="K956" i="1"/>
  <c r="M956" i="1" s="1"/>
  <c r="L956" i="1" s="1"/>
  <c r="G956" i="1"/>
  <c r="I956" i="1" s="1"/>
  <c r="K955" i="1"/>
  <c r="G955" i="1"/>
  <c r="I955" i="1" s="1"/>
  <c r="J965" i="1"/>
  <c r="F965" i="1"/>
  <c r="K964" i="1"/>
  <c r="M964" i="1" s="1"/>
  <c r="G964" i="1"/>
  <c r="I964" i="1" s="1"/>
  <c r="H964" i="1" s="1"/>
  <c r="K963" i="1"/>
  <c r="M963" i="1" s="1"/>
  <c r="G963" i="1"/>
  <c r="I963" i="1" s="1"/>
  <c r="H963" i="1" s="1"/>
  <c r="K962" i="1"/>
  <c r="G962" i="1"/>
  <c r="I962" i="1" s="1"/>
  <c r="K961" i="1"/>
  <c r="M961" i="1" s="1"/>
  <c r="G961" i="1"/>
  <c r="I961" i="1" s="1"/>
  <c r="J971" i="1"/>
  <c r="F971" i="1"/>
  <c r="K970" i="1"/>
  <c r="M970" i="1" s="1"/>
  <c r="G970" i="1"/>
  <c r="I970" i="1" s="1"/>
  <c r="K969" i="1"/>
  <c r="M969" i="1" s="1"/>
  <c r="G969" i="1"/>
  <c r="I969" i="1" s="1"/>
  <c r="K968" i="1"/>
  <c r="M968" i="1" s="1"/>
  <c r="G968" i="1"/>
  <c r="I968" i="1" s="1"/>
  <c r="K967" i="1"/>
  <c r="G967" i="1"/>
  <c r="I967" i="1" s="1"/>
  <c r="P651" i="1" l="1"/>
  <c r="P428" i="1"/>
  <c r="P310" i="1"/>
  <c r="P311" i="1" s="1"/>
  <c r="P298" i="1"/>
  <c r="Q824" i="1"/>
  <c r="P824" i="1" s="1"/>
  <c r="M809" i="1"/>
  <c r="P417" i="1"/>
  <c r="P369" i="1"/>
  <c r="P281" i="1"/>
  <c r="P209" i="1"/>
  <c r="P275" i="1"/>
  <c r="P711" i="1"/>
  <c r="P713" i="1" s="1"/>
  <c r="P675" i="1"/>
  <c r="Q903" i="1"/>
  <c r="L593" i="1"/>
  <c r="P327" i="1"/>
  <c r="P704" i="1"/>
  <c r="P707" i="1" s="1"/>
  <c r="P339" i="1"/>
  <c r="P299" i="1"/>
  <c r="P287" i="1"/>
  <c r="P269" i="1"/>
  <c r="P627" i="1"/>
  <c r="P350" i="1"/>
  <c r="P623" i="1"/>
  <c r="P423" i="1"/>
  <c r="P425" i="1" s="1"/>
  <c r="L677" i="1"/>
  <c r="P458" i="1"/>
  <c r="P305" i="1"/>
  <c r="Q746" i="1"/>
  <c r="P746" i="1" s="1"/>
  <c r="P399" i="1"/>
  <c r="L353" i="1"/>
  <c r="P362" i="1"/>
  <c r="P459" i="1"/>
  <c r="P467" i="1"/>
  <c r="P398" i="1"/>
  <c r="P407" i="1"/>
  <c r="P413" i="1"/>
  <c r="L383" i="1"/>
  <c r="P716" i="1"/>
  <c r="P507" i="1"/>
  <c r="P509" i="1" s="1"/>
  <c r="Q723" i="1"/>
  <c r="P344" i="1"/>
  <c r="Q826" i="1"/>
  <c r="P826" i="1" s="1"/>
  <c r="P221" i="1"/>
  <c r="Q825" i="1"/>
  <c r="P663" i="1"/>
  <c r="P665" i="1" s="1"/>
  <c r="P543" i="1"/>
  <c r="P479" i="1"/>
  <c r="L389" i="1"/>
  <c r="P693" i="1"/>
  <c r="P695" i="1" s="1"/>
  <c r="P345" i="1"/>
  <c r="M827" i="1"/>
  <c r="L833" i="1"/>
  <c r="P224" i="1"/>
  <c r="I923" i="1"/>
  <c r="Q783" i="1"/>
  <c r="P783" i="1" s="1"/>
  <c r="P333" i="1"/>
  <c r="P293" i="1"/>
  <c r="Q818" i="1"/>
  <c r="Q788" i="1"/>
  <c r="P617" i="1"/>
  <c r="P441" i="1"/>
  <c r="P443" i="1" s="1"/>
  <c r="Q789" i="1"/>
  <c r="L503" i="1"/>
  <c r="P357" i="1"/>
  <c r="P359" i="1" s="1"/>
  <c r="P416" i="1"/>
  <c r="P251" i="1"/>
  <c r="P226" i="1"/>
  <c r="P236" i="1"/>
  <c r="P238" i="1"/>
  <c r="P245" i="1"/>
  <c r="Q849" i="1"/>
  <c r="Q717" i="1"/>
  <c r="P717" i="1" s="1"/>
  <c r="P368" i="1"/>
  <c r="P555" i="1"/>
  <c r="P557" i="1" s="1"/>
  <c r="Q909" i="1"/>
  <c r="Q873" i="1"/>
  <c r="Q848" i="1"/>
  <c r="Q806" i="1"/>
  <c r="Q718" i="1"/>
  <c r="P718" i="1" s="1"/>
  <c r="L665" i="1"/>
  <c r="P603" i="1"/>
  <c r="P326" i="1"/>
  <c r="P322" i="1"/>
  <c r="P323" i="1" s="1"/>
  <c r="I785" i="1"/>
  <c r="H782" i="1"/>
  <c r="H785" i="1" s="1"/>
  <c r="L850" i="1"/>
  <c r="L851" i="1" s="1"/>
  <c r="L913" i="1"/>
  <c r="L917" i="1" s="1"/>
  <c r="K971" i="1"/>
  <c r="K959" i="1"/>
  <c r="K947" i="1"/>
  <c r="Q847" i="1"/>
  <c r="P847" i="1" s="1"/>
  <c r="L443" i="1"/>
  <c r="L569" i="1"/>
  <c r="P585" i="1"/>
  <c r="Q814" i="1"/>
  <c r="P814" i="1" s="1"/>
  <c r="P315" i="1"/>
  <c r="K935" i="1"/>
  <c r="Q919" i="1"/>
  <c r="P919" i="1" s="1"/>
  <c r="H923" i="1"/>
  <c r="Q884" i="1"/>
  <c r="P884" i="1" s="1"/>
  <c r="L853" i="1"/>
  <c r="L857" i="1" s="1"/>
  <c r="L683" i="1"/>
  <c r="P561" i="1"/>
  <c r="Q880" i="1"/>
  <c r="P880" i="1" s="1"/>
  <c r="P419" i="1"/>
  <c r="P633" i="1"/>
  <c r="Q784" i="1"/>
  <c r="P784" i="1" s="1"/>
  <c r="P434" i="1"/>
  <c r="L581" i="1"/>
  <c r="P573" i="1"/>
  <c r="L545" i="1"/>
  <c r="P632" i="1"/>
  <c r="Q922" i="1"/>
  <c r="L895" i="1"/>
  <c r="L899" i="1" s="1"/>
  <c r="Q817" i="1"/>
  <c r="P817" i="1" s="1"/>
  <c r="Q805" i="1"/>
  <c r="P805" i="1" s="1"/>
  <c r="R796" i="1"/>
  <c r="P794" i="1"/>
  <c r="P782" i="1"/>
  <c r="M779" i="1"/>
  <c r="P446" i="1"/>
  <c r="P525" i="1"/>
  <c r="P527" i="1" s="1"/>
  <c r="M785" i="1"/>
  <c r="L827" i="1"/>
  <c r="Q879" i="1"/>
  <c r="P879" i="1" s="1"/>
  <c r="Q722" i="1"/>
  <c r="P549" i="1"/>
  <c r="P551" i="1" s="1"/>
  <c r="P453" i="1"/>
  <c r="L323" i="1"/>
  <c r="I938" i="1"/>
  <c r="H938" i="1" s="1"/>
  <c r="Q895" i="1"/>
  <c r="P895" i="1" s="1"/>
  <c r="Q853" i="1"/>
  <c r="P853" i="1" s="1"/>
  <c r="Q811" i="1"/>
  <c r="P811" i="1" s="1"/>
  <c r="Q765" i="1"/>
  <c r="Q758" i="1"/>
  <c r="Q721" i="1"/>
  <c r="P721" i="1" s="1"/>
  <c r="P597" i="1"/>
  <c r="P590" i="1"/>
  <c r="P435" i="1"/>
  <c r="P332" i="1"/>
  <c r="P335" i="1" s="1"/>
  <c r="P383" i="1"/>
  <c r="L785" i="1"/>
  <c r="H797" i="1"/>
  <c r="L721" i="1"/>
  <c r="L725" i="1" s="1"/>
  <c r="L878" i="1"/>
  <c r="L881" i="1" s="1"/>
  <c r="K941" i="1"/>
  <c r="Q913" i="1"/>
  <c r="P913" i="1" s="1"/>
  <c r="Q885" i="1"/>
  <c r="R799" i="1"/>
  <c r="Q770" i="1"/>
  <c r="P365" i="1"/>
  <c r="M881" i="1"/>
  <c r="H812" i="1"/>
  <c r="H815" i="1" s="1"/>
  <c r="Q958" i="1"/>
  <c r="P958" i="1" s="1"/>
  <c r="L957" i="1"/>
  <c r="L958" i="1"/>
  <c r="Q946" i="1"/>
  <c r="P946" i="1" s="1"/>
  <c r="G941" i="1"/>
  <c r="M938" i="1"/>
  <c r="L938" i="1" s="1"/>
  <c r="L901" i="1"/>
  <c r="L905" i="1" s="1"/>
  <c r="Q889" i="1"/>
  <c r="P889" i="1" s="1"/>
  <c r="L841" i="1"/>
  <c r="L845" i="1" s="1"/>
  <c r="Q766" i="1"/>
  <c r="P766" i="1" s="1"/>
  <c r="L763" i="1"/>
  <c r="H749" i="1"/>
  <c r="L719" i="1"/>
  <c r="P584" i="1"/>
  <c r="P531" i="1"/>
  <c r="P452" i="1"/>
  <c r="I743" i="1"/>
  <c r="L836" i="1"/>
  <c r="P470" i="1"/>
  <c r="P473" i="1" s="1"/>
  <c r="I815" i="1"/>
  <c r="M839" i="1"/>
  <c r="M719" i="1"/>
  <c r="L961" i="1"/>
  <c r="M962" i="1"/>
  <c r="Q962" i="1" s="1"/>
  <c r="K953" i="1"/>
  <c r="I937" i="1"/>
  <c r="M939" i="1"/>
  <c r="L940" i="1"/>
  <c r="K929" i="1"/>
  <c r="Q897" i="1"/>
  <c r="Q890" i="1"/>
  <c r="Q874" i="1"/>
  <c r="P874" i="1" s="1"/>
  <c r="Q872" i="1"/>
  <c r="Q865" i="1"/>
  <c r="P865" i="1" s="1"/>
  <c r="Q862" i="1"/>
  <c r="P862" i="1" s="1"/>
  <c r="Q855" i="1"/>
  <c r="Q841" i="1"/>
  <c r="P841" i="1" s="1"/>
  <c r="Q813" i="1"/>
  <c r="L805" i="1"/>
  <c r="L809" i="1" s="1"/>
  <c r="Q736" i="1"/>
  <c r="P736" i="1" s="1"/>
  <c r="H731" i="1"/>
  <c r="P653" i="1"/>
  <c r="P609" i="1"/>
  <c r="P611" i="1" s="1"/>
  <c r="P569" i="1"/>
  <c r="P429" i="1"/>
  <c r="P431" i="1" s="1"/>
  <c r="P377" i="1"/>
  <c r="P338" i="1"/>
  <c r="P341" i="1" s="1"/>
  <c r="L473" i="1"/>
  <c r="P351" i="1"/>
  <c r="L811" i="1"/>
  <c r="L815" i="1" s="1"/>
  <c r="Q850" i="1"/>
  <c r="P850" i="1" s="1"/>
  <c r="L885" i="1"/>
  <c r="L887" i="1" s="1"/>
  <c r="H839" i="1"/>
  <c r="I851" i="1"/>
  <c r="Q886" i="1"/>
  <c r="P886" i="1" s="1"/>
  <c r="P395" i="1"/>
  <c r="H824" i="1"/>
  <c r="H827" i="1" s="1"/>
  <c r="H884" i="1"/>
  <c r="H887" i="1" s="1"/>
  <c r="L835" i="1"/>
  <c r="H740" i="1"/>
  <c r="H743" i="1" s="1"/>
  <c r="L963" i="1"/>
  <c r="L964" i="1"/>
  <c r="L937" i="1"/>
  <c r="H911" i="1"/>
  <c r="Q901" i="1"/>
  <c r="P901" i="1" s="1"/>
  <c r="Q842" i="1"/>
  <c r="Q812" i="1"/>
  <c r="Q760" i="1"/>
  <c r="P760" i="1" s="1"/>
  <c r="M755" i="1"/>
  <c r="P669" i="1"/>
  <c r="P638" i="1"/>
  <c r="L455" i="1"/>
  <c r="L359" i="1"/>
  <c r="P536" i="1"/>
  <c r="H851" i="1"/>
  <c r="P447" i="1"/>
  <c r="P491" i="1"/>
  <c r="P500" i="1"/>
  <c r="P501" i="1"/>
  <c r="P512" i="1"/>
  <c r="P513" i="1"/>
  <c r="P542" i="1"/>
  <c r="P560" i="1"/>
  <c r="P572" i="1"/>
  <c r="P578" i="1"/>
  <c r="P581" i="1" s="1"/>
  <c r="P591" i="1"/>
  <c r="P596" i="1"/>
  <c r="P602" i="1"/>
  <c r="P626" i="1"/>
  <c r="L629" i="1"/>
  <c r="P639" i="1"/>
  <c r="P644" i="1"/>
  <c r="P647" i="1" s="1"/>
  <c r="P656" i="1"/>
  <c r="P659" i="1" s="1"/>
  <c r="P668" i="1"/>
  <c r="P677" i="1"/>
  <c r="P683" i="1"/>
  <c r="H719" i="1"/>
  <c r="M731" i="1"/>
  <c r="Q728" i="1"/>
  <c r="Q730" i="1"/>
  <c r="P730" i="1" s="1"/>
  <c r="Q729" i="1"/>
  <c r="Q727" i="1"/>
  <c r="P727" i="1" s="1"/>
  <c r="L727" i="1"/>
  <c r="L731" i="1" s="1"/>
  <c r="L734" i="1"/>
  <c r="M737" i="1"/>
  <c r="L733" i="1"/>
  <c r="H737" i="1"/>
  <c r="L739" i="1"/>
  <c r="L743" i="1" s="1"/>
  <c r="Q747" i="1"/>
  <c r="M749" i="1"/>
  <c r="L745" i="1"/>
  <c r="L749" i="1" s="1"/>
  <c r="L751" i="1"/>
  <c r="L755" i="1" s="1"/>
  <c r="Q753" i="1"/>
  <c r="H755" i="1"/>
  <c r="Q754" i="1"/>
  <c r="P754" i="1" s="1"/>
  <c r="Q751" i="1"/>
  <c r="P751" i="1" s="1"/>
  <c r="Q752" i="1"/>
  <c r="H761" i="1"/>
  <c r="Q759" i="1"/>
  <c r="L758" i="1"/>
  <c r="L761" i="1" s="1"/>
  <c r="M761" i="1"/>
  <c r="Q757" i="1"/>
  <c r="P757" i="1" s="1"/>
  <c r="M767" i="1"/>
  <c r="Q764" i="1"/>
  <c r="H767" i="1"/>
  <c r="Q763" i="1"/>
  <c r="P763" i="1" s="1"/>
  <c r="L764" i="1"/>
  <c r="H773" i="1"/>
  <c r="Q771" i="1"/>
  <c r="L769" i="1"/>
  <c r="L773" i="1" s="1"/>
  <c r="Q769" i="1"/>
  <c r="P769" i="1" s="1"/>
  <c r="L775" i="1"/>
  <c r="Q777" i="1"/>
  <c r="H779" i="1"/>
  <c r="L777" i="1"/>
  <c r="Q775" i="1"/>
  <c r="P775" i="1" s="1"/>
  <c r="Q776" i="1"/>
  <c r="H791" i="1"/>
  <c r="L787" i="1"/>
  <c r="L791" i="1" s="1"/>
  <c r="Q787" i="1"/>
  <c r="P787" i="1" s="1"/>
  <c r="R795" i="1"/>
  <c r="P795" i="1"/>
  <c r="Q801" i="1"/>
  <c r="H803" i="1"/>
  <c r="L803" i="1"/>
  <c r="Q800" i="1"/>
  <c r="H809" i="1"/>
  <c r="Q819" i="1"/>
  <c r="H821" i="1"/>
  <c r="L817" i="1"/>
  <c r="L821" i="1" s="1"/>
  <c r="I833" i="1"/>
  <c r="Q831" i="1"/>
  <c r="Q830" i="1"/>
  <c r="Q829" i="1"/>
  <c r="P829" i="1" s="1"/>
  <c r="H830" i="1"/>
  <c r="H833" i="1" s="1"/>
  <c r="Q843" i="1"/>
  <c r="H845" i="1"/>
  <c r="H857" i="1"/>
  <c r="Q854" i="1"/>
  <c r="L863" i="1"/>
  <c r="M863" i="1"/>
  <c r="Q860" i="1"/>
  <c r="H863" i="1"/>
  <c r="Q859" i="1"/>
  <c r="P859" i="1" s="1"/>
  <c r="Q861" i="1"/>
  <c r="Q866" i="1"/>
  <c r="H869" i="1"/>
  <c r="L865" i="1"/>
  <c r="L869" i="1" s="1"/>
  <c r="Q867" i="1"/>
  <c r="L875" i="1"/>
  <c r="M875" i="1"/>
  <c r="Q871" i="1"/>
  <c r="P871" i="1" s="1"/>
  <c r="H875" i="1"/>
  <c r="P878" i="1"/>
  <c r="H881" i="1"/>
  <c r="Q891" i="1"/>
  <c r="H893" i="1"/>
  <c r="L889" i="1"/>
  <c r="L893" i="1" s="1"/>
  <c r="H899" i="1"/>
  <c r="Q896" i="1"/>
  <c r="H905" i="1"/>
  <c r="Q902" i="1"/>
  <c r="L909" i="1"/>
  <c r="Q910" i="1"/>
  <c r="P910" i="1" s="1"/>
  <c r="M911" i="1"/>
  <c r="L907" i="1"/>
  <c r="Q908" i="1"/>
  <c r="P908" i="1" s="1"/>
  <c r="H917" i="1"/>
  <c r="M923" i="1"/>
  <c r="L921" i="1"/>
  <c r="L923" i="1" s="1"/>
  <c r="I929" i="1"/>
  <c r="L926" i="1"/>
  <c r="L927" i="1"/>
  <c r="L928" i="1"/>
  <c r="H925" i="1"/>
  <c r="M925" i="1"/>
  <c r="M929" i="1" s="1"/>
  <c r="H926" i="1"/>
  <c r="H927" i="1"/>
  <c r="H928" i="1"/>
  <c r="G929" i="1"/>
  <c r="Q934" i="1"/>
  <c r="P934" i="1" s="1"/>
  <c r="I935" i="1"/>
  <c r="L932" i="1"/>
  <c r="L933" i="1"/>
  <c r="L934" i="1"/>
  <c r="H931" i="1"/>
  <c r="M931" i="1"/>
  <c r="M935" i="1" s="1"/>
  <c r="H932" i="1"/>
  <c r="H933" i="1"/>
  <c r="H934" i="1"/>
  <c r="G935" i="1"/>
  <c r="H937" i="1"/>
  <c r="I947" i="1"/>
  <c r="L944" i="1"/>
  <c r="L945" i="1"/>
  <c r="L946" i="1"/>
  <c r="H943" i="1"/>
  <c r="M943" i="1"/>
  <c r="M947" i="1" s="1"/>
  <c r="H944" i="1"/>
  <c r="H945" i="1"/>
  <c r="H946" i="1"/>
  <c r="G947" i="1"/>
  <c r="Q952" i="1"/>
  <c r="P952" i="1" s="1"/>
  <c r="I953" i="1"/>
  <c r="L950" i="1"/>
  <c r="L951" i="1"/>
  <c r="L952" i="1"/>
  <c r="H949" i="1"/>
  <c r="M949" i="1"/>
  <c r="M953" i="1" s="1"/>
  <c r="H950" i="1"/>
  <c r="H951" i="1"/>
  <c r="H952" i="1"/>
  <c r="G953" i="1"/>
  <c r="I959" i="1"/>
  <c r="H955" i="1"/>
  <c r="M955" i="1"/>
  <c r="Q956" i="1" s="1"/>
  <c r="H956" i="1"/>
  <c r="H957" i="1"/>
  <c r="H958" i="1"/>
  <c r="G959" i="1"/>
  <c r="H962" i="1"/>
  <c r="Q961" i="1"/>
  <c r="P961" i="1" s="1"/>
  <c r="I965" i="1"/>
  <c r="H961" i="1"/>
  <c r="G965" i="1"/>
  <c r="K965" i="1"/>
  <c r="I971" i="1"/>
  <c r="Q970" i="1"/>
  <c r="P970" i="1" s="1"/>
  <c r="L968" i="1"/>
  <c r="L969" i="1"/>
  <c r="L970" i="1"/>
  <c r="H967" i="1"/>
  <c r="M967" i="1"/>
  <c r="M971" i="1" s="1"/>
  <c r="H968" i="1"/>
  <c r="H969" i="1"/>
  <c r="H970" i="1"/>
  <c r="G971" i="1"/>
  <c r="J977" i="1"/>
  <c r="F977" i="1"/>
  <c r="G973" i="1"/>
  <c r="I973" i="1" s="1"/>
  <c r="K973" i="1"/>
  <c r="M973" i="1" s="1"/>
  <c r="L973" i="1" s="1"/>
  <c r="G974" i="1"/>
  <c r="I974" i="1" s="1"/>
  <c r="K974" i="1"/>
  <c r="M974" i="1" s="1"/>
  <c r="L974" i="1" s="1"/>
  <c r="G975" i="1"/>
  <c r="I975" i="1" s="1"/>
  <c r="H975" i="1" s="1"/>
  <c r="K975" i="1"/>
  <c r="M975" i="1" s="1"/>
  <c r="L975" i="1" s="1"/>
  <c r="G976" i="1"/>
  <c r="I976" i="1" s="1"/>
  <c r="H976" i="1" s="1"/>
  <c r="K976" i="1"/>
  <c r="M976" i="1" s="1"/>
  <c r="L976" i="1" s="1"/>
  <c r="J983" i="1"/>
  <c r="F983" i="1"/>
  <c r="K982" i="1"/>
  <c r="G982" i="1"/>
  <c r="I982" i="1" s="1"/>
  <c r="K981" i="1"/>
  <c r="M981" i="1" s="1"/>
  <c r="G981" i="1"/>
  <c r="I981" i="1" s="1"/>
  <c r="K980" i="1"/>
  <c r="G980" i="1"/>
  <c r="K979" i="1"/>
  <c r="G979" i="1"/>
  <c r="J989" i="1"/>
  <c r="F989" i="1"/>
  <c r="K988" i="1"/>
  <c r="G988" i="1"/>
  <c r="I988" i="1" s="1"/>
  <c r="K987" i="1"/>
  <c r="G987" i="1"/>
  <c r="K986" i="1"/>
  <c r="G986" i="1"/>
  <c r="I986" i="1" s="1"/>
  <c r="K985" i="1"/>
  <c r="M985" i="1" s="1"/>
  <c r="G985" i="1"/>
  <c r="I985" i="1" s="1"/>
  <c r="J995" i="1"/>
  <c r="F995" i="1"/>
  <c r="K994" i="1"/>
  <c r="M994" i="1" s="1"/>
  <c r="G994" i="1"/>
  <c r="I994" i="1" s="1"/>
  <c r="K993" i="1"/>
  <c r="M993" i="1" s="1"/>
  <c r="G993" i="1"/>
  <c r="I993" i="1" s="1"/>
  <c r="K992" i="1"/>
  <c r="G992" i="1"/>
  <c r="K991" i="1"/>
  <c r="G991" i="1"/>
  <c r="I991" i="1" s="1"/>
  <c r="J1001" i="1"/>
  <c r="F1001" i="1"/>
  <c r="K1000" i="1"/>
  <c r="G1000" i="1"/>
  <c r="I1000" i="1" s="1"/>
  <c r="K999" i="1"/>
  <c r="G999" i="1"/>
  <c r="I999" i="1" s="1"/>
  <c r="K998" i="1"/>
  <c r="G998" i="1"/>
  <c r="I998" i="1" s="1"/>
  <c r="K997" i="1"/>
  <c r="G997" i="1"/>
  <c r="J1007" i="1"/>
  <c r="F1007" i="1"/>
  <c r="K1006" i="1"/>
  <c r="M1006" i="1" s="1"/>
  <c r="G1006" i="1"/>
  <c r="I1006" i="1" s="1"/>
  <c r="K1005" i="1"/>
  <c r="G1005" i="1"/>
  <c r="I1005" i="1" s="1"/>
  <c r="K1004" i="1"/>
  <c r="G1004" i="1"/>
  <c r="I1004" i="1" s="1"/>
  <c r="K1003" i="1"/>
  <c r="G1003" i="1"/>
  <c r="J1013" i="1"/>
  <c r="F1013" i="1"/>
  <c r="K1012" i="1"/>
  <c r="G1012" i="1"/>
  <c r="I1012" i="1" s="1"/>
  <c r="K1011" i="1"/>
  <c r="M1011" i="1" s="1"/>
  <c r="G1011" i="1"/>
  <c r="I1011" i="1" s="1"/>
  <c r="K1010" i="1"/>
  <c r="I1010" i="1"/>
  <c r="K1009" i="1"/>
  <c r="G1009" i="1"/>
  <c r="I1009" i="1" s="1"/>
  <c r="J1037" i="1"/>
  <c r="F1037" i="1"/>
  <c r="K1036" i="1"/>
  <c r="G1036" i="1"/>
  <c r="I1036" i="1" s="1"/>
  <c r="K1035" i="1"/>
  <c r="G1035" i="1"/>
  <c r="I1035" i="1" s="1"/>
  <c r="K1034" i="1"/>
  <c r="G1034" i="1"/>
  <c r="I1034" i="1" s="1"/>
  <c r="K1033" i="1"/>
  <c r="G1033" i="1"/>
  <c r="I1033" i="1" s="1"/>
  <c r="J1043" i="1"/>
  <c r="F1043" i="1"/>
  <c r="K1042" i="1"/>
  <c r="M1042" i="1" s="1"/>
  <c r="G1042" i="1"/>
  <c r="I1042" i="1" s="1"/>
  <c r="K1041" i="1"/>
  <c r="M1041" i="1" s="1"/>
  <c r="G1041" i="1"/>
  <c r="I1041" i="1" s="1"/>
  <c r="K1040" i="1"/>
  <c r="M1040" i="1" s="1"/>
  <c r="G1040" i="1"/>
  <c r="I1040" i="1" s="1"/>
  <c r="K1039" i="1"/>
  <c r="G1039" i="1"/>
  <c r="I1039" i="1" s="1"/>
  <c r="J1049" i="1"/>
  <c r="F1049" i="1"/>
  <c r="K1048" i="1"/>
  <c r="M1048" i="1" s="1"/>
  <c r="G1048" i="1"/>
  <c r="I1048" i="1" s="1"/>
  <c r="K1047" i="1"/>
  <c r="M1047" i="1" s="1"/>
  <c r="G1047" i="1"/>
  <c r="I1047" i="1" s="1"/>
  <c r="K1046" i="1"/>
  <c r="G1046" i="1"/>
  <c r="I1046" i="1" s="1"/>
  <c r="K1045" i="1"/>
  <c r="G1045" i="1"/>
  <c r="I1045" i="1" s="1"/>
  <c r="J1055" i="1"/>
  <c r="F1055" i="1"/>
  <c r="K1054" i="1"/>
  <c r="G1054" i="1"/>
  <c r="I1054" i="1" s="1"/>
  <c r="K1053" i="1"/>
  <c r="M1053" i="1" s="1"/>
  <c r="G1053" i="1"/>
  <c r="I1053" i="1" s="1"/>
  <c r="K1052" i="1"/>
  <c r="G1052" i="1"/>
  <c r="I1052" i="1" s="1"/>
  <c r="H1052" i="1" s="1"/>
  <c r="K1051" i="1"/>
  <c r="G1051" i="1"/>
  <c r="J1061" i="1"/>
  <c r="F1061" i="1"/>
  <c r="K1060" i="1"/>
  <c r="M1060" i="1" s="1"/>
  <c r="G1060" i="1"/>
  <c r="I1060" i="1" s="1"/>
  <c r="K1059" i="1"/>
  <c r="M1059" i="1" s="1"/>
  <c r="G1059" i="1"/>
  <c r="I1059" i="1" s="1"/>
  <c r="K1058" i="1"/>
  <c r="G1058" i="1"/>
  <c r="I1058" i="1" s="1"/>
  <c r="K1057" i="1"/>
  <c r="G1057" i="1"/>
  <c r="I1057" i="1" s="1"/>
  <c r="J1067" i="1"/>
  <c r="F1067" i="1"/>
  <c r="K1066" i="1"/>
  <c r="M1066" i="1" s="1"/>
  <c r="G1066" i="1"/>
  <c r="I1066" i="1" s="1"/>
  <c r="K1065" i="1"/>
  <c r="M1065" i="1" s="1"/>
  <c r="G1065" i="1"/>
  <c r="I1065" i="1" s="1"/>
  <c r="K1064" i="1"/>
  <c r="M1064" i="1" s="1"/>
  <c r="G1064" i="1"/>
  <c r="I1064" i="1" s="1"/>
  <c r="K1063" i="1"/>
  <c r="G1063" i="1"/>
  <c r="I1063" i="1" s="1"/>
  <c r="J1073" i="1"/>
  <c r="F1073" i="1"/>
  <c r="K1072" i="1"/>
  <c r="G1072" i="1"/>
  <c r="I1072" i="1" s="1"/>
  <c r="K1071" i="1"/>
  <c r="G1071" i="1"/>
  <c r="I1071" i="1" s="1"/>
  <c r="K1070" i="1"/>
  <c r="G1070" i="1"/>
  <c r="I1070" i="1" s="1"/>
  <c r="K1069" i="1"/>
  <c r="G1069" i="1"/>
  <c r="I1069" i="1" s="1"/>
  <c r="J1145" i="1"/>
  <c r="F1145" i="1"/>
  <c r="K1144" i="1"/>
  <c r="G1144" i="1"/>
  <c r="K1143" i="1"/>
  <c r="G1143" i="1"/>
  <c r="I1143" i="1" s="1"/>
  <c r="K1142" i="1"/>
  <c r="M1142" i="1" s="1"/>
  <c r="G1142" i="1"/>
  <c r="I1142" i="1" s="1"/>
  <c r="K1141" i="1"/>
  <c r="M1141" i="1" s="1"/>
  <c r="G1141" i="1"/>
  <c r="J1193" i="1"/>
  <c r="F1193" i="1"/>
  <c r="K1192" i="1"/>
  <c r="G1192" i="1"/>
  <c r="I1192" i="1" s="1"/>
  <c r="K1191" i="1"/>
  <c r="G1191" i="1"/>
  <c r="I1191" i="1" s="1"/>
  <c r="K1190" i="1"/>
  <c r="G1190" i="1"/>
  <c r="I1190" i="1" s="1"/>
  <c r="K1189" i="1"/>
  <c r="G1189" i="1"/>
  <c r="I1189" i="1" s="1"/>
  <c r="J1205" i="1"/>
  <c r="F1205" i="1"/>
  <c r="K1204" i="1"/>
  <c r="G1204" i="1"/>
  <c r="I1204" i="1" s="1"/>
  <c r="K1203" i="1"/>
  <c r="G1203" i="1"/>
  <c r="I1203" i="1" s="1"/>
  <c r="K1202" i="1"/>
  <c r="M1202" i="1" s="1"/>
  <c r="G1202" i="1"/>
  <c r="I1202" i="1" s="1"/>
  <c r="K1201" i="1"/>
  <c r="M1201" i="1" s="1"/>
  <c r="G1201" i="1"/>
  <c r="J1211" i="1"/>
  <c r="F1211" i="1"/>
  <c r="K1210" i="1"/>
  <c r="M1210" i="1" s="1"/>
  <c r="G1210" i="1"/>
  <c r="I1210" i="1" s="1"/>
  <c r="K1209" i="1"/>
  <c r="G1209" i="1"/>
  <c r="I1209" i="1" s="1"/>
  <c r="H1209" i="1" s="1"/>
  <c r="K1208" i="1"/>
  <c r="G1208" i="1"/>
  <c r="I1208" i="1" s="1"/>
  <c r="K1207" i="1"/>
  <c r="M1207" i="1" s="1"/>
  <c r="G1207" i="1"/>
  <c r="J1217" i="1"/>
  <c r="F1217" i="1"/>
  <c r="K1216" i="1"/>
  <c r="M1216" i="1" s="1"/>
  <c r="G1216" i="1"/>
  <c r="I1216" i="1" s="1"/>
  <c r="H1216" i="1" s="1"/>
  <c r="K1215" i="1"/>
  <c r="G1215" i="1"/>
  <c r="I1215" i="1" s="1"/>
  <c r="H1215" i="1" s="1"/>
  <c r="K1214" i="1"/>
  <c r="G1214" i="1"/>
  <c r="I1214" i="1" s="1"/>
  <c r="H1214" i="1" s="1"/>
  <c r="K1213" i="1"/>
  <c r="M1213" i="1" s="1"/>
  <c r="G1213" i="1"/>
  <c r="I1213" i="1" s="1"/>
  <c r="J1223" i="1"/>
  <c r="F1223" i="1"/>
  <c r="K1222" i="1"/>
  <c r="M1222" i="1" s="1"/>
  <c r="G1222" i="1"/>
  <c r="I1222" i="1" s="1"/>
  <c r="K1221" i="1"/>
  <c r="M1221" i="1" s="1"/>
  <c r="G1221" i="1"/>
  <c r="I1221" i="1" s="1"/>
  <c r="K1220" i="1"/>
  <c r="M1220" i="1" s="1"/>
  <c r="G1220" i="1"/>
  <c r="I1220" i="1" s="1"/>
  <c r="K1219" i="1"/>
  <c r="G1219" i="1"/>
  <c r="I1219" i="1" s="1"/>
  <c r="J1229" i="1"/>
  <c r="F1229" i="1"/>
  <c r="K1228" i="1"/>
  <c r="M1228" i="1" s="1"/>
  <c r="G1228" i="1"/>
  <c r="I1228" i="1" s="1"/>
  <c r="K1227" i="1"/>
  <c r="G1227" i="1"/>
  <c r="I1227" i="1" s="1"/>
  <c r="K1226" i="1"/>
  <c r="G1226" i="1"/>
  <c r="I1226" i="1" s="1"/>
  <c r="K1225" i="1"/>
  <c r="G1225" i="1"/>
  <c r="I1225" i="1" s="1"/>
  <c r="J1235" i="1"/>
  <c r="F1235" i="1"/>
  <c r="K1234" i="1"/>
  <c r="M1234" i="1" s="1"/>
  <c r="G1234" i="1"/>
  <c r="I1234" i="1" s="1"/>
  <c r="K1233" i="1"/>
  <c r="G1233" i="1"/>
  <c r="I1233" i="1" s="1"/>
  <c r="K1232" i="1"/>
  <c r="M1232" i="1" s="1"/>
  <c r="G1232" i="1"/>
  <c r="I1232" i="1" s="1"/>
  <c r="K1231" i="1"/>
  <c r="G1231" i="1"/>
  <c r="I1231" i="1" s="1"/>
  <c r="J1241" i="1"/>
  <c r="F1241" i="1"/>
  <c r="K1240" i="1"/>
  <c r="G1240" i="1"/>
  <c r="I1240" i="1" s="1"/>
  <c r="K1239" i="1"/>
  <c r="G1239" i="1"/>
  <c r="I1239" i="1" s="1"/>
  <c r="K1238" i="1"/>
  <c r="G1238" i="1"/>
  <c r="I1238" i="1" s="1"/>
  <c r="K1237" i="1"/>
  <c r="G1237" i="1"/>
  <c r="I1237" i="1" s="1"/>
  <c r="J1247" i="1"/>
  <c r="F1247" i="1"/>
  <c r="K1246" i="1"/>
  <c r="M1246" i="1" s="1"/>
  <c r="L1246" i="1" s="1"/>
  <c r="G1246" i="1"/>
  <c r="I1246" i="1" s="1"/>
  <c r="H1246" i="1" s="1"/>
  <c r="K1245" i="1"/>
  <c r="M1245" i="1" s="1"/>
  <c r="L1245" i="1" s="1"/>
  <c r="G1245" i="1"/>
  <c r="I1245" i="1" s="1"/>
  <c r="H1245" i="1" s="1"/>
  <c r="K1244" i="1"/>
  <c r="M1244" i="1" s="1"/>
  <c r="L1244" i="1" s="1"/>
  <c r="G1244" i="1"/>
  <c r="I1244" i="1" s="1"/>
  <c r="H1244" i="1" s="1"/>
  <c r="K1243" i="1"/>
  <c r="G1243" i="1"/>
  <c r="I1243" i="1" s="1"/>
  <c r="J1253" i="1"/>
  <c r="F1253" i="1"/>
  <c r="K1252" i="1"/>
  <c r="G1252" i="1"/>
  <c r="I1252" i="1" s="1"/>
  <c r="H1252" i="1" s="1"/>
  <c r="K1251" i="1"/>
  <c r="G1251" i="1"/>
  <c r="I1251" i="1" s="1"/>
  <c r="H1251" i="1" s="1"/>
  <c r="K1250" i="1"/>
  <c r="G1250" i="1"/>
  <c r="I1250" i="1" s="1"/>
  <c r="H1250" i="1" s="1"/>
  <c r="K1249" i="1"/>
  <c r="G1249" i="1"/>
  <c r="I1249" i="1" s="1"/>
  <c r="J1259" i="1"/>
  <c r="F1259" i="1"/>
  <c r="K1258" i="1"/>
  <c r="M1258" i="1" s="1"/>
  <c r="G1258" i="1"/>
  <c r="I1258" i="1" s="1"/>
  <c r="K1257" i="1"/>
  <c r="M1257" i="1" s="1"/>
  <c r="G1257" i="1"/>
  <c r="I1257" i="1" s="1"/>
  <c r="K1256" i="1"/>
  <c r="M1256" i="1" s="1"/>
  <c r="G1256" i="1"/>
  <c r="I1256" i="1" s="1"/>
  <c r="K1255" i="1"/>
  <c r="G1255" i="1"/>
  <c r="I1255" i="1" s="1"/>
  <c r="J1265" i="1"/>
  <c r="F1265" i="1"/>
  <c r="K1264" i="1"/>
  <c r="G1264" i="1"/>
  <c r="I1264" i="1" s="1"/>
  <c r="H1264" i="1" s="1"/>
  <c r="K1263" i="1"/>
  <c r="M1263" i="1" s="1"/>
  <c r="G1263" i="1"/>
  <c r="I1263" i="1" s="1"/>
  <c r="H1263" i="1" s="1"/>
  <c r="K1262" i="1"/>
  <c r="M1262" i="1" s="1"/>
  <c r="G1262" i="1"/>
  <c r="I1262" i="1" s="1"/>
  <c r="H1262" i="1" s="1"/>
  <c r="K1261" i="1"/>
  <c r="G1261" i="1"/>
  <c r="I1261" i="1" s="1"/>
  <c r="J1271" i="1"/>
  <c r="F1271" i="1"/>
  <c r="K1270" i="1"/>
  <c r="M1270" i="1" s="1"/>
  <c r="G1270" i="1"/>
  <c r="I1270" i="1" s="1"/>
  <c r="K1269" i="1"/>
  <c r="M1269" i="1" s="1"/>
  <c r="G1269" i="1"/>
  <c r="I1269" i="1" s="1"/>
  <c r="M1268" i="1"/>
  <c r="I1268" i="1"/>
  <c r="K1267" i="1"/>
  <c r="P629" i="1" l="1"/>
  <c r="P825" i="1"/>
  <c r="P593" i="1"/>
  <c r="P545" i="1"/>
  <c r="P371" i="1"/>
  <c r="P789" i="1"/>
  <c r="P723" i="1"/>
  <c r="P329" i="1"/>
  <c r="P806" i="1"/>
  <c r="P461" i="1"/>
  <c r="P353" i="1"/>
  <c r="P347" i="1"/>
  <c r="P401" i="1"/>
  <c r="P719" i="1"/>
  <c r="P455" i="1"/>
  <c r="P896" i="1"/>
  <c r="P722" i="1"/>
  <c r="K1235" i="1"/>
  <c r="K1223" i="1"/>
  <c r="P848" i="1"/>
  <c r="P759" i="1"/>
  <c r="P563" i="1"/>
  <c r="P449" i="1"/>
  <c r="P227" i="1"/>
  <c r="K1241" i="1"/>
  <c r="P843" i="1"/>
  <c r="P605" i="1"/>
  <c r="L839" i="1"/>
  <c r="P839" i="1"/>
  <c r="P885" i="1"/>
  <c r="P887" i="1" s="1"/>
  <c r="P437" i="1"/>
  <c r="P819" i="1"/>
  <c r="P599" i="1"/>
  <c r="P873" i="1"/>
  <c r="I941" i="1"/>
  <c r="P389" i="1"/>
  <c r="P842" i="1"/>
  <c r="P776" i="1"/>
  <c r="P785" i="1"/>
  <c r="Q938" i="1"/>
  <c r="P962" i="1"/>
  <c r="P587" i="1"/>
  <c r="P917" i="1"/>
  <c r="P849" i="1"/>
  <c r="Q937" i="1"/>
  <c r="P937" i="1" s="1"/>
  <c r="P812" i="1"/>
  <c r="L767" i="1"/>
  <c r="Q943" i="1"/>
  <c r="P943" i="1" s="1"/>
  <c r="Q949" i="1"/>
  <c r="P949" i="1" s="1"/>
  <c r="K1145" i="1"/>
  <c r="K1067" i="1"/>
  <c r="G1055" i="1"/>
  <c r="I992" i="1"/>
  <c r="H992" i="1" s="1"/>
  <c r="H988" i="1"/>
  <c r="Q945" i="1"/>
  <c r="P818" i="1"/>
  <c r="P771" i="1"/>
  <c r="K1271" i="1"/>
  <c r="H1240" i="1"/>
  <c r="G1205" i="1"/>
  <c r="K1043" i="1"/>
  <c r="Q963" i="1"/>
  <c r="P963" i="1" s="1"/>
  <c r="Q964" i="1"/>
  <c r="P964" i="1" s="1"/>
  <c r="P902" i="1"/>
  <c r="P881" i="1"/>
  <c r="P854" i="1"/>
  <c r="P797" i="1"/>
  <c r="P575" i="1"/>
  <c r="P641" i="1"/>
  <c r="P635" i="1"/>
  <c r="K1247" i="1"/>
  <c r="I1051" i="1"/>
  <c r="I1055" i="1" s="1"/>
  <c r="H1004" i="1"/>
  <c r="H1005" i="1"/>
  <c r="K989" i="1"/>
  <c r="P827" i="1"/>
  <c r="P801" i="1"/>
  <c r="P752" i="1"/>
  <c r="P728" i="1"/>
  <c r="P890" i="1"/>
  <c r="Q939" i="1"/>
  <c r="I1207" i="1"/>
  <c r="H1207" i="1" s="1"/>
  <c r="G1145" i="1"/>
  <c r="I1144" i="1"/>
  <c r="H1144" i="1" s="1"/>
  <c r="G1061" i="1"/>
  <c r="H1058" i="1"/>
  <c r="L977" i="1"/>
  <c r="Q967" i="1"/>
  <c r="P967" i="1" s="1"/>
  <c r="P764" i="1"/>
  <c r="M965" i="1"/>
  <c r="H1208" i="1"/>
  <c r="L962" i="1"/>
  <c r="L965" i="1" s="1"/>
  <c r="H1239" i="1"/>
  <c r="H1204" i="1"/>
  <c r="I1003" i="1"/>
  <c r="I1007" i="1" s="1"/>
  <c r="G995" i="1"/>
  <c r="I987" i="1"/>
  <c r="H987" i="1" s="1"/>
  <c r="K977" i="1"/>
  <c r="M977" i="1"/>
  <c r="H941" i="1"/>
  <c r="Q973" i="1"/>
  <c r="P973" i="1" s="1"/>
  <c r="P977" i="1" s="1"/>
  <c r="I977" i="1"/>
  <c r="I1241" i="1"/>
  <c r="I1061" i="1"/>
  <c r="M1238" i="1"/>
  <c r="G1241" i="1"/>
  <c r="K1217" i="1"/>
  <c r="H1210" i="1"/>
  <c r="H1202" i="1"/>
  <c r="M1203" i="1"/>
  <c r="L1203" i="1" s="1"/>
  <c r="I1141" i="1"/>
  <c r="H1142" i="1"/>
  <c r="M1143" i="1"/>
  <c r="L1143" i="1" s="1"/>
  <c r="H1059" i="1"/>
  <c r="K1061" i="1"/>
  <c r="H1053" i="1"/>
  <c r="M1054" i="1"/>
  <c r="L1054" i="1" s="1"/>
  <c r="K1055" i="1"/>
  <c r="H1006" i="1"/>
  <c r="H993" i="1"/>
  <c r="K995" i="1"/>
  <c r="M986" i="1"/>
  <c r="Q932" i="1"/>
  <c r="P891" i="1"/>
  <c r="P788" i="1"/>
  <c r="P770" i="1"/>
  <c r="P485" i="1"/>
  <c r="Q940" i="1"/>
  <c r="P940" i="1" s="1"/>
  <c r="M941" i="1"/>
  <c r="L939" i="1"/>
  <c r="L941" i="1" s="1"/>
  <c r="M1243" i="1"/>
  <c r="L1243" i="1" s="1"/>
  <c r="L1247" i="1" s="1"/>
  <c r="M1215" i="1"/>
  <c r="M1208" i="1"/>
  <c r="G1211" i="1"/>
  <c r="I1201" i="1"/>
  <c r="I1205" i="1" s="1"/>
  <c r="H1203" i="1"/>
  <c r="M1204" i="1"/>
  <c r="L1204" i="1" s="1"/>
  <c r="H1143" i="1"/>
  <c r="M1144" i="1"/>
  <c r="L1144" i="1" s="1"/>
  <c r="M1057" i="1"/>
  <c r="L1057" i="1" s="1"/>
  <c r="H1060" i="1"/>
  <c r="M1051" i="1"/>
  <c r="H1054" i="1"/>
  <c r="M1004" i="1"/>
  <c r="L1004" i="1" s="1"/>
  <c r="G1007" i="1"/>
  <c r="M991" i="1"/>
  <c r="Q991" i="1" s="1"/>
  <c r="P991" i="1" s="1"/>
  <c r="H994" i="1"/>
  <c r="H986" i="1"/>
  <c r="M987" i="1"/>
  <c r="L987" i="1" s="1"/>
  <c r="G977" i="1"/>
  <c r="Q969" i="1"/>
  <c r="Q933" i="1"/>
  <c r="L911" i="1"/>
  <c r="P830" i="1"/>
  <c r="P813" i="1"/>
  <c r="L737" i="1"/>
  <c r="P671" i="1"/>
  <c r="L1216" i="1"/>
  <c r="L1060" i="1"/>
  <c r="L994" i="1"/>
  <c r="G1253" i="1"/>
  <c r="H1237" i="1"/>
  <c r="H1238" i="1"/>
  <c r="M1239" i="1"/>
  <c r="L1239" i="1" s="1"/>
  <c r="M1252" i="1"/>
  <c r="L1252" i="1" s="1"/>
  <c r="M1240" i="1"/>
  <c r="L1240" i="1" s="1"/>
  <c r="K1229" i="1"/>
  <c r="L1213" i="1"/>
  <c r="M1214" i="1"/>
  <c r="Q1214" i="1" s="1"/>
  <c r="G1217" i="1"/>
  <c r="M1209" i="1"/>
  <c r="L1210" i="1"/>
  <c r="L1202" i="1"/>
  <c r="L1142" i="1"/>
  <c r="H1057" i="1"/>
  <c r="M1058" i="1"/>
  <c r="Q1060" i="1" s="1"/>
  <c r="P1060" i="1" s="1"/>
  <c r="L1059" i="1"/>
  <c r="M1052" i="1"/>
  <c r="L1053" i="1"/>
  <c r="M1005" i="1"/>
  <c r="L1005" i="1" s="1"/>
  <c r="L1006" i="1"/>
  <c r="H991" i="1"/>
  <c r="M992" i="1"/>
  <c r="L992" i="1" s="1"/>
  <c r="L993" i="1"/>
  <c r="L985" i="1"/>
  <c r="M988" i="1"/>
  <c r="L988" i="1" s="1"/>
  <c r="L967" i="1"/>
  <c r="L971" i="1" s="1"/>
  <c r="H965" i="1"/>
  <c r="Q951" i="1"/>
  <c r="P866" i="1"/>
  <c r="P860" i="1"/>
  <c r="P729" i="1"/>
  <c r="P521" i="1"/>
  <c r="P735" i="1"/>
  <c r="P737" i="1" s="1"/>
  <c r="P747" i="1"/>
  <c r="P749" i="1" s="1"/>
  <c r="P753" i="1"/>
  <c r="P758" i="1"/>
  <c r="P765" i="1"/>
  <c r="P777" i="1"/>
  <c r="L779" i="1"/>
  <c r="P800" i="1"/>
  <c r="P831" i="1"/>
  <c r="P855" i="1"/>
  <c r="P861" i="1"/>
  <c r="P867" i="1"/>
  <c r="P872" i="1"/>
  <c r="P897" i="1"/>
  <c r="P903" i="1"/>
  <c r="P909" i="1"/>
  <c r="P911" i="1" s="1"/>
  <c r="H929" i="1"/>
  <c r="L925" i="1"/>
  <c r="L929" i="1" s="1"/>
  <c r="Q925" i="1"/>
  <c r="P925" i="1" s="1"/>
  <c r="H935" i="1"/>
  <c r="L931" i="1"/>
  <c r="L935" i="1" s="1"/>
  <c r="Q931" i="1"/>
  <c r="P931" i="1" s="1"/>
  <c r="H947" i="1"/>
  <c r="L943" i="1"/>
  <c r="L947" i="1" s="1"/>
  <c r="Q944" i="1"/>
  <c r="H953" i="1"/>
  <c r="L949" i="1"/>
  <c r="L953" i="1" s="1"/>
  <c r="Q950" i="1"/>
  <c r="M959" i="1"/>
  <c r="L955" i="1"/>
  <c r="L959" i="1" s="1"/>
  <c r="Q957" i="1"/>
  <c r="P957" i="1" s="1"/>
  <c r="H959" i="1"/>
  <c r="Q955" i="1"/>
  <c r="P955" i="1" s="1"/>
  <c r="Q968" i="1"/>
  <c r="H971" i="1"/>
  <c r="H974" i="1"/>
  <c r="H973" i="1"/>
  <c r="I983" i="1"/>
  <c r="L981" i="1"/>
  <c r="H979" i="1"/>
  <c r="M979" i="1"/>
  <c r="L979" i="1" s="1"/>
  <c r="H980" i="1"/>
  <c r="M980" i="1"/>
  <c r="H981" i="1"/>
  <c r="H982" i="1"/>
  <c r="M982" i="1"/>
  <c r="L982" i="1" s="1"/>
  <c r="G983" i="1"/>
  <c r="K983" i="1"/>
  <c r="H985" i="1"/>
  <c r="G989" i="1"/>
  <c r="Q985" i="1"/>
  <c r="P985" i="1" s="1"/>
  <c r="I1001" i="1"/>
  <c r="H997" i="1"/>
  <c r="M997" i="1"/>
  <c r="Q997" i="1" s="1"/>
  <c r="P997" i="1" s="1"/>
  <c r="H998" i="1"/>
  <c r="M998" i="1"/>
  <c r="H999" i="1"/>
  <c r="M999" i="1"/>
  <c r="L999" i="1" s="1"/>
  <c r="H1000" i="1"/>
  <c r="M1000" i="1"/>
  <c r="L1000" i="1" s="1"/>
  <c r="G1001" i="1"/>
  <c r="K1001" i="1"/>
  <c r="K1007" i="1"/>
  <c r="M1003" i="1"/>
  <c r="I1013" i="1"/>
  <c r="L1011" i="1"/>
  <c r="H1009" i="1"/>
  <c r="M1009" i="1"/>
  <c r="Q1009" i="1" s="1"/>
  <c r="P1009" i="1" s="1"/>
  <c r="H1010" i="1"/>
  <c r="M1010" i="1"/>
  <c r="H1011" i="1"/>
  <c r="H1012" i="1"/>
  <c r="M1012" i="1"/>
  <c r="L1012" i="1" s="1"/>
  <c r="G1013" i="1"/>
  <c r="K1013" i="1"/>
  <c r="I1037" i="1"/>
  <c r="H1033" i="1"/>
  <c r="M1033" i="1"/>
  <c r="Q1033" i="1" s="1"/>
  <c r="P1033" i="1" s="1"/>
  <c r="H1034" i="1"/>
  <c r="M1034" i="1"/>
  <c r="H1035" i="1"/>
  <c r="M1035" i="1"/>
  <c r="L1035" i="1" s="1"/>
  <c r="H1036" i="1"/>
  <c r="M1036" i="1"/>
  <c r="L1036" i="1" s="1"/>
  <c r="G1037" i="1"/>
  <c r="K1037" i="1"/>
  <c r="Q1042" i="1"/>
  <c r="P1042" i="1" s="1"/>
  <c r="I1043" i="1"/>
  <c r="L1040" i="1"/>
  <c r="L1041" i="1"/>
  <c r="L1042" i="1"/>
  <c r="H1039" i="1"/>
  <c r="M1039" i="1"/>
  <c r="M1043" i="1" s="1"/>
  <c r="H1040" i="1"/>
  <c r="H1041" i="1"/>
  <c r="H1042" i="1"/>
  <c r="G1043" i="1"/>
  <c r="I1049" i="1"/>
  <c r="L1047" i="1"/>
  <c r="L1048" i="1"/>
  <c r="H1045" i="1"/>
  <c r="M1045" i="1"/>
  <c r="H1046" i="1"/>
  <c r="M1046" i="1"/>
  <c r="Q1048" i="1" s="1"/>
  <c r="P1048" i="1" s="1"/>
  <c r="H1047" i="1"/>
  <c r="H1048" i="1"/>
  <c r="G1049" i="1"/>
  <c r="K1049" i="1"/>
  <c r="Q1066" i="1"/>
  <c r="P1066" i="1" s="1"/>
  <c r="I1067" i="1"/>
  <c r="L1064" i="1"/>
  <c r="L1065" i="1"/>
  <c r="L1066" i="1"/>
  <c r="H1063" i="1"/>
  <c r="M1063" i="1"/>
  <c r="M1067" i="1" s="1"/>
  <c r="H1064" i="1"/>
  <c r="H1065" i="1"/>
  <c r="H1066" i="1"/>
  <c r="G1067" i="1"/>
  <c r="I1073" i="1"/>
  <c r="H1069" i="1"/>
  <c r="M1069" i="1"/>
  <c r="Q1069" i="1" s="1"/>
  <c r="P1069" i="1" s="1"/>
  <c r="H1070" i="1"/>
  <c r="M1070" i="1"/>
  <c r="L1070" i="1" s="1"/>
  <c r="H1071" i="1"/>
  <c r="M1071" i="1"/>
  <c r="L1071" i="1" s="1"/>
  <c r="H1072" i="1"/>
  <c r="M1072" i="1"/>
  <c r="L1072" i="1" s="1"/>
  <c r="G1073" i="1"/>
  <c r="K1073" i="1"/>
  <c r="L1141" i="1"/>
  <c r="I1193" i="1"/>
  <c r="H1189" i="1"/>
  <c r="M1189" i="1"/>
  <c r="H1190" i="1"/>
  <c r="M1190" i="1"/>
  <c r="L1190" i="1" s="1"/>
  <c r="H1191" i="1"/>
  <c r="M1191" i="1"/>
  <c r="L1191" i="1" s="1"/>
  <c r="H1192" i="1"/>
  <c r="M1192" i="1"/>
  <c r="L1192" i="1" s="1"/>
  <c r="G1193" i="1"/>
  <c r="K1193" i="1"/>
  <c r="L1201" i="1"/>
  <c r="K1205" i="1"/>
  <c r="K1211" i="1"/>
  <c r="L1207" i="1"/>
  <c r="H1213" i="1"/>
  <c r="H1217" i="1" s="1"/>
  <c r="I1217" i="1"/>
  <c r="Q1213" i="1"/>
  <c r="P1213" i="1" s="1"/>
  <c r="I1223" i="1"/>
  <c r="L1220" i="1"/>
  <c r="L1221" i="1"/>
  <c r="L1222" i="1"/>
  <c r="H1219" i="1"/>
  <c r="M1219" i="1"/>
  <c r="M1223" i="1" s="1"/>
  <c r="H1220" i="1"/>
  <c r="H1221" i="1"/>
  <c r="H1222" i="1"/>
  <c r="G1223" i="1"/>
  <c r="I1229" i="1"/>
  <c r="L1228" i="1"/>
  <c r="H1225" i="1"/>
  <c r="M1225" i="1"/>
  <c r="L1225" i="1" s="1"/>
  <c r="H1226" i="1"/>
  <c r="M1226" i="1"/>
  <c r="L1226" i="1" s="1"/>
  <c r="H1227" i="1"/>
  <c r="M1227" i="1"/>
  <c r="L1227" i="1" s="1"/>
  <c r="H1228" i="1"/>
  <c r="G1229" i="1"/>
  <c r="I1235" i="1"/>
  <c r="L1232" i="1"/>
  <c r="L1234" i="1"/>
  <c r="H1231" i="1"/>
  <c r="M1231" i="1"/>
  <c r="H1232" i="1"/>
  <c r="H1233" i="1"/>
  <c r="M1233" i="1"/>
  <c r="L1233" i="1" s="1"/>
  <c r="H1234" i="1"/>
  <c r="G1235" i="1"/>
  <c r="M1237" i="1"/>
  <c r="L1237" i="1" s="1"/>
  <c r="I1247" i="1"/>
  <c r="Q1246" i="1"/>
  <c r="H1243" i="1"/>
  <c r="H1247" i="1" s="1"/>
  <c r="G1247" i="1"/>
  <c r="I1253" i="1"/>
  <c r="H1249" i="1"/>
  <c r="H1253" i="1" s="1"/>
  <c r="M1249" i="1"/>
  <c r="M1250" i="1"/>
  <c r="L1250" i="1" s="1"/>
  <c r="M1251" i="1"/>
  <c r="L1251" i="1" s="1"/>
  <c r="K1253" i="1"/>
  <c r="L1262" i="1"/>
  <c r="L1263" i="1"/>
  <c r="M1264" i="1"/>
  <c r="L1264" i="1" s="1"/>
  <c r="K1259" i="1"/>
  <c r="I1259" i="1"/>
  <c r="L1256" i="1"/>
  <c r="L1257" i="1"/>
  <c r="L1258" i="1"/>
  <c r="H1255" i="1"/>
  <c r="M1255" i="1"/>
  <c r="M1259" i="1" s="1"/>
  <c r="H1256" i="1"/>
  <c r="H1257" i="1"/>
  <c r="H1258" i="1"/>
  <c r="G1259" i="1"/>
  <c r="G1265" i="1"/>
  <c r="I1265" i="1"/>
  <c r="H1261" i="1"/>
  <c r="H1265" i="1" s="1"/>
  <c r="M1261" i="1"/>
  <c r="K1265" i="1"/>
  <c r="I1271" i="1"/>
  <c r="L1268" i="1"/>
  <c r="L1269" i="1"/>
  <c r="L1270" i="1"/>
  <c r="H1267" i="1"/>
  <c r="M1271" i="1"/>
  <c r="H1268" i="1"/>
  <c r="H1269" i="1"/>
  <c r="H1270" i="1"/>
  <c r="G1271" i="1"/>
  <c r="J17" i="1"/>
  <c r="F17" i="1"/>
  <c r="P791" i="1" l="1"/>
  <c r="P899" i="1"/>
  <c r="I1145" i="1"/>
  <c r="Q1057" i="1"/>
  <c r="P1057" i="1" s="1"/>
  <c r="P725" i="1"/>
  <c r="Q1207" i="1"/>
  <c r="P1207" i="1" s="1"/>
  <c r="P869" i="1"/>
  <c r="P905" i="1"/>
  <c r="P939" i="1"/>
  <c r="P845" i="1"/>
  <c r="P779" i="1"/>
  <c r="P875" i="1"/>
  <c r="P755" i="1"/>
  <c r="I995" i="1"/>
  <c r="P773" i="1"/>
  <c r="P950" i="1"/>
  <c r="P803" i="1"/>
  <c r="P761" i="1"/>
  <c r="P815" i="1"/>
  <c r="P933" i="1"/>
  <c r="Q1216" i="1"/>
  <c r="P851" i="1"/>
  <c r="Q1003" i="1"/>
  <c r="P1003" i="1" s="1"/>
  <c r="Q1209" i="1"/>
  <c r="P938" i="1"/>
  <c r="P941" i="1" s="1"/>
  <c r="Q1208" i="1"/>
  <c r="P1208" i="1" s="1"/>
  <c r="Q1059" i="1"/>
  <c r="P833" i="1"/>
  <c r="M1205" i="1"/>
  <c r="M1217" i="1"/>
  <c r="P821" i="1"/>
  <c r="Q993" i="1"/>
  <c r="Q1054" i="1"/>
  <c r="P1054" i="1" s="1"/>
  <c r="M1211" i="1"/>
  <c r="I1211" i="1"/>
  <c r="M1235" i="1"/>
  <c r="Q1234" i="1"/>
  <c r="H1211" i="1"/>
  <c r="Q1064" i="1"/>
  <c r="P968" i="1"/>
  <c r="M1265" i="1"/>
  <c r="M1247" i="1"/>
  <c r="Q1244" i="1"/>
  <c r="Q1143" i="1"/>
  <c r="Q1072" i="1"/>
  <c r="P1072" i="1" s="1"/>
  <c r="Q1065" i="1"/>
  <c r="Q1058" i="1"/>
  <c r="P965" i="1"/>
  <c r="P863" i="1"/>
  <c r="H1061" i="1"/>
  <c r="H1003" i="1"/>
  <c r="H1007" i="1" s="1"/>
  <c r="P893" i="1"/>
  <c r="Q1053" i="1"/>
  <c r="Q1243" i="1"/>
  <c r="P1243" i="1" s="1"/>
  <c r="Q1245" i="1"/>
  <c r="P1245" i="1" s="1"/>
  <c r="Q979" i="1"/>
  <c r="P979" i="1" s="1"/>
  <c r="P944" i="1"/>
  <c r="P857" i="1"/>
  <c r="P731" i="1"/>
  <c r="H995" i="1"/>
  <c r="L1214" i="1"/>
  <c r="Q994" i="1"/>
  <c r="P994" i="1" s="1"/>
  <c r="Q1251" i="1"/>
  <c r="Q1237" i="1"/>
  <c r="P1237" i="1" s="1"/>
  <c r="M1049" i="1"/>
  <c r="Q1034" i="1"/>
  <c r="P1034" i="1" s="1"/>
  <c r="M1007" i="1"/>
  <c r="Q992" i="1"/>
  <c r="H1051" i="1"/>
  <c r="H1055" i="1" s="1"/>
  <c r="Q1210" i="1"/>
  <c r="I989" i="1"/>
  <c r="M989" i="1"/>
  <c r="L991" i="1"/>
  <c r="L995" i="1" s="1"/>
  <c r="M1145" i="1"/>
  <c r="Q1201" i="1"/>
  <c r="P1201" i="1" s="1"/>
  <c r="Q998" i="1"/>
  <c r="P998" i="1" s="1"/>
  <c r="H989" i="1"/>
  <c r="P767" i="1"/>
  <c r="Q1240" i="1"/>
  <c r="Q1228" i="1"/>
  <c r="Q987" i="1"/>
  <c r="Q1215" i="1"/>
  <c r="P1215" i="1" s="1"/>
  <c r="L1145" i="1"/>
  <c r="L980" i="1"/>
  <c r="L983" i="1" s="1"/>
  <c r="M1055" i="1"/>
  <c r="L1051" i="1"/>
  <c r="H1201" i="1"/>
  <c r="H1205" i="1" s="1"/>
  <c r="Q1256" i="1"/>
  <c r="Q1239" i="1"/>
  <c r="Q1225" i="1"/>
  <c r="P1225" i="1" s="1"/>
  <c r="Q1221" i="1"/>
  <c r="P1214" i="1"/>
  <c r="Q1203" i="1"/>
  <c r="L1205" i="1"/>
  <c r="Q1141" i="1"/>
  <c r="P1141" i="1" s="1"/>
  <c r="Q1051" i="1"/>
  <c r="P1051" i="1" s="1"/>
  <c r="H1049" i="1"/>
  <c r="L1046" i="1"/>
  <c r="Q1040" i="1"/>
  <c r="Q1000" i="1"/>
  <c r="P1000" i="1" s="1"/>
  <c r="L997" i="1"/>
  <c r="Q986" i="1"/>
  <c r="P969" i="1"/>
  <c r="P971" i="1" s="1"/>
  <c r="L986" i="1"/>
  <c r="L989" i="1" s="1"/>
  <c r="M995" i="1"/>
  <c r="L1058" i="1"/>
  <c r="L1061" i="1" s="1"/>
  <c r="L1209" i="1"/>
  <c r="L1208" i="1"/>
  <c r="L1238" i="1"/>
  <c r="L1241" i="1" s="1"/>
  <c r="Q988" i="1"/>
  <c r="P988" i="1" s="1"/>
  <c r="L1249" i="1"/>
  <c r="L1253" i="1" s="1"/>
  <c r="M1241" i="1"/>
  <c r="Q1220" i="1"/>
  <c r="Q1204" i="1"/>
  <c r="Q1192" i="1"/>
  <c r="Q1142" i="1"/>
  <c r="Q1071" i="1"/>
  <c r="Q1052" i="1"/>
  <c r="Q1039" i="1"/>
  <c r="P1039" i="1" s="1"/>
  <c r="L1215" i="1"/>
  <c r="Q1238" i="1"/>
  <c r="Q1202" i="1"/>
  <c r="Q1190" i="1"/>
  <c r="Q1144" i="1"/>
  <c r="H1141" i="1"/>
  <c r="H1145" i="1" s="1"/>
  <c r="L1069" i="1"/>
  <c r="L1073" i="1" s="1"/>
  <c r="Q1036" i="1"/>
  <c r="P1036" i="1" s="1"/>
  <c r="L1033" i="1"/>
  <c r="L1003" i="1"/>
  <c r="L1007" i="1" s="1"/>
  <c r="H977" i="1"/>
  <c r="H1241" i="1"/>
  <c r="L1052" i="1"/>
  <c r="M1061" i="1"/>
  <c r="P932" i="1"/>
  <c r="P945" i="1"/>
  <c r="P951" i="1"/>
  <c r="P956" i="1"/>
  <c r="P959" i="1" s="1"/>
  <c r="H983" i="1"/>
  <c r="M983" i="1"/>
  <c r="H1001" i="1"/>
  <c r="L998" i="1"/>
  <c r="M1001" i="1"/>
  <c r="Q999" i="1"/>
  <c r="L1009" i="1"/>
  <c r="M1013" i="1"/>
  <c r="L1010" i="1"/>
  <c r="H1013" i="1"/>
  <c r="H1037" i="1"/>
  <c r="L1034" i="1"/>
  <c r="M1037" i="1"/>
  <c r="Q1035" i="1"/>
  <c r="Q1041" i="1"/>
  <c r="H1043" i="1"/>
  <c r="L1039" i="1"/>
  <c r="L1043" i="1" s="1"/>
  <c r="Q1045" i="1"/>
  <c r="P1045" i="1" s="1"/>
  <c r="Q1046" i="1"/>
  <c r="Q1047" i="1"/>
  <c r="L1045" i="1"/>
  <c r="H1067" i="1"/>
  <c r="L1063" i="1"/>
  <c r="L1067" i="1" s="1"/>
  <c r="Q1063" i="1"/>
  <c r="P1063" i="1" s="1"/>
  <c r="H1073" i="1"/>
  <c r="M1073" i="1"/>
  <c r="Q1070" i="1"/>
  <c r="P1070" i="1" s="1"/>
  <c r="L1189" i="1"/>
  <c r="L1193" i="1" s="1"/>
  <c r="Q1189" i="1"/>
  <c r="P1189" i="1" s="1"/>
  <c r="H1193" i="1"/>
  <c r="M1193" i="1"/>
  <c r="Q1191" i="1"/>
  <c r="H1223" i="1"/>
  <c r="L1219" i="1"/>
  <c r="L1223" i="1" s="1"/>
  <c r="Q1222" i="1"/>
  <c r="Q1219" i="1"/>
  <c r="P1219" i="1" s="1"/>
  <c r="H1229" i="1"/>
  <c r="L1229" i="1"/>
  <c r="M1229" i="1"/>
  <c r="Q1226" i="1"/>
  <c r="Q1227" i="1"/>
  <c r="H1235" i="1"/>
  <c r="Q1232" i="1"/>
  <c r="L1231" i="1"/>
  <c r="L1235" i="1" s="1"/>
  <c r="Q1231" i="1"/>
  <c r="P1231" i="1" s="1"/>
  <c r="Q1233" i="1"/>
  <c r="Q1249" i="1"/>
  <c r="P1249" i="1" s="1"/>
  <c r="Q1250" i="1"/>
  <c r="M1253" i="1"/>
  <c r="Q1252" i="1"/>
  <c r="Q1257" i="1"/>
  <c r="H1259" i="1"/>
  <c r="L1255" i="1"/>
  <c r="L1259" i="1" s="1"/>
  <c r="Q1258" i="1"/>
  <c r="Q1255" i="1"/>
  <c r="P1255" i="1" s="1"/>
  <c r="Q1263" i="1"/>
  <c r="Q1264" i="1"/>
  <c r="L1261" i="1"/>
  <c r="L1265" i="1" s="1"/>
  <c r="Q1261" i="1"/>
  <c r="P1261" i="1" s="1"/>
  <c r="Q1262" i="1"/>
  <c r="L1267" i="1"/>
  <c r="L1271" i="1" s="1"/>
  <c r="H1271" i="1"/>
  <c r="J1019" i="1"/>
  <c r="F1019" i="1"/>
  <c r="J1085" i="1"/>
  <c r="F1085" i="1"/>
  <c r="J1091" i="1"/>
  <c r="F1091" i="1"/>
  <c r="J1097" i="1"/>
  <c r="F1097" i="1"/>
  <c r="J1103" i="1"/>
  <c r="F1103" i="1"/>
  <c r="J1109" i="1"/>
  <c r="F1109" i="1"/>
  <c r="F1115" i="1"/>
  <c r="J1121" i="1"/>
  <c r="F1121" i="1"/>
  <c r="J1127" i="1"/>
  <c r="F1127" i="1"/>
  <c r="J1133" i="1"/>
  <c r="F1133" i="1"/>
  <c r="J1139" i="1"/>
  <c r="F1139" i="1"/>
  <c r="J1151" i="1"/>
  <c r="F1151" i="1"/>
  <c r="J1157" i="1"/>
  <c r="F1157" i="1"/>
  <c r="J1163" i="1"/>
  <c r="F1163" i="1"/>
  <c r="J1169" i="1"/>
  <c r="F1169" i="1"/>
  <c r="J1175" i="1"/>
  <c r="F1175" i="1"/>
  <c r="J1181" i="1"/>
  <c r="F1181" i="1"/>
  <c r="J1187" i="1"/>
  <c r="F1187" i="1"/>
  <c r="J1199" i="1"/>
  <c r="F1199" i="1"/>
  <c r="P953" i="1" l="1"/>
  <c r="P1144" i="1"/>
  <c r="P1204" i="1"/>
  <c r="P1058" i="1"/>
  <c r="L1013" i="1"/>
  <c r="P1238" i="1"/>
  <c r="P1210" i="1"/>
  <c r="P1246" i="1"/>
  <c r="P1216" i="1"/>
  <c r="P1217" i="1" s="1"/>
  <c r="P1221" i="1"/>
  <c r="P1209" i="1"/>
  <c r="P1059" i="1"/>
  <c r="P1061" i="1" s="1"/>
  <c r="P1040" i="1"/>
  <c r="P1252" i="1"/>
  <c r="P987" i="1"/>
  <c r="P935" i="1"/>
  <c r="P1227" i="1"/>
  <c r="P1143" i="1"/>
  <c r="P1222" i="1"/>
  <c r="P1142" i="1"/>
  <c r="P1041" i="1"/>
  <c r="L1037" i="1"/>
  <c r="P986" i="1"/>
  <c r="P1240" i="1"/>
  <c r="P993" i="1"/>
  <c r="P1053" i="1"/>
  <c r="P1257" i="1"/>
  <c r="P1211" i="1"/>
  <c r="P1035" i="1"/>
  <c r="P1037" i="1" s="1"/>
  <c r="P1052" i="1"/>
  <c r="P1055" i="1" s="1"/>
  <c r="P1071" i="1"/>
  <c r="P1073" i="1" s="1"/>
  <c r="P992" i="1"/>
  <c r="P999" i="1"/>
  <c r="P1001" i="1" s="1"/>
  <c r="P947" i="1"/>
  <c r="P1202" i="1"/>
  <c r="P1065" i="1"/>
  <c r="L1217" i="1"/>
  <c r="P1239" i="1"/>
  <c r="P1232" i="1"/>
  <c r="P1244" i="1"/>
  <c r="P1247" i="1" s="1"/>
  <c r="L1211" i="1"/>
  <c r="P1203" i="1"/>
  <c r="P1013" i="1"/>
  <c r="P1007" i="1"/>
  <c r="P1262" i="1"/>
  <c r="P1250" i="1"/>
  <c r="L1001" i="1"/>
  <c r="P1191" i="1"/>
  <c r="L1049" i="1"/>
  <c r="L1055" i="1"/>
  <c r="P1226" i="1"/>
  <c r="P1047" i="1"/>
  <c r="P1264" i="1"/>
  <c r="P1046" i="1"/>
  <c r="P1064" i="1"/>
  <c r="P1192" i="1"/>
  <c r="P1190" i="1"/>
  <c r="P1220" i="1"/>
  <c r="P1228" i="1"/>
  <c r="P1233" i="1"/>
  <c r="P1234" i="1"/>
  <c r="P1251" i="1"/>
  <c r="P1258" i="1"/>
  <c r="P1256" i="1"/>
  <c r="P1263" i="1"/>
  <c r="J11" i="1"/>
  <c r="F11" i="1"/>
  <c r="F1277" i="1"/>
  <c r="J1277" i="1"/>
  <c r="F1283" i="1"/>
  <c r="J1283" i="1"/>
  <c r="F1289" i="1"/>
  <c r="J1289" i="1"/>
  <c r="J1301" i="1"/>
  <c r="G1274" i="1"/>
  <c r="I1274" i="1" s="1"/>
  <c r="K1274" i="1"/>
  <c r="G1275" i="1"/>
  <c r="I1275" i="1" s="1"/>
  <c r="K1275" i="1"/>
  <c r="M1275" i="1" s="1"/>
  <c r="G1279" i="1"/>
  <c r="K1279" i="1"/>
  <c r="G1280" i="1"/>
  <c r="K1280" i="1"/>
  <c r="M1280" i="1" s="1"/>
  <c r="G1281" i="1"/>
  <c r="K1281" i="1"/>
  <c r="M1281" i="1" s="1"/>
  <c r="G1282" i="1"/>
  <c r="I1282" i="1" s="1"/>
  <c r="K1282" i="1"/>
  <c r="M1282" i="1" s="1"/>
  <c r="G1285" i="1"/>
  <c r="I1285" i="1" s="1"/>
  <c r="K1285" i="1"/>
  <c r="M1285" i="1" s="1"/>
  <c r="G1286" i="1"/>
  <c r="K1286" i="1"/>
  <c r="M1286" i="1" s="1"/>
  <c r="G1287" i="1"/>
  <c r="K1287" i="1"/>
  <c r="M1287" i="1" s="1"/>
  <c r="G1288" i="1"/>
  <c r="I1288" i="1" s="1"/>
  <c r="H1288" i="1" s="1"/>
  <c r="K1288" i="1"/>
  <c r="M1288" i="1" s="1"/>
  <c r="K1297" i="1"/>
  <c r="M1297" i="1" s="1"/>
  <c r="G1298" i="1"/>
  <c r="I1298" i="1" s="1"/>
  <c r="H1298" i="1" s="1"/>
  <c r="K1298" i="1"/>
  <c r="M1298" i="1" s="1"/>
  <c r="G1299" i="1"/>
  <c r="I1299" i="1" s="1"/>
  <c r="H1299" i="1" s="1"/>
  <c r="K1299" i="1"/>
  <c r="M1299" i="1" s="1"/>
  <c r="G1300" i="1"/>
  <c r="K1300" i="1"/>
  <c r="M1300" i="1" s="1"/>
  <c r="P983" i="1" l="1"/>
  <c r="P1043" i="1"/>
  <c r="P995" i="1"/>
  <c r="P1145" i="1"/>
  <c r="P989" i="1"/>
  <c r="P1241" i="1"/>
  <c r="P1271" i="1"/>
  <c r="P1223" i="1"/>
  <c r="P1067" i="1"/>
  <c r="P1205" i="1"/>
  <c r="P1265" i="1"/>
  <c r="P1049" i="1"/>
  <c r="P1229" i="1"/>
  <c r="P1253" i="1"/>
  <c r="L1287" i="1"/>
  <c r="P1235" i="1"/>
  <c r="P1193" i="1"/>
  <c r="P1259" i="1"/>
  <c r="G1283" i="1"/>
  <c r="H1282" i="1"/>
  <c r="L1275" i="1"/>
  <c r="G1289" i="1"/>
  <c r="Q1285" i="1"/>
  <c r="P1285" i="1" s="1"/>
  <c r="H1285" i="1"/>
  <c r="I1281" i="1"/>
  <c r="H1281" i="1" s="1"/>
  <c r="I1280" i="1"/>
  <c r="H1280" i="1" s="1"/>
  <c r="I1279" i="1"/>
  <c r="M1274" i="1"/>
  <c r="L1274" i="1" s="1"/>
  <c r="L1273" i="1"/>
  <c r="I1300" i="1"/>
  <c r="H1300" i="1" s="1"/>
  <c r="I1287" i="1"/>
  <c r="H1287" i="1" s="1"/>
  <c r="I1286" i="1"/>
  <c r="H1286" i="1" s="1"/>
  <c r="L1285" i="1"/>
  <c r="L1281" i="1"/>
  <c r="H1275" i="1"/>
  <c r="M1301" i="1"/>
  <c r="M1289" i="1"/>
  <c r="M1279" i="1"/>
  <c r="K1283" i="1"/>
  <c r="L1300" i="1"/>
  <c r="L1298" i="1"/>
  <c r="L1288" i="1"/>
  <c r="L1286" i="1"/>
  <c r="L1282" i="1"/>
  <c r="L1280" i="1"/>
  <c r="H1274" i="1"/>
  <c r="K1277" i="1"/>
  <c r="K1289" i="1"/>
  <c r="L1299" i="1"/>
  <c r="L1297" i="1"/>
  <c r="G1277" i="1"/>
  <c r="K1301" i="1"/>
  <c r="J203" i="1"/>
  <c r="F203" i="1"/>
  <c r="L1289" i="1" l="1"/>
  <c r="I1283" i="1"/>
  <c r="Q1286" i="1"/>
  <c r="P1286" i="1" s="1"/>
  <c r="Q1288" i="1"/>
  <c r="I1289" i="1"/>
  <c r="H1279" i="1"/>
  <c r="H1283" i="1" s="1"/>
  <c r="H1289" i="1"/>
  <c r="Q1287" i="1"/>
  <c r="M1283" i="1"/>
  <c r="L1279" i="1"/>
  <c r="L1283" i="1" s="1"/>
  <c r="Q1279" i="1"/>
  <c r="P1279" i="1" s="1"/>
  <c r="Q1280" i="1"/>
  <c r="Q1282" i="1"/>
  <c r="Q1281" i="1"/>
  <c r="I1277" i="1"/>
  <c r="H1273" i="1"/>
  <c r="H1277" i="1" s="1"/>
  <c r="L1301" i="1"/>
  <c r="M1277" i="1"/>
  <c r="L1277" i="1"/>
  <c r="K1090" i="1"/>
  <c r="M1090" i="1" s="1"/>
  <c r="G1090" i="1"/>
  <c r="G13" i="1"/>
  <c r="G7" i="1"/>
  <c r="I13" i="1" l="1"/>
  <c r="P1280" i="1"/>
  <c r="P1281" i="1"/>
  <c r="P1288" i="1"/>
  <c r="P1275" i="1"/>
  <c r="P1287" i="1"/>
  <c r="P1282" i="1"/>
  <c r="I1090" i="1"/>
  <c r="H1090" i="1" s="1"/>
  <c r="I7" i="1"/>
  <c r="K1113" i="1"/>
  <c r="M1113" i="1" s="1"/>
  <c r="G1113" i="1"/>
  <c r="I1113" i="1" s="1"/>
  <c r="K1112" i="1"/>
  <c r="M1112" i="1" s="1"/>
  <c r="G1112" i="1"/>
  <c r="I1112" i="1" s="1"/>
  <c r="K1111" i="1"/>
  <c r="G1111" i="1"/>
  <c r="I1115" i="1" l="1"/>
  <c r="G1115" i="1"/>
  <c r="P1289" i="1"/>
  <c r="P1277" i="1"/>
  <c r="P1283" i="1"/>
  <c r="H7" i="1"/>
  <c r="L1112" i="1"/>
  <c r="L1113" i="1"/>
  <c r="H1111" i="1"/>
  <c r="M1111" i="1"/>
  <c r="H1112" i="1"/>
  <c r="H1113" i="1"/>
  <c r="H1115" i="1" l="1"/>
  <c r="P689" i="1"/>
  <c r="L1111" i="1"/>
  <c r="Q1111" i="1"/>
  <c r="P1111" i="1" s="1"/>
  <c r="J1079" i="1"/>
  <c r="F1079" i="1"/>
  <c r="P1113" i="1" l="1"/>
  <c r="O89" i="1"/>
  <c r="N89" i="1"/>
  <c r="J89" i="1"/>
  <c r="K202" i="1"/>
  <c r="G202" i="1"/>
  <c r="I202" i="1" s="1"/>
  <c r="H202" i="1" s="1"/>
  <c r="K201" i="1"/>
  <c r="G201" i="1"/>
  <c r="I201" i="1" s="1"/>
  <c r="K200" i="1"/>
  <c r="G200" i="1"/>
  <c r="I200" i="1" s="1"/>
  <c r="K199" i="1"/>
  <c r="G199" i="1"/>
  <c r="G193" i="1"/>
  <c r="K193" i="1"/>
  <c r="M193" i="1" s="1"/>
  <c r="G194" i="1"/>
  <c r="I194" i="1" s="1"/>
  <c r="H194" i="1" s="1"/>
  <c r="K194" i="1"/>
  <c r="M194" i="1" s="1"/>
  <c r="L194" i="1" s="1"/>
  <c r="G195" i="1"/>
  <c r="I195" i="1" s="1"/>
  <c r="H195" i="1" s="1"/>
  <c r="K195" i="1"/>
  <c r="M195" i="1" s="1"/>
  <c r="L195" i="1" s="1"/>
  <c r="G196" i="1"/>
  <c r="I196" i="1" s="1"/>
  <c r="H196" i="1" s="1"/>
  <c r="K196" i="1"/>
  <c r="M196" i="1" s="1"/>
  <c r="L196" i="1" s="1"/>
  <c r="F197" i="1"/>
  <c r="J197" i="1"/>
  <c r="K1126" i="1"/>
  <c r="M1126" i="1" s="1"/>
  <c r="G1126" i="1"/>
  <c r="I1126" i="1" s="1"/>
  <c r="I199" i="1" l="1"/>
  <c r="I203" i="1" s="1"/>
  <c r="G203" i="1"/>
  <c r="M199" i="1"/>
  <c r="K203" i="1"/>
  <c r="M200" i="1"/>
  <c r="K197" i="1"/>
  <c r="H200" i="1"/>
  <c r="H201" i="1"/>
  <c r="M202" i="1"/>
  <c r="L202" i="1" s="1"/>
  <c r="M201" i="1"/>
  <c r="H193" i="1"/>
  <c r="H197" i="1" s="1"/>
  <c r="G197" i="1"/>
  <c r="L193" i="1"/>
  <c r="L197" i="1" s="1"/>
  <c r="M197" i="1"/>
  <c r="Q195" i="1"/>
  <c r="L1126" i="1"/>
  <c r="H1126" i="1"/>
  <c r="K1198" i="1"/>
  <c r="M1198" i="1" s="1"/>
  <c r="L1198" i="1" s="1"/>
  <c r="G1198" i="1"/>
  <c r="I1198" i="1" s="1"/>
  <c r="H1198" i="1" s="1"/>
  <c r="K1197" i="1"/>
  <c r="M1197" i="1" s="1"/>
  <c r="L1197" i="1" s="1"/>
  <c r="G1197" i="1"/>
  <c r="I1197" i="1" s="1"/>
  <c r="K1196" i="1"/>
  <c r="M1196" i="1" s="1"/>
  <c r="L1196" i="1" s="1"/>
  <c r="G1196" i="1"/>
  <c r="I1196" i="1" s="1"/>
  <c r="H1196" i="1" s="1"/>
  <c r="K1195" i="1"/>
  <c r="G1195" i="1"/>
  <c r="K1186" i="1"/>
  <c r="G1186" i="1"/>
  <c r="K1185" i="1"/>
  <c r="G1185" i="1"/>
  <c r="K1184" i="1"/>
  <c r="G1184" i="1"/>
  <c r="K1183" i="1"/>
  <c r="G1183" i="1"/>
  <c r="K1180" i="1"/>
  <c r="M1180" i="1" s="1"/>
  <c r="G1180" i="1"/>
  <c r="I1180" i="1" s="1"/>
  <c r="K1179" i="1"/>
  <c r="M1179" i="1" s="1"/>
  <c r="L1179" i="1" s="1"/>
  <c r="G1179" i="1"/>
  <c r="K1178" i="1"/>
  <c r="M1178" i="1" s="1"/>
  <c r="L1178" i="1" s="1"/>
  <c r="G1178" i="1"/>
  <c r="I1178" i="1" s="1"/>
  <c r="K1177" i="1"/>
  <c r="G1177" i="1"/>
  <c r="K1174" i="1"/>
  <c r="M1174" i="1" s="1"/>
  <c r="G1174" i="1"/>
  <c r="K1173" i="1"/>
  <c r="G1173" i="1"/>
  <c r="K1172" i="1"/>
  <c r="M1172" i="1" s="1"/>
  <c r="L1172" i="1" s="1"/>
  <c r="G1172" i="1"/>
  <c r="I1172" i="1" s="1"/>
  <c r="H1172" i="1" s="1"/>
  <c r="K1171" i="1"/>
  <c r="G1171" i="1"/>
  <c r="K1168" i="1"/>
  <c r="M1168" i="1" s="1"/>
  <c r="G1168" i="1"/>
  <c r="K1167" i="1"/>
  <c r="M1167" i="1" s="1"/>
  <c r="L1167" i="1" s="1"/>
  <c r="G1167" i="1"/>
  <c r="K1166" i="1"/>
  <c r="G1166" i="1"/>
  <c r="K1165" i="1"/>
  <c r="G1165" i="1"/>
  <c r="K1162" i="1"/>
  <c r="G1162" i="1"/>
  <c r="K1161" i="1"/>
  <c r="M1161" i="1" s="1"/>
  <c r="G1161" i="1"/>
  <c r="K1156" i="1"/>
  <c r="M1156" i="1" s="1"/>
  <c r="L1156" i="1" s="1"/>
  <c r="G1156" i="1"/>
  <c r="I1156" i="1" s="1"/>
  <c r="H1156" i="1" s="1"/>
  <c r="K1155" i="1"/>
  <c r="G1155" i="1"/>
  <c r="I1155" i="1" s="1"/>
  <c r="K1154" i="1"/>
  <c r="G1154" i="1"/>
  <c r="K1153" i="1"/>
  <c r="G1153" i="1"/>
  <c r="K1150" i="1"/>
  <c r="G1150" i="1"/>
  <c r="I1150" i="1" s="1"/>
  <c r="H1150" i="1" s="1"/>
  <c r="K1149" i="1"/>
  <c r="M1149" i="1" s="1"/>
  <c r="G1149" i="1"/>
  <c r="I1149" i="1" s="1"/>
  <c r="H1149" i="1" s="1"/>
  <c r="K1148" i="1"/>
  <c r="M1148" i="1" s="1"/>
  <c r="G1148" i="1"/>
  <c r="K1147" i="1"/>
  <c r="G1147" i="1"/>
  <c r="K1138" i="1"/>
  <c r="G1138" i="1"/>
  <c r="K1137" i="1"/>
  <c r="G1137" i="1"/>
  <c r="K1136" i="1"/>
  <c r="M1136" i="1" s="1"/>
  <c r="G1136" i="1"/>
  <c r="K1135" i="1"/>
  <c r="G1135" i="1"/>
  <c r="K1132" i="1"/>
  <c r="M1132" i="1" s="1"/>
  <c r="L1132" i="1" s="1"/>
  <c r="G1132" i="1"/>
  <c r="I1132" i="1" s="1"/>
  <c r="K1131" i="1"/>
  <c r="G1131" i="1"/>
  <c r="I1131" i="1" s="1"/>
  <c r="K1130" i="1"/>
  <c r="M1130" i="1" s="1"/>
  <c r="L1130" i="1" s="1"/>
  <c r="G1130" i="1"/>
  <c r="K1129" i="1"/>
  <c r="G1129" i="1"/>
  <c r="K1125" i="1"/>
  <c r="M1125" i="1" s="1"/>
  <c r="G1125" i="1"/>
  <c r="I1125" i="1" s="1"/>
  <c r="H1125" i="1" s="1"/>
  <c r="K1124" i="1"/>
  <c r="G1124" i="1"/>
  <c r="K1123" i="1"/>
  <c r="G1123" i="1"/>
  <c r="K1120" i="1"/>
  <c r="G1120" i="1"/>
  <c r="I1120" i="1" s="1"/>
  <c r="K1119" i="1"/>
  <c r="G1119" i="1"/>
  <c r="I1119" i="1" s="1"/>
  <c r="K1118" i="1"/>
  <c r="G1118" i="1"/>
  <c r="I1118" i="1" s="1"/>
  <c r="K1117" i="1"/>
  <c r="G1117" i="1"/>
  <c r="K82" i="1"/>
  <c r="M82" i="1" s="1"/>
  <c r="G82" i="1"/>
  <c r="K81" i="1"/>
  <c r="M81" i="1" s="1"/>
  <c r="G81" i="1"/>
  <c r="K80" i="1"/>
  <c r="G80" i="1"/>
  <c r="K79" i="1"/>
  <c r="G79" i="1"/>
  <c r="K1108" i="1"/>
  <c r="G1108" i="1"/>
  <c r="I1108" i="1" s="1"/>
  <c r="K1107" i="1"/>
  <c r="G1107" i="1"/>
  <c r="I1107" i="1" s="1"/>
  <c r="K1106" i="1"/>
  <c r="G1106" i="1"/>
  <c r="I1106" i="1" s="1"/>
  <c r="K1105" i="1"/>
  <c r="G1105" i="1"/>
  <c r="K1102" i="1"/>
  <c r="G1102" i="1"/>
  <c r="I1102" i="1" s="1"/>
  <c r="K1101" i="1"/>
  <c r="M1101" i="1" s="1"/>
  <c r="G1101" i="1"/>
  <c r="K1100" i="1"/>
  <c r="G1100" i="1"/>
  <c r="I1100" i="1" s="1"/>
  <c r="K1099" i="1"/>
  <c r="G1099" i="1"/>
  <c r="K1096" i="1"/>
  <c r="M1096" i="1" s="1"/>
  <c r="L1096" i="1" s="1"/>
  <c r="G1096" i="1"/>
  <c r="I1096" i="1" s="1"/>
  <c r="H1096" i="1" s="1"/>
  <c r="K1095" i="1"/>
  <c r="M1095" i="1" s="1"/>
  <c r="L1095" i="1" s="1"/>
  <c r="G1095" i="1"/>
  <c r="I1095" i="1" s="1"/>
  <c r="H1095" i="1" s="1"/>
  <c r="K1094" i="1"/>
  <c r="M1094" i="1" s="1"/>
  <c r="L1094" i="1" s="1"/>
  <c r="G1094" i="1"/>
  <c r="I1094" i="1" s="1"/>
  <c r="H1094" i="1" s="1"/>
  <c r="K1093" i="1"/>
  <c r="G1093" i="1"/>
  <c r="K1089" i="1"/>
  <c r="G1089" i="1"/>
  <c r="I1089" i="1" s="1"/>
  <c r="H1089" i="1" s="1"/>
  <c r="K1088" i="1"/>
  <c r="G1088" i="1"/>
  <c r="K1087" i="1"/>
  <c r="G1087" i="1"/>
  <c r="K1084" i="1"/>
  <c r="G1084" i="1"/>
  <c r="K1083" i="1"/>
  <c r="G1083" i="1"/>
  <c r="K1082" i="1"/>
  <c r="M1082" i="1" s="1"/>
  <c r="G1082" i="1"/>
  <c r="K1081" i="1"/>
  <c r="G1081" i="1"/>
  <c r="K1078" i="1"/>
  <c r="G1078" i="1"/>
  <c r="K1077" i="1"/>
  <c r="M1077" i="1" s="1"/>
  <c r="L1077" i="1" s="1"/>
  <c r="G1077" i="1"/>
  <c r="K1076" i="1"/>
  <c r="M1076" i="1" s="1"/>
  <c r="L1076" i="1" s="1"/>
  <c r="G1076" i="1"/>
  <c r="K1075" i="1"/>
  <c r="G1075" i="1"/>
  <c r="K1018" i="1"/>
  <c r="G1018" i="1"/>
  <c r="K1017" i="1"/>
  <c r="G1017" i="1"/>
  <c r="I1017" i="1" s="1"/>
  <c r="H1017" i="1" s="1"/>
  <c r="K1016" i="1"/>
  <c r="G1016" i="1"/>
  <c r="K1015" i="1"/>
  <c r="G1015" i="1"/>
  <c r="K190" i="1"/>
  <c r="M190" i="1" s="1"/>
  <c r="G190" i="1"/>
  <c r="K189" i="1"/>
  <c r="M189" i="1" s="1"/>
  <c r="G189" i="1"/>
  <c r="K188" i="1"/>
  <c r="M188" i="1" s="1"/>
  <c r="G188" i="1"/>
  <c r="K187" i="1"/>
  <c r="G187" i="1"/>
  <c r="K184" i="1"/>
  <c r="M184" i="1" s="1"/>
  <c r="G184" i="1"/>
  <c r="I184" i="1" s="1"/>
  <c r="K183" i="1"/>
  <c r="M183" i="1" s="1"/>
  <c r="G183" i="1"/>
  <c r="I183" i="1" s="1"/>
  <c r="K182" i="1"/>
  <c r="M182" i="1" s="1"/>
  <c r="L182" i="1" s="1"/>
  <c r="K181" i="1"/>
  <c r="M181" i="1" s="1"/>
  <c r="G181" i="1"/>
  <c r="I181" i="1" s="1"/>
  <c r="K178" i="1"/>
  <c r="G178" i="1"/>
  <c r="I178" i="1" s="1"/>
  <c r="K177" i="1"/>
  <c r="M177" i="1" s="1"/>
  <c r="L177" i="1" s="1"/>
  <c r="G177" i="1"/>
  <c r="I177" i="1" s="1"/>
  <c r="H177" i="1" s="1"/>
  <c r="K176" i="1"/>
  <c r="M176" i="1" s="1"/>
  <c r="L176" i="1" s="1"/>
  <c r="I176" i="1"/>
  <c r="K175" i="1"/>
  <c r="M175" i="1" s="1"/>
  <c r="G175" i="1"/>
  <c r="K172" i="1"/>
  <c r="G172" i="1"/>
  <c r="I172" i="1" s="1"/>
  <c r="H172" i="1" s="1"/>
  <c r="K171" i="1"/>
  <c r="G171" i="1"/>
  <c r="I171" i="1" s="1"/>
  <c r="H171" i="1" s="1"/>
  <c r="K170" i="1"/>
  <c r="G170" i="1"/>
  <c r="I170" i="1" s="1"/>
  <c r="H170" i="1" s="1"/>
  <c r="K169" i="1"/>
  <c r="G169" i="1"/>
  <c r="K166" i="1"/>
  <c r="M166" i="1" s="1"/>
  <c r="G166" i="1"/>
  <c r="K165" i="1"/>
  <c r="M165" i="1" s="1"/>
  <c r="G165" i="1"/>
  <c r="K164" i="1"/>
  <c r="M164" i="1" s="1"/>
  <c r="G164" i="1"/>
  <c r="K163" i="1"/>
  <c r="G163" i="1"/>
  <c r="I163" i="1" s="1"/>
  <c r="K160" i="1"/>
  <c r="M160" i="1" s="1"/>
  <c r="G160" i="1"/>
  <c r="I160" i="1" s="1"/>
  <c r="K159" i="1"/>
  <c r="M159" i="1" s="1"/>
  <c r="L159" i="1" s="1"/>
  <c r="G159" i="1"/>
  <c r="I159" i="1" s="1"/>
  <c r="K158" i="1"/>
  <c r="M158" i="1" s="1"/>
  <c r="G158" i="1"/>
  <c r="I158" i="1" s="1"/>
  <c r="K157" i="1"/>
  <c r="M157" i="1" s="1"/>
  <c r="G157" i="1"/>
  <c r="I157" i="1" s="1"/>
  <c r="K154" i="1"/>
  <c r="G154" i="1"/>
  <c r="K153" i="1"/>
  <c r="M153" i="1" s="1"/>
  <c r="G153" i="1"/>
  <c r="I153" i="1" s="1"/>
  <c r="K152" i="1"/>
  <c r="G152" i="1"/>
  <c r="I152" i="1" s="1"/>
  <c r="H152" i="1" s="1"/>
  <c r="K151" i="1"/>
  <c r="G151" i="1"/>
  <c r="I151" i="1" s="1"/>
  <c r="K148" i="1"/>
  <c r="G148" i="1"/>
  <c r="K147" i="1"/>
  <c r="G147" i="1"/>
  <c r="K146" i="1"/>
  <c r="G146" i="1"/>
  <c r="I146" i="1" s="1"/>
  <c r="K145" i="1"/>
  <c r="G145" i="1"/>
  <c r="K142" i="1"/>
  <c r="M142" i="1" s="1"/>
  <c r="G142" i="1"/>
  <c r="K141" i="1"/>
  <c r="M141" i="1" s="1"/>
  <c r="G141" i="1"/>
  <c r="K140" i="1"/>
  <c r="M140" i="1" s="1"/>
  <c r="G140" i="1"/>
  <c r="K139" i="1"/>
  <c r="G139" i="1"/>
  <c r="K136" i="1"/>
  <c r="M136" i="1" s="1"/>
  <c r="L136" i="1" s="1"/>
  <c r="G136" i="1"/>
  <c r="I136" i="1" s="1"/>
  <c r="K135" i="1"/>
  <c r="M135" i="1" s="1"/>
  <c r="G135" i="1"/>
  <c r="I135" i="1" s="1"/>
  <c r="K134" i="1"/>
  <c r="M134" i="1" s="1"/>
  <c r="G134" i="1"/>
  <c r="I134" i="1" s="1"/>
  <c r="K133" i="1"/>
  <c r="G133" i="1"/>
  <c r="I133" i="1" s="1"/>
  <c r="K130" i="1"/>
  <c r="M130" i="1" s="1"/>
  <c r="L130" i="1" s="1"/>
  <c r="G130" i="1"/>
  <c r="I130" i="1" s="1"/>
  <c r="K129" i="1"/>
  <c r="G129" i="1"/>
  <c r="I129" i="1" s="1"/>
  <c r="H129" i="1" s="1"/>
  <c r="K128" i="1"/>
  <c r="M128" i="1" s="1"/>
  <c r="G128" i="1"/>
  <c r="I128" i="1" s="1"/>
  <c r="K127" i="1"/>
  <c r="G127" i="1"/>
  <c r="K124" i="1"/>
  <c r="M124" i="1" s="1"/>
  <c r="G124" i="1"/>
  <c r="K123" i="1"/>
  <c r="M123" i="1" s="1"/>
  <c r="G123" i="1"/>
  <c r="K122" i="1"/>
  <c r="M122" i="1" s="1"/>
  <c r="G122" i="1"/>
  <c r="K121" i="1"/>
  <c r="G121" i="1"/>
  <c r="K118" i="1"/>
  <c r="G118" i="1"/>
  <c r="I118" i="1" s="1"/>
  <c r="H118" i="1" s="1"/>
  <c r="K117" i="1"/>
  <c r="G117" i="1"/>
  <c r="I117" i="1" s="1"/>
  <c r="K116" i="1"/>
  <c r="M116" i="1" s="1"/>
  <c r="G116" i="1"/>
  <c r="I116" i="1" s="1"/>
  <c r="K115" i="1"/>
  <c r="G115" i="1"/>
  <c r="I115" i="1" s="1"/>
  <c r="K112" i="1"/>
  <c r="M112" i="1" s="1"/>
  <c r="G112" i="1"/>
  <c r="I112" i="1" s="1"/>
  <c r="K111" i="1"/>
  <c r="M111" i="1" s="1"/>
  <c r="G111" i="1"/>
  <c r="I111" i="1" s="1"/>
  <c r="K110" i="1"/>
  <c r="M110" i="1" s="1"/>
  <c r="G110" i="1"/>
  <c r="K109" i="1"/>
  <c r="G109" i="1"/>
  <c r="K106" i="1"/>
  <c r="G106" i="1"/>
  <c r="I106" i="1" s="1"/>
  <c r="K105" i="1"/>
  <c r="G105" i="1"/>
  <c r="I105" i="1" s="1"/>
  <c r="K104" i="1"/>
  <c r="G104" i="1"/>
  <c r="I104" i="1" s="1"/>
  <c r="K103" i="1"/>
  <c r="G103" i="1"/>
  <c r="K88" i="1"/>
  <c r="G88" i="1"/>
  <c r="I88" i="1" s="1"/>
  <c r="K87" i="1"/>
  <c r="G87" i="1"/>
  <c r="K86" i="1"/>
  <c r="G86" i="1"/>
  <c r="K85" i="1"/>
  <c r="G85" i="1"/>
  <c r="I85" i="1" s="1"/>
  <c r="K76" i="1"/>
  <c r="M76" i="1" s="1"/>
  <c r="G76" i="1"/>
  <c r="K75" i="1"/>
  <c r="M75" i="1" s="1"/>
  <c r="G75" i="1"/>
  <c r="K74" i="1"/>
  <c r="M74" i="1" s="1"/>
  <c r="G74" i="1"/>
  <c r="K73" i="1"/>
  <c r="G73" i="1"/>
  <c r="K70" i="1"/>
  <c r="M70" i="1" s="1"/>
  <c r="L70" i="1" s="1"/>
  <c r="G70" i="1"/>
  <c r="I70" i="1" s="1"/>
  <c r="K69" i="1"/>
  <c r="M69" i="1" s="1"/>
  <c r="G69" i="1"/>
  <c r="I69" i="1" s="1"/>
  <c r="K68" i="1"/>
  <c r="M68" i="1" s="1"/>
  <c r="G68" i="1"/>
  <c r="I68" i="1" s="1"/>
  <c r="K67" i="1"/>
  <c r="M67" i="1" s="1"/>
  <c r="G67" i="1"/>
  <c r="I67" i="1" s="1"/>
  <c r="K64" i="1"/>
  <c r="M64" i="1" s="1"/>
  <c r="L64" i="1" s="1"/>
  <c r="G64" i="1"/>
  <c r="I64" i="1" s="1"/>
  <c r="K63" i="1"/>
  <c r="M63" i="1" s="1"/>
  <c r="G63" i="1"/>
  <c r="I63" i="1" s="1"/>
  <c r="K62" i="1"/>
  <c r="G62" i="1"/>
  <c r="I62" i="1" s="1"/>
  <c r="K61" i="1"/>
  <c r="G61" i="1"/>
  <c r="I61" i="1" s="1"/>
  <c r="K58" i="1"/>
  <c r="G58" i="1"/>
  <c r="I58" i="1" s="1"/>
  <c r="H58" i="1" s="1"/>
  <c r="K57" i="1"/>
  <c r="G57" i="1"/>
  <c r="I57" i="1" s="1"/>
  <c r="H57" i="1" s="1"/>
  <c r="K56" i="1"/>
  <c r="G56" i="1"/>
  <c r="I56" i="1" s="1"/>
  <c r="H56" i="1" s="1"/>
  <c r="K55" i="1"/>
  <c r="M55" i="1" s="1"/>
  <c r="G55" i="1"/>
  <c r="I55" i="1" s="1"/>
  <c r="K52" i="1"/>
  <c r="G52" i="1"/>
  <c r="K51" i="1"/>
  <c r="M51" i="1" s="1"/>
  <c r="G51" i="1"/>
  <c r="I51" i="1" s="1"/>
  <c r="K50" i="1"/>
  <c r="M50" i="1" s="1"/>
  <c r="G50" i="1"/>
  <c r="I50" i="1" s="1"/>
  <c r="K49" i="1"/>
  <c r="G49" i="1"/>
  <c r="I49" i="1" s="1"/>
  <c r="K46" i="1"/>
  <c r="M46" i="1" s="1"/>
  <c r="G46" i="1"/>
  <c r="I46" i="1" s="1"/>
  <c r="K45" i="1"/>
  <c r="M45" i="1" s="1"/>
  <c r="G45" i="1"/>
  <c r="K44" i="1"/>
  <c r="M44" i="1" s="1"/>
  <c r="G44" i="1"/>
  <c r="K43" i="1"/>
  <c r="G43" i="1"/>
  <c r="K40" i="1"/>
  <c r="G40" i="1"/>
  <c r="K39" i="1"/>
  <c r="G39" i="1"/>
  <c r="K38" i="1"/>
  <c r="G38" i="1"/>
  <c r="I38" i="1" s="1"/>
  <c r="K37" i="1"/>
  <c r="G37" i="1"/>
  <c r="K34" i="1"/>
  <c r="M34" i="1" s="1"/>
  <c r="G34" i="1"/>
  <c r="K33" i="1"/>
  <c r="M33" i="1" s="1"/>
  <c r="G33" i="1"/>
  <c r="K32" i="1"/>
  <c r="M32" i="1" s="1"/>
  <c r="G32" i="1"/>
  <c r="K31" i="1"/>
  <c r="G31" i="1"/>
  <c r="K28" i="1"/>
  <c r="M28" i="1" s="1"/>
  <c r="G28" i="1"/>
  <c r="I28" i="1" s="1"/>
  <c r="K27" i="1"/>
  <c r="M27" i="1" s="1"/>
  <c r="G27" i="1"/>
  <c r="I27" i="1" s="1"/>
  <c r="K26" i="1"/>
  <c r="M26" i="1" s="1"/>
  <c r="G26" i="1"/>
  <c r="I26" i="1" s="1"/>
  <c r="K25" i="1"/>
  <c r="M25" i="1" s="1"/>
  <c r="G25" i="1"/>
  <c r="I25" i="1" s="1"/>
  <c r="K22" i="1"/>
  <c r="M22" i="1" s="1"/>
  <c r="G22" i="1"/>
  <c r="I22" i="1" s="1"/>
  <c r="K21" i="1"/>
  <c r="M21" i="1" s="1"/>
  <c r="G21" i="1"/>
  <c r="I21" i="1" s="1"/>
  <c r="K20" i="1"/>
  <c r="M20" i="1" s="1"/>
  <c r="G20" i="1"/>
  <c r="I20" i="1" s="1"/>
  <c r="K19" i="1"/>
  <c r="G19" i="1"/>
  <c r="I19" i="1" s="1"/>
  <c r="K16" i="1"/>
  <c r="M16" i="1" s="1"/>
  <c r="G16" i="1"/>
  <c r="I16" i="1" s="1"/>
  <c r="K15" i="1"/>
  <c r="M15" i="1" s="1"/>
  <c r="G15" i="1"/>
  <c r="I15" i="1" s="1"/>
  <c r="K14" i="1"/>
  <c r="M14" i="1" s="1"/>
  <c r="G14" i="1"/>
  <c r="K13" i="1"/>
  <c r="K7" i="1"/>
  <c r="G8" i="1"/>
  <c r="K8" i="1"/>
  <c r="M8" i="1" s="1"/>
  <c r="L8" i="1" s="1"/>
  <c r="G9" i="1"/>
  <c r="I9" i="1" s="1"/>
  <c r="H9" i="1" s="1"/>
  <c r="K9" i="1"/>
  <c r="M9" i="1" s="1"/>
  <c r="L9" i="1" s="1"/>
  <c r="G10" i="1"/>
  <c r="I10" i="1" s="1"/>
  <c r="H10" i="1" s="1"/>
  <c r="K10" i="1"/>
  <c r="M10" i="1" s="1"/>
  <c r="L10" i="1" s="1"/>
  <c r="G1019" i="1" l="1"/>
  <c r="G1085" i="1"/>
  <c r="G1133" i="1"/>
  <c r="G1139" i="1"/>
  <c r="G1157" i="1"/>
  <c r="G1163" i="1"/>
  <c r="K1109" i="1"/>
  <c r="K1127" i="1"/>
  <c r="K1175" i="1"/>
  <c r="K1181" i="1"/>
  <c r="K1187" i="1"/>
  <c r="K1121" i="1"/>
  <c r="K1169" i="1"/>
  <c r="M13" i="1"/>
  <c r="M17" i="1" s="1"/>
  <c r="K17" i="1"/>
  <c r="I14" i="1"/>
  <c r="I17" i="1" s="1"/>
  <c r="G17" i="1"/>
  <c r="M1093" i="1"/>
  <c r="M1097" i="1" s="1"/>
  <c r="K1097" i="1"/>
  <c r="M1099" i="1"/>
  <c r="K1103" i="1"/>
  <c r="M1195" i="1"/>
  <c r="M1199" i="1" s="1"/>
  <c r="K1199" i="1"/>
  <c r="I1124" i="1"/>
  <c r="H1124" i="1" s="1"/>
  <c r="K1019" i="1"/>
  <c r="K1085" i="1"/>
  <c r="K1091" i="1"/>
  <c r="M1124" i="1"/>
  <c r="L1124" i="1" s="1"/>
  <c r="K1133" i="1"/>
  <c r="K1139" i="1"/>
  <c r="K1151" i="1"/>
  <c r="K1157" i="1"/>
  <c r="K1163" i="1"/>
  <c r="I1087" i="1"/>
  <c r="G1091" i="1"/>
  <c r="I1147" i="1"/>
  <c r="H1147" i="1" s="1"/>
  <c r="G1151" i="1"/>
  <c r="G1097" i="1"/>
  <c r="G1103" i="1"/>
  <c r="G1109" i="1"/>
  <c r="G1121" i="1"/>
  <c r="I1123" i="1"/>
  <c r="H1123" i="1" s="1"/>
  <c r="G1127" i="1"/>
  <c r="G1169" i="1"/>
  <c r="G1175" i="1"/>
  <c r="G1181" i="1"/>
  <c r="G1187" i="1"/>
  <c r="G1199" i="1"/>
  <c r="G11" i="1"/>
  <c r="M7" i="1"/>
  <c r="M11" i="1" s="1"/>
  <c r="K11" i="1"/>
  <c r="H199" i="1"/>
  <c r="H203" i="1" s="1"/>
  <c r="Q199" i="1"/>
  <c r="P199" i="1" s="1"/>
  <c r="M203" i="1"/>
  <c r="L199" i="1"/>
  <c r="G1079" i="1"/>
  <c r="M1075" i="1"/>
  <c r="K1079" i="1"/>
  <c r="I1153" i="1"/>
  <c r="I1160" i="1"/>
  <c r="H1160" i="1" s="1"/>
  <c r="M1129" i="1"/>
  <c r="Q200" i="1"/>
  <c r="L200" i="1"/>
  <c r="I1016" i="1"/>
  <c r="I1018" i="1"/>
  <c r="K89" i="1"/>
  <c r="Q202" i="1"/>
  <c r="L201" i="1"/>
  <c r="Q201" i="1"/>
  <c r="Q196" i="1"/>
  <c r="P196" i="1" s="1"/>
  <c r="Q193" i="1"/>
  <c r="P193" i="1" s="1"/>
  <c r="Q194" i="1"/>
  <c r="P195" i="1" s="1"/>
  <c r="I197" i="1"/>
  <c r="F23" i="1"/>
  <c r="R193" i="1"/>
  <c r="H1197" i="1"/>
  <c r="H1178" i="1"/>
  <c r="L68" i="1"/>
  <c r="L76" i="1"/>
  <c r="M115" i="1"/>
  <c r="L115" i="1" s="1"/>
  <c r="L67" i="1"/>
  <c r="L1136" i="1"/>
  <c r="M52" i="1"/>
  <c r="L52" i="1" s="1"/>
  <c r="L75" i="1"/>
  <c r="H135" i="1"/>
  <c r="L158" i="1"/>
  <c r="I45" i="1"/>
  <c r="H45" i="1" s="1"/>
  <c r="H128" i="1"/>
  <c r="L164" i="1"/>
  <c r="I44" i="1"/>
  <c r="H44" i="1" s="1"/>
  <c r="H62" i="1"/>
  <c r="H115" i="1"/>
  <c r="H153" i="1"/>
  <c r="I43" i="1"/>
  <c r="H46" i="1"/>
  <c r="L51" i="1"/>
  <c r="H151" i="1"/>
  <c r="L184" i="1"/>
  <c r="M1138" i="1"/>
  <c r="L1138" i="1" s="1"/>
  <c r="M1153" i="1"/>
  <c r="I1162" i="1"/>
  <c r="H1162" i="1" s="1"/>
  <c r="M1177" i="1"/>
  <c r="M1078" i="1"/>
  <c r="L1078" i="1" s="1"/>
  <c r="M80" i="1"/>
  <c r="L80" i="1" s="1"/>
  <c r="M1173" i="1"/>
  <c r="L1173" i="1" s="1"/>
  <c r="I1075" i="1"/>
  <c r="M1154" i="1"/>
  <c r="L1154" i="1" s="1"/>
  <c r="I1015" i="1"/>
  <c r="M1159" i="1"/>
  <c r="L1168" i="1"/>
  <c r="L1180" i="1"/>
  <c r="H1102" i="1"/>
  <c r="H1132" i="1"/>
  <c r="L25" i="1"/>
  <c r="L26" i="1"/>
  <c r="L27" i="1"/>
  <c r="L28" i="1"/>
  <c r="I37" i="1"/>
  <c r="H37" i="1" s="1"/>
  <c r="M58" i="1"/>
  <c r="L58" i="1" s="1"/>
  <c r="H63" i="1"/>
  <c r="L69" i="1"/>
  <c r="L74" i="1"/>
  <c r="I87" i="1"/>
  <c r="I110" i="1"/>
  <c r="H110" i="1" s="1"/>
  <c r="H116" i="1"/>
  <c r="M117" i="1"/>
  <c r="L122" i="1"/>
  <c r="L123" i="1"/>
  <c r="L124" i="1"/>
  <c r="I127" i="1"/>
  <c r="H127" i="1" s="1"/>
  <c r="H130" i="1"/>
  <c r="L134" i="1"/>
  <c r="H136" i="1"/>
  <c r="L142" i="1"/>
  <c r="I145" i="1"/>
  <c r="H145" i="1" s="1"/>
  <c r="I154" i="1"/>
  <c r="H154" i="1" s="1"/>
  <c r="H158" i="1"/>
  <c r="I175" i="1"/>
  <c r="H176" i="1"/>
  <c r="M178" i="1"/>
  <c r="L178" i="1" s="1"/>
  <c r="H184" i="1"/>
  <c r="I40" i="1"/>
  <c r="H40" i="1" s="1"/>
  <c r="M49" i="1"/>
  <c r="Q50" i="1" s="1"/>
  <c r="L50" i="1"/>
  <c r="I52" i="1"/>
  <c r="H52" i="1" s="1"/>
  <c r="M57" i="1"/>
  <c r="L57" i="1" s="1"/>
  <c r="M61" i="1"/>
  <c r="L61" i="1" s="1"/>
  <c r="H64" i="1"/>
  <c r="I86" i="1"/>
  <c r="I109" i="1"/>
  <c r="H109" i="1" s="1"/>
  <c r="H112" i="1"/>
  <c r="H117" i="1"/>
  <c r="M118" i="1"/>
  <c r="L118" i="1" s="1"/>
  <c r="M121" i="1"/>
  <c r="M133" i="1"/>
  <c r="L135" i="1"/>
  <c r="L141" i="1"/>
  <c r="I148" i="1"/>
  <c r="H148" i="1" s="1"/>
  <c r="M151" i="1"/>
  <c r="L151" i="1" s="1"/>
  <c r="M152" i="1"/>
  <c r="L152" i="1" s="1"/>
  <c r="L157" i="1"/>
  <c r="L160" i="1"/>
  <c r="L166" i="1"/>
  <c r="I169" i="1"/>
  <c r="H169" i="1" s="1"/>
  <c r="H178" i="1"/>
  <c r="L183" i="1"/>
  <c r="H51" i="1"/>
  <c r="H38" i="1"/>
  <c r="I39" i="1"/>
  <c r="H39" i="1" s="1"/>
  <c r="H50" i="1"/>
  <c r="L55" i="1"/>
  <c r="M56" i="1"/>
  <c r="Q56" i="1" s="1"/>
  <c r="H61" i="1"/>
  <c r="M62" i="1"/>
  <c r="L62" i="1" s="1"/>
  <c r="L63" i="1"/>
  <c r="H69" i="1"/>
  <c r="H88" i="1"/>
  <c r="H111" i="1"/>
  <c r="L116" i="1"/>
  <c r="M129" i="1"/>
  <c r="L129" i="1" s="1"/>
  <c r="L140" i="1"/>
  <c r="I147" i="1"/>
  <c r="H147" i="1" s="1"/>
  <c r="M154" i="1"/>
  <c r="L154" i="1" s="1"/>
  <c r="L165" i="1"/>
  <c r="I1077" i="1"/>
  <c r="H1077" i="1" s="1"/>
  <c r="I1088" i="1"/>
  <c r="H1088" i="1" s="1"/>
  <c r="L1101" i="1"/>
  <c r="I1117" i="1"/>
  <c r="I1121" i="1" s="1"/>
  <c r="M1155" i="1"/>
  <c r="L1155" i="1" s="1"/>
  <c r="I1173" i="1"/>
  <c r="H1173" i="1" s="1"/>
  <c r="L1174" i="1"/>
  <c r="I1177" i="1"/>
  <c r="I1076" i="1"/>
  <c r="H1076" i="1" s="1"/>
  <c r="I1093" i="1"/>
  <c r="I1097" i="1" s="1"/>
  <c r="M1123" i="1"/>
  <c r="M1131" i="1"/>
  <c r="L1131" i="1" s="1"/>
  <c r="I1148" i="1"/>
  <c r="I1195" i="1"/>
  <c r="M1137" i="1"/>
  <c r="L1137" i="1" s="1"/>
  <c r="L1161" i="1"/>
  <c r="L1125" i="1"/>
  <c r="H1100" i="1"/>
  <c r="H1108" i="1"/>
  <c r="L81" i="1"/>
  <c r="H1118" i="1"/>
  <c r="H1131" i="1"/>
  <c r="H1155" i="1"/>
  <c r="M1171" i="1"/>
  <c r="M1083" i="1"/>
  <c r="L1083" i="1" s="1"/>
  <c r="M1102" i="1"/>
  <c r="L1102" i="1" s="1"/>
  <c r="M79" i="1"/>
  <c r="I1130" i="1"/>
  <c r="H1130" i="1" s="1"/>
  <c r="I1171" i="1"/>
  <c r="I1078" i="1"/>
  <c r="M1081" i="1"/>
  <c r="L1082" i="1"/>
  <c r="M1084" i="1"/>
  <c r="L1084" i="1" s="1"/>
  <c r="M1100" i="1"/>
  <c r="L1100" i="1" s="1"/>
  <c r="M1106" i="1"/>
  <c r="L1106" i="1" s="1"/>
  <c r="I1129" i="1"/>
  <c r="M1089" i="1"/>
  <c r="L1089" i="1" s="1"/>
  <c r="M1015" i="1"/>
  <c r="M1018" i="1"/>
  <c r="L1018" i="1" s="1"/>
  <c r="L1090" i="1"/>
  <c r="I1099" i="1"/>
  <c r="M1119" i="1"/>
  <c r="L1119" i="1" s="1"/>
  <c r="I1136" i="1"/>
  <c r="H1136" i="1" s="1"/>
  <c r="I1185" i="1"/>
  <c r="H1185" i="1" s="1"/>
  <c r="M1016" i="1"/>
  <c r="M1087" i="1"/>
  <c r="I1101" i="1"/>
  <c r="H1101" i="1" s="1"/>
  <c r="I1105" i="1"/>
  <c r="I1109" i="1" s="1"/>
  <c r="H1107" i="1"/>
  <c r="L82" i="1"/>
  <c r="I1135" i="1"/>
  <c r="I1179" i="1"/>
  <c r="H1179" i="1" s="1"/>
  <c r="M1183" i="1"/>
  <c r="M1185" i="1"/>
  <c r="L1185" i="1" s="1"/>
  <c r="M1120" i="1"/>
  <c r="L1120" i="1" s="1"/>
  <c r="I1137" i="1"/>
  <c r="H1137" i="1" s="1"/>
  <c r="I1138" i="1"/>
  <c r="H1138" i="1" s="1"/>
  <c r="M1160" i="1"/>
  <c r="L1160" i="1" s="1"/>
  <c r="M1162" i="1"/>
  <c r="L1162" i="1" s="1"/>
  <c r="I1183" i="1"/>
  <c r="M1017" i="1"/>
  <c r="I1081" i="1"/>
  <c r="I1082" i="1"/>
  <c r="H1082" i="1" s="1"/>
  <c r="I1083" i="1"/>
  <c r="H1083" i="1" s="1"/>
  <c r="I1084" i="1"/>
  <c r="H1084" i="1" s="1"/>
  <c r="M1088" i="1"/>
  <c r="I1167" i="1"/>
  <c r="H1167" i="1" s="1"/>
  <c r="I1168" i="1"/>
  <c r="H1168" i="1" s="1"/>
  <c r="M1105" i="1"/>
  <c r="H1106" i="1"/>
  <c r="M1107" i="1"/>
  <c r="L1107" i="1" s="1"/>
  <c r="M1117" i="1"/>
  <c r="H1119" i="1"/>
  <c r="M1135" i="1"/>
  <c r="M1147" i="1"/>
  <c r="I1154" i="1"/>
  <c r="I1159" i="1"/>
  <c r="I1161" i="1"/>
  <c r="H1161" i="1" s="1"/>
  <c r="I1174" i="1"/>
  <c r="H1174" i="1" s="1"/>
  <c r="I1184" i="1"/>
  <c r="H1184" i="1" s="1"/>
  <c r="I1186" i="1"/>
  <c r="H1186" i="1" s="1"/>
  <c r="M1108" i="1"/>
  <c r="L1108" i="1" s="1"/>
  <c r="I79" i="1"/>
  <c r="I80" i="1"/>
  <c r="H80" i="1" s="1"/>
  <c r="I81" i="1"/>
  <c r="H81" i="1" s="1"/>
  <c r="I82" i="1"/>
  <c r="H82" i="1" s="1"/>
  <c r="M1118" i="1"/>
  <c r="L1118" i="1" s="1"/>
  <c r="H1120" i="1"/>
  <c r="L1148" i="1"/>
  <c r="H1166" i="1"/>
  <c r="M1184" i="1"/>
  <c r="L1184" i="1" s="1"/>
  <c r="M1186" i="1"/>
  <c r="L1186" i="1" s="1"/>
  <c r="L1149" i="1"/>
  <c r="M1150" i="1"/>
  <c r="L1150" i="1" s="1"/>
  <c r="H1180" i="1"/>
  <c r="M172" i="1"/>
  <c r="L172" i="1" s="1"/>
  <c r="L181" i="1"/>
  <c r="I190" i="1"/>
  <c r="H133" i="1"/>
  <c r="I139" i="1"/>
  <c r="I140" i="1"/>
  <c r="H140" i="1" s="1"/>
  <c r="I141" i="1"/>
  <c r="H141" i="1" s="1"/>
  <c r="I142" i="1"/>
  <c r="H142" i="1" s="1"/>
  <c r="M146" i="1"/>
  <c r="L146" i="1" s="1"/>
  <c r="H159" i="1"/>
  <c r="M163" i="1"/>
  <c r="Q181" i="1"/>
  <c r="P181" i="1" s="1"/>
  <c r="I182" i="1"/>
  <c r="I189" i="1"/>
  <c r="I121" i="1"/>
  <c r="H121" i="1" s="1"/>
  <c r="I122" i="1"/>
  <c r="H122" i="1" s="1"/>
  <c r="I123" i="1"/>
  <c r="H123" i="1" s="1"/>
  <c r="H134" i="1"/>
  <c r="M139" i="1"/>
  <c r="M147" i="1"/>
  <c r="L147" i="1" s="1"/>
  <c r="Q157" i="1"/>
  <c r="P157" i="1" s="1"/>
  <c r="H160" i="1"/>
  <c r="H181" i="1"/>
  <c r="I188" i="1"/>
  <c r="M145" i="1"/>
  <c r="M169" i="1"/>
  <c r="I124" i="1"/>
  <c r="H124" i="1" s="1"/>
  <c r="M127" i="1"/>
  <c r="L128" i="1"/>
  <c r="H146" i="1"/>
  <c r="M148" i="1"/>
  <c r="L148" i="1" s="1"/>
  <c r="L153" i="1"/>
  <c r="H157" i="1"/>
  <c r="I164" i="1"/>
  <c r="H164" i="1" s="1"/>
  <c r="I187" i="1"/>
  <c r="I165" i="1"/>
  <c r="H165" i="1" s="1"/>
  <c r="I166" i="1"/>
  <c r="H166" i="1" s="1"/>
  <c r="M170" i="1"/>
  <c r="L170" i="1" s="1"/>
  <c r="L175" i="1"/>
  <c r="M187" i="1"/>
  <c r="H163" i="1"/>
  <c r="M171" i="1"/>
  <c r="L171" i="1" s="1"/>
  <c r="H183" i="1"/>
  <c r="L188" i="1"/>
  <c r="L189" i="1"/>
  <c r="L190" i="1"/>
  <c r="M88" i="1"/>
  <c r="L88" i="1" s="1"/>
  <c r="I103" i="1"/>
  <c r="M104" i="1"/>
  <c r="L104" i="1" s="1"/>
  <c r="Q70" i="1"/>
  <c r="Q69" i="1"/>
  <c r="Q68" i="1"/>
  <c r="Q67" i="1"/>
  <c r="H70" i="1"/>
  <c r="M85" i="1"/>
  <c r="M103" i="1"/>
  <c r="H67" i="1"/>
  <c r="I73" i="1"/>
  <c r="H73" i="1" s="1"/>
  <c r="I74" i="1"/>
  <c r="H74" i="1" s="1"/>
  <c r="I75" i="1"/>
  <c r="H75" i="1" s="1"/>
  <c r="I76" i="1"/>
  <c r="H76" i="1" s="1"/>
  <c r="M86" i="1"/>
  <c r="M106" i="1"/>
  <c r="L106" i="1" s="1"/>
  <c r="H68" i="1"/>
  <c r="M73" i="1"/>
  <c r="M87" i="1"/>
  <c r="M105" i="1"/>
  <c r="L105" i="1" s="1"/>
  <c r="H104" i="1"/>
  <c r="H105" i="1"/>
  <c r="H106" i="1"/>
  <c r="L110" i="1"/>
  <c r="L111" i="1"/>
  <c r="L112" i="1"/>
  <c r="H85" i="1"/>
  <c r="M109" i="1"/>
  <c r="Q55" i="1"/>
  <c r="H55" i="1"/>
  <c r="L44" i="1"/>
  <c r="L45" i="1"/>
  <c r="L46" i="1"/>
  <c r="M43" i="1"/>
  <c r="H49" i="1"/>
  <c r="Q28" i="1"/>
  <c r="Q27" i="1"/>
  <c r="Q26" i="1"/>
  <c r="Q25" i="1"/>
  <c r="P25" i="1" s="1"/>
  <c r="H27" i="1"/>
  <c r="L32" i="1"/>
  <c r="L34" i="1"/>
  <c r="I31" i="1"/>
  <c r="H31" i="1" s="1"/>
  <c r="I32" i="1"/>
  <c r="H32" i="1" s="1"/>
  <c r="I33" i="1"/>
  <c r="H33" i="1" s="1"/>
  <c r="I34" i="1"/>
  <c r="H34" i="1" s="1"/>
  <c r="M37" i="1"/>
  <c r="M38" i="1"/>
  <c r="M39" i="1"/>
  <c r="L39" i="1" s="1"/>
  <c r="M40" i="1"/>
  <c r="L40" i="1" s="1"/>
  <c r="H26" i="1"/>
  <c r="H25" i="1"/>
  <c r="H28" i="1"/>
  <c r="L33" i="1"/>
  <c r="M31" i="1"/>
  <c r="L20" i="1"/>
  <c r="L21" i="1"/>
  <c r="L22" i="1"/>
  <c r="H19" i="1"/>
  <c r="M19" i="1"/>
  <c r="H20" i="1"/>
  <c r="H21" i="1"/>
  <c r="H22" i="1"/>
  <c r="L14" i="1"/>
  <c r="L15" i="1"/>
  <c r="L16" i="1"/>
  <c r="H15" i="1"/>
  <c r="H16" i="1"/>
  <c r="I8" i="1"/>
  <c r="L1195" i="1" l="1"/>
  <c r="L1199" i="1" s="1"/>
  <c r="L1093" i="1"/>
  <c r="L1097" i="1" s="1"/>
  <c r="M1133" i="1"/>
  <c r="H14" i="1"/>
  <c r="I1163" i="1"/>
  <c r="H1127" i="1"/>
  <c r="M1163" i="1"/>
  <c r="I1133" i="1"/>
  <c r="I1181" i="1"/>
  <c r="M1151" i="1"/>
  <c r="L1099" i="1"/>
  <c r="L1103" i="1" s="1"/>
  <c r="M1103" i="1"/>
  <c r="H1183" i="1"/>
  <c r="H1187" i="1" s="1"/>
  <c r="I1187" i="1"/>
  <c r="I1019" i="1"/>
  <c r="I1127" i="1"/>
  <c r="H1087" i="1"/>
  <c r="H1091" i="1" s="1"/>
  <c r="I1091" i="1"/>
  <c r="L1183" i="1"/>
  <c r="L1187" i="1" s="1"/>
  <c r="M1187" i="1"/>
  <c r="Q1165" i="1"/>
  <c r="P1165" i="1" s="1"/>
  <c r="M1169" i="1"/>
  <c r="I1157" i="1"/>
  <c r="H1081" i="1"/>
  <c r="H1085" i="1" s="1"/>
  <c r="I1085" i="1"/>
  <c r="L1087" i="1"/>
  <c r="M1091" i="1"/>
  <c r="M1139" i="1"/>
  <c r="L1015" i="1"/>
  <c r="M1019" i="1"/>
  <c r="M1109" i="1"/>
  <c r="H1099" i="1"/>
  <c r="H1103" i="1" s="1"/>
  <c r="I1103" i="1"/>
  <c r="M1085" i="1"/>
  <c r="I1175" i="1"/>
  <c r="H1195" i="1"/>
  <c r="H1199" i="1" s="1"/>
  <c r="I1199" i="1"/>
  <c r="M1127" i="1"/>
  <c r="M1121" i="1"/>
  <c r="I1139" i="1"/>
  <c r="L1171" i="1"/>
  <c r="L1175" i="1" s="1"/>
  <c r="M1175" i="1"/>
  <c r="L1177" i="1"/>
  <c r="L1181" i="1" s="1"/>
  <c r="M1181" i="1"/>
  <c r="M1157" i="1"/>
  <c r="H1165" i="1"/>
  <c r="H1169" i="1" s="1"/>
  <c r="I1169" i="1"/>
  <c r="I1151" i="1"/>
  <c r="H8" i="1"/>
  <c r="H11" i="1" s="1"/>
  <c r="I11" i="1"/>
  <c r="P200" i="1"/>
  <c r="L203" i="1"/>
  <c r="P201" i="1"/>
  <c r="H1129" i="1"/>
  <c r="H1133" i="1" s="1"/>
  <c r="L1159" i="1"/>
  <c r="L1163" i="1" s="1"/>
  <c r="H1075" i="1"/>
  <c r="I1079" i="1"/>
  <c r="H1153" i="1"/>
  <c r="H1159" i="1"/>
  <c r="H1163" i="1" s="1"/>
  <c r="L1129" i="1"/>
  <c r="L1133" i="1" s="1"/>
  <c r="H1135" i="1"/>
  <c r="H1139" i="1" s="1"/>
  <c r="Q1153" i="1"/>
  <c r="P1153" i="1" s="1"/>
  <c r="L1075" i="1"/>
  <c r="L1079" i="1" s="1"/>
  <c r="M1079" i="1"/>
  <c r="H13" i="1"/>
  <c r="H86" i="1"/>
  <c r="P202" i="1"/>
  <c r="L1017" i="1"/>
  <c r="H1018" i="1"/>
  <c r="L85" i="1"/>
  <c r="M89" i="1"/>
  <c r="H87" i="1"/>
  <c r="I89" i="1"/>
  <c r="H1016" i="1"/>
  <c r="P194" i="1"/>
  <c r="P197" i="1" s="1"/>
  <c r="H190" i="1"/>
  <c r="K23" i="1"/>
  <c r="I23" i="1"/>
  <c r="I29" i="1" s="1"/>
  <c r="M29" i="1"/>
  <c r="M35" i="1" s="1"/>
  <c r="H188" i="1"/>
  <c r="R194" i="1"/>
  <c r="M23" i="1"/>
  <c r="H189" i="1"/>
  <c r="J23" i="1"/>
  <c r="F29" i="1"/>
  <c r="F35" i="1" s="1"/>
  <c r="L1165" i="1"/>
  <c r="Q133" i="1"/>
  <c r="P133" i="1" s="1"/>
  <c r="L133" i="1"/>
  <c r="Q135" i="1"/>
  <c r="Q151" i="1"/>
  <c r="P151" i="1" s="1"/>
  <c r="Q134" i="1"/>
  <c r="Q136" i="1"/>
  <c r="Q1149" i="1"/>
  <c r="Q153" i="1"/>
  <c r="R562" i="1"/>
  <c r="H1015" i="1"/>
  <c r="H1117" i="1"/>
  <c r="H1121" i="1" s="1"/>
  <c r="Q58" i="1"/>
  <c r="R58" i="1" s="1"/>
  <c r="Q115" i="1"/>
  <c r="P115" i="1" s="1"/>
  <c r="H175" i="1"/>
  <c r="Q57" i="1"/>
  <c r="R57" i="1" s="1"/>
  <c r="Q154" i="1"/>
  <c r="Q1075" i="1"/>
  <c r="P1075" i="1" s="1"/>
  <c r="Q1177" i="1"/>
  <c r="P1177" i="1" s="1"/>
  <c r="Q1076" i="1"/>
  <c r="Q163" i="1"/>
  <c r="P163" i="1" s="1"/>
  <c r="Q152" i="1"/>
  <c r="Q1196" i="1"/>
  <c r="Q1077" i="1"/>
  <c r="Q64" i="1"/>
  <c r="R64" i="1" s="1"/>
  <c r="Q49" i="1"/>
  <c r="P49" i="1" s="1"/>
  <c r="Q1124" i="1"/>
  <c r="Q86" i="1"/>
  <c r="Q61" i="1"/>
  <c r="P61" i="1" s="1"/>
  <c r="Q169" i="1"/>
  <c r="P169" i="1" s="1"/>
  <c r="Q175" i="1"/>
  <c r="P175" i="1" s="1"/>
  <c r="Q1197" i="1"/>
  <c r="Q117" i="1"/>
  <c r="Q62" i="1"/>
  <c r="R62" i="1" s="1"/>
  <c r="Q128" i="1"/>
  <c r="Q1198" i="1"/>
  <c r="Q1078" i="1"/>
  <c r="Q118" i="1"/>
  <c r="Q51" i="1"/>
  <c r="R51" i="1" s="1"/>
  <c r="Q116" i="1"/>
  <c r="Q63" i="1"/>
  <c r="R63" i="1" s="1"/>
  <c r="Q1195" i="1"/>
  <c r="P1195" i="1" s="1"/>
  <c r="H1148" i="1"/>
  <c r="H1151" i="1" s="1"/>
  <c r="L1166" i="1"/>
  <c r="Q40" i="1"/>
  <c r="Q129" i="1"/>
  <c r="H1177" i="1"/>
  <c r="H1181" i="1" s="1"/>
  <c r="Q130" i="1"/>
  <c r="H1078" i="1"/>
  <c r="Q52" i="1"/>
  <c r="R52" i="1" s="1"/>
  <c r="Q146" i="1"/>
  <c r="L1123" i="1"/>
  <c r="L1127" i="1" s="1"/>
  <c r="Q1123" i="1"/>
  <c r="P1123" i="1" s="1"/>
  <c r="Q1125" i="1"/>
  <c r="H1093" i="1"/>
  <c r="H1097" i="1" s="1"/>
  <c r="Q1093" i="1"/>
  <c r="P1093" i="1" s="1"/>
  <c r="L1153" i="1"/>
  <c r="L1157" i="1" s="1"/>
  <c r="Q1156" i="1"/>
  <c r="Q1119" i="1"/>
  <c r="Q1090" i="1"/>
  <c r="Q14" i="1"/>
  <c r="L31" i="1"/>
  <c r="Q15" i="1"/>
  <c r="Q87" i="1"/>
  <c r="L86" i="1"/>
  <c r="Q20" i="1"/>
  <c r="L127" i="1"/>
  <c r="Q1089" i="1"/>
  <c r="L1088" i="1"/>
  <c r="L79" i="1"/>
  <c r="H43" i="1"/>
  <c r="P28" i="1"/>
  <c r="L145" i="1"/>
  <c r="Q1147" i="1"/>
  <c r="P1147" i="1" s="1"/>
  <c r="L87" i="1"/>
  <c r="L169" i="1"/>
  <c r="H182" i="1"/>
  <c r="H1154" i="1"/>
  <c r="L1147" i="1"/>
  <c r="L1151" i="1" s="1"/>
  <c r="L1117" i="1"/>
  <c r="L1121" i="1" s="1"/>
  <c r="Q1118" i="1"/>
  <c r="L1016" i="1"/>
  <c r="L49" i="1"/>
  <c r="L117" i="1"/>
  <c r="L56" i="1"/>
  <c r="L121" i="1"/>
  <c r="Q1106" i="1"/>
  <c r="Q1107" i="1"/>
  <c r="Q1108" i="1"/>
  <c r="Q1105" i="1"/>
  <c r="P1105" i="1" s="1"/>
  <c r="L1135" i="1"/>
  <c r="L1139" i="1" s="1"/>
  <c r="Q1171" i="1"/>
  <c r="P1171" i="1" s="1"/>
  <c r="Q82" i="1"/>
  <c r="Q81" i="1"/>
  <c r="Q80" i="1"/>
  <c r="Q79" i="1"/>
  <c r="P79" i="1" s="1"/>
  <c r="Q1154" i="1"/>
  <c r="H79" i="1"/>
  <c r="Q1150" i="1"/>
  <c r="Q1117" i="1"/>
  <c r="P1117" i="1" s="1"/>
  <c r="L1105" i="1"/>
  <c r="L1109" i="1" s="1"/>
  <c r="Q1155" i="1"/>
  <c r="Q1120" i="1"/>
  <c r="Q1084" i="1"/>
  <c r="Q1083" i="1"/>
  <c r="Q1082" i="1"/>
  <c r="Q1081" i="1"/>
  <c r="P1081" i="1" s="1"/>
  <c r="Q1088" i="1"/>
  <c r="Q1087" i="1"/>
  <c r="P1087" i="1" s="1"/>
  <c r="Q1099" i="1"/>
  <c r="P1099" i="1" s="1"/>
  <c r="Q1015" i="1"/>
  <c r="P1015" i="1" s="1"/>
  <c r="Q1161" i="1"/>
  <c r="Q1159" i="1"/>
  <c r="P1159" i="1" s="1"/>
  <c r="Q1162" i="1"/>
  <c r="Q1160" i="1"/>
  <c r="Q1183" i="1"/>
  <c r="P1183" i="1" s="1"/>
  <c r="Q1148" i="1"/>
  <c r="Q1138" i="1"/>
  <c r="Q1137" i="1"/>
  <c r="Q1136" i="1"/>
  <c r="Q1135" i="1"/>
  <c r="P1135" i="1" s="1"/>
  <c r="H1105" i="1"/>
  <c r="H1109" i="1" s="1"/>
  <c r="Q1132" i="1"/>
  <c r="Q1131" i="1"/>
  <c r="Q1130" i="1"/>
  <c r="Q1129" i="1"/>
  <c r="P1129" i="1" s="1"/>
  <c r="L1081" i="1"/>
  <c r="L1085" i="1" s="1"/>
  <c r="H1171" i="1"/>
  <c r="H1175" i="1" s="1"/>
  <c r="R577" i="1"/>
  <c r="Q127" i="1"/>
  <c r="P127" i="1" s="1"/>
  <c r="Q123" i="1"/>
  <c r="Q122" i="1"/>
  <c r="Q121" i="1"/>
  <c r="P121" i="1" s="1"/>
  <c r="Q124" i="1"/>
  <c r="L163" i="1"/>
  <c r="L139" i="1"/>
  <c r="Q189" i="1"/>
  <c r="Q188" i="1"/>
  <c r="Q190" i="1"/>
  <c r="Q187" i="1"/>
  <c r="P187" i="1" s="1"/>
  <c r="Q147" i="1"/>
  <c r="Q142" i="1"/>
  <c r="Q140" i="1"/>
  <c r="Q141" i="1"/>
  <c r="Q139" i="1"/>
  <c r="P139" i="1" s="1"/>
  <c r="L187" i="1"/>
  <c r="H187" i="1"/>
  <c r="Q145" i="1"/>
  <c r="P145" i="1" s="1"/>
  <c r="H139" i="1"/>
  <c r="Q148" i="1"/>
  <c r="R559" i="1"/>
  <c r="P69" i="1"/>
  <c r="R69" i="1"/>
  <c r="Q106" i="1"/>
  <c r="Q103" i="1"/>
  <c r="P103" i="1" s="1"/>
  <c r="Q104" i="1"/>
  <c r="Q105" i="1"/>
  <c r="R560" i="1"/>
  <c r="Q109" i="1"/>
  <c r="P109" i="1" s="1"/>
  <c r="P70" i="1"/>
  <c r="R70" i="1"/>
  <c r="L109" i="1"/>
  <c r="Q76" i="1"/>
  <c r="Q75" i="1"/>
  <c r="Q74" i="1"/>
  <c r="Q73" i="1"/>
  <c r="Q110" i="1"/>
  <c r="Q112" i="1"/>
  <c r="R67" i="1"/>
  <c r="P67" i="1"/>
  <c r="H103" i="1"/>
  <c r="L73" i="1"/>
  <c r="Q88" i="1"/>
  <c r="Q111" i="1"/>
  <c r="L103" i="1"/>
  <c r="P68" i="1"/>
  <c r="R68" i="1"/>
  <c r="Q85" i="1"/>
  <c r="Q45" i="1"/>
  <c r="Q44" i="1"/>
  <c r="Q43" i="1"/>
  <c r="Q46" i="1"/>
  <c r="L43" i="1"/>
  <c r="P56" i="1"/>
  <c r="R50" i="1"/>
  <c r="P55" i="1"/>
  <c r="R55" i="1"/>
  <c r="L38" i="1"/>
  <c r="M41" i="1"/>
  <c r="P26" i="1"/>
  <c r="L37" i="1"/>
  <c r="Q37" i="1"/>
  <c r="P37" i="1" s="1"/>
  <c r="I35" i="1"/>
  <c r="Q34" i="1"/>
  <c r="Q31" i="1"/>
  <c r="P31" i="1" s="1"/>
  <c r="Q32" i="1"/>
  <c r="Q33" i="1"/>
  <c r="P27" i="1"/>
  <c r="Q39" i="1"/>
  <c r="Q38" i="1"/>
  <c r="L19" i="1"/>
  <c r="Q22" i="1"/>
  <c r="Q21" i="1"/>
  <c r="Q19" i="1"/>
  <c r="P19" i="1" s="1"/>
  <c r="L13" i="1"/>
  <c r="L17" i="1" s="1"/>
  <c r="Q16" i="1"/>
  <c r="Q13" i="1"/>
  <c r="P13" i="1" s="1"/>
  <c r="H23" i="1"/>
  <c r="L7" i="1"/>
  <c r="L11" i="1" s="1"/>
  <c r="R579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H1019" i="1" l="1"/>
  <c r="H17" i="1"/>
  <c r="H1157" i="1"/>
  <c r="L1019" i="1"/>
  <c r="L1169" i="1"/>
  <c r="L1091" i="1"/>
  <c r="P203" i="1"/>
  <c r="H1079" i="1"/>
  <c r="L89" i="1"/>
  <c r="R203" i="1"/>
  <c r="H89" i="1"/>
  <c r="P1076" i="1"/>
  <c r="H41" i="1"/>
  <c r="H47" i="1" s="1"/>
  <c r="H29" i="1"/>
  <c r="M53" i="1"/>
  <c r="L23" i="1"/>
  <c r="M47" i="1"/>
  <c r="M59" i="1" s="1"/>
  <c r="H35" i="1"/>
  <c r="I41" i="1"/>
  <c r="P1154" i="1"/>
  <c r="P136" i="1"/>
  <c r="G23" i="1"/>
  <c r="G29" i="1" s="1"/>
  <c r="F41" i="1"/>
  <c r="F47" i="1" s="1"/>
  <c r="F53" i="1" s="1"/>
  <c r="J29" i="1"/>
  <c r="K29" i="1"/>
  <c r="P1077" i="1"/>
  <c r="P50" i="1"/>
  <c r="P135" i="1"/>
  <c r="P152" i="1"/>
  <c r="P134" i="1"/>
  <c r="P154" i="1"/>
  <c r="P1150" i="1"/>
  <c r="P57" i="1"/>
  <c r="P1078" i="1"/>
  <c r="R561" i="1"/>
  <c r="P51" i="1"/>
  <c r="P58" i="1"/>
  <c r="P86" i="1"/>
  <c r="P64" i="1"/>
  <c r="P116" i="1"/>
  <c r="P1197" i="1"/>
  <c r="P63" i="1"/>
  <c r="R49" i="1"/>
  <c r="P111" i="1"/>
  <c r="P1148" i="1"/>
  <c r="P62" i="1"/>
  <c r="P52" i="1"/>
  <c r="P1196" i="1"/>
  <c r="P1125" i="1"/>
  <c r="P118" i="1"/>
  <c r="R61" i="1"/>
  <c r="P153" i="1"/>
  <c r="R56" i="1"/>
  <c r="R86" i="1"/>
  <c r="P1124" i="1"/>
  <c r="P1156" i="1"/>
  <c r="P129" i="1"/>
  <c r="P148" i="1"/>
  <c r="P110" i="1"/>
  <c r="P183" i="1"/>
  <c r="P1198" i="1"/>
  <c r="R87" i="1"/>
  <c r="P117" i="1"/>
  <c r="P130" i="1"/>
  <c r="P21" i="1"/>
  <c r="P1161" i="1"/>
  <c r="P22" i="1"/>
  <c r="P104" i="1"/>
  <c r="P87" i="1"/>
  <c r="P147" i="1"/>
  <c r="P184" i="1"/>
  <c r="P122" i="1"/>
  <c r="P1131" i="1"/>
  <c r="P1162" i="1"/>
  <c r="P1106" i="1"/>
  <c r="P128" i="1"/>
  <c r="R580" i="1"/>
  <c r="P1120" i="1"/>
  <c r="P1119" i="1"/>
  <c r="P1090" i="1"/>
  <c r="P1088" i="1"/>
  <c r="P20" i="1"/>
  <c r="P188" i="1"/>
  <c r="P1160" i="1"/>
  <c r="P140" i="1"/>
  <c r="P82" i="1"/>
  <c r="P1108" i="1"/>
  <c r="P39" i="1"/>
  <c r="P142" i="1"/>
  <c r="P34" i="1"/>
  <c r="P105" i="1"/>
  <c r="P190" i="1"/>
  <c r="P1083" i="1"/>
  <c r="P80" i="1"/>
  <c r="P112" i="1"/>
  <c r="P1137" i="1"/>
  <c r="P1130" i="1"/>
  <c r="P1136" i="1"/>
  <c r="P1082" i="1"/>
  <c r="P1155" i="1"/>
  <c r="P81" i="1"/>
  <c r="P1107" i="1"/>
  <c r="P1089" i="1"/>
  <c r="P1118" i="1"/>
  <c r="P1132" i="1"/>
  <c r="P1138" i="1"/>
  <c r="P1084" i="1"/>
  <c r="P1149" i="1"/>
  <c r="R578" i="1"/>
  <c r="P123" i="1"/>
  <c r="P141" i="1"/>
  <c r="P189" i="1"/>
  <c r="P124" i="1"/>
  <c r="P146" i="1"/>
  <c r="P75" i="1"/>
  <c r="R75" i="1"/>
  <c r="P76" i="1"/>
  <c r="R76" i="1"/>
  <c r="P88" i="1"/>
  <c r="R88" i="1"/>
  <c r="P73" i="1"/>
  <c r="R73" i="1"/>
  <c r="R85" i="1"/>
  <c r="P85" i="1"/>
  <c r="P74" i="1"/>
  <c r="R74" i="1"/>
  <c r="P106" i="1"/>
  <c r="P43" i="1"/>
  <c r="R43" i="1"/>
  <c r="P44" i="1"/>
  <c r="R44" i="1"/>
  <c r="P46" i="1"/>
  <c r="R46" i="1"/>
  <c r="P45" i="1"/>
  <c r="R45" i="1"/>
  <c r="P33" i="1"/>
  <c r="P38" i="1"/>
  <c r="P32" i="1"/>
  <c r="P40" i="1"/>
  <c r="P1127" i="1" l="1"/>
  <c r="P1103" i="1"/>
  <c r="P1109" i="1"/>
  <c r="P1121" i="1"/>
  <c r="P1085" i="1"/>
  <c r="P1133" i="1"/>
  <c r="P1187" i="1"/>
  <c r="P1181" i="1"/>
  <c r="P1091" i="1"/>
  <c r="P1175" i="1"/>
  <c r="P1097" i="1"/>
  <c r="P1157" i="1"/>
  <c r="P1199" i="1"/>
  <c r="P1169" i="1"/>
  <c r="P1139" i="1"/>
  <c r="P1019" i="1"/>
  <c r="P1163" i="1"/>
  <c r="P1151" i="1"/>
  <c r="P1079" i="1"/>
  <c r="R89" i="1"/>
  <c r="R90" i="1" s="1"/>
  <c r="M77" i="1"/>
  <c r="M65" i="1"/>
  <c r="L29" i="1"/>
  <c r="L35" i="1" s="1"/>
  <c r="J35" i="1"/>
  <c r="I47" i="1"/>
  <c r="H53" i="1"/>
  <c r="K35" i="1"/>
  <c r="F59" i="1"/>
  <c r="F65" i="1" s="1"/>
  <c r="G35" i="1"/>
  <c r="I53" i="1"/>
  <c r="M71" i="1"/>
  <c r="H59" i="1"/>
  <c r="H65" i="1"/>
  <c r="A409" i="1"/>
  <c r="B409" i="1"/>
  <c r="C409" i="1"/>
  <c r="E409" i="1"/>
  <c r="A410" i="1"/>
  <c r="B410" i="1"/>
  <c r="C410" i="1"/>
  <c r="E410" i="1"/>
  <c r="A411" i="1"/>
  <c r="B411" i="1"/>
  <c r="C411" i="1"/>
  <c r="E411" i="1"/>
  <c r="A412" i="1"/>
  <c r="B412" i="1"/>
  <c r="C412" i="1"/>
  <c r="E412" i="1"/>
  <c r="A413" i="1"/>
  <c r="B413" i="1"/>
  <c r="C413" i="1"/>
  <c r="K41" i="1" l="1"/>
  <c r="H71" i="1"/>
  <c r="I59" i="1"/>
  <c r="H77" i="1"/>
  <c r="G41" i="1"/>
  <c r="K47" i="1"/>
  <c r="L41" i="1"/>
  <c r="J41" i="1"/>
  <c r="M83" i="1"/>
  <c r="F77" i="1"/>
  <c r="L47" i="1"/>
  <c r="F71" i="1"/>
  <c r="F83" i="1" s="1"/>
  <c r="R902" i="1"/>
  <c r="R91" i="1" l="1"/>
  <c r="H83" i="1"/>
  <c r="I65" i="1"/>
  <c r="F89" i="1"/>
  <c r="J47" i="1"/>
  <c r="J53" i="1" s="1"/>
  <c r="G47" i="1"/>
  <c r="G53" i="1" s="1"/>
  <c r="K53" i="1"/>
  <c r="K59" i="1" s="1"/>
  <c r="L53" i="1"/>
  <c r="R622" i="1"/>
  <c r="R620" i="1"/>
  <c r="R621" i="1"/>
  <c r="R92" i="1" l="1"/>
  <c r="G59" i="1"/>
  <c r="K65" i="1"/>
  <c r="G71" i="1"/>
  <c r="J59" i="1"/>
  <c r="L59" i="1"/>
  <c r="J65" i="1"/>
  <c r="G65" i="1"/>
  <c r="I71" i="1"/>
  <c r="R619" i="1"/>
  <c r="R631" i="1"/>
  <c r="R633" i="1"/>
  <c r="R634" i="1"/>
  <c r="R632" i="1"/>
  <c r="Q7" i="1"/>
  <c r="P7" i="1" s="1"/>
  <c r="R1261" i="1" l="1"/>
  <c r="R211" i="1"/>
  <c r="R93" i="1"/>
  <c r="R94" i="1" s="1"/>
  <c r="J71" i="1"/>
  <c r="M113" i="1"/>
  <c r="L65" i="1"/>
  <c r="K71" i="1"/>
  <c r="L71" i="1"/>
  <c r="I77" i="1"/>
  <c r="I83" i="1" s="1"/>
  <c r="M107" i="1"/>
  <c r="M119" i="1" s="1"/>
  <c r="G77" i="1"/>
  <c r="R274" i="1"/>
  <c r="R271" i="1"/>
  <c r="R273" i="1"/>
  <c r="R272" i="1"/>
  <c r="R1033" i="1"/>
  <c r="R908" i="1"/>
  <c r="R829" i="1"/>
  <c r="R721" i="1"/>
  <c r="R1280" i="1"/>
  <c r="R812" i="1"/>
  <c r="R1135" i="1"/>
  <c r="R529" i="1"/>
  <c r="R530" i="1"/>
  <c r="R435" i="1"/>
  <c r="R1070" i="1"/>
  <c r="R397" i="1"/>
  <c r="R571" i="1"/>
  <c r="R1196" i="1"/>
  <c r="R1089" i="1"/>
  <c r="R777" i="1"/>
  <c r="R376" i="1"/>
  <c r="R338" i="1"/>
  <c r="R1009" i="1"/>
  <c r="R285" i="1"/>
  <c r="R1269" i="1"/>
  <c r="R1010" i="1"/>
  <c r="R542" i="1"/>
  <c r="R728" i="1"/>
  <c r="R250" i="1"/>
  <c r="R1138" i="1"/>
  <c r="R217" i="1"/>
  <c r="R163" i="1"/>
  <c r="R849" i="1"/>
  <c r="R177" i="1"/>
  <c r="R597" i="1"/>
  <c r="R596" i="1"/>
  <c r="R1222" i="1"/>
  <c r="R668" i="1"/>
  <c r="R106" i="1"/>
  <c r="R124" i="1"/>
  <c r="R716" i="1"/>
  <c r="R183" i="1"/>
  <c r="R970" i="1"/>
  <c r="R670" i="1"/>
  <c r="R184" i="1"/>
  <c r="R753" i="1"/>
  <c r="R351" i="1"/>
  <c r="R1214" i="1"/>
  <c r="R787" i="1"/>
  <c r="R781" i="1"/>
  <c r="R1094" i="1"/>
  <c r="R1012" i="1"/>
  <c r="R733" i="1"/>
  <c r="R139" i="1"/>
  <c r="R301" i="1"/>
  <c r="R1022" i="1"/>
  <c r="R1130" i="1"/>
  <c r="R937" i="1"/>
  <c r="R736" i="1"/>
  <c r="R640" i="1"/>
  <c r="R1239" i="1"/>
  <c r="R1197" i="1"/>
  <c r="R1198" i="1"/>
  <c r="R1095" i="1"/>
  <c r="R919" i="1"/>
  <c r="R855" i="1"/>
  <c r="R241" i="1"/>
  <c r="R705" i="1"/>
  <c r="R31" i="1"/>
  <c r="R604" i="1"/>
  <c r="R16" i="1"/>
  <c r="R1046" i="1"/>
  <c r="R788" i="1"/>
  <c r="R340" i="1"/>
  <c r="R472" i="1"/>
  <c r="R650" i="1"/>
  <c r="R649" i="1"/>
  <c r="R651" i="1"/>
  <c r="R897" i="1"/>
  <c r="R867" i="1"/>
  <c r="R778" i="1"/>
  <c r="R277" i="1"/>
  <c r="R898" i="1"/>
  <c r="R1112" i="1"/>
  <c r="R850" i="1"/>
  <c r="R603" i="1"/>
  <c r="R1132" i="1"/>
  <c r="R1120" i="1"/>
  <c r="R556" i="1"/>
  <c r="R37" i="1"/>
  <c r="R392" i="1"/>
  <c r="R1282" i="1"/>
  <c r="R219" i="1"/>
  <c r="R1036" i="1"/>
  <c r="R940" i="1"/>
  <c r="R1156" i="1"/>
  <c r="R1150" i="1"/>
  <c r="R999" i="1"/>
  <c r="R741" i="1"/>
  <c r="R598" i="1"/>
  <c r="R440" i="1"/>
  <c r="R133" i="1"/>
  <c r="R178" i="1"/>
  <c r="R572" i="1"/>
  <c r="R484" i="1"/>
  <c r="R568" i="1"/>
  <c r="R488" i="1"/>
  <c r="R141" i="1"/>
  <c r="R284" i="1"/>
  <c r="R32" i="1"/>
  <c r="R373" i="1"/>
  <c r="R381" i="1"/>
  <c r="R247" i="1"/>
  <c r="R103" i="1"/>
  <c r="R823" i="1"/>
  <c r="R187" i="1"/>
  <c r="R13" i="1"/>
  <c r="R14" i="1"/>
  <c r="R337" i="1"/>
  <c r="R745" i="1"/>
  <c r="R638" i="1"/>
  <c r="R602" i="1"/>
  <c r="R553" i="1"/>
  <c r="R541" i="1"/>
  <c r="R421" i="1"/>
  <c r="R637" i="1"/>
  <c r="R601" i="1"/>
  <c r="R543" i="1"/>
  <c r="R433" i="1"/>
  <c r="R613" i="1"/>
  <c r="R423" i="1"/>
  <c r="R422" i="1"/>
  <c r="R661" i="1"/>
  <c r="R865" i="1"/>
  <c r="R871" i="1"/>
  <c r="R866" i="1"/>
  <c r="R805" i="1"/>
  <c r="R847" i="1"/>
  <c r="R980" i="1"/>
  <c r="R997" i="1"/>
  <c r="R979" i="1"/>
  <c r="R938" i="1"/>
  <c r="R967" i="1"/>
  <c r="R1057" i="1"/>
  <c r="R1108" i="1"/>
  <c r="R1082" i="1"/>
  <c r="R1106" i="1"/>
  <c r="R1117" i="1"/>
  <c r="R1105" i="1"/>
  <c r="R1081" i="1"/>
  <c r="R1087" i="1"/>
  <c r="R1186" i="1"/>
  <c r="R1183" i="1"/>
  <c r="R1207" i="1"/>
  <c r="R1215" i="1"/>
  <c r="R1220" i="1"/>
  <c r="R1184" i="1"/>
  <c r="R1208" i="1"/>
  <c r="R1219" i="1"/>
  <c r="R988" i="1"/>
  <c r="R985" i="1"/>
  <c r="R1268" i="1"/>
  <c r="R1225" i="1"/>
  <c r="R1267" i="1"/>
  <c r="R1237" i="1"/>
  <c r="R1226" i="1"/>
  <c r="R986" i="1"/>
  <c r="Q8" i="1"/>
  <c r="P14" i="1" s="1"/>
  <c r="Q9" i="1"/>
  <c r="P15" i="1" s="1"/>
  <c r="Q10" i="1"/>
  <c r="P16" i="1" l="1"/>
  <c r="P17" i="1" s="1"/>
  <c r="R1262" i="1"/>
  <c r="R95" i="1"/>
  <c r="G89" i="1"/>
  <c r="F107" i="1"/>
  <c r="L77" i="1"/>
  <c r="M131" i="1"/>
  <c r="M125" i="1"/>
  <c r="K77" i="1"/>
  <c r="G83" i="1"/>
  <c r="K83" i="1"/>
  <c r="L83" i="1"/>
  <c r="J77" i="1"/>
  <c r="J83" i="1" s="1"/>
  <c r="F113" i="1"/>
  <c r="R10" i="1"/>
  <c r="P10" i="1"/>
  <c r="R9" i="1"/>
  <c r="P9" i="1"/>
  <c r="R8" i="1"/>
  <c r="P8" i="1"/>
  <c r="R662" i="1"/>
  <c r="R248" i="1"/>
  <c r="R1246" i="1"/>
  <c r="R399" i="1"/>
  <c r="R589" i="1"/>
  <c r="R854" i="1"/>
  <c r="R1058" i="1"/>
  <c r="R663" i="1"/>
  <c r="R224" i="1"/>
  <c r="R391" i="1"/>
  <c r="R1093" i="1"/>
  <c r="R830" i="1"/>
  <c r="R176" i="1"/>
  <c r="R1173" i="1"/>
  <c r="R115" i="1"/>
  <c r="R667" i="1"/>
  <c r="R1119" i="1"/>
  <c r="R469" i="1"/>
  <c r="R949" i="1"/>
  <c r="R1147" i="1"/>
  <c r="R950" i="1"/>
  <c r="R868" i="1"/>
  <c r="R1107" i="1"/>
  <c r="R614" i="1"/>
  <c r="R33" i="1"/>
  <c r="R544" i="1"/>
  <c r="R1153" i="1"/>
  <c r="R249" i="1"/>
  <c r="R134" i="1"/>
  <c r="R1172" i="1"/>
  <c r="R793" i="1"/>
  <c r="R1023" i="1"/>
  <c r="R1021" i="1"/>
  <c r="R181" i="1"/>
  <c r="R896" i="1"/>
  <c r="R158" i="1"/>
  <c r="R1069" i="1"/>
  <c r="R112" i="1"/>
  <c r="R286" i="1"/>
  <c r="R1221" i="1"/>
  <c r="R566" i="1"/>
  <c r="R811" i="1"/>
  <c r="R225" i="1"/>
  <c r="R166" i="1"/>
  <c r="R470" i="1"/>
  <c r="R15" i="1"/>
  <c r="R175" i="1"/>
  <c r="R375" i="1"/>
  <c r="R590" i="1"/>
  <c r="R190" i="1"/>
  <c r="R355" i="1"/>
  <c r="R1137" i="1"/>
  <c r="R1059" i="1"/>
  <c r="R1034" i="1"/>
  <c r="R595" i="1"/>
  <c r="R218" i="1"/>
  <c r="R1136" i="1"/>
  <c r="R895" i="1"/>
  <c r="R1088" i="1"/>
  <c r="R104" i="1"/>
  <c r="R1195" i="1"/>
  <c r="R1003" i="1"/>
  <c r="R652" i="1"/>
  <c r="R398" i="1"/>
  <c r="R1096" i="1"/>
  <c r="R1035" i="1"/>
  <c r="R776" i="1"/>
  <c r="R457" i="1"/>
  <c r="R223" i="1"/>
  <c r="R34" i="1"/>
  <c r="R1118" i="1"/>
  <c r="R400" i="1"/>
  <c r="R832" i="1"/>
  <c r="R22" i="1"/>
  <c r="R1004" i="1"/>
  <c r="R110" i="1"/>
  <c r="R206" i="1"/>
  <c r="R824" i="1"/>
  <c r="R555" i="1"/>
  <c r="R349" i="1"/>
  <c r="R565" i="1"/>
  <c r="R182" i="1"/>
  <c r="R394" i="1"/>
  <c r="R890" i="1"/>
  <c r="R105" i="1"/>
  <c r="R889" i="1"/>
  <c r="R1155" i="1"/>
  <c r="R1048" i="1"/>
  <c r="R853" i="1"/>
  <c r="R554" i="1"/>
  <c r="R471" i="1"/>
  <c r="R760" i="1"/>
  <c r="R1045" i="1"/>
  <c r="R669" i="1"/>
  <c r="R754" i="1"/>
  <c r="R205" i="1"/>
  <c r="R188" i="1"/>
  <c r="R315" i="1"/>
  <c r="R442" i="1"/>
  <c r="R1209" i="1"/>
  <c r="R350" i="1"/>
  <c r="R487" i="1"/>
  <c r="R325" i="1"/>
  <c r="R26" i="1"/>
  <c r="R283" i="1"/>
  <c r="R319" i="1"/>
  <c r="R170" i="1"/>
  <c r="R367" i="1"/>
  <c r="R387" i="1"/>
  <c r="R304" i="1"/>
  <c r="R265" i="1"/>
  <c r="R226" i="1"/>
  <c r="R153" i="1"/>
  <c r="R415" i="1"/>
  <c r="R406" i="1"/>
  <c r="R25" i="1"/>
  <c r="R172" i="1"/>
  <c r="R369" i="1"/>
  <c r="R244" i="1"/>
  <c r="R382" i="1"/>
  <c r="R417" i="1"/>
  <c r="R368" i="1"/>
  <c r="R243" i="1"/>
  <c r="R253" i="1"/>
  <c r="R268" i="1"/>
  <c r="R19" i="1"/>
  <c r="R151" i="1"/>
  <c r="R230" i="1"/>
  <c r="R145" i="1"/>
  <c r="R357" i="1"/>
  <c r="R308" i="1"/>
  <c r="R418" i="1"/>
  <c r="R333" i="1"/>
  <c r="R322" i="1"/>
  <c r="R164" i="1"/>
  <c r="R38" i="1"/>
  <c r="R307" i="1"/>
  <c r="R237" i="1"/>
  <c r="R123" i="1"/>
  <c r="R231" i="1"/>
  <c r="R403" i="1"/>
  <c r="R334" i="1"/>
  <c r="R171" i="1"/>
  <c r="R135" i="1"/>
  <c r="R386" i="1"/>
  <c r="R147" i="1"/>
  <c r="R302" i="1"/>
  <c r="R127" i="1"/>
  <c r="R111" i="1"/>
  <c r="R235" i="1"/>
  <c r="R117" i="1"/>
  <c r="R232" i="1"/>
  <c r="R404" i="1"/>
  <c r="R321" i="1"/>
  <c r="R20" i="1"/>
  <c r="R393" i="1"/>
  <c r="R121" i="1"/>
  <c r="R116" i="1"/>
  <c r="R146" i="1"/>
  <c r="R142" i="1"/>
  <c r="R27" i="1"/>
  <c r="R332" i="1"/>
  <c r="R157" i="1"/>
  <c r="R148" i="1"/>
  <c r="R303" i="1"/>
  <c r="R309" i="1"/>
  <c r="R280" i="1"/>
  <c r="R267" i="1"/>
  <c r="R128" i="1"/>
  <c r="R313" i="1"/>
  <c r="R189" i="1"/>
  <c r="R236" i="1"/>
  <c r="R361" i="1"/>
  <c r="R136" i="1"/>
  <c r="R327" i="1"/>
  <c r="R320" i="1"/>
  <c r="R39" i="1"/>
  <c r="R388" i="1"/>
  <c r="R254" i="1"/>
  <c r="R165" i="1"/>
  <c r="R152" i="1"/>
  <c r="R363" i="1"/>
  <c r="R229" i="1"/>
  <c r="R328" i="1"/>
  <c r="R279" i="1"/>
  <c r="R160" i="1"/>
  <c r="R21" i="1"/>
  <c r="R379" i="1"/>
  <c r="R358" i="1"/>
  <c r="R364" i="1"/>
  <c r="R122" i="1"/>
  <c r="R159" i="1"/>
  <c r="R207" i="1"/>
  <c r="R370" i="1"/>
  <c r="R255" i="1"/>
  <c r="R356" i="1"/>
  <c r="R278" i="1"/>
  <c r="R109" i="1"/>
  <c r="R256" i="1"/>
  <c r="R130" i="1"/>
  <c r="R374" i="1"/>
  <c r="R326" i="1"/>
  <c r="R380" i="1"/>
  <c r="R28" i="1"/>
  <c r="R331" i="1"/>
  <c r="R242" i="1"/>
  <c r="R169" i="1"/>
  <c r="R385" i="1"/>
  <c r="R208" i="1"/>
  <c r="R140" i="1"/>
  <c r="R310" i="1"/>
  <c r="R314" i="1"/>
  <c r="R266" i="1"/>
  <c r="R129" i="1"/>
  <c r="R40" i="1"/>
  <c r="R154" i="1"/>
  <c r="R118" i="1"/>
  <c r="R416" i="1"/>
  <c r="R362" i="1"/>
  <c r="R405" i="1"/>
  <c r="R800" i="1"/>
  <c r="R489" i="1"/>
  <c r="R345" i="1"/>
  <c r="R691" i="1"/>
  <c r="R525" i="1"/>
  <c r="R723" i="1"/>
  <c r="R712" i="1"/>
  <c r="R607" i="1"/>
  <c r="R513" i="1"/>
  <c r="R646" i="1"/>
  <c r="R715" i="1"/>
  <c r="R448" i="1"/>
  <c r="R769" i="1"/>
  <c r="R765" i="1"/>
  <c r="R718" i="1"/>
  <c r="R747" i="1"/>
  <c r="R518" i="1"/>
  <c r="R451" i="1"/>
  <c r="R429" i="1"/>
  <c r="R460" i="1"/>
  <c r="R727" i="1"/>
  <c r="R547" i="1"/>
  <c r="R757" i="1"/>
  <c r="R346" i="1"/>
  <c r="R775" i="1"/>
  <c r="R763" i="1"/>
  <c r="R523" i="1"/>
  <c r="R697" i="1"/>
  <c r="R709" i="1"/>
  <c r="R608" i="1"/>
  <c r="R495" i="1"/>
  <c r="R574" i="1"/>
  <c r="R615" i="1"/>
  <c r="R447" i="1"/>
  <c r="R771" i="1"/>
  <c r="R626" i="1"/>
  <c r="R686" i="1"/>
  <c r="R729" i="1"/>
  <c r="R706" i="1"/>
  <c r="R746" i="1"/>
  <c r="R454" i="1"/>
  <c r="R591" i="1"/>
  <c r="R512" i="1"/>
  <c r="R459" i="1"/>
  <c r="R573" i="1"/>
  <c r="R676" i="1"/>
  <c r="R548" i="1"/>
  <c r="R693" i="1"/>
  <c r="R704" i="1"/>
  <c r="R698" i="1"/>
  <c r="R609" i="1"/>
  <c r="R507" i="1"/>
  <c r="R616" i="1"/>
  <c r="R770" i="1"/>
  <c r="R628" i="1"/>
  <c r="R688" i="1"/>
  <c r="R794" i="1"/>
  <c r="R797" i="1" s="1"/>
  <c r="R536" i="1"/>
  <c r="R517" i="1"/>
  <c r="R592" i="1"/>
  <c r="R783" i="1"/>
  <c r="R441" i="1"/>
  <c r="R458" i="1"/>
  <c r="R674" i="1"/>
  <c r="R567" i="1"/>
  <c r="R550" i="1"/>
  <c r="R639" i="1"/>
  <c r="R724" i="1"/>
  <c r="R439" i="1"/>
  <c r="R758" i="1"/>
  <c r="R703" i="1"/>
  <c r="R464" i="1"/>
  <c r="R699" i="1"/>
  <c r="R610" i="1"/>
  <c r="R506" i="1"/>
  <c r="R717" i="1"/>
  <c r="R424" i="1"/>
  <c r="R627" i="1"/>
  <c r="R685" i="1"/>
  <c r="R500" i="1"/>
  <c r="R537" i="1"/>
  <c r="R519" i="1"/>
  <c r="R476" i="1"/>
  <c r="R782" i="1"/>
  <c r="R583" i="1"/>
  <c r="R673" i="1"/>
  <c r="R478" i="1"/>
  <c r="R739" i="1"/>
  <c r="R784" i="1"/>
  <c r="R752" i="1"/>
  <c r="R751" i="1"/>
  <c r="R466" i="1"/>
  <c r="R644" i="1"/>
  <c r="R664" i="1"/>
  <c r="R434" i="1"/>
  <c r="R772" i="1"/>
  <c r="R625" i="1"/>
  <c r="R766" i="1"/>
  <c r="R499" i="1"/>
  <c r="R535" i="1"/>
  <c r="R475" i="1"/>
  <c r="R584" i="1"/>
  <c r="R675" i="1"/>
  <c r="R549" i="1"/>
  <c r="R789" i="1"/>
  <c r="R531" i="1"/>
  <c r="R463" i="1"/>
  <c r="R700" i="1"/>
  <c r="R505" i="1"/>
  <c r="R643" i="1"/>
  <c r="R445" i="1"/>
  <c r="R483" i="1"/>
  <c r="R501" i="1"/>
  <c r="R428" i="1"/>
  <c r="R734" i="1"/>
  <c r="R740" i="1"/>
  <c r="R343" i="1"/>
  <c r="R694" i="1"/>
  <c r="R748" i="1"/>
  <c r="R524" i="1"/>
  <c r="R711" i="1"/>
  <c r="R493" i="1"/>
  <c r="R511" i="1"/>
  <c r="R742" i="1"/>
  <c r="R764" i="1"/>
  <c r="R452" i="1"/>
  <c r="R427" i="1"/>
  <c r="R477" i="1"/>
  <c r="R801" i="1"/>
  <c r="R759" i="1"/>
  <c r="R585" i="1"/>
  <c r="R735" i="1"/>
  <c r="R339" i="1"/>
  <c r="R344" i="1"/>
  <c r="R692" i="1"/>
  <c r="R352" i="1"/>
  <c r="R465" i="1"/>
  <c r="R722" i="1"/>
  <c r="R710" i="1"/>
  <c r="R494" i="1"/>
  <c r="R482" i="1"/>
  <c r="R645" i="1"/>
  <c r="R446" i="1"/>
  <c r="R687" i="1"/>
  <c r="R790" i="1"/>
  <c r="R730" i="1"/>
  <c r="R453" i="1"/>
  <c r="R430" i="1"/>
  <c r="R481" i="1"/>
  <c r="R436" i="1"/>
  <c r="R586" i="1"/>
  <c r="R836" i="1"/>
  <c r="R848" i="1"/>
  <c r="R862" i="1"/>
  <c r="R885" i="1"/>
  <c r="R892" i="1"/>
  <c r="R877" i="1"/>
  <c r="R874" i="1"/>
  <c r="R879" i="1"/>
  <c r="R861" i="1"/>
  <c r="R886" i="1"/>
  <c r="R844" i="1"/>
  <c r="R835" i="1"/>
  <c r="R838" i="1"/>
  <c r="R873" i="1"/>
  <c r="R843" i="1"/>
  <c r="R837" i="1"/>
  <c r="R860" i="1"/>
  <c r="R891" i="1"/>
  <c r="R883" i="1"/>
  <c r="R842" i="1"/>
  <c r="R878" i="1"/>
  <c r="R884" i="1"/>
  <c r="R841" i="1"/>
  <c r="R831" i="1"/>
  <c r="R856" i="1"/>
  <c r="R859" i="1"/>
  <c r="R880" i="1"/>
  <c r="R872" i="1"/>
  <c r="R957" i="1"/>
  <c r="R933" i="1"/>
  <c r="R968" i="1"/>
  <c r="R992" i="1"/>
  <c r="R920" i="1"/>
  <c r="R976" i="1"/>
  <c r="R956" i="1"/>
  <c r="R932" i="1"/>
  <c r="R943" i="1"/>
  <c r="R991" i="1"/>
  <c r="R955" i="1"/>
  <c r="R998" i="1"/>
  <c r="R931" i="1"/>
  <c r="R927" i="1"/>
  <c r="R975" i="1"/>
  <c r="R958" i="1"/>
  <c r="R934" i="1"/>
  <c r="R994" i="1"/>
  <c r="R969" i="1"/>
  <c r="R973" i="1"/>
  <c r="R921" i="1"/>
  <c r="R993" i="1"/>
  <c r="R925" i="1"/>
  <c r="R945" i="1"/>
  <c r="R952" i="1"/>
  <c r="R974" i="1"/>
  <c r="R926" i="1"/>
  <c r="R982" i="1"/>
  <c r="R1000" i="1"/>
  <c r="R944" i="1"/>
  <c r="R951" i="1"/>
  <c r="R939" i="1"/>
  <c r="R946" i="1"/>
  <c r="R981" i="1"/>
  <c r="R1006" i="1"/>
  <c r="R1042" i="1"/>
  <c r="R910" i="1"/>
  <c r="R1005" i="1"/>
  <c r="R1039" i="1"/>
  <c r="R1041" i="1"/>
  <c r="R916" i="1"/>
  <c r="R1051" i="1"/>
  <c r="R1016" i="1"/>
  <c r="R909" i="1"/>
  <c r="R913" i="1"/>
  <c r="R1017" i="1"/>
  <c r="R1052" i="1"/>
  <c r="R1047" i="1"/>
  <c r="R914" i="1"/>
  <c r="R1018" i="1"/>
  <c r="R1054" i="1"/>
  <c r="R1060" i="1"/>
  <c r="R1015" i="1"/>
  <c r="R1011" i="1"/>
  <c r="R907" i="1"/>
  <c r="R1053" i="1"/>
  <c r="R1040" i="1"/>
  <c r="R915" i="1"/>
  <c r="R1071" i="1"/>
  <c r="R1078" i="1"/>
  <c r="R1065" i="1"/>
  <c r="R1102" i="1"/>
  <c r="R1066" i="1"/>
  <c r="R81" i="1"/>
  <c r="R1077" i="1"/>
  <c r="R1084" i="1"/>
  <c r="R1063" i="1"/>
  <c r="R79" i="1"/>
  <c r="R1072" i="1"/>
  <c r="R1083" i="1"/>
  <c r="R1099" i="1"/>
  <c r="R82" i="1"/>
  <c r="R1076" i="1"/>
  <c r="R1113" i="1"/>
  <c r="R1101" i="1"/>
  <c r="R1064" i="1"/>
  <c r="R80" i="1"/>
  <c r="R1090" i="1"/>
  <c r="R1075" i="1"/>
  <c r="R1100" i="1"/>
  <c r="R1111" i="1"/>
  <c r="R1124" i="1"/>
  <c r="R1168" i="1"/>
  <c r="R291" i="1"/>
  <c r="R1123" i="1"/>
  <c r="R1141" i="1"/>
  <c r="R1125" i="1"/>
  <c r="R901" i="1"/>
  <c r="R1166" i="1"/>
  <c r="R1144" i="1"/>
  <c r="R1149" i="1"/>
  <c r="R904" i="1"/>
  <c r="R1129" i="1"/>
  <c r="R290" i="1"/>
  <c r="R1154" i="1"/>
  <c r="R1131" i="1"/>
  <c r="R1167" i="1"/>
  <c r="R1142" i="1"/>
  <c r="R220" i="1"/>
  <c r="R1165" i="1"/>
  <c r="R1148" i="1"/>
  <c r="R903" i="1"/>
  <c r="R1143" i="1"/>
  <c r="R1189" i="1"/>
  <c r="R1180" i="1"/>
  <c r="R962" i="1"/>
  <c r="R1171" i="1"/>
  <c r="R262" i="1"/>
  <c r="R1174" i="1"/>
  <c r="R964" i="1"/>
  <c r="R1191" i="1"/>
  <c r="R1203" i="1"/>
  <c r="R1179" i="1"/>
  <c r="R1216" i="1"/>
  <c r="R1213" i="1"/>
  <c r="R261" i="1"/>
  <c r="R961" i="1"/>
  <c r="R1202" i="1"/>
  <c r="R1201" i="1"/>
  <c r="R1185" i="1"/>
  <c r="R1178" i="1"/>
  <c r="R1192" i="1"/>
  <c r="R297" i="1"/>
  <c r="R1177" i="1"/>
  <c r="R1190" i="1"/>
  <c r="R296" i="1"/>
  <c r="R1204" i="1"/>
  <c r="R1210" i="1"/>
  <c r="R963" i="1"/>
  <c r="R1245" i="1"/>
  <c r="R1228" i="1"/>
  <c r="R1276" i="1"/>
  <c r="R1288" i="1"/>
  <c r="R1240" i="1"/>
  <c r="R1227" i="1"/>
  <c r="R1273" i="1"/>
  <c r="R1270" i="1"/>
  <c r="R1287" i="1"/>
  <c r="R1234" i="1"/>
  <c r="R1281" i="1"/>
  <c r="R1238" i="1"/>
  <c r="R1231" i="1"/>
  <c r="R1286" i="1"/>
  <c r="R1233" i="1"/>
  <c r="R1275" i="1"/>
  <c r="R1274" i="1"/>
  <c r="R1244" i="1"/>
  <c r="R1279" i="1"/>
  <c r="R1232" i="1"/>
  <c r="R987" i="1"/>
  <c r="R1285" i="1"/>
  <c r="R1243" i="1"/>
  <c r="R7" i="1"/>
  <c r="P11" i="1" l="1"/>
  <c r="R96" i="1"/>
  <c r="R213" i="1"/>
  <c r="R212" i="1"/>
  <c r="F119" i="1"/>
  <c r="I107" i="1"/>
  <c r="H107" i="1"/>
  <c r="H113" i="1" s="1"/>
  <c r="M137" i="1"/>
  <c r="M143" i="1" s="1"/>
  <c r="R17" i="1"/>
  <c r="K107" i="1"/>
  <c r="G107" i="1"/>
  <c r="R23" i="1"/>
  <c r="R97" i="1" l="1"/>
  <c r="R98" i="1" s="1"/>
  <c r="R99" i="1" s="1"/>
  <c r="R100" i="1" s="1"/>
  <c r="M149" i="1"/>
  <c r="M155" i="1"/>
  <c r="R29" i="1"/>
  <c r="G119" i="1"/>
  <c r="P23" i="1"/>
  <c r="H119" i="1"/>
  <c r="H125" i="1" s="1"/>
  <c r="G113" i="1"/>
  <c r="K113" i="1"/>
  <c r="F125" i="1"/>
  <c r="I119" i="1"/>
  <c r="I125" i="1"/>
  <c r="I113" i="1"/>
  <c r="K119" i="1"/>
  <c r="R298" i="1"/>
  <c r="R1264" i="1" l="1"/>
  <c r="R1263" i="1"/>
  <c r="R214" i="1"/>
  <c r="R101" i="1"/>
  <c r="P29" i="1"/>
  <c r="H131" i="1"/>
  <c r="F131" i="1"/>
  <c r="F137" i="1" s="1"/>
  <c r="K125" i="1"/>
  <c r="M161" i="1"/>
  <c r="M167" i="1" s="1"/>
  <c r="I131" i="1"/>
  <c r="I137" i="1" s="1"/>
  <c r="J107" i="1"/>
  <c r="G131" i="1"/>
  <c r="G137" i="1" s="1"/>
  <c r="G125" i="1"/>
  <c r="R35" i="1"/>
  <c r="H137" i="1"/>
  <c r="M173" i="1" l="1"/>
  <c r="F143" i="1"/>
  <c r="R41" i="1"/>
  <c r="J113" i="1"/>
  <c r="J119" i="1" s="1"/>
  <c r="G143" i="1"/>
  <c r="I143" i="1"/>
  <c r="I149" i="1" s="1"/>
  <c r="F149" i="1"/>
  <c r="F155" i="1"/>
  <c r="P35" i="1"/>
  <c r="H143" i="1"/>
  <c r="K131" i="1"/>
  <c r="L107" i="1"/>
  <c r="L113" i="1" s="1"/>
  <c r="I155" i="1" l="1"/>
  <c r="I161" i="1" s="1"/>
  <c r="G149" i="1"/>
  <c r="L119" i="1"/>
  <c r="K137" i="1"/>
  <c r="K143" i="1" s="1"/>
  <c r="R47" i="1"/>
  <c r="M179" i="1"/>
  <c r="M185" i="1" s="1"/>
  <c r="L125" i="1"/>
  <c r="H149" i="1"/>
  <c r="H155" i="1" s="1"/>
  <c r="F161" i="1"/>
  <c r="P41" i="1"/>
  <c r="J125" i="1"/>
  <c r="M191" i="1" l="1"/>
  <c r="F167" i="1"/>
  <c r="R59" i="1"/>
  <c r="I167" i="1"/>
  <c r="P47" i="1"/>
  <c r="H167" i="1"/>
  <c r="J131" i="1"/>
  <c r="R53" i="1"/>
  <c r="H161" i="1"/>
  <c r="R65" i="1"/>
  <c r="G155" i="1"/>
  <c r="L131" i="1"/>
  <c r="K149" i="1"/>
  <c r="K155" i="1" s="1"/>
  <c r="I173" i="1"/>
  <c r="J137" i="1"/>
  <c r="J143" i="1" s="1"/>
  <c r="I185" i="1" l="1"/>
  <c r="G161" i="1"/>
  <c r="I179" i="1"/>
  <c r="I191" i="1" s="1"/>
  <c r="L143" i="1"/>
  <c r="P53" i="1"/>
  <c r="K161" i="1"/>
  <c r="R71" i="1"/>
  <c r="J155" i="1"/>
  <c r="J149" i="1"/>
  <c r="J161" i="1" s="1"/>
  <c r="F173" i="1"/>
  <c r="F179" i="1"/>
  <c r="L137" i="1"/>
  <c r="R77" i="1"/>
  <c r="H173" i="1"/>
  <c r="J173" i="1" l="1"/>
  <c r="G167" i="1"/>
  <c r="G173" i="1" s="1"/>
  <c r="H179" i="1"/>
  <c r="H185" i="1" s="1"/>
  <c r="H191" i="1" s="1"/>
  <c r="L149" i="1"/>
  <c r="R83" i="1"/>
  <c r="P59" i="1"/>
  <c r="J167" i="1"/>
  <c r="J179" i="1" s="1"/>
  <c r="K167" i="1"/>
  <c r="K173" i="1" s="1"/>
  <c r="F185" i="1"/>
  <c r="F191" i="1" s="1"/>
  <c r="P65" i="1"/>
  <c r="P71" i="1" s="1"/>
  <c r="K179" i="1" l="1"/>
  <c r="L167" i="1"/>
  <c r="G179" i="1"/>
  <c r="G185" i="1" s="1"/>
  <c r="L155" i="1"/>
  <c r="P77" i="1"/>
  <c r="L161" i="1"/>
  <c r="J185" i="1"/>
  <c r="J191" i="1" s="1"/>
  <c r="P83" i="1"/>
  <c r="K191" i="1" l="1"/>
  <c r="G191" i="1"/>
  <c r="K185" i="1"/>
  <c r="R107" i="1"/>
  <c r="R113" i="1" s="1"/>
  <c r="L173" i="1"/>
  <c r="R119" i="1" l="1"/>
  <c r="L179" i="1"/>
  <c r="L185" i="1" s="1"/>
  <c r="L191" i="1" l="1"/>
  <c r="R125" i="1"/>
  <c r="R131" i="1" l="1"/>
  <c r="P107" i="1"/>
  <c r="P113" i="1" l="1"/>
  <c r="R137" i="1"/>
  <c r="R143" i="1" s="1"/>
  <c r="R149" i="1" l="1"/>
  <c r="P119" i="1"/>
  <c r="P125" i="1" s="1"/>
  <c r="R161" i="1" l="1"/>
  <c r="P137" i="1"/>
  <c r="R155" i="1"/>
  <c r="P131" i="1"/>
  <c r="R167" i="1" l="1"/>
  <c r="P149" i="1"/>
  <c r="P143" i="1"/>
  <c r="R179" i="1" l="1"/>
  <c r="R173" i="1"/>
  <c r="P155" i="1"/>
  <c r="P161" i="1" l="1"/>
  <c r="R191" i="1"/>
  <c r="R185" i="1"/>
  <c r="P167" i="1" l="1"/>
  <c r="P173" i="1" s="1"/>
  <c r="P179" i="1" l="1"/>
  <c r="P185" i="1" l="1"/>
  <c r="P191" i="1" s="1"/>
  <c r="R209" i="1" l="1"/>
  <c r="R215" i="1"/>
  <c r="R221" i="1"/>
  <c r="R227" i="1"/>
  <c r="R233" i="1"/>
  <c r="R245" i="1"/>
  <c r="R251" i="1"/>
  <c r="R257" i="1"/>
  <c r="R269" i="1"/>
  <c r="R275" i="1"/>
  <c r="R281" i="1"/>
  <c r="R287" i="1"/>
  <c r="R305" i="1"/>
  <c r="R311" i="1"/>
  <c r="R323" i="1"/>
  <c r="R329" i="1"/>
  <c r="R335" i="1"/>
  <c r="R341" i="1"/>
  <c r="R347" i="1"/>
  <c r="R353" i="1"/>
  <c r="R359" i="1"/>
  <c r="R365" i="1"/>
  <c r="R371" i="1"/>
  <c r="R377" i="1"/>
  <c r="R383" i="1"/>
  <c r="R389" i="1"/>
  <c r="R395" i="1"/>
  <c r="R401" i="1"/>
  <c r="R407" i="1"/>
  <c r="R419" i="1"/>
  <c r="R425" i="1"/>
  <c r="R431" i="1"/>
  <c r="R437" i="1"/>
  <c r="R443" i="1"/>
  <c r="R449" i="1"/>
  <c r="R455" i="1"/>
  <c r="R461" i="1"/>
  <c r="R467" i="1"/>
  <c r="R473" i="1"/>
  <c r="R479" i="1"/>
  <c r="R485" i="1"/>
  <c r="R545" i="1"/>
  <c r="R551" i="1"/>
  <c r="R557" i="1"/>
  <c r="R563" i="1"/>
  <c r="R569" i="1"/>
  <c r="R575" i="1"/>
  <c r="R581" i="1"/>
  <c r="R587" i="1"/>
  <c r="R593" i="1"/>
  <c r="R599" i="1"/>
  <c r="R605" i="1"/>
  <c r="R611" i="1"/>
  <c r="R617" i="1"/>
  <c r="R623" i="1"/>
  <c r="R629" i="1"/>
  <c r="R635" i="1"/>
  <c r="R641" i="1"/>
  <c r="R647" i="1"/>
  <c r="R653" i="1"/>
  <c r="R665" i="1"/>
  <c r="R671" i="1"/>
  <c r="R677" i="1"/>
  <c r="R689" i="1"/>
  <c r="R695" i="1"/>
  <c r="R701" i="1"/>
  <c r="R707" i="1"/>
  <c r="R713" i="1"/>
  <c r="R719" i="1"/>
  <c r="R725" i="1"/>
  <c r="R731" i="1"/>
  <c r="R737" i="1"/>
  <c r="R743" i="1"/>
  <c r="R749" i="1"/>
  <c r="R755" i="1"/>
  <c r="R761" i="1"/>
  <c r="R767" i="1"/>
  <c r="R773" i="1"/>
  <c r="R779" i="1"/>
  <c r="R785" i="1"/>
  <c r="R791" i="1"/>
  <c r="R833" i="1"/>
  <c r="R839" i="1"/>
  <c r="R845" i="1"/>
  <c r="R851" i="1"/>
  <c r="R857" i="1"/>
  <c r="R863" i="1"/>
  <c r="R869" i="1"/>
  <c r="R875" i="1"/>
  <c r="R881" i="1"/>
  <c r="R887" i="1"/>
  <c r="R893" i="1"/>
  <c r="R899" i="1"/>
  <c r="R905" i="1"/>
  <c r="R911" i="1"/>
  <c r="R917" i="1"/>
  <c r="R935" i="1"/>
  <c r="R941" i="1"/>
  <c r="R947" i="1"/>
  <c r="R953" i="1"/>
  <c r="R959" i="1"/>
  <c r="R971" i="1"/>
  <c r="R977" i="1"/>
  <c r="R983" i="1"/>
  <c r="R989" i="1"/>
  <c r="R995" i="1"/>
  <c r="R1001" i="1"/>
  <c r="R1007" i="1"/>
  <c r="R1013" i="1"/>
  <c r="R1019" i="1"/>
  <c r="R1037" i="1"/>
  <c r="R1043" i="1"/>
  <c r="R1049" i="1"/>
  <c r="R1055" i="1"/>
  <c r="R1061" i="1"/>
  <c r="R1067" i="1"/>
  <c r="R1073" i="1"/>
  <c r="R1079" i="1"/>
  <c r="R1085" i="1"/>
  <c r="R1091" i="1"/>
  <c r="R1097" i="1"/>
  <c r="R1103" i="1"/>
  <c r="R1109" i="1"/>
  <c r="R299" i="1"/>
  <c r="R965" i="1"/>
  <c r="R1265" i="1"/>
  <c r="R1271" i="1"/>
  <c r="R1277" i="1"/>
  <c r="R1283" i="1"/>
  <c r="R1289" i="1"/>
  <c r="R196" i="1" l="1"/>
  <c r="R197" i="1"/>
  <c r="R807" i="1" l="1"/>
  <c r="R808" i="1"/>
  <c r="R806" i="1"/>
  <c r="R821" i="1"/>
  <c r="R259" i="1"/>
  <c r="R813" i="1"/>
  <c r="R289" i="1"/>
  <c r="R295" i="1"/>
  <c r="R292" i="1"/>
  <c r="R293" i="1" s="1"/>
  <c r="R260" i="1"/>
  <c r="R263" i="1" s="1"/>
  <c r="R825" i="1"/>
  <c r="R809" i="1" l="1"/>
  <c r="R802" i="1" l="1"/>
  <c r="R803" i="1" s="1"/>
  <c r="R815" i="1" l="1"/>
  <c r="R817" i="1" l="1"/>
  <c r="R818" i="1"/>
  <c r="R819" i="1"/>
  <c r="R1127" i="1" l="1"/>
  <c r="R1257" i="1" l="1"/>
  <c r="R1256" i="1"/>
  <c r="R1255" i="1"/>
  <c r="R1249" i="1"/>
  <c r="R1251" i="1"/>
  <c r="R1250" i="1"/>
  <c r="R928" i="1"/>
  <c r="R929" i="1" s="1"/>
  <c r="P929" i="1"/>
  <c r="P923" i="1"/>
  <c r="R922" i="1"/>
  <c r="R923" i="1" s="1"/>
  <c r="R827" i="1"/>
  <c r="P538" i="1"/>
  <c r="P539" i="1" s="1"/>
  <c r="R538" i="1"/>
  <c r="R539" i="1" s="1"/>
  <c r="R1259" i="1" l="1"/>
  <c r="R532" i="1"/>
  <c r="R533" i="1" s="1"/>
  <c r="P532" i="1"/>
  <c r="P533" i="1" s="1"/>
  <c r="R526" i="1"/>
  <c r="R527" i="1" s="1"/>
  <c r="R520" i="1"/>
  <c r="R521" i="1" s="1"/>
  <c r="R514" i="1"/>
  <c r="R515" i="1" s="1"/>
  <c r="P514" i="1" l="1"/>
  <c r="P515" i="1" s="1"/>
  <c r="R508" i="1"/>
  <c r="R509" i="1" s="1"/>
  <c r="P502" i="1"/>
  <c r="P503" i="1" s="1"/>
  <c r="R502" i="1"/>
  <c r="R503" i="1" s="1"/>
  <c r="R496" i="1" l="1"/>
  <c r="R497" i="1" s="1"/>
  <c r="P497" i="1"/>
  <c r="R490" i="1"/>
  <c r="R491" i="1" s="1"/>
  <c r="P316" i="1"/>
  <c r="P317" i="1" s="1"/>
  <c r="R316" i="1"/>
  <c r="R317" i="1" s="1"/>
  <c r="P237" i="1"/>
  <c r="P239" i="1" s="1"/>
  <c r="R238" i="1"/>
  <c r="R239" i="1"/>
  <c r="R1027" i="1"/>
  <c r="R1029" i="1"/>
  <c r="R1028" i="1"/>
  <c r="R1030" i="1"/>
  <c r="R1024" i="1"/>
  <c r="R1025" i="1" s="1"/>
  <c r="P1115" i="1"/>
  <c r="R1031" i="1" l="1"/>
  <c r="I1297" i="1"/>
  <c r="I1301" i="1" s="1"/>
  <c r="I1303" i="1" s="1"/>
  <c r="F1301" i="1"/>
  <c r="F1303" i="1" s="1"/>
  <c r="G1303" i="1"/>
  <c r="G1297" i="1"/>
  <c r="H1297" i="1" s="1"/>
  <c r="H1301" i="1" s="1"/>
  <c r="H1303" i="1" s="1"/>
  <c r="G1301" i="1"/>
  <c r="Q1298" i="1"/>
  <c r="Q1299" i="1"/>
  <c r="R1299" i="1" s="1"/>
  <c r="P1299" i="1"/>
  <c r="R1298" i="1" l="1"/>
  <c r="Q1300" i="1"/>
  <c r="Q1297" i="1"/>
  <c r="R1297" i="1" l="1"/>
  <c r="P1297" i="1"/>
  <c r="R1300" i="1"/>
  <c r="P1300" i="1"/>
  <c r="P1298" i="1"/>
  <c r="P1301" i="1" l="1"/>
  <c r="R1301" i="1"/>
  <c r="R1303" i="1" l="1"/>
  <c r="R1115" i="1"/>
  <c r="R1114" i="1"/>
  <c r="R1133" i="1"/>
  <c r="R1169" i="1"/>
  <c r="K1303" i="1"/>
  <c r="K1115" i="1"/>
  <c r="K1114" i="1"/>
  <c r="R814" i="1"/>
  <c r="R1157" i="1"/>
  <c r="R1241" i="1"/>
  <c r="R1181" i="1"/>
  <c r="L1303" i="1"/>
  <c r="L1114" i="1"/>
  <c r="L1115" i="1"/>
  <c r="R1235" i="1"/>
  <c r="R1199" i="1"/>
  <c r="R1139" i="1"/>
  <c r="M1303" i="1"/>
  <c r="M1115" i="1"/>
  <c r="M1114" i="1"/>
  <c r="R1151" i="1"/>
  <c r="R1193" i="1"/>
  <c r="R826" i="1"/>
  <c r="R1205" i="1"/>
  <c r="R820" i="1"/>
  <c r="R1217" i="1"/>
  <c r="R1175" i="1"/>
  <c r="R1223" i="1"/>
  <c r="R1229" i="1"/>
  <c r="R1211" i="1"/>
  <c r="J1114" i="1"/>
  <c r="J1115" i="1"/>
  <c r="J1303" i="1"/>
  <c r="R1247" i="1"/>
  <c r="R1253" i="1"/>
  <c r="R1121" i="1"/>
  <c r="R1145" i="1"/>
  <c r="R1187" i="1"/>
</calcChain>
</file>

<file path=xl/sharedStrings.xml><?xml version="1.0" encoding="utf-8"?>
<sst xmlns="http://schemas.openxmlformats.org/spreadsheetml/2006/main" count="4563" uniqueCount="377">
  <si>
    <t>Ohio Department of Natural Resources</t>
  </si>
  <si>
    <t>BRINE DISPOSAL FEE REVENUE TRANSMITTAL</t>
  </si>
  <si>
    <t>DUE: 30 days after end of qtr</t>
  </si>
  <si>
    <t>Document Total:
In District</t>
  </si>
  <si>
    <t>Document Total:
Out of District</t>
  </si>
  <si>
    <t>Qtr</t>
  </si>
  <si>
    <t>Alternate Name</t>
  </si>
  <si>
    <t>Company Name</t>
  </si>
  <si>
    <t>API Permit No.</t>
  </si>
  <si>
    <t>Description</t>
  </si>
  <si>
    <t>Volume Injected (bbls)</t>
  </si>
  <si>
    <t>Gross Amount</t>
  </si>
  <si>
    <t>Net
Amount</t>
  </si>
  <si>
    <t>3%
Retained</t>
  </si>
  <si>
    <t>Gross
Amount</t>
  </si>
  <si>
    <t>Comments</t>
  </si>
  <si>
    <t>Due this Qtr</t>
  </si>
  <si>
    <t>Total Due
[New Formula]</t>
  </si>
  <si>
    <t>Diff of New v Old</t>
  </si>
  <si>
    <t>1st Qtr</t>
  </si>
  <si>
    <t>Brine Disposal</t>
  </si>
  <si>
    <t>2nd Qtr</t>
  </si>
  <si>
    <t>3rd Qtr</t>
  </si>
  <si>
    <t>4th Qtr</t>
  </si>
  <si>
    <t>YTD Total</t>
  </si>
  <si>
    <t>Altex Inc.</t>
  </si>
  <si>
    <t>3412724260/SWIW #7</t>
  </si>
  <si>
    <t>American Energy Associates, Inc.</t>
  </si>
  <si>
    <t>3400720919/SWIW #23</t>
  </si>
  <si>
    <t>3415524063/ SWIW #23</t>
  </si>
  <si>
    <t>3413324462/SWIW #37</t>
  </si>
  <si>
    <t>American Natural Gas Inc.</t>
  </si>
  <si>
    <t>3410523319/SWIW #7</t>
  </si>
  <si>
    <t>3410523433/SWIW #10</t>
  </si>
  <si>
    <t>American Water Management Services, LLC</t>
  </si>
  <si>
    <t>3415524076/SWIW #21</t>
  </si>
  <si>
    <t>3415524075/SWIW #22</t>
  </si>
  <si>
    <t>B &amp; B Oilfield Service Inc.</t>
  </si>
  <si>
    <t>Ashtabula SWIW #21, #28, #30. #31 &amp;#32</t>
  </si>
  <si>
    <t>3413322736/SWIW #16</t>
  </si>
  <si>
    <t>3413321473/SWIW #27</t>
  </si>
  <si>
    <t>B &amp; J Drilling</t>
  </si>
  <si>
    <t>3408324195/ SWIW #6</t>
  </si>
  <si>
    <t>Bancequity Petroleum Corp.</t>
  </si>
  <si>
    <t>3411524096/SWIW #22</t>
  </si>
  <si>
    <t>Big Sky Energy</t>
  </si>
  <si>
    <t>3415520682/SWIW #11</t>
  </si>
  <si>
    <t>3400721673/SWIW #7</t>
  </si>
  <si>
    <t>3405521059/SWIW #6</t>
  </si>
  <si>
    <t>Brine X LLC</t>
  </si>
  <si>
    <t>3415723690/SWIW #3</t>
  </si>
  <si>
    <t>Brineaway, Inc.</t>
  </si>
  <si>
    <t>3409921956/SWIW #4</t>
  </si>
  <si>
    <t>3415121351/SWIW #18</t>
  </si>
  <si>
    <t>3415122459/SWIW #20</t>
  </si>
  <si>
    <t>3415121295/SWIW #23</t>
  </si>
  <si>
    <t>3409920974/SWIW #9</t>
  </si>
  <si>
    <t>3409921613/ SWIW # 16</t>
  </si>
  <si>
    <t>BT Energy Corporation</t>
  </si>
  <si>
    <t>3411521896/SWIW #3</t>
  </si>
  <si>
    <t>3400921899/SWIW #1</t>
  </si>
  <si>
    <t>Buckeye Brine LLC</t>
  </si>
  <si>
    <t>3403127177/ SWIW #10</t>
  </si>
  <si>
    <t>3403127178 SWIW #11</t>
  </si>
  <si>
    <t>3403127241/ SWIW #12</t>
  </si>
  <si>
    <t>Bulldog Energy Services, LLC</t>
  </si>
  <si>
    <t>3405922688/SWIW #3</t>
  </si>
  <si>
    <t>Cambrian Well Services, LLC</t>
  </si>
  <si>
    <t>3411928780/SWIW #28</t>
  </si>
  <si>
    <t>Carl E. Smith Petroleum</t>
  </si>
  <si>
    <t>3410522461/ SWIW #9</t>
  </si>
  <si>
    <t>Carper Well Service Inc.</t>
  </si>
  <si>
    <t>3400922704/SWIW #2</t>
  </si>
  <si>
    <t>3416727958/SWIW #9</t>
  </si>
  <si>
    <t>3416727401/SWIW #2</t>
  </si>
  <si>
    <t>3412123390/SWIW # 3</t>
  </si>
  <si>
    <t>Chesapeake Energy</t>
  </si>
  <si>
    <t>3415725519/ SWIW #14</t>
  </si>
  <si>
    <t>Clarence K. Tussel, Jr. Ltd.</t>
  </si>
  <si>
    <t>3400721293/SWIW #26</t>
  </si>
  <si>
    <t>Clearwater Five, LLC</t>
  </si>
  <si>
    <t>3405924445/ SWIW #17</t>
  </si>
  <si>
    <t>Clearwater Three, LLC</t>
  </si>
  <si>
    <t>3405923986/ SWIW #15</t>
  </si>
  <si>
    <t>3405924473/ SWIW #20</t>
  </si>
  <si>
    <t>CNX Gas Company</t>
  </si>
  <si>
    <t>3401320609/SWIW #1</t>
  </si>
  <si>
    <t>Cortland Energy Co., Inc.</t>
  </si>
  <si>
    <t>3412920157/SWIW #8</t>
  </si>
  <si>
    <t>Danny Long &amp; Sons</t>
  </si>
  <si>
    <t>Stark County SWIW #9 &amp; #12</t>
  </si>
  <si>
    <t>Dart Oil &amp; Gas-Ohio, LLC</t>
  </si>
  <si>
    <t>3412920125/SWIW #4</t>
  </si>
  <si>
    <t>3412920088/SWIW #2</t>
  </si>
  <si>
    <t>3412920095/SWIW #3</t>
  </si>
  <si>
    <t>David R. Hill, Inc.</t>
  </si>
  <si>
    <t>3405924067 &amp; 3405924188/SWIW #11 &amp; #13</t>
  </si>
  <si>
    <t>Dennison Disposal, LLC</t>
  </si>
  <si>
    <t>3415725507/ SWIW #11</t>
  </si>
  <si>
    <t>Diamond Disposal</t>
  </si>
  <si>
    <t>3413322523/SWIW #12</t>
  </si>
  <si>
    <t>Dominion East Ohio</t>
  </si>
  <si>
    <t>3416921767/SWIW #1</t>
  </si>
  <si>
    <t>Dover Atwood</t>
  </si>
  <si>
    <t>3407525019/ SWIW #5</t>
  </si>
  <si>
    <t>Downright Brine Disposal LLC</t>
  </si>
  <si>
    <t>3401920790/SWIW #2</t>
  </si>
  <si>
    <t>Echo Drilling Inc.</t>
  </si>
  <si>
    <t>3415720542/SWIW #4</t>
  </si>
  <si>
    <t>3415720575/SWIW #1</t>
  </si>
  <si>
    <t>Elkhead Gas &amp; Oil</t>
  </si>
  <si>
    <t>3408324137/SWIW #8</t>
  </si>
  <si>
    <t>3415725511/ SWIW #13</t>
  </si>
  <si>
    <t>EnerVest Operating, LLC</t>
  </si>
  <si>
    <t>3415123877/SWIW #17</t>
  </si>
  <si>
    <t>3415124352/SWIW #19</t>
  </si>
  <si>
    <t>3415125237/SWIW #26</t>
  </si>
  <si>
    <t>3415122849/SWIW #24</t>
  </si>
  <si>
    <t>3415123018/SWIW #22</t>
  </si>
  <si>
    <t>3401920325/SWIW #7</t>
  </si>
  <si>
    <t>3401920326/SWIW #8</t>
  </si>
  <si>
    <t>3413320747/SWIW #3</t>
  </si>
  <si>
    <t>3413322283/SWIW #13</t>
  </si>
  <si>
    <t>3401922045/SWIW #9</t>
  </si>
  <si>
    <t>3413323343/SWIW #19</t>
  </si>
  <si>
    <t>3405320968/SWIW #1</t>
  </si>
  <si>
    <t>Environmental Energy Solutions</t>
  </si>
  <si>
    <t>3411928803/ SWIW #30</t>
  </si>
  <si>
    <t>Fishburn Producing, Inc.</t>
  </si>
  <si>
    <t>3411722829/SWIW #33</t>
  </si>
  <si>
    <t>3411723402/SWIW #44</t>
  </si>
  <si>
    <t>3411723388/SWIW #45</t>
  </si>
  <si>
    <t>3411723414/SWIW #46</t>
  </si>
  <si>
    <t>3411722109/SWIW #51</t>
  </si>
  <si>
    <t>3411721472/SWIW #62</t>
  </si>
  <si>
    <t>Foltz &amp; Foltz LLP</t>
  </si>
  <si>
    <t>3415122088/SWIW #21</t>
  </si>
  <si>
    <t>FQ Energy Services, LLC</t>
  </si>
  <si>
    <t>3416729618/ SWIW#15</t>
  </si>
  <si>
    <t>3416729577/SWIW #7</t>
  </si>
  <si>
    <t xml:space="preserve">3412123995/ SWIW #6 </t>
  </si>
  <si>
    <t>3412124086/ SWIW #7</t>
  </si>
  <si>
    <t>Frantz Enterprises Ltd.</t>
  </si>
  <si>
    <t>3414720348/SWIW #2</t>
  </si>
  <si>
    <t>3414720244/SWIW #1</t>
  </si>
  <si>
    <t>3417520267/SWIW #2</t>
  </si>
  <si>
    <t>Geopetro LLC</t>
  </si>
  <si>
    <t>3404320043/SWIW #2</t>
  </si>
  <si>
    <t>George Woodcock</t>
  </si>
  <si>
    <t>3411721901/ SWIW #48</t>
  </si>
  <si>
    <t>Heckman Water Resources</t>
  </si>
  <si>
    <t>3415522403/ SWIW #7</t>
  </si>
  <si>
    <t xml:space="preserve">3415123420/ SWIW #5 </t>
  </si>
  <si>
    <t>3413320525/ SWIW #1</t>
  </si>
  <si>
    <t>3415121198/ SWIW #6</t>
  </si>
  <si>
    <t>3411928776/ SWIW #27</t>
  </si>
  <si>
    <t>3415523794/SWIW #16</t>
  </si>
  <si>
    <t>3415523795/ SWIW #15</t>
  </si>
  <si>
    <t>3416723862/ SWIW #13</t>
  </si>
  <si>
    <t>3413323614/ SWIW #26</t>
  </si>
  <si>
    <t>3415521893, 3415521894, 3415523203/ SWIW #6, #13, #12</t>
  </si>
  <si>
    <t>Heinrich Ent.</t>
  </si>
  <si>
    <t>3416729543/ SWIW #20</t>
  </si>
  <si>
    <t>3416729445/ SWIW #21</t>
  </si>
  <si>
    <t>3416729464/ SWIW #22</t>
  </si>
  <si>
    <t>Houghton Investments LLC</t>
  </si>
  <si>
    <t>3412920194/SWIW #7</t>
  </si>
  <si>
    <t>3412920105/SWIW #9</t>
  </si>
  <si>
    <t>3411724222/SWIW #64</t>
  </si>
  <si>
    <t>Huffman-Bowers Inc.</t>
  </si>
  <si>
    <t>3405320968/ SWIW #1</t>
  </si>
  <si>
    <t>J.M. Adams Roustabout. Inc</t>
  </si>
  <si>
    <t>3411924439/SWIW #17</t>
  </si>
  <si>
    <t>JD Drilling Company</t>
  </si>
  <si>
    <t>3410522738/ SWIW #2</t>
  </si>
  <si>
    <t>3410522739/ SWIW #3</t>
  </si>
  <si>
    <t>3410523185/ SWIW #5</t>
  </si>
  <si>
    <t>3410523269/ SWIW #24</t>
  </si>
  <si>
    <t>3410523268/ SWIW #18</t>
  </si>
  <si>
    <t>Jeanie Enterprises</t>
  </si>
  <si>
    <t>3407322161/ SWIW#1</t>
  </si>
  <si>
    <t>K &amp; H Partners LLC</t>
  </si>
  <si>
    <t>3400923821/SWIW #8</t>
  </si>
  <si>
    <t>3400923823/ SWIW #10</t>
  </si>
  <si>
    <t>3400923824/ SWIW #11</t>
  </si>
  <si>
    <t>Kastle Resources LLC</t>
  </si>
  <si>
    <t>3400724523/SWIW #29</t>
  </si>
  <si>
    <t>KDA</t>
  </si>
  <si>
    <t>3415521438/SWIW #1</t>
  </si>
  <si>
    <t>3415521447/SWIW #2</t>
  </si>
  <si>
    <t>3415523732/SWIW #24</t>
  </si>
  <si>
    <t>3415523759/ SWIW # 25</t>
  </si>
  <si>
    <t>3415524078/ SWIW#32</t>
  </si>
  <si>
    <t>Kilbarger Construction Inc.</t>
  </si>
  <si>
    <t>3407321543/SWIW #4</t>
  </si>
  <si>
    <t>King Oil Co., Inc.</t>
  </si>
  <si>
    <t>3410324515/SWIW #3</t>
  </si>
  <si>
    <t>Knox Energy, Inc.</t>
  </si>
  <si>
    <t>3408324502/SWIW #10</t>
  </si>
  <si>
    <t>KTCA Holdings</t>
  </si>
  <si>
    <t>3415524079/ SWIW #33</t>
  </si>
  <si>
    <t>Lee Oil &amp; Gas Company</t>
  </si>
  <si>
    <t>3400923480/SWIW #7</t>
  </si>
  <si>
    <t>Lippizan Petroleum</t>
  </si>
  <si>
    <t>3408923406/SWIW #4</t>
  </si>
  <si>
    <t>LLP Gas &amp; Oil Corporation</t>
  </si>
  <si>
    <t>3415724311/SWIW #6</t>
  </si>
  <si>
    <t>M &amp; R Investments</t>
  </si>
  <si>
    <t>3412722616/SWIW #9</t>
  </si>
  <si>
    <t>3410523590/SWIW #17</t>
  </si>
  <si>
    <t>3411522981/SWIW #11</t>
  </si>
  <si>
    <t>3415524658/SWIW #26</t>
  </si>
  <si>
    <t>3416728462/SWIW #4</t>
  </si>
  <si>
    <t>3411522617/SWIW #20</t>
  </si>
  <si>
    <t>3411522527/SWIW #19</t>
  </si>
  <si>
    <t>3411722260/SWIW #54</t>
  </si>
  <si>
    <t>Mac Oilfield Services, Inc.</t>
  </si>
  <si>
    <t>3407522732/SWIW #1</t>
  </si>
  <si>
    <t>3416922198/SWIW #2</t>
  </si>
  <si>
    <t>Mar Oil Company</t>
  </si>
  <si>
    <t>3417520341/SWIW #3</t>
  </si>
  <si>
    <t>Maram Energy Co.</t>
  </si>
  <si>
    <t>3403122041/SWIW #2</t>
  </si>
  <si>
    <t>3411721444/SWIW #60</t>
  </si>
  <si>
    <t>3411723781/SWIW #56</t>
  </si>
  <si>
    <t>3408324072/SWIW #9</t>
  </si>
  <si>
    <t>Mason Drilling Inc.</t>
  </si>
  <si>
    <t>3415725506/SWIW #10</t>
  </si>
  <si>
    <t>Mesh, Ltd.</t>
  </si>
  <si>
    <t>3411927350/SWIW #18</t>
  </si>
  <si>
    <t>MFC</t>
  </si>
  <si>
    <t>3403123353/SWIW #3</t>
  </si>
  <si>
    <t>Moore Well Services, Inc.</t>
  </si>
  <si>
    <t>3415320907/SWIW #2</t>
  </si>
  <si>
    <t>Moran Well Service Inc.</t>
  </si>
  <si>
    <t>3408324412 &amp; 3408324603/ SWIW #1 &amp; 2</t>
  </si>
  <si>
    <t>Murphy Oil Company</t>
  </si>
  <si>
    <t>3410523651/ SWIW #23</t>
  </si>
  <si>
    <t>NGO Development Corp., Inc.</t>
  </si>
  <si>
    <t>3403123277/SWIW #1</t>
  </si>
  <si>
    <t>3403124178/SWIW #9</t>
  </si>
  <si>
    <t>North Lima Disposal</t>
  </si>
  <si>
    <t>3409923158/ SWIW #12</t>
  </si>
  <si>
    <t>Northwood Energy Corp.</t>
  </si>
  <si>
    <t>3412124250/ SWIW #9</t>
  </si>
  <si>
    <t>OOGC Disposal Co.</t>
  </si>
  <si>
    <t>3416729658/ SWIW #8</t>
  </si>
  <si>
    <t>3416729685/ SWIW #10</t>
  </si>
  <si>
    <t>3416729719/ SWIW #16</t>
  </si>
  <si>
    <t>3407524527/SWIW #1</t>
  </si>
  <si>
    <t>3416729395/SWIW #6</t>
  </si>
  <si>
    <t>3408924792/SWIW #2</t>
  </si>
  <si>
    <t>PAC Development</t>
  </si>
  <si>
    <t>3415523196/ SWIW #28</t>
  </si>
  <si>
    <t>3415523223/ SWIW #29</t>
  </si>
  <si>
    <t>Patricia Harman</t>
  </si>
  <si>
    <t>3404120160/SWIW #6</t>
  </si>
  <si>
    <t>Pet Processors LLC</t>
  </si>
  <si>
    <t>3408520266/SWIW #2</t>
  </si>
  <si>
    <t>Petro Quest Inc.</t>
  </si>
  <si>
    <t>3400921892/SWIW #6</t>
  </si>
  <si>
    <t>Petrowater Inc.</t>
  </si>
  <si>
    <t>3400724557/ SWIW #36</t>
  </si>
  <si>
    <t>3400723192/SWIW# 20</t>
  </si>
  <si>
    <t>Pettigrew Pumping Service</t>
  </si>
  <si>
    <t>3411720239/SWIW #61</t>
  </si>
  <si>
    <t>Pillar Energy, LLC</t>
  </si>
  <si>
    <t>3405320974/SWIW #2</t>
  </si>
  <si>
    <t>Progressive Oil &amp; Gas, Inc.</t>
  </si>
  <si>
    <t>3416320756/SWIW #9</t>
  </si>
  <si>
    <t>3416320541/SWIW #11</t>
  </si>
  <si>
    <t>3410523473/SWIW #13</t>
  </si>
  <si>
    <t>PT Services LLC</t>
  </si>
  <si>
    <t>3415122783/SWIW #13</t>
  </si>
  <si>
    <t>3413321459/SWIW #14</t>
  </si>
  <si>
    <t>3400720357/SWIW #22</t>
  </si>
  <si>
    <t>3405520773/SWIW #4</t>
  </si>
  <si>
    <t>Pursie E. Pipes</t>
  </si>
  <si>
    <t>3413323542/SWIW #35</t>
  </si>
  <si>
    <t>R.C. Poling Co., Inc.</t>
  </si>
  <si>
    <t>3412726595/SWIW #5</t>
  </si>
  <si>
    <t>Redbird Development</t>
  </si>
  <si>
    <t>3416729731/SWIW #18</t>
  </si>
  <si>
    <t>Resource Well Service</t>
  </si>
  <si>
    <t>3413322860/SWIW #4</t>
  </si>
  <si>
    <t>3411522796/SWIW #8</t>
  </si>
  <si>
    <t>Rex Drummond</t>
  </si>
  <si>
    <t>3400720095/SWIW #17</t>
  </si>
  <si>
    <t>Ridgway Realty &amp; Land Development</t>
  </si>
  <si>
    <t>3400720360/SWIW #3</t>
  </si>
  <si>
    <t>3400720245/SWIW #9</t>
  </si>
  <si>
    <t>Riverside Petroleum</t>
  </si>
  <si>
    <t>3415121179/SWIW #11</t>
  </si>
  <si>
    <t>3415122089/SWIW #3</t>
  </si>
  <si>
    <t>River Valley Energy</t>
  </si>
  <si>
    <t>3416320705/SWIW#6</t>
  </si>
  <si>
    <t>3416320337/SWIW #12</t>
  </si>
  <si>
    <t>Robert W. Orr, Jr.</t>
  </si>
  <si>
    <t>3411928531/SWIW #24</t>
  </si>
  <si>
    <t>Rockefeller Oil Company</t>
  </si>
  <si>
    <t>3408521094/SWIW #6</t>
  </si>
  <si>
    <t>Roscoe Mills Injection Well</t>
  </si>
  <si>
    <t>3410523619/ SWIW #19</t>
  </si>
  <si>
    <t>3410523652/ SWIW #21</t>
  </si>
  <si>
    <t>3410523637/ SWIW #22</t>
  </si>
  <si>
    <t>S &amp; H Water Service</t>
  </si>
  <si>
    <t>3407524375/SWIW #2</t>
  </si>
  <si>
    <t>3409321236/SWIW #1</t>
  </si>
  <si>
    <t>3416920775/SWIW #7</t>
  </si>
  <si>
    <t>Salty's Disposal Well, LP</t>
  </si>
  <si>
    <t>3413321076/SWIW #31</t>
  </si>
  <si>
    <t>3413320114/SWIW #29</t>
  </si>
  <si>
    <t>3413324096/SWIW #34</t>
  </si>
  <si>
    <t>Scarlett Energy</t>
  </si>
  <si>
    <t>3400923761/ SWIW #9</t>
  </si>
  <si>
    <t>Second Oil Ltd.</t>
  </si>
  <si>
    <t>3406920139/SWIW #2</t>
  </si>
  <si>
    <t>SES Assets LLC</t>
  </si>
  <si>
    <t>3405920965/SWIW #1</t>
  </si>
  <si>
    <t>3412122459/SWIW #1</t>
  </si>
  <si>
    <t>Shalelogix LLC</t>
  </si>
  <si>
    <t xml:space="preserve">3400722187/SWIW #8 </t>
  </si>
  <si>
    <t>Silcor Oilfield Services</t>
  </si>
  <si>
    <t>3405924202/SWIW #12</t>
  </si>
  <si>
    <t>3405924332/ SWIW #14</t>
  </si>
  <si>
    <t>Temple Oil &amp; Gas Company</t>
  </si>
  <si>
    <t>3411520432/SWIW #15</t>
  </si>
  <si>
    <t>WE Energy, LLC</t>
  </si>
  <si>
    <t>3412920059/SWIW #6</t>
  </si>
  <si>
    <t>White Energy</t>
  </si>
  <si>
    <t>3409920903/SWIW #7</t>
  </si>
  <si>
    <t>Total Paid</t>
  </si>
  <si>
    <t>William S. Miller</t>
  </si>
  <si>
    <t>DeepRock Disposal Solutions, LLC</t>
  </si>
  <si>
    <t>C &amp; D Oil &amp; Gas, LLC</t>
  </si>
  <si>
    <t>Chuck Henry Energy, LLC</t>
  </si>
  <si>
    <t>3412920251/SWIW #10</t>
  </si>
  <si>
    <t>Ashtabula SWIW #21, #28, #30. #31. #32, &amp; #34</t>
  </si>
  <si>
    <t>3415521893/ SWIW # 6</t>
  </si>
  <si>
    <t>3415521894/ SWIW #13</t>
  </si>
  <si>
    <t>3415523203/ SWIW #12</t>
  </si>
  <si>
    <t>3400721847/SWIW #8</t>
  </si>
  <si>
    <t xml:space="preserve">3400721847/SWIW #8 </t>
  </si>
  <si>
    <t>3416320885/SWIW #8</t>
  </si>
  <si>
    <t>3416320883/SWIW #10</t>
  </si>
  <si>
    <t>M &amp; R Investments Ohio, LLC</t>
  </si>
  <si>
    <t>hit max</t>
  </si>
  <si>
    <t>Clearwater Operations, LLC</t>
  </si>
  <si>
    <t>Genesis Resources, LLC</t>
  </si>
  <si>
    <t>Carter Oilfield Trucking, LLC</t>
  </si>
  <si>
    <t>Moore Well Services</t>
  </si>
  <si>
    <t>Bancequity Petroleum Corp</t>
  </si>
  <si>
    <t>Layline Oil &amp; Gas, LLC</t>
  </si>
  <si>
    <t>3416729767/ SWIW #24</t>
  </si>
  <si>
    <t>Buckshot Disposal</t>
  </si>
  <si>
    <t xml:space="preserve">Buckshot Disposal </t>
  </si>
  <si>
    <t>3415725535/SWIW #16</t>
  </si>
  <si>
    <t>3412920224/SWIW #11</t>
  </si>
  <si>
    <t>Highland Field Services, LLC</t>
  </si>
  <si>
    <t>3415524099/ SWIW #37</t>
  </si>
  <si>
    <t>Glenn O. Hawbaker</t>
  </si>
  <si>
    <t>3403127247/ SWIW #13</t>
  </si>
  <si>
    <t>34025920965/SWIW #1</t>
  </si>
  <si>
    <t>Maram Energy, Inc.</t>
  </si>
  <si>
    <t>Buckshot Disposala</t>
  </si>
  <si>
    <t xml:space="preserve">pd $97000 even though max not hit as of end of 1st qtr. </t>
  </si>
  <si>
    <t>well plugged</t>
  </si>
  <si>
    <t>STMX GAS, INC.</t>
  </si>
  <si>
    <t>ONLY PD FOR OUT OF DISTRICT BBLS TO NOT OVER PAY FOR THE YEAR</t>
  </si>
  <si>
    <t>16993 bbls not On 1st qtr report</t>
  </si>
  <si>
    <t>Williams Disposal, LLC</t>
  </si>
  <si>
    <t>3412124636/SWIW #10</t>
  </si>
  <si>
    <t xml:space="preserve">need check. </t>
  </si>
  <si>
    <t>did not retain 3% going to reconcile in 2nd qtr.</t>
  </si>
  <si>
    <t>need check.</t>
  </si>
  <si>
    <t>no check submitted with report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</si>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</sst>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0"/>
      <name val="Times New Roman"/>
      <family val="1"/>
    </font>
    <font>
      <sz val="11"/>
      <name val="Calibri"/>
      <family val="2"/>
      <scheme val="minor"/>
    </font>
    <font>
      <sz val="10"/>
      <color rgb="FF0061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17" applyNumberFormat="0" applyAlignment="0" applyProtection="0"/>
    <xf numFmtId="0" fontId="8" fillId="9" borderId="0" applyNumberFormat="0" applyBorder="0" applyAlignment="0" applyProtection="0"/>
  </cellStyleXfs>
  <cellXfs count="361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44" fontId="3" fillId="0" borderId="8" xfId="0" applyNumberFormat="1" applyFont="1" applyBorder="1" applyAlignment="1">
      <alignment horizontal="center" vertical="center"/>
    </xf>
    <xf numFmtId="4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8" xfId="0" applyBorder="1" applyAlignment="1">
      <alignment horizontal="center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4" fillId="0" borderId="0" xfId="3" applyFont="1" applyFill="1"/>
    <xf numFmtId="0" fontId="4" fillId="0" borderId="10" xfId="3" applyFont="1" applyFill="1" applyBorder="1" applyAlignment="1" applyProtection="1">
      <alignment horizontal="center" vertical="center" wrapText="1"/>
      <protection locked="0"/>
    </xf>
    <xf numFmtId="44" fontId="4" fillId="0" borderId="10" xfId="3" applyNumberFormat="1" applyFont="1" applyFill="1" applyBorder="1" applyAlignment="1" applyProtection="1">
      <alignment vertical="center"/>
      <protection locked="0"/>
    </xf>
    <xf numFmtId="0" fontId="4" fillId="0" borderId="8" xfId="3" applyFont="1" applyFill="1" applyBorder="1" applyAlignment="1" applyProtection="1">
      <alignment horizontal="center" vertical="center" wrapText="1"/>
      <protection locked="0"/>
    </xf>
    <xf numFmtId="44" fontId="4" fillId="0" borderId="8" xfId="3" applyNumberFormat="1" applyFont="1" applyFill="1" applyBorder="1" applyAlignment="1" applyProtection="1">
      <alignment vertical="center"/>
      <protection locked="0"/>
    </xf>
    <xf numFmtId="0" fontId="4" fillId="0" borderId="8" xfId="3" applyFont="1" applyFill="1" applyBorder="1" applyAlignment="1">
      <alignment horizontal="center" vertical="center" wrapText="1"/>
    </xf>
    <xf numFmtId="0" fontId="4" fillId="0" borderId="23" xfId="3" applyFont="1" applyFill="1" applyBorder="1" applyAlignment="1">
      <alignment horizontal="center" vertical="center" wrapText="1"/>
    </xf>
    <xf numFmtId="44" fontId="4" fillId="0" borderId="8" xfId="3" applyNumberFormat="1" applyFont="1" applyFill="1" applyBorder="1" applyAlignment="1">
      <alignment vertical="center"/>
    </xf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44" fontId="4" fillId="0" borderId="8" xfId="3" applyNumberFormat="1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8" fontId="4" fillId="3" borderId="0" xfId="0" applyNumberFormat="1" applyFont="1" applyFill="1" applyAlignment="1">
      <alignment horizontal="center"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8" xfId="3" applyFont="1" applyFill="1" applyBorder="1" applyAlignment="1">
      <alignment horizontal="center" vertical="center" wrapText="1"/>
    </xf>
    <xf numFmtId="44" fontId="10" fillId="0" borderId="8" xfId="3" applyNumberFormat="1" applyFont="1" applyFill="1" applyBorder="1"/>
    <xf numFmtId="0" fontId="4" fillId="3" borderId="21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8" xfId="3" applyFont="1" applyFill="1" applyBorder="1" applyAlignment="1">
      <alignment vertical="center"/>
    </xf>
    <xf numFmtId="0" fontId="4" fillId="3" borderId="8" xfId="3" applyFont="1" applyFill="1" applyBorder="1" applyAlignment="1">
      <alignment horizontal="center" vertical="center" wrapText="1"/>
    </xf>
    <xf numFmtId="44" fontId="4" fillId="3" borderId="8" xfId="3" applyNumberFormat="1" applyFont="1" applyFill="1" applyBorder="1" applyAlignment="1">
      <alignment horizontal="center" vertical="center" wrapText="1"/>
    </xf>
    <xf numFmtId="44" fontId="4" fillId="3" borderId="2" xfId="3" applyNumberFormat="1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vertical="center" wrapText="1"/>
    </xf>
    <xf numFmtId="0" fontId="4" fillId="3" borderId="0" xfId="3" applyFont="1" applyFill="1"/>
    <xf numFmtId="44" fontId="4" fillId="3" borderId="8" xfId="3" applyNumberFormat="1" applyFont="1" applyFill="1" applyBorder="1" applyAlignment="1">
      <alignment vertical="center"/>
    </xf>
    <xf numFmtId="0" fontId="4" fillId="0" borderId="8" xfId="3" applyFont="1" applyFill="1" applyBorder="1"/>
    <xf numFmtId="44" fontId="4" fillId="0" borderId="4" xfId="3" applyNumberFormat="1" applyFont="1" applyFill="1" applyBorder="1"/>
    <xf numFmtId="0" fontId="4" fillId="3" borderId="8" xfId="3" applyFont="1" applyFill="1" applyBorder="1"/>
    <xf numFmtId="0" fontId="4" fillId="0" borderId="17" xfId="3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5" fillId="15" borderId="2" xfId="0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 wrapText="1"/>
    </xf>
    <xf numFmtId="0" fontId="10" fillId="0" borderId="10" xfId="3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8" xfId="5" applyFont="1" applyFill="1" applyBorder="1" applyAlignment="1" applyProtection="1">
      <alignment horizontal="center" vertical="center" wrapText="1"/>
      <protection locked="0"/>
    </xf>
    <xf numFmtId="44" fontId="4" fillId="0" borderId="0" xfId="3" applyNumberFormat="1" applyFont="1" applyFill="1" applyBorder="1" applyAlignment="1" applyProtection="1">
      <alignment vertical="center"/>
      <protection locked="0"/>
    </xf>
    <xf numFmtId="44" fontId="4" fillId="0" borderId="0" xfId="3" applyNumberFormat="1" applyFont="1" applyFill="1" applyBorder="1"/>
    <xf numFmtId="44" fontId="4" fillId="0" borderId="10" xfId="3" applyNumberFormat="1" applyFont="1" applyFill="1" applyBorder="1"/>
    <xf numFmtId="44" fontId="10" fillId="0" borderId="10" xfId="3" applyNumberFormat="1" applyFont="1" applyFill="1" applyBorder="1"/>
    <xf numFmtId="44" fontId="4" fillId="0" borderId="8" xfId="5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/>
    <xf numFmtId="0" fontId="4" fillId="0" borderId="0" xfId="0" applyFont="1" applyFill="1" applyBorder="1"/>
    <xf numFmtId="0" fontId="4" fillId="3" borderId="0" xfId="0" applyFont="1" applyFill="1" applyBorder="1" applyAlignment="1">
      <alignment horizontal="center" vertical="center" wrapText="1"/>
    </xf>
    <xf numFmtId="8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9" xfId="3" applyFont="1" applyFill="1" applyBorder="1" applyAlignment="1">
      <alignment horizontal="center" vertical="center" wrapText="1"/>
    </xf>
    <xf numFmtId="0" fontId="5" fillId="0" borderId="8" xfId="5" applyFont="1" applyFill="1" applyBorder="1" applyAlignment="1">
      <alignment horizontal="center" vertical="center" wrapText="1"/>
    </xf>
    <xf numFmtId="0" fontId="2" fillId="2" borderId="8" xfId="3" applyBorder="1" applyAlignment="1">
      <alignment horizontal="center" vertical="center" wrapText="1"/>
    </xf>
    <xf numFmtId="44" fontId="2" fillId="2" borderId="8" xfId="3" applyNumberFormat="1" applyBorder="1"/>
    <xf numFmtId="0" fontId="4" fillId="0" borderId="23" xfId="3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4" borderId="8" xfId="3" applyFont="1" applyFill="1" applyBorder="1" applyAlignment="1">
      <alignment horizontal="center"/>
    </xf>
    <xf numFmtId="0" fontId="4" fillId="10" borderId="8" xfId="3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12" borderId="8" xfId="3" applyFont="1" applyFill="1" applyBorder="1" applyAlignment="1">
      <alignment horizontal="center"/>
    </xf>
    <xf numFmtId="0" fontId="4" fillId="5" borderId="9" xfId="3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9" fillId="13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 wrapText="1"/>
    </xf>
    <xf numFmtId="0" fontId="5" fillId="15" borderId="3" xfId="0" applyFont="1" applyFill="1" applyBorder="1" applyAlignment="1">
      <alignment horizontal="center" wrapText="1"/>
    </xf>
    <xf numFmtId="0" fontId="5" fillId="15" borderId="4" xfId="0" applyFont="1" applyFill="1" applyBorder="1" applyAlignment="1">
      <alignment horizontal="center" wrapText="1"/>
    </xf>
    <xf numFmtId="0" fontId="5" fillId="14" borderId="2" xfId="0" applyFont="1" applyFill="1" applyBorder="1" applyAlignment="1">
      <alignment horizontal="center"/>
    </xf>
    <xf numFmtId="164" fontId="5" fillId="14" borderId="3" xfId="0" applyNumberFormat="1" applyFont="1" applyFill="1" applyBorder="1" applyAlignment="1">
      <alignment horizontal="center"/>
    </xf>
    <xf numFmtId="164" fontId="5" fillId="14" borderId="4" xfId="0" applyNumberFormat="1" applyFont="1" applyFill="1" applyBorder="1" applyAlignment="1">
      <alignment horizontal="center"/>
    </xf>
    <xf numFmtId="0" fontId="5" fillId="16" borderId="2" xfId="0" applyFont="1" applyFill="1" applyBorder="1" applyAlignment="1">
      <alignment horizontal="center"/>
    </xf>
    <xf numFmtId="164" fontId="5" fillId="16" borderId="3" xfId="0" applyNumberFormat="1" applyFont="1" applyFill="1" applyBorder="1" applyAlignment="1">
      <alignment horizontal="center"/>
    </xf>
    <xf numFmtId="164" fontId="5" fillId="16" borderId="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164" fontId="5" fillId="0" borderId="6" xfId="0" applyNumberFormat="1" applyFont="1" applyFill="1" applyBorder="1" applyAlignment="1">
      <alignment horizontal="center" wrapText="1"/>
    </xf>
    <xf numFmtId="164" fontId="5" fillId="0" borderId="7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4" borderId="8" xfId="3" applyFont="1" applyFill="1" applyBorder="1" applyAlignment="1">
      <alignment horizontal="center" wrapText="1"/>
    </xf>
    <xf numFmtId="0" fontId="4" fillId="0" borderId="8" xfId="3" applyFont="1" applyFill="1" applyBorder="1" applyAlignment="1">
      <alignment horizontal="center" wrapText="1"/>
    </xf>
    <xf numFmtId="164" fontId="4" fillId="0" borderId="8" xfId="3" applyNumberFormat="1" applyFont="1" applyFill="1" applyBorder="1" applyAlignment="1">
      <alignment horizontal="center" wrapText="1"/>
    </xf>
    <xf numFmtId="164" fontId="4" fillId="0" borderId="2" xfId="3" applyNumberFormat="1" applyFont="1" applyFill="1" applyBorder="1" applyAlignment="1">
      <alignment horizontal="center" wrapText="1"/>
    </xf>
    <xf numFmtId="0" fontId="4" fillId="0" borderId="0" xfId="3" applyFont="1" applyFill="1" applyAlignment="1">
      <alignment horizontal="center"/>
    </xf>
    <xf numFmtId="0" fontId="4" fillId="10" borderId="8" xfId="3" applyFont="1" applyFill="1" applyBorder="1" applyAlignment="1">
      <alignment horizontal="center" wrapText="1"/>
    </xf>
    <xf numFmtId="0" fontId="4" fillId="6" borderId="8" xfId="3" applyFont="1" applyFill="1" applyBorder="1" applyAlignment="1">
      <alignment horizontal="center" wrapText="1"/>
    </xf>
    <xf numFmtId="0" fontId="4" fillId="12" borderId="8" xfId="3" applyFont="1" applyFill="1" applyBorder="1" applyAlignment="1">
      <alignment horizontal="center" wrapText="1"/>
    </xf>
    <xf numFmtId="0" fontId="4" fillId="5" borderId="10" xfId="3" applyFont="1" applyFill="1" applyBorder="1" applyAlignment="1" applyProtection="1">
      <alignment horizontal="center" wrapText="1"/>
      <protection locked="0"/>
    </xf>
    <xf numFmtId="0" fontId="4" fillId="5" borderId="10" xfId="3" applyFont="1" applyFill="1" applyBorder="1" applyAlignment="1" applyProtection="1">
      <alignment horizontal="center"/>
      <protection locked="0"/>
    </xf>
    <xf numFmtId="164" fontId="4" fillId="5" borderId="10" xfId="3" applyNumberFormat="1" applyFont="1" applyFill="1" applyBorder="1" applyAlignment="1" applyProtection="1">
      <alignment horizontal="center"/>
      <protection locked="0"/>
    </xf>
    <xf numFmtId="164" fontId="4" fillId="5" borderId="15" xfId="3" applyNumberFormat="1" applyFont="1" applyFill="1" applyBorder="1" applyAlignment="1" applyProtection="1">
      <alignment horizontal="center"/>
      <protection locked="0"/>
    </xf>
    <xf numFmtId="43" fontId="4" fillId="5" borderId="8" xfId="3" applyNumberFormat="1" applyFont="1" applyFill="1" applyBorder="1" applyAlignment="1" applyProtection="1">
      <alignment horizontal="center" wrapText="1"/>
      <protection locked="0"/>
    </xf>
    <xf numFmtId="44" fontId="4" fillId="5" borderId="16" xfId="3" applyNumberFormat="1" applyFont="1" applyFill="1" applyBorder="1" applyAlignment="1" applyProtection="1">
      <alignment horizontal="center"/>
      <protection locked="0"/>
    </xf>
    <xf numFmtId="44" fontId="4" fillId="5" borderId="10" xfId="3" applyNumberFormat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>
      <alignment horizontal="center"/>
    </xf>
    <xf numFmtId="0" fontId="4" fillId="5" borderId="17" xfId="5" applyFont="1" applyFill="1" applyBorder="1" applyAlignment="1">
      <alignment horizontal="center" wrapText="1"/>
    </xf>
    <xf numFmtId="0" fontId="11" fillId="2" borderId="8" xfId="3" applyFont="1" applyBorder="1" applyAlignment="1">
      <alignment horizontal="center"/>
    </xf>
    <xf numFmtId="0" fontId="4" fillId="12" borderId="21" xfId="3" applyFont="1" applyFill="1" applyBorder="1" applyAlignment="1">
      <alignment horizontal="center"/>
    </xf>
    <xf numFmtId="0" fontId="4" fillId="5" borderId="8" xfId="3" applyFont="1" applyFill="1" applyBorder="1" applyAlignment="1">
      <alignment horizontal="center"/>
    </xf>
    <xf numFmtId="0" fontId="11" fillId="2" borderId="8" xfId="3" applyFont="1" applyBorder="1" applyAlignment="1">
      <alignment horizontal="center" wrapText="1"/>
    </xf>
    <xf numFmtId="164" fontId="11" fillId="2" borderId="8" xfId="3" applyNumberFormat="1" applyFont="1" applyBorder="1" applyAlignment="1">
      <alignment horizontal="center" wrapText="1"/>
    </xf>
    <xf numFmtId="44" fontId="11" fillId="2" borderId="2" xfId="3" applyNumberFormat="1" applyFont="1" applyBorder="1" applyAlignment="1">
      <alignment horizontal="center" wrapText="1"/>
    </xf>
    <xf numFmtId="44" fontId="4" fillId="0" borderId="2" xfId="3" applyNumberFormat="1" applyFont="1" applyFill="1" applyBorder="1" applyAlignment="1">
      <alignment horizontal="center" wrapText="1"/>
    </xf>
    <xf numFmtId="0" fontId="4" fillId="0" borderId="8" xfId="3" applyFont="1" applyFill="1" applyBorder="1" applyAlignment="1">
      <alignment horizontal="center"/>
    </xf>
    <xf numFmtId="164" fontId="4" fillId="0" borderId="8" xfId="3" applyNumberFormat="1" applyFont="1" applyFill="1" applyBorder="1" applyAlignment="1" applyProtection="1">
      <alignment horizontal="center"/>
      <protection locked="0"/>
    </xf>
    <xf numFmtId="44" fontId="4" fillId="0" borderId="2" xfId="3" applyNumberFormat="1" applyFont="1" applyFill="1" applyBorder="1" applyAlignment="1" applyProtection="1">
      <alignment horizontal="center"/>
      <protection locked="0"/>
    </xf>
    <xf numFmtId="43" fontId="4" fillId="0" borderId="8" xfId="3" applyNumberFormat="1" applyFont="1" applyFill="1" applyBorder="1" applyAlignment="1" applyProtection="1">
      <alignment horizontal="center" wrapText="1"/>
      <protection locked="0"/>
    </xf>
    <xf numFmtId="0" fontId="4" fillId="12" borderId="21" xfId="3" applyFont="1" applyFill="1" applyBorder="1" applyAlignment="1">
      <alignment horizontal="center" wrapText="1"/>
    </xf>
    <xf numFmtId="0" fontId="4" fillId="0" borderId="21" xfId="3" applyFont="1" applyFill="1" applyBorder="1" applyAlignment="1">
      <alignment horizontal="center" wrapText="1"/>
    </xf>
    <xf numFmtId="0" fontId="4" fillId="5" borderId="8" xfId="3" applyFont="1" applyFill="1" applyBorder="1" applyAlignment="1">
      <alignment horizontal="center" wrapText="1"/>
    </xf>
    <xf numFmtId="0" fontId="11" fillId="2" borderId="0" xfId="3" applyFont="1" applyAlignment="1">
      <alignment horizontal="center"/>
    </xf>
    <xf numFmtId="0" fontId="2" fillId="2" borderId="8" xfId="3" applyBorder="1" applyAlignment="1">
      <alignment horizontal="center"/>
    </xf>
    <xf numFmtId="0" fontId="2" fillId="2" borderId="8" xfId="3" applyBorder="1" applyAlignment="1">
      <alignment horizontal="center" wrapText="1"/>
    </xf>
    <xf numFmtId="164" fontId="2" fillId="2" borderId="8" xfId="3" applyNumberFormat="1" applyBorder="1" applyAlignment="1" applyProtection="1">
      <alignment horizontal="center"/>
      <protection locked="0"/>
    </xf>
    <xf numFmtId="44" fontId="2" fillId="2" borderId="2" xfId="3" applyNumberFormat="1" applyBorder="1" applyAlignment="1" applyProtection="1">
      <alignment horizontal="center"/>
      <protection locked="0"/>
    </xf>
    <xf numFmtId="43" fontId="2" fillId="2" borderId="8" xfId="3" applyNumberFormat="1" applyBorder="1" applyAlignment="1" applyProtection="1">
      <alignment horizontal="center" wrapText="1"/>
      <protection locked="0"/>
    </xf>
    <xf numFmtId="164" fontId="4" fillId="0" borderId="10" xfId="3" applyNumberFormat="1" applyFont="1" applyFill="1" applyBorder="1" applyAlignment="1">
      <alignment horizontal="center" wrapText="1"/>
    </xf>
    <xf numFmtId="44" fontId="4" fillId="0" borderId="15" xfId="3" applyNumberFormat="1" applyFont="1" applyFill="1" applyBorder="1" applyAlignment="1">
      <alignment horizontal="center" wrapText="1"/>
    </xf>
    <xf numFmtId="164" fontId="4" fillId="5" borderId="8" xfId="3" applyNumberFormat="1" applyFont="1" applyFill="1" applyBorder="1" applyAlignment="1">
      <alignment horizontal="center" wrapText="1"/>
    </xf>
    <xf numFmtId="0" fontId="4" fillId="5" borderId="0" xfId="3" applyFont="1" applyFill="1" applyBorder="1" applyAlignment="1">
      <alignment horizontal="center"/>
    </xf>
    <xf numFmtId="0" fontId="2" fillId="2" borderId="0" xfId="3" applyAlignment="1">
      <alignment horizontal="center"/>
    </xf>
    <xf numFmtId="0" fontId="4" fillId="6" borderId="9" xfId="3" applyFont="1" applyFill="1" applyBorder="1" applyAlignment="1">
      <alignment horizontal="center"/>
    </xf>
    <xf numFmtId="0" fontId="4" fillId="5" borderId="8" xfId="3" applyFont="1" applyFill="1" applyBorder="1" applyAlignment="1" applyProtection="1">
      <alignment horizontal="center" wrapText="1"/>
      <protection locked="0"/>
    </xf>
    <xf numFmtId="0" fontId="4" fillId="6" borderId="10" xfId="3" applyFont="1" applyFill="1" applyBorder="1" applyAlignment="1">
      <alignment horizontal="center" wrapText="1"/>
    </xf>
    <xf numFmtId="0" fontId="4" fillId="0" borderId="10" xfId="3" applyFont="1" applyFill="1" applyBorder="1" applyAlignment="1">
      <alignment horizontal="center" wrapText="1"/>
    </xf>
    <xf numFmtId="164" fontId="4" fillId="0" borderId="15" xfId="3" applyNumberFormat="1" applyFont="1" applyFill="1" applyBorder="1" applyAlignment="1">
      <alignment horizontal="center" wrapText="1"/>
    </xf>
    <xf numFmtId="0" fontId="4" fillId="0" borderId="16" xfId="3" applyFont="1" applyFill="1" applyBorder="1" applyAlignment="1">
      <alignment horizontal="center"/>
    </xf>
    <xf numFmtId="0" fontId="4" fillId="5" borderId="8" xfId="3" applyFont="1" applyFill="1" applyBorder="1" applyAlignment="1" applyProtection="1">
      <alignment horizontal="center"/>
      <protection locked="0"/>
    </xf>
    <xf numFmtId="164" fontId="4" fillId="5" borderId="8" xfId="3" applyNumberFormat="1" applyFont="1" applyFill="1" applyBorder="1" applyAlignment="1" applyProtection="1">
      <alignment horizontal="center"/>
      <protection locked="0"/>
    </xf>
    <xf numFmtId="164" fontId="4" fillId="5" borderId="2" xfId="3" applyNumberFormat="1" applyFont="1" applyFill="1" applyBorder="1" applyAlignment="1" applyProtection="1">
      <alignment horizontal="center"/>
      <protection locked="0"/>
    </xf>
    <xf numFmtId="44" fontId="4" fillId="5" borderId="0" xfId="3" applyNumberFormat="1" applyFont="1" applyFill="1" applyBorder="1" applyAlignment="1" applyProtection="1">
      <alignment horizontal="center"/>
      <protection locked="0"/>
    </xf>
    <xf numFmtId="44" fontId="4" fillId="5" borderId="8" xfId="3" applyNumberFormat="1" applyFont="1" applyFill="1" applyBorder="1" applyAlignment="1" applyProtection="1">
      <alignment horizontal="center"/>
      <protection locked="0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0" borderId="10" xfId="1" applyNumberFormat="1" applyFont="1" applyFill="1" applyBorder="1" applyAlignment="1">
      <alignment horizontal="center" wrapText="1"/>
    </xf>
    <xf numFmtId="164" fontId="4" fillId="0" borderId="10" xfId="2" applyNumberFormat="1" applyFont="1" applyFill="1" applyBorder="1" applyAlignment="1">
      <alignment horizontal="center" wrapText="1"/>
    </xf>
    <xf numFmtId="164" fontId="4" fillId="0" borderId="15" xfId="2" applyNumberFormat="1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 wrapText="1"/>
    </xf>
    <xf numFmtId="0" fontId="4" fillId="0" borderId="8" xfId="1" applyNumberFormat="1" applyFont="1" applyFill="1" applyBorder="1" applyAlignment="1">
      <alignment horizontal="center" wrapText="1"/>
    </xf>
    <xf numFmtId="164" fontId="4" fillId="0" borderId="8" xfId="2" applyNumberFormat="1" applyFont="1" applyFill="1" applyBorder="1" applyAlignment="1">
      <alignment horizontal="center" wrapText="1"/>
    </xf>
    <xf numFmtId="164" fontId="4" fillId="0" borderId="2" xfId="2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164" fontId="4" fillId="0" borderId="8" xfId="4" applyNumberFormat="1" applyFont="1" applyFill="1" applyBorder="1" applyAlignment="1">
      <alignment horizontal="center" wrapText="1"/>
    </xf>
    <xf numFmtId="164" fontId="4" fillId="0" borderId="10" xfId="4" applyNumberFormat="1" applyFont="1" applyFill="1" applyBorder="1" applyAlignment="1">
      <alignment horizontal="center" wrapText="1"/>
    </xf>
    <xf numFmtId="0" fontId="4" fillId="0" borderId="8" xfId="4" applyFont="1" applyFill="1" applyBorder="1" applyAlignment="1">
      <alignment horizontal="center" wrapText="1"/>
    </xf>
    <xf numFmtId="0" fontId="4" fillId="6" borderId="9" xfId="3" applyFont="1" applyFill="1" applyBorder="1" applyAlignment="1" applyProtection="1">
      <alignment horizontal="center" wrapText="1"/>
      <protection locked="0"/>
    </xf>
    <xf numFmtId="0" fontId="4" fillId="0" borderId="8" xfId="3" applyFont="1" applyFill="1" applyBorder="1" applyAlignment="1" applyProtection="1">
      <alignment horizontal="center" wrapText="1"/>
      <protection locked="0"/>
    </xf>
    <xf numFmtId="0" fontId="4" fillId="0" borderId="8" xfId="3" applyFont="1" applyFill="1" applyBorder="1" applyAlignment="1" applyProtection="1">
      <alignment horizontal="center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44" fontId="4" fillId="0" borderId="0" xfId="3" applyNumberFormat="1" applyFont="1" applyFill="1" applyBorder="1" applyAlignment="1" applyProtection="1">
      <alignment horizontal="center"/>
      <protection locked="0"/>
    </xf>
    <xf numFmtId="0" fontId="4" fillId="6" borderId="10" xfId="3" applyFont="1" applyFill="1" applyBorder="1" applyAlignment="1" applyProtection="1">
      <alignment horizontal="center" wrapText="1"/>
      <protection locked="0"/>
    </xf>
    <xf numFmtId="0" fontId="4" fillId="0" borderId="10" xfId="3" applyFont="1" applyFill="1" applyBorder="1" applyAlignment="1" applyProtection="1">
      <alignment horizontal="center" wrapText="1"/>
      <protection locked="0"/>
    </xf>
    <xf numFmtId="0" fontId="4" fillId="0" borderId="10" xfId="3" applyFont="1" applyFill="1" applyBorder="1" applyAlignment="1" applyProtection="1">
      <alignment horizontal="center"/>
      <protection locked="0"/>
    </xf>
    <xf numFmtId="164" fontId="4" fillId="0" borderId="10" xfId="3" applyNumberFormat="1" applyFont="1" applyFill="1" applyBorder="1" applyAlignment="1" applyProtection="1">
      <alignment horizontal="center"/>
      <protection locked="0"/>
    </xf>
    <xf numFmtId="164" fontId="4" fillId="0" borderId="15" xfId="3" applyNumberFormat="1" applyFont="1" applyFill="1" applyBorder="1" applyAlignment="1" applyProtection="1">
      <alignment horizontal="center"/>
      <protection locked="0"/>
    </xf>
    <xf numFmtId="44" fontId="4" fillId="0" borderId="16" xfId="3" applyNumberFormat="1" applyFont="1" applyFill="1" applyBorder="1" applyAlignment="1" applyProtection="1">
      <alignment horizontal="center"/>
      <protection locked="0"/>
    </xf>
    <xf numFmtId="0" fontId="4" fillId="12" borderId="8" xfId="3" applyFont="1" applyFill="1" applyBorder="1" applyAlignment="1" applyProtection="1">
      <alignment horizontal="center" wrapText="1"/>
      <protection locked="0"/>
    </xf>
    <xf numFmtId="0" fontId="4" fillId="4" borderId="8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4" fillId="10" borderId="8" xfId="0" applyFont="1" applyFill="1" applyBorder="1" applyAlignment="1">
      <alignment horizontal="center" wrapText="1"/>
    </xf>
    <xf numFmtId="0" fontId="4" fillId="5" borderId="23" xfId="3" applyFont="1" applyFill="1" applyBorder="1" applyAlignment="1" applyProtection="1">
      <alignment horizontal="center" wrapText="1"/>
      <protection locked="0"/>
    </xf>
    <xf numFmtId="0" fontId="4" fillId="5" borderId="23" xfId="3" applyFont="1" applyFill="1" applyBorder="1" applyAlignment="1" applyProtection="1">
      <alignment horizontal="center"/>
      <protection locked="0"/>
    </xf>
    <xf numFmtId="164" fontId="4" fillId="5" borderId="23" xfId="3" applyNumberFormat="1" applyFont="1" applyFill="1" applyBorder="1" applyAlignment="1" applyProtection="1">
      <alignment horizontal="center"/>
      <protection locked="0"/>
    </xf>
    <xf numFmtId="164" fontId="4" fillId="5" borderId="5" xfId="3" applyNumberFormat="1" applyFont="1" applyFill="1" applyBorder="1" applyAlignment="1" applyProtection="1">
      <alignment horizontal="center"/>
      <protection locked="0"/>
    </xf>
    <xf numFmtId="43" fontId="4" fillId="5" borderId="23" xfId="3" applyNumberFormat="1" applyFont="1" applyFill="1" applyBorder="1" applyAlignment="1" applyProtection="1">
      <alignment horizontal="center" wrapText="1"/>
      <protection locked="0"/>
    </xf>
    <xf numFmtId="0" fontId="4" fillId="6" borderId="23" xfId="3" applyFont="1" applyFill="1" applyBorder="1" applyAlignment="1">
      <alignment horizontal="center" wrapText="1"/>
    </xf>
    <xf numFmtId="0" fontId="4" fillId="0" borderId="0" xfId="3" applyFont="1" applyFill="1" applyBorder="1" applyAlignment="1">
      <alignment horizontal="center" wrapText="1"/>
    </xf>
    <xf numFmtId="164" fontId="4" fillId="5" borderId="2" xfId="3" applyNumberFormat="1" applyFont="1" applyFill="1" applyBorder="1" applyAlignment="1">
      <alignment horizontal="center" wrapText="1"/>
    </xf>
    <xf numFmtId="0" fontId="4" fillId="5" borderId="0" xfId="3" applyFont="1" applyFill="1" applyAlignment="1">
      <alignment horizontal="center"/>
    </xf>
    <xf numFmtId="0" fontId="4" fillId="6" borderId="17" xfId="3" applyFont="1" applyFill="1" applyBorder="1" applyAlignment="1">
      <alignment horizontal="center"/>
    </xf>
    <xf numFmtId="0" fontId="4" fillId="6" borderId="17" xfId="3" applyFont="1" applyFill="1" applyBorder="1" applyAlignment="1">
      <alignment horizontal="center" wrapText="1"/>
    </xf>
    <xf numFmtId="0" fontId="4" fillId="0" borderId="17" xfId="3" applyFont="1" applyFill="1" applyBorder="1" applyAlignment="1">
      <alignment horizontal="center" wrapText="1"/>
    </xf>
    <xf numFmtId="164" fontId="4" fillId="0" borderId="17" xfId="3" applyNumberFormat="1" applyFont="1" applyFill="1" applyBorder="1" applyAlignment="1">
      <alignment horizontal="center" wrapText="1"/>
    </xf>
    <xf numFmtId="0" fontId="4" fillId="0" borderId="17" xfId="3" applyFont="1" applyFill="1" applyBorder="1" applyAlignment="1">
      <alignment horizontal="center"/>
    </xf>
    <xf numFmtId="0" fontId="4" fillId="12" borderId="23" xfId="3" applyFont="1" applyFill="1" applyBorder="1" applyAlignment="1">
      <alignment horizontal="center"/>
    </xf>
    <xf numFmtId="0" fontId="4" fillId="12" borderId="23" xfId="3" applyFont="1" applyFill="1" applyBorder="1" applyAlignment="1">
      <alignment horizontal="center" wrapText="1"/>
    </xf>
    <xf numFmtId="0" fontId="4" fillId="0" borderId="23" xfId="3" applyFont="1" applyFill="1" applyBorder="1" applyAlignment="1">
      <alignment horizontal="center" wrapText="1"/>
    </xf>
    <xf numFmtId="164" fontId="4" fillId="0" borderId="23" xfId="3" applyNumberFormat="1" applyFont="1" applyFill="1" applyBorder="1" applyAlignment="1">
      <alignment horizontal="center" wrapText="1"/>
    </xf>
    <xf numFmtId="164" fontId="4" fillId="0" borderId="5" xfId="3" applyNumberFormat="1" applyFont="1" applyFill="1" applyBorder="1" applyAlignment="1">
      <alignment horizontal="center" wrapText="1"/>
    </xf>
    <xf numFmtId="164" fontId="4" fillId="0" borderId="8" xfId="3" applyNumberFormat="1" applyFont="1" applyFill="1" applyBorder="1" applyAlignment="1">
      <alignment horizontal="center"/>
    </xf>
    <xf numFmtId="0" fontId="5" fillId="5" borderId="8" xfId="5" applyFont="1" applyFill="1" applyBorder="1" applyAlignment="1">
      <alignment horizontal="center"/>
    </xf>
    <xf numFmtId="0" fontId="5" fillId="5" borderId="8" xfId="5" applyFont="1" applyFill="1" applyBorder="1" applyAlignment="1">
      <alignment horizontal="center" wrapText="1"/>
    </xf>
    <xf numFmtId="164" fontId="5" fillId="5" borderId="8" xfId="5" applyNumberFormat="1" applyFont="1" applyFill="1" applyBorder="1" applyAlignment="1">
      <alignment horizontal="center" wrapText="1"/>
    </xf>
    <xf numFmtId="164" fontId="5" fillId="5" borderId="2" xfId="5" applyNumberFormat="1" applyFont="1" applyFill="1" applyBorder="1" applyAlignment="1">
      <alignment horizontal="center" wrapText="1"/>
    </xf>
    <xf numFmtId="0" fontId="5" fillId="5" borderId="0" xfId="5" applyFont="1" applyFill="1" applyBorder="1" applyAlignment="1">
      <alignment horizontal="center"/>
    </xf>
    <xf numFmtId="0" fontId="4" fillId="4" borderId="10" xfId="3" applyFont="1" applyFill="1" applyBorder="1" applyAlignment="1">
      <alignment horizontal="center" wrapText="1"/>
    </xf>
    <xf numFmtId="0" fontId="4" fillId="11" borderId="9" xfId="3" applyFont="1" applyFill="1" applyBorder="1" applyAlignment="1">
      <alignment horizontal="center"/>
    </xf>
    <xf numFmtId="0" fontId="4" fillId="5" borderId="8" xfId="5" applyFont="1" applyFill="1" applyBorder="1" applyAlignment="1" applyProtection="1">
      <alignment horizontal="center" wrapText="1"/>
      <protection locked="0"/>
    </xf>
    <xf numFmtId="0" fontId="4" fillId="5" borderId="8" xfId="5" applyFont="1" applyFill="1" applyBorder="1" applyAlignment="1" applyProtection="1">
      <alignment horizontal="center"/>
      <protection locked="0"/>
    </xf>
    <xf numFmtId="164" fontId="4" fillId="5" borderId="8" xfId="5" applyNumberFormat="1" applyFont="1" applyFill="1" applyBorder="1" applyAlignment="1" applyProtection="1">
      <alignment horizontal="center"/>
      <protection locked="0"/>
    </xf>
    <xf numFmtId="164" fontId="4" fillId="5" borderId="2" xfId="5" applyNumberFormat="1" applyFont="1" applyFill="1" applyBorder="1" applyAlignment="1" applyProtection="1">
      <alignment horizontal="center"/>
      <protection locked="0"/>
    </xf>
    <xf numFmtId="43" fontId="4" fillId="5" borderId="8" xfId="5" applyNumberFormat="1" applyFont="1" applyFill="1" applyBorder="1" applyAlignment="1" applyProtection="1">
      <alignment horizontal="center" wrapText="1"/>
      <protection locked="0"/>
    </xf>
    <xf numFmtId="44" fontId="4" fillId="5" borderId="0" xfId="5" applyNumberFormat="1" applyFont="1" applyFill="1" applyBorder="1" applyAlignment="1" applyProtection="1">
      <alignment horizontal="center"/>
      <protection locked="0"/>
    </xf>
    <xf numFmtId="0" fontId="4" fillId="6" borderId="18" xfId="3" applyFont="1" applyFill="1" applyBorder="1" applyAlignment="1">
      <alignment horizontal="center"/>
    </xf>
    <xf numFmtId="0" fontId="4" fillId="6" borderId="19" xfId="3" applyFont="1" applyFill="1" applyBorder="1" applyAlignment="1">
      <alignment horizontal="center" wrapText="1"/>
    </xf>
    <xf numFmtId="0" fontId="4" fillId="0" borderId="19" xfId="3" applyFont="1" applyFill="1" applyBorder="1" applyAlignment="1">
      <alignment horizontal="center" wrapText="1"/>
    </xf>
    <xf numFmtId="164" fontId="4" fillId="0" borderId="19" xfId="3" applyNumberFormat="1" applyFont="1" applyFill="1" applyBorder="1" applyAlignment="1">
      <alignment horizontal="center" wrapText="1"/>
    </xf>
    <xf numFmtId="164" fontId="4" fillId="0" borderId="19" xfId="4" applyNumberFormat="1" applyFont="1" applyFill="1" applyBorder="1" applyAlignment="1">
      <alignment horizontal="center" wrapText="1"/>
    </xf>
    <xf numFmtId="164" fontId="4" fillId="0" borderId="20" xfId="3" applyNumberFormat="1" applyFont="1" applyFill="1" applyBorder="1" applyAlignment="1">
      <alignment horizontal="center" wrapText="1"/>
    </xf>
    <xf numFmtId="0" fontId="4" fillId="0" borderId="22" xfId="3" applyFont="1" applyFill="1" applyBorder="1" applyAlignment="1">
      <alignment horizontal="center"/>
    </xf>
    <xf numFmtId="0" fontId="4" fillId="12" borderId="9" xfId="3" applyFont="1" applyFill="1" applyBorder="1" applyAlignment="1">
      <alignment horizontal="center"/>
    </xf>
    <xf numFmtId="0" fontId="4" fillId="12" borderId="10" xfId="3" applyFont="1" applyFill="1" applyBorder="1" applyAlignment="1">
      <alignment horizontal="center" wrapText="1"/>
    </xf>
    <xf numFmtId="0" fontId="4" fillId="6" borderId="8" xfId="3" applyFont="1" applyFill="1" applyBorder="1" applyAlignment="1" applyProtection="1">
      <alignment horizontal="center" wrapText="1"/>
      <protection locked="0"/>
    </xf>
    <xf numFmtId="0" fontId="4" fillId="12" borderId="9" xfId="3" applyFont="1" applyFill="1" applyBorder="1" applyAlignment="1" applyProtection="1">
      <alignment horizontal="center" wrapText="1"/>
      <protection locked="0"/>
    </xf>
    <xf numFmtId="0" fontId="4" fillId="12" borderId="10" xfId="3" applyFont="1" applyFill="1" applyBorder="1" applyAlignment="1" applyProtection="1">
      <alignment horizontal="center" wrapText="1"/>
      <protection locked="0"/>
    </xf>
    <xf numFmtId="0" fontId="4" fillId="6" borderId="8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 wrapText="1"/>
    </xf>
    <xf numFmtId="0" fontId="4" fillId="12" borderId="10" xfId="0" applyFont="1" applyFill="1" applyBorder="1" applyAlignment="1">
      <alignment horizontal="center" wrapText="1"/>
    </xf>
    <xf numFmtId="0" fontId="4" fillId="0" borderId="8" xfId="6" applyFont="1" applyFill="1" applyBorder="1" applyAlignment="1">
      <alignment horizontal="center" wrapText="1"/>
    </xf>
    <xf numFmtId="0" fontId="5" fillId="5" borderId="9" xfId="3" applyFont="1" applyFill="1" applyBorder="1" applyAlignment="1" applyProtection="1">
      <alignment horizontal="center" wrapText="1"/>
      <protection locked="0"/>
    </xf>
    <xf numFmtId="43" fontId="4" fillId="5" borderId="10" xfId="3" applyNumberFormat="1" applyFont="1" applyFill="1" applyBorder="1" applyAlignment="1" applyProtection="1">
      <alignment horizontal="center" wrapText="1"/>
      <protection locked="0"/>
    </xf>
    <xf numFmtId="164" fontId="4" fillId="0" borderId="0" xfId="0" applyNumberFormat="1" applyFont="1" applyFill="1" applyAlignment="1">
      <alignment horizontal="center"/>
    </xf>
    <xf numFmtId="0" fontId="5" fillId="13" borderId="1" xfId="0" applyNumberFormat="1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center" wrapText="1"/>
    </xf>
    <xf numFmtId="164" fontId="11" fillId="2" borderId="8" xfId="3" applyNumberFormat="1" applyFont="1" applyBorder="1" applyAlignment="1">
      <alignment horizontal="center"/>
    </xf>
    <xf numFmtId="164" fontId="4" fillId="5" borderId="8" xfId="3" applyNumberFormat="1" applyFont="1" applyFill="1" applyBorder="1" applyAlignment="1">
      <alignment horizontal="center"/>
    </xf>
    <xf numFmtId="164" fontId="4" fillId="5" borderId="10" xfId="3" applyNumberFormat="1" applyFont="1" applyFill="1" applyBorder="1" applyAlignment="1">
      <alignment horizontal="center"/>
    </xf>
    <xf numFmtId="164" fontId="4" fillId="0" borderId="24" xfId="3" applyNumberFormat="1" applyFont="1" applyFill="1" applyBorder="1" applyAlignment="1">
      <alignment horizontal="center"/>
    </xf>
    <xf numFmtId="164" fontId="4" fillId="0" borderId="10" xfId="3" applyNumberFormat="1" applyFont="1" applyFill="1" applyBorder="1" applyAlignment="1">
      <alignment horizontal="center"/>
    </xf>
    <xf numFmtId="164" fontId="4" fillId="0" borderId="10" xfId="2" applyNumberFormat="1" applyFont="1" applyFill="1" applyBorder="1" applyAlignment="1">
      <alignment horizontal="center"/>
    </xf>
    <xf numFmtId="164" fontId="4" fillId="0" borderId="8" xfId="2" applyNumberFormat="1" applyFont="1" applyFill="1" applyBorder="1" applyAlignment="1">
      <alignment horizontal="center"/>
    </xf>
    <xf numFmtId="164" fontId="4" fillId="0" borderId="23" xfId="3" applyNumberFormat="1" applyFont="1" applyFill="1" applyBorder="1" applyAlignment="1">
      <alignment horizontal="center"/>
    </xf>
    <xf numFmtId="164" fontId="4" fillId="5" borderId="8" xfId="4" applyNumberFormat="1" applyFont="1" applyFill="1" applyBorder="1" applyAlignment="1" applyProtection="1">
      <alignment horizontal="center"/>
      <protection locked="0"/>
    </xf>
    <xf numFmtId="164" fontId="4" fillId="0" borderId="19" xfId="3" applyNumberFormat="1" applyFont="1" applyFill="1" applyBorder="1" applyAlignment="1">
      <alignment horizontal="center"/>
    </xf>
    <xf numFmtId="164" fontId="4" fillId="0" borderId="10" xfId="6" applyNumberFormat="1" applyFont="1" applyFill="1" applyBorder="1" applyAlignment="1">
      <alignment horizontal="center"/>
    </xf>
    <xf numFmtId="164" fontId="2" fillId="2" borderId="8" xfId="3" applyNumberFormat="1" applyBorder="1" applyAlignment="1">
      <alignment horizontal="center" wrapText="1"/>
    </xf>
    <xf numFmtId="164" fontId="2" fillId="2" borderId="2" xfId="3" applyNumberFormat="1" applyBorder="1" applyAlignment="1">
      <alignment horizontal="center" wrapText="1"/>
    </xf>
    <xf numFmtId="0" fontId="2" fillId="2" borderId="0" xfId="3" applyBorder="1" applyAlignment="1">
      <alignment horizontal="center"/>
    </xf>
    <xf numFmtId="164" fontId="2" fillId="2" borderId="8" xfId="3" applyNumberFormat="1" applyBorder="1" applyAlignment="1">
      <alignment horizontal="center"/>
    </xf>
    <xf numFmtId="0" fontId="2" fillId="2" borderId="8" xfId="3" applyBorder="1" applyAlignment="1" applyProtection="1">
      <alignment horizontal="center" wrapText="1"/>
      <protection locked="0"/>
    </xf>
    <xf numFmtId="0" fontId="2" fillId="2" borderId="8" xfId="3" applyBorder="1" applyAlignment="1" applyProtection="1">
      <alignment horizontal="center"/>
      <protection locked="0"/>
    </xf>
    <xf numFmtId="164" fontId="2" fillId="2" borderId="2" xfId="3" applyNumberFormat="1" applyBorder="1" applyAlignment="1" applyProtection="1">
      <alignment horizontal="center"/>
      <protection locked="0"/>
    </xf>
    <xf numFmtId="44" fontId="2" fillId="2" borderId="0" xfId="3" applyNumberFormat="1" applyBorder="1" applyAlignment="1" applyProtection="1">
      <alignment horizontal="center"/>
      <protection locked="0"/>
    </xf>
    <xf numFmtId="0" fontId="2" fillId="2" borderId="9" xfId="3" applyBorder="1" applyAlignment="1">
      <alignment horizontal="center"/>
    </xf>
    <xf numFmtId="0" fontId="2" fillId="2" borderId="10" xfId="3" applyBorder="1" applyAlignment="1">
      <alignment horizontal="center" wrapText="1"/>
    </xf>
    <xf numFmtId="164" fontId="2" fillId="2" borderId="10" xfId="3" applyNumberFormat="1" applyBorder="1" applyAlignment="1">
      <alignment horizontal="center" wrapText="1"/>
    </xf>
    <xf numFmtId="164" fontId="2" fillId="2" borderId="15" xfId="3" applyNumberFormat="1" applyBorder="1" applyAlignment="1">
      <alignment horizontal="center" wrapText="1"/>
    </xf>
    <xf numFmtId="0" fontId="2" fillId="2" borderId="16" xfId="3" applyBorder="1" applyAlignment="1">
      <alignment horizontal="center"/>
    </xf>
    <xf numFmtId="164" fontId="2" fillId="2" borderId="10" xfId="3" applyNumberFormat="1" applyBorder="1" applyAlignment="1">
      <alignment horizontal="center"/>
    </xf>
    <xf numFmtId="164" fontId="2" fillId="2" borderId="2" xfId="3" applyNumberFormat="1" applyBorder="1" applyAlignment="1">
      <alignment horizontal="center"/>
    </xf>
    <xf numFmtId="44" fontId="2" fillId="2" borderId="0" xfId="3" applyNumberFormat="1" applyBorder="1"/>
    <xf numFmtId="164" fontId="4" fillId="5" borderId="8" xfId="3" applyNumberFormat="1" applyFont="1" applyFill="1" applyBorder="1" applyAlignment="1" applyProtection="1">
      <alignment horizontal="center"/>
    </xf>
    <xf numFmtId="44" fontId="4" fillId="0" borderId="8" xfId="3" applyNumberFormat="1" applyFont="1" applyFill="1" applyBorder="1" applyAlignment="1" applyProtection="1">
      <alignment vertical="center"/>
    </xf>
    <xf numFmtId="0" fontId="4" fillId="5" borderId="8" xfId="3" applyFont="1" applyFill="1" applyBorder="1" applyAlignment="1" applyProtection="1">
      <alignment horizontal="center"/>
    </xf>
    <xf numFmtId="0" fontId="4" fillId="5" borderId="10" xfId="3" applyFont="1" applyFill="1" applyBorder="1" applyAlignment="1" applyProtection="1">
      <alignment horizontal="center"/>
    </xf>
    <xf numFmtId="164" fontId="4" fillId="5" borderId="10" xfId="3" applyNumberFormat="1" applyFont="1" applyFill="1" applyBorder="1" applyAlignment="1" applyProtection="1">
      <alignment horizontal="center"/>
    </xf>
    <xf numFmtId="164" fontId="4" fillId="5" borderId="15" xfId="3" applyNumberFormat="1" applyFont="1" applyFill="1" applyBorder="1" applyAlignment="1" applyProtection="1">
      <alignment horizontal="center"/>
    </xf>
    <xf numFmtId="43" fontId="4" fillId="5" borderId="8" xfId="3" applyNumberFormat="1" applyFont="1" applyFill="1" applyBorder="1" applyAlignment="1" applyProtection="1">
      <alignment horizontal="center" wrapText="1"/>
    </xf>
    <xf numFmtId="44" fontId="4" fillId="5" borderId="16" xfId="3" applyNumberFormat="1" applyFont="1" applyFill="1" applyBorder="1" applyAlignment="1" applyProtection="1">
      <alignment horizontal="center"/>
    </xf>
    <xf numFmtId="0" fontId="4" fillId="5" borderId="8" xfId="3" applyFont="1" applyFill="1" applyBorder="1" applyAlignment="1" applyProtection="1">
      <alignment horizontal="center" wrapText="1"/>
    </xf>
    <xf numFmtId="164" fontId="4" fillId="5" borderId="10" xfId="3" applyNumberFormat="1" applyFont="1" applyFill="1" applyBorder="1" applyAlignment="1" applyProtection="1">
      <alignment horizontal="center" wrapText="1"/>
    </xf>
    <xf numFmtId="44" fontId="4" fillId="5" borderId="15" xfId="3" applyNumberFormat="1" applyFont="1" applyFill="1" applyBorder="1" applyAlignment="1" applyProtection="1">
      <alignment horizontal="center" wrapText="1"/>
    </xf>
    <xf numFmtId="164" fontId="4" fillId="5" borderId="8" xfId="3" applyNumberFormat="1" applyFont="1" applyFill="1" applyBorder="1" applyAlignment="1" applyProtection="1">
      <alignment horizontal="center" wrapText="1"/>
    </xf>
    <xf numFmtId="44" fontId="4" fillId="5" borderId="2" xfId="3" applyNumberFormat="1" applyFont="1" applyFill="1" applyBorder="1" applyAlignment="1" applyProtection="1">
      <alignment horizontal="center" wrapText="1"/>
    </xf>
    <xf numFmtId="164" fontId="4" fillId="5" borderId="0" xfId="3" applyNumberFormat="1" applyFont="1" applyFill="1" applyBorder="1" applyAlignment="1" applyProtection="1">
      <alignment horizontal="center"/>
    </xf>
    <xf numFmtId="164" fontId="4" fillId="5" borderId="2" xfId="3" applyNumberFormat="1" applyFont="1" applyFill="1" applyBorder="1" applyAlignment="1" applyProtection="1">
      <alignment horizontal="center"/>
    </xf>
    <xf numFmtId="44" fontId="4" fillId="5" borderId="0" xfId="3" applyNumberFormat="1" applyFont="1" applyFill="1" applyBorder="1" applyAlignment="1" applyProtection="1">
      <alignment horizontal="center"/>
    </xf>
    <xf numFmtId="0" fontId="2" fillId="2" borderId="10" xfId="3" applyBorder="1" applyAlignment="1">
      <alignment horizontal="center" vertical="center" wrapText="1"/>
    </xf>
    <xf numFmtId="44" fontId="2" fillId="2" borderId="10" xfId="3" applyNumberFormat="1" applyBorder="1"/>
    <xf numFmtId="0" fontId="4" fillId="0" borderId="26" xfId="3" applyFont="1" applyFill="1" applyBorder="1" applyAlignment="1">
      <alignment horizontal="center" wrapText="1"/>
    </xf>
    <xf numFmtId="164" fontId="4" fillId="0" borderId="26" xfId="3" applyNumberFormat="1" applyFont="1" applyFill="1" applyBorder="1" applyAlignment="1">
      <alignment horizontal="center" wrapText="1"/>
    </xf>
    <xf numFmtId="164" fontId="4" fillId="0" borderId="27" xfId="3" applyNumberFormat="1" applyFont="1" applyFill="1" applyBorder="1" applyAlignment="1">
      <alignment horizontal="center" wrapText="1"/>
    </xf>
    <xf numFmtId="164" fontId="4" fillId="0" borderId="26" xfId="3" applyNumberFormat="1" applyFont="1" applyFill="1" applyBorder="1" applyAlignment="1">
      <alignment horizontal="center"/>
    </xf>
    <xf numFmtId="44" fontId="4" fillId="0" borderId="26" xfId="3" applyNumberFormat="1" applyFont="1" applyFill="1" applyBorder="1"/>
    <xf numFmtId="0" fontId="4" fillId="12" borderId="25" xfId="3" applyFont="1" applyFill="1" applyBorder="1" applyAlignment="1">
      <alignment horizontal="center"/>
    </xf>
    <xf numFmtId="0" fontId="4" fillId="12" borderId="26" xfId="3" applyFont="1" applyFill="1" applyBorder="1" applyAlignment="1">
      <alignment horizontal="center" vertical="center" wrapText="1"/>
    </xf>
    <xf numFmtId="0" fontId="4" fillId="12" borderId="26" xfId="3" applyFont="1" applyFill="1" applyBorder="1" applyAlignment="1">
      <alignment horizontal="center" wrapText="1"/>
    </xf>
    <xf numFmtId="0" fontId="4" fillId="12" borderId="8" xfId="3" applyFont="1" applyFill="1" applyBorder="1" applyAlignment="1">
      <alignment horizontal="center" vertical="center" wrapText="1"/>
    </xf>
    <xf numFmtId="0" fontId="2" fillId="2" borderId="8" xfId="3" applyNumberFormat="1" applyBorder="1" applyAlignment="1">
      <alignment horizontal="center" wrapText="1"/>
    </xf>
    <xf numFmtId="0" fontId="4" fillId="10" borderId="21" xfId="3" applyFont="1" applyFill="1" applyBorder="1" applyAlignment="1">
      <alignment horizontal="center"/>
    </xf>
    <xf numFmtId="0" fontId="10" fillId="0" borderId="21" xfId="3" applyFont="1" applyFill="1" applyBorder="1" applyAlignment="1">
      <alignment horizontal="center" vertical="center" wrapText="1"/>
    </xf>
    <xf numFmtId="0" fontId="4" fillId="10" borderId="21" xfId="3" applyFont="1" applyFill="1" applyBorder="1" applyAlignment="1">
      <alignment horizontal="center" wrapText="1"/>
    </xf>
    <xf numFmtId="164" fontId="4" fillId="0" borderId="21" xfId="3" applyNumberFormat="1" applyFont="1" applyFill="1" applyBorder="1" applyAlignment="1">
      <alignment horizontal="center" wrapText="1"/>
    </xf>
    <xf numFmtId="164" fontId="4" fillId="0" borderId="28" xfId="3" applyNumberFormat="1" applyFont="1" applyFill="1" applyBorder="1" applyAlignment="1">
      <alignment horizontal="center" wrapText="1"/>
    </xf>
    <xf numFmtId="164" fontId="4" fillId="0" borderId="21" xfId="3" applyNumberFormat="1" applyFont="1" applyFill="1" applyBorder="1" applyAlignment="1">
      <alignment horizontal="center"/>
    </xf>
    <xf numFmtId="44" fontId="10" fillId="0" borderId="21" xfId="3" applyNumberFormat="1" applyFont="1" applyFill="1" applyBorder="1"/>
    <xf numFmtId="44" fontId="4" fillId="0" borderId="23" xfId="3" applyNumberFormat="1" applyFont="1" applyFill="1" applyBorder="1"/>
    <xf numFmtId="0" fontId="4" fillId="0" borderId="8" xfId="5" applyFont="1" applyFill="1" applyBorder="1" applyAlignment="1">
      <alignment horizontal="center"/>
    </xf>
    <xf numFmtId="0" fontId="4" fillId="12" borderId="18" xfId="3" applyFont="1" applyFill="1" applyBorder="1" applyAlignment="1">
      <alignment horizontal="center"/>
    </xf>
    <xf numFmtId="0" fontId="4" fillId="12" borderId="19" xfId="3" applyFont="1" applyFill="1" applyBorder="1" applyAlignment="1">
      <alignment horizontal="center" wrapText="1"/>
    </xf>
    <xf numFmtId="44" fontId="4" fillId="0" borderId="19" xfId="3" applyNumberFormat="1" applyFont="1" applyFill="1" applyBorder="1"/>
    <xf numFmtId="0" fontId="2" fillId="2" borderId="8" xfId="3" applyBorder="1" applyAlignment="1" applyProtection="1">
      <alignment horizontal="center" vertical="center" wrapText="1"/>
      <protection locked="0"/>
    </xf>
    <xf numFmtId="44" fontId="2" fillId="2" borderId="8" xfId="3" applyNumberFormat="1" applyBorder="1" applyAlignment="1" applyProtection="1">
      <alignment vertical="center"/>
      <protection locked="0"/>
    </xf>
    <xf numFmtId="0" fontId="2" fillId="0" borderId="8" xfId="3" applyFill="1" applyBorder="1" applyAlignment="1">
      <alignment horizontal="center"/>
    </xf>
    <xf numFmtId="0" fontId="2" fillId="0" borderId="8" xfId="3" applyFill="1" applyBorder="1" applyAlignment="1">
      <alignment horizontal="center" vertical="center" wrapText="1"/>
    </xf>
    <xf numFmtId="0" fontId="2" fillId="0" borderId="8" xfId="3" applyFill="1" applyBorder="1" applyAlignment="1">
      <alignment horizontal="center" wrapText="1"/>
    </xf>
    <xf numFmtId="164" fontId="2" fillId="0" borderId="8" xfId="3" applyNumberFormat="1" applyFill="1" applyBorder="1" applyAlignment="1">
      <alignment horizontal="center" wrapText="1"/>
    </xf>
    <xf numFmtId="164" fontId="2" fillId="0" borderId="2" xfId="3" applyNumberFormat="1" applyFill="1" applyBorder="1" applyAlignment="1">
      <alignment horizontal="center" wrapText="1"/>
    </xf>
    <xf numFmtId="0" fontId="2" fillId="0" borderId="0" xfId="3" applyFill="1" applyBorder="1" applyAlignment="1">
      <alignment horizontal="center"/>
    </xf>
    <xf numFmtId="164" fontId="2" fillId="0" borderId="8" xfId="3" applyNumberFormat="1" applyFill="1" applyBorder="1" applyAlignment="1">
      <alignment horizontal="center"/>
    </xf>
    <xf numFmtId="44" fontId="2" fillId="0" borderId="8" xfId="3" applyNumberFormat="1" applyFill="1" applyBorder="1"/>
    <xf numFmtId="0" fontId="2" fillId="0" borderId="0" xfId="3" applyFill="1" applyAlignment="1">
      <alignment horizontal="center"/>
    </xf>
    <xf numFmtId="0" fontId="6" fillId="7" borderId="8" xfId="4" applyBorder="1" applyAlignment="1">
      <alignment horizontal="center" wrapText="1"/>
    </xf>
    <xf numFmtId="164" fontId="6" fillId="7" borderId="8" xfId="4" applyNumberFormat="1" applyBorder="1" applyAlignment="1">
      <alignment horizontal="center" wrapText="1"/>
    </xf>
    <xf numFmtId="164" fontId="6" fillId="7" borderId="2" xfId="4" applyNumberFormat="1" applyBorder="1" applyAlignment="1">
      <alignment horizontal="center" wrapText="1"/>
    </xf>
    <xf numFmtId="164" fontId="2" fillId="2" borderId="8" xfId="3" applyNumberFormat="1" applyBorder="1" applyAlignment="1" applyProtection="1">
      <alignment horizontal="center"/>
    </xf>
    <xf numFmtId="0" fontId="2" fillId="2" borderId="8" xfId="3" applyBorder="1" applyAlignment="1" applyProtection="1">
      <alignment horizontal="center"/>
    </xf>
    <xf numFmtId="0" fontId="2" fillId="0" borderId="9" xfId="3" applyFill="1" applyBorder="1" applyAlignment="1">
      <alignment horizontal="center"/>
    </xf>
    <xf numFmtId="0" fontId="2" fillId="0" borderId="10" xfId="3" applyFill="1" applyBorder="1" applyAlignment="1">
      <alignment horizontal="center" vertical="center" wrapText="1"/>
    </xf>
    <xf numFmtId="0" fontId="2" fillId="0" borderId="10" xfId="3" applyFill="1" applyBorder="1" applyAlignment="1">
      <alignment horizontal="center" wrapText="1"/>
    </xf>
    <xf numFmtId="164" fontId="2" fillId="0" borderId="10" xfId="3" applyNumberFormat="1" applyFill="1" applyBorder="1" applyAlignment="1">
      <alignment horizontal="center" wrapText="1"/>
    </xf>
    <xf numFmtId="164" fontId="2" fillId="0" borderId="15" xfId="3" applyNumberFormat="1" applyFill="1" applyBorder="1" applyAlignment="1">
      <alignment horizontal="center" wrapText="1"/>
    </xf>
    <xf numFmtId="0" fontId="2" fillId="0" borderId="16" xfId="3" applyFill="1" applyBorder="1" applyAlignment="1">
      <alignment horizontal="center"/>
    </xf>
    <xf numFmtId="164" fontId="2" fillId="0" borderId="10" xfId="3" applyNumberFormat="1" applyFill="1" applyBorder="1" applyAlignment="1">
      <alignment horizontal="center"/>
    </xf>
    <xf numFmtId="44" fontId="2" fillId="0" borderId="10" xfId="3" applyNumberFormat="1" applyFill="1" applyBorder="1"/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/>
    <xf numFmtId="164" fontId="4" fillId="0" borderId="8" xfId="0" applyNumberFormat="1" applyFont="1" applyFill="1" applyBorder="1" applyAlignment="1">
      <alignment horizontal="center"/>
    </xf>
    <xf numFmtId="0" fontId="2" fillId="2" borderId="8" xfId="3" applyBorder="1"/>
    <xf numFmtId="0" fontId="2" fillId="2" borderId="0" xfId="3"/>
    <xf numFmtId="0" fontId="2" fillId="2" borderId="23" xfId="3" applyBorder="1" applyAlignment="1">
      <alignment horizontal="center" wrapText="1"/>
    </xf>
    <xf numFmtId="0" fontId="5" fillId="13" borderId="0" xfId="0" applyFont="1" applyFill="1" applyAlignment="1">
      <alignment horizontal="center"/>
    </xf>
    <xf numFmtId="44" fontId="2" fillId="2" borderId="4" xfId="3" applyNumberFormat="1" applyBorder="1"/>
    <xf numFmtId="0" fontId="6" fillId="7" borderId="8" xfId="4" applyBorder="1" applyAlignment="1">
      <alignment horizontal="center"/>
    </xf>
    <xf numFmtId="0" fontId="6" fillId="7" borderId="8" xfId="4" applyBorder="1" applyAlignment="1">
      <alignment horizontal="center" vertical="center" wrapText="1"/>
    </xf>
    <xf numFmtId="0" fontId="6" fillId="7" borderId="0" xfId="4" applyAlignment="1">
      <alignment horizontal="center"/>
    </xf>
    <xf numFmtId="164" fontId="6" fillId="7" borderId="8" xfId="4" applyNumberFormat="1" applyBorder="1" applyAlignment="1">
      <alignment horizontal="center"/>
    </xf>
    <xf numFmtId="44" fontId="6" fillId="7" borderId="8" xfId="4" applyNumberFormat="1" applyBorder="1"/>
    <xf numFmtId="44" fontId="2" fillId="2" borderId="2" xfId="3" applyNumberFormat="1" applyBorder="1" applyAlignment="1">
      <alignment horizontal="center" wrapText="1"/>
    </xf>
    <xf numFmtId="0" fontId="11" fillId="2" borderId="8" xfId="3" applyNumberFormat="1" applyFont="1" applyBorder="1" applyAlignment="1">
      <alignment horizontal="center" wrapText="1"/>
    </xf>
    <xf numFmtId="0" fontId="4" fillId="0" borderId="8" xfId="3" applyNumberFormat="1" applyFont="1" applyFill="1" applyBorder="1" applyAlignment="1" applyProtection="1">
      <alignment horizontal="center"/>
      <protection locked="0"/>
    </xf>
    <xf numFmtId="0" fontId="4" fillId="0" borderId="8" xfId="3" applyNumberFormat="1" applyFont="1" applyFill="1" applyBorder="1" applyAlignment="1">
      <alignment horizontal="center" wrapText="1"/>
    </xf>
    <xf numFmtId="0" fontId="4" fillId="5" borderId="10" xfId="3" applyNumberFormat="1" applyFont="1" applyFill="1" applyBorder="1" applyAlignment="1" applyProtection="1">
      <alignment horizontal="center" wrapText="1"/>
    </xf>
    <xf numFmtId="0" fontId="2" fillId="2" borderId="8" xfId="3" applyNumberFormat="1" applyBorder="1" applyAlignment="1" applyProtection="1">
      <alignment horizontal="center"/>
      <protection locked="0"/>
    </xf>
    <xf numFmtId="0" fontId="4" fillId="0" borderId="10" xfId="3" applyNumberFormat="1" applyFont="1" applyFill="1" applyBorder="1" applyAlignment="1">
      <alignment horizontal="center" wrapText="1"/>
    </xf>
    <xf numFmtId="0" fontId="4" fillId="5" borderId="8" xfId="3" applyNumberFormat="1" applyFont="1" applyFill="1" applyBorder="1" applyAlignment="1" applyProtection="1">
      <alignment horizontal="center" wrapText="1"/>
    </xf>
    <xf numFmtId="0" fontId="4" fillId="3" borderId="0" xfId="0" quotePrefix="1" applyFont="1" applyFill="1" applyBorder="1" applyAlignment="1">
      <alignment horizontal="center" vertical="center" wrapText="1"/>
    </xf>
  </cellXfs>
  <cellStyles count="7">
    <cellStyle name="Bad" xfId="6" builtinId="27"/>
    <cellStyle name="Check Cell" xfId="5" builtinId="23"/>
    <cellStyle name="Comma" xfId="1" builtinId="3"/>
    <cellStyle name="Currency" xfId="2" builtinId="4"/>
    <cellStyle name="Good" xfId="3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305"/>
  <sheetViews>
    <sheetView tabSelected="1" zoomScaleNormal="100" workbookViewId="0">
      <pane xSplit="4" ySplit="6" topLeftCell="E1055" activePane="bottomRight" state="frozen"/>
      <selection pane="topRight" activeCell="E1" sqref="E1"/>
      <selection pane="bottomLeft" activeCell="A7" sqref="A7"/>
      <selection pane="bottomRight" activeCell="A1058" sqref="A1058:XFD1058"/>
    </sheetView>
  </sheetViews>
  <sheetFormatPr defaultColWidth="9.140625" defaultRowHeight="27" customHeight="1" x14ac:dyDescent="0.2"/>
  <cols>
    <col min="1" max="1" width="9.140625" style="81"/>
    <col min="2" max="2" width="22.5703125" style="28" hidden="1" customWidth="1"/>
    <col min="3" max="3" width="29.42578125" style="81" customWidth="1"/>
    <col min="4" max="4" width="21.7109375" style="81" customWidth="1"/>
    <col min="5" max="5" width="13.85546875" style="81" customWidth="1"/>
    <col min="6" max="6" width="15.7109375" style="81" customWidth="1"/>
    <col min="7" max="8" width="15.7109375" style="245" customWidth="1"/>
    <col min="9" max="9" width="13.42578125" style="245" customWidth="1"/>
    <col min="10" max="10" width="15.7109375" style="81" customWidth="1"/>
    <col min="11" max="12" width="15.7109375" style="245" customWidth="1"/>
    <col min="13" max="13" width="13.42578125" style="245" customWidth="1"/>
    <col min="14" max="14" width="16.5703125" style="101" customWidth="1"/>
    <col min="15" max="15" width="1.85546875" style="81" customWidth="1"/>
    <col min="16" max="16" width="16" style="245" bestFit="1" customWidth="1"/>
    <col min="17" max="17" width="14.85546875" style="245" customWidth="1"/>
    <col min="18" max="18" width="16" style="28" hidden="1" customWidth="1"/>
    <col min="19" max="16384" width="9.140625" style="81"/>
  </cols>
  <sheetData>
    <row r="1" spans="1:18" s="80" customFormat="1" ht="27" customHeight="1" x14ac:dyDescent="0.2">
      <c r="B1" s="27"/>
      <c r="G1" s="89"/>
      <c r="H1" s="89"/>
      <c r="I1" s="89"/>
      <c r="K1" s="89"/>
      <c r="L1" s="89"/>
      <c r="M1" s="89"/>
      <c r="N1" s="90"/>
      <c r="O1" s="81"/>
      <c r="P1" s="89"/>
      <c r="Q1" s="89"/>
      <c r="R1" s="27"/>
    </row>
    <row r="2" spans="1:18" s="80" customFormat="1" ht="27" customHeight="1" thickBot="1" x14ac:dyDescent="0.25">
      <c r="A2" s="345"/>
      <c r="B2" s="29"/>
      <c r="C2" s="91" t="s">
        <v>0</v>
      </c>
      <c r="D2" s="91"/>
      <c r="G2" s="89"/>
      <c r="H2" s="89"/>
      <c r="I2" s="89"/>
      <c r="K2" s="89"/>
      <c r="L2" s="89"/>
      <c r="M2" s="89"/>
      <c r="N2" s="90"/>
      <c r="O2" s="81"/>
      <c r="P2" s="89"/>
      <c r="Q2" s="89"/>
      <c r="R2" s="27"/>
    </row>
    <row r="3" spans="1:18" s="80" customFormat="1" ht="27" customHeight="1" thickBot="1" x14ac:dyDescent="0.25">
      <c r="A3" s="345"/>
      <c r="B3" s="29"/>
      <c r="C3" s="91" t="s">
        <v>1</v>
      </c>
      <c r="D3" s="91"/>
      <c r="G3" s="89"/>
      <c r="H3" s="246">
        <v>2019</v>
      </c>
      <c r="I3" s="89"/>
      <c r="K3" s="89"/>
      <c r="L3" s="89"/>
      <c r="M3" s="89"/>
      <c r="N3" s="90"/>
      <c r="O3" s="81"/>
      <c r="P3" s="89"/>
      <c r="Q3" s="89"/>
      <c r="R3" s="27"/>
    </row>
    <row r="4" spans="1:18" s="80" customFormat="1" ht="27" customHeight="1" x14ac:dyDescent="0.2">
      <c r="B4" s="27"/>
      <c r="G4" s="92">
        <v>0.05</v>
      </c>
      <c r="H4" s="92"/>
      <c r="I4" s="92">
        <v>0.03</v>
      </c>
      <c r="J4" s="90"/>
      <c r="K4" s="92">
        <v>0.2</v>
      </c>
      <c r="L4" s="92"/>
      <c r="M4" s="92">
        <v>0.03</v>
      </c>
      <c r="N4" s="90"/>
      <c r="O4" s="81"/>
      <c r="P4" s="89"/>
      <c r="Q4" s="89"/>
      <c r="R4" s="27"/>
    </row>
    <row r="5" spans="1:18" ht="27" customHeight="1" x14ac:dyDescent="0.2">
      <c r="A5" s="82"/>
      <c r="B5" s="57"/>
      <c r="C5" s="93" t="s">
        <v>2</v>
      </c>
      <c r="D5" s="93"/>
      <c r="E5" s="94"/>
      <c r="F5" s="95"/>
      <c r="G5" s="96" t="s">
        <v>3</v>
      </c>
      <c r="H5" s="96"/>
      <c r="I5" s="97"/>
      <c r="J5" s="98"/>
      <c r="K5" s="99" t="s">
        <v>4</v>
      </c>
      <c r="L5" s="99"/>
      <c r="M5" s="100"/>
      <c r="R5" s="30"/>
    </row>
    <row r="6" spans="1:18" ht="27" customHeight="1" x14ac:dyDescent="0.2">
      <c r="A6" s="83" t="s">
        <v>5</v>
      </c>
      <c r="B6" s="32" t="s">
        <v>6</v>
      </c>
      <c r="C6" s="102" t="s">
        <v>7</v>
      </c>
      <c r="D6" s="102" t="s">
        <v>8</v>
      </c>
      <c r="E6" s="103" t="s">
        <v>9</v>
      </c>
      <c r="F6" s="104" t="s">
        <v>10</v>
      </c>
      <c r="G6" s="105" t="s">
        <v>11</v>
      </c>
      <c r="H6" s="105" t="s">
        <v>12</v>
      </c>
      <c r="I6" s="106" t="s">
        <v>13</v>
      </c>
      <c r="J6" s="104" t="s">
        <v>10</v>
      </c>
      <c r="K6" s="105" t="s">
        <v>14</v>
      </c>
      <c r="L6" s="105" t="s">
        <v>12</v>
      </c>
      <c r="M6" s="106" t="s">
        <v>13</v>
      </c>
      <c r="N6" s="107" t="s">
        <v>15</v>
      </c>
      <c r="P6" s="247" t="s">
        <v>16</v>
      </c>
      <c r="Q6" s="247" t="s">
        <v>17</v>
      </c>
      <c r="R6" s="31" t="s">
        <v>18</v>
      </c>
    </row>
    <row r="7" spans="1:18" s="149" customFormat="1" ht="27" customHeight="1" x14ac:dyDescent="0.25">
      <c r="A7" s="140" t="s">
        <v>19</v>
      </c>
      <c r="B7" s="24"/>
      <c r="C7" s="141" t="s">
        <v>25</v>
      </c>
      <c r="D7" s="141" t="s">
        <v>26</v>
      </c>
      <c r="E7" s="141" t="s">
        <v>20</v>
      </c>
      <c r="F7" s="141">
        <v>0</v>
      </c>
      <c r="G7" s="259">
        <f>F7*$G$4</f>
        <v>0</v>
      </c>
      <c r="H7" s="259">
        <f>G7-I7</f>
        <v>0</v>
      </c>
      <c r="I7" s="259">
        <f>G7*$I$4</f>
        <v>0</v>
      </c>
      <c r="J7" s="141">
        <v>0</v>
      </c>
      <c r="K7" s="259">
        <f>J7*$K$4</f>
        <v>0</v>
      </c>
      <c r="L7" s="259">
        <f>K7-M7</f>
        <v>0</v>
      </c>
      <c r="M7" s="260">
        <f>K7*$M$4</f>
        <v>0</v>
      </c>
      <c r="N7" s="141"/>
      <c r="P7" s="262">
        <f>Q7</f>
        <v>0</v>
      </c>
      <c r="Q7" s="262">
        <f>IF($J7&gt;500000,(500000*0.2)-($I7+$M7),IF($J7+$F7&gt;500000,($J7*0.2)+((500000-$J7)*0.05)-($I7+$M7),IF($J7+$F7&lt;500000,(($J7*0.2)+($F7*0.05))-($I7+$M7),"n/a")))</f>
        <v>0</v>
      </c>
      <c r="R7" s="34">
        <f>SUM(Q7-H7-L7)</f>
        <v>0</v>
      </c>
    </row>
    <row r="8" spans="1:18" s="112" customFormat="1" ht="27" customHeight="1" x14ac:dyDescent="0.2">
      <c r="A8" s="85" t="s">
        <v>21</v>
      </c>
      <c r="B8" s="24"/>
      <c r="C8" s="113" t="s">
        <v>25</v>
      </c>
      <c r="D8" s="113" t="s">
        <v>26</v>
      </c>
      <c r="E8" s="109" t="s">
        <v>20</v>
      </c>
      <c r="F8" s="109">
        <v>0</v>
      </c>
      <c r="G8" s="110">
        <f>F8*$G$4</f>
        <v>0</v>
      </c>
      <c r="H8" s="110">
        <f>G8-I8</f>
        <v>0</v>
      </c>
      <c r="I8" s="110">
        <f>G8*$I$4</f>
        <v>0</v>
      </c>
      <c r="J8" s="109">
        <v>0</v>
      </c>
      <c r="K8" s="110">
        <f>J8*$K$4</f>
        <v>0</v>
      </c>
      <c r="L8" s="110">
        <f>K8-M8</f>
        <v>0</v>
      </c>
      <c r="M8" s="111">
        <f>K8*$M$4</f>
        <v>0</v>
      </c>
      <c r="N8" s="109"/>
      <c r="P8" s="212">
        <f>Q8-Q7</f>
        <v>0</v>
      </c>
      <c r="Q8" s="212">
        <f>IF(SUM($J7:$J8)&gt;500000,(500000*0.2)-((SUM($I7:$I8)+SUM($M7:$M8))),IF(SUM($J7:$J8)+SUM($F7:$F8)&gt;500000,(SUM($J7:$J8)*0.2)+((500000-SUM($J7:$J8))*0.05)-(SUM($I7:$I8)+SUM($M7:$M8)),IF(SUM($J7:$J8)+SUM($F7:$F8)&lt;500000,((SUM($J7:$J8)*0.2)+(SUM($F7:$F8)*0.05))-(SUM($I7:$I8)+SUM($M7:$M8)),"n/a")))</f>
        <v>0</v>
      </c>
      <c r="R8" s="34">
        <f>SUM(Q8-H8-L8)</f>
        <v>0</v>
      </c>
    </row>
    <row r="9" spans="1:18" s="112" customFormat="1" ht="27" customHeight="1" x14ac:dyDescent="0.2">
      <c r="A9" s="86" t="s">
        <v>22</v>
      </c>
      <c r="B9" s="24"/>
      <c r="C9" s="114" t="s">
        <v>25</v>
      </c>
      <c r="D9" s="114" t="s">
        <v>26</v>
      </c>
      <c r="E9" s="109" t="s">
        <v>20</v>
      </c>
      <c r="F9" s="109">
        <v>0</v>
      </c>
      <c r="G9" s="110">
        <f>F9*$G$4</f>
        <v>0</v>
      </c>
      <c r="H9" s="110">
        <f>G9-I9</f>
        <v>0</v>
      </c>
      <c r="I9" s="110">
        <f>G9*$I$4</f>
        <v>0</v>
      </c>
      <c r="J9" s="109">
        <v>0</v>
      </c>
      <c r="K9" s="110">
        <f>J9*$K$4</f>
        <v>0</v>
      </c>
      <c r="L9" s="110">
        <f>K9-M9</f>
        <v>0</v>
      </c>
      <c r="M9" s="111">
        <f>K9*$M$4</f>
        <v>0</v>
      </c>
      <c r="N9" s="109"/>
      <c r="P9" s="212">
        <f>Q9-Q8</f>
        <v>0</v>
      </c>
      <c r="Q9" s="212">
        <f>IF(SUM($J7:$J9)&gt;500000,(500000*0.2)-((SUM($I7:$I9)+SUM($M7:$M9))),IF(SUM($J7:$J9)+SUM($F7:$F9)&gt;500000,(SUM($J7:$J9)*0.2)+((500000-SUM($J7:$J9))*0.05)-(SUM($I7:$I9)+SUM($M7:$M9)),IF(SUM($J7:$J9)+SUM($F7:$F9)&lt;500000,((SUM($J7:$J9)*0.2)+(SUM($F7:$F9)*0.05))-(SUM($I7:$I9)+SUM($M7:$M9)),"n/a")))</f>
        <v>0</v>
      </c>
      <c r="R9" s="34">
        <f>SUM(Q9-H9-L9)</f>
        <v>0</v>
      </c>
    </row>
    <row r="10" spans="1:18" s="112" customFormat="1" ht="27" customHeight="1" thickBot="1" x14ac:dyDescent="0.25">
      <c r="A10" s="87" t="s">
        <v>23</v>
      </c>
      <c r="B10" s="24"/>
      <c r="C10" s="115" t="s">
        <v>25</v>
      </c>
      <c r="D10" s="115" t="s">
        <v>26</v>
      </c>
      <c r="E10" s="109" t="s">
        <v>20</v>
      </c>
      <c r="F10" s="109">
        <v>0</v>
      </c>
      <c r="G10" s="110">
        <f>F10*$G$4</f>
        <v>0</v>
      </c>
      <c r="H10" s="110">
        <f>G10-I10</f>
        <v>0</v>
      </c>
      <c r="I10" s="110">
        <f>G10*$I$4</f>
        <v>0</v>
      </c>
      <c r="J10" s="109">
        <v>0</v>
      </c>
      <c r="K10" s="110">
        <f>J10*$K$4</f>
        <v>0</v>
      </c>
      <c r="L10" s="110">
        <f>K10-M10</f>
        <v>0</v>
      </c>
      <c r="M10" s="111">
        <f>K10*$M$4</f>
        <v>0</v>
      </c>
      <c r="N10" s="109"/>
      <c r="P10" s="212">
        <f>Q10-Q9</f>
        <v>0</v>
      </c>
      <c r="Q10" s="212">
        <f>IF(SUM($J7:$J10)&gt;500000,(500000*0.2)-((SUM($I7:$I10)+SUM($M7:$M10))),IF(SUM($J7:$J10)+SUM($F7:$F10)&gt;500000,(SUM($J7:$J10)*0.2)+((500000-SUM($J7:$J10))*0.05)-(SUM($I7:$I10)+SUM($M7:$M10)),IF(SUM($J7:$J10)+SUM($F7:$F10)&lt;500000,((SUM($J7:$J10)*0.2)+(SUM($F7:$F10)*0.05))-(SUM($I7:$I10)+SUM($M7:$M10)),"n/a")))</f>
        <v>0</v>
      </c>
      <c r="R10" s="34">
        <f>SUM(Q10-H10-L10)</f>
        <v>0</v>
      </c>
    </row>
    <row r="11" spans="1:18" s="112" customFormat="1" ht="27" customHeight="1" thickBot="1" x14ac:dyDescent="0.25">
      <c r="A11" s="88" t="s">
        <v>24</v>
      </c>
      <c r="B11" s="20"/>
      <c r="C11" s="116" t="s">
        <v>25</v>
      </c>
      <c r="D11" s="116" t="s">
        <v>26</v>
      </c>
      <c r="E11" s="116"/>
      <c r="F11" s="138">
        <f t="shared" ref="F11:M11" si="0">SUM(F7:F10)</f>
        <v>0</v>
      </c>
      <c r="G11" s="147">
        <f t="shared" si="0"/>
        <v>0</v>
      </c>
      <c r="H11" s="147">
        <f t="shared" si="0"/>
        <v>0</v>
      </c>
      <c r="I11" s="147">
        <f t="shared" si="0"/>
        <v>0</v>
      </c>
      <c r="J11" s="278">
        <f t="shared" si="0"/>
        <v>0</v>
      </c>
      <c r="K11" s="147">
        <f t="shared" si="0"/>
        <v>0</v>
      </c>
      <c r="L11" s="147">
        <f t="shared" si="0"/>
        <v>0</v>
      </c>
      <c r="M11" s="200">
        <f t="shared" si="0"/>
        <v>0</v>
      </c>
      <c r="N11" s="120"/>
      <c r="O11" s="121"/>
      <c r="P11" s="249">
        <f>SUM(P7:P10)</f>
        <v>0</v>
      </c>
      <c r="Q11" s="118"/>
      <c r="R11" s="21"/>
    </row>
    <row r="12" spans="1:18" s="28" customFormat="1" ht="4.1500000000000004" customHeight="1" x14ac:dyDescent="0.2">
      <c r="A12" s="68"/>
      <c r="B12" s="60"/>
      <c r="C12" s="70"/>
      <c r="D12" s="70"/>
      <c r="E12" s="70"/>
      <c r="F12" s="70"/>
      <c r="G12" s="71"/>
      <c r="H12" s="71"/>
      <c r="I12" s="71"/>
      <c r="J12" s="70"/>
      <c r="K12" s="71"/>
      <c r="L12" s="71"/>
      <c r="M12" s="71"/>
      <c r="N12" s="38"/>
      <c r="O12" s="35"/>
      <c r="P12" s="73"/>
      <c r="Q12" s="74"/>
      <c r="R12" s="69"/>
    </row>
    <row r="13" spans="1:18" s="112" customFormat="1" ht="27" customHeight="1" x14ac:dyDescent="0.2">
      <c r="A13" s="84" t="s">
        <v>19</v>
      </c>
      <c r="B13" s="24"/>
      <c r="C13" s="108" t="s">
        <v>27</v>
      </c>
      <c r="D13" s="108" t="s">
        <v>28</v>
      </c>
      <c r="E13" s="109" t="s">
        <v>20</v>
      </c>
      <c r="F13" s="109">
        <v>0</v>
      </c>
      <c r="G13" s="110">
        <f>F13*$G$4</f>
        <v>0</v>
      </c>
      <c r="H13" s="110">
        <f>G13-I13</f>
        <v>0</v>
      </c>
      <c r="I13" s="110">
        <f>G13*$I$4</f>
        <v>0</v>
      </c>
      <c r="J13" s="109">
        <v>0</v>
      </c>
      <c r="K13" s="110">
        <f>J13*$K$4</f>
        <v>0</v>
      </c>
      <c r="L13" s="110">
        <f>K13-M13</f>
        <v>0</v>
      </c>
      <c r="M13" s="111">
        <f>K13*$M$4</f>
        <v>0</v>
      </c>
      <c r="N13" s="109"/>
      <c r="P13" s="212">
        <f>Q13</f>
        <v>0</v>
      </c>
      <c r="Q13" s="212">
        <f>IF($J13&gt;500000,(500000*0.2)-($I13+$M13),IF($J13+$F13&gt;500000,($J13*0.2)+((500000-$J13)*0.05)-($I13+$M13),IF($J13+$F13&lt;500000,(($J13*0.2)+($F13*0.05))-($I13+$M13),"n/a")))</f>
        <v>0</v>
      </c>
      <c r="R13" s="34">
        <f>SUM(Q13-H13-L13)</f>
        <v>0</v>
      </c>
    </row>
    <row r="14" spans="1:18" s="112" customFormat="1" ht="27" customHeight="1" x14ac:dyDescent="0.2">
      <c r="A14" s="85" t="s">
        <v>21</v>
      </c>
      <c r="B14" s="24"/>
      <c r="C14" s="113" t="s">
        <v>27</v>
      </c>
      <c r="D14" s="113" t="s">
        <v>28</v>
      </c>
      <c r="E14" s="109" t="s">
        <v>20</v>
      </c>
      <c r="F14" s="109">
        <v>0</v>
      </c>
      <c r="G14" s="110">
        <f>F14*$G$4</f>
        <v>0</v>
      </c>
      <c r="H14" s="110">
        <f>G14-I14</f>
        <v>0</v>
      </c>
      <c r="I14" s="110">
        <f>G14*$I$4</f>
        <v>0</v>
      </c>
      <c r="J14" s="109">
        <v>0</v>
      </c>
      <c r="K14" s="110">
        <f>J14*$K$4</f>
        <v>0</v>
      </c>
      <c r="L14" s="110">
        <f>K14-M14</f>
        <v>0</v>
      </c>
      <c r="M14" s="111">
        <f>K14*$M$4</f>
        <v>0</v>
      </c>
      <c r="N14" s="109"/>
      <c r="O14" s="123"/>
      <c r="P14" s="212">
        <f>Q14-Q13</f>
        <v>0</v>
      </c>
      <c r="Q14" s="212">
        <f>IF(SUM($J13:$J14)&gt;500000,(500000*0.2)-((SUM($I13:$I14)+SUM($M13:$M14))),IF(SUM($J13:$J14)+SUM($F13:$F14)&gt;500000,(SUM($J13:$J14)*0.2)+((500000-SUM($J13:$J14))*0.05)-(SUM($I13:$I14)+SUM($M13:$M14)),IF(SUM($J13:$J14)+SUM($F13:$F14)&lt;500000,((SUM($J13:$J14)*0.2)+(SUM($F13:$F14)*0.05))-(SUM($I13:$I14)+SUM($M13:$M14)),"n/a")))</f>
        <v>0</v>
      </c>
      <c r="R14" s="34">
        <f>SUM(Q14-H14-L14)</f>
        <v>0</v>
      </c>
    </row>
    <row r="15" spans="1:18" s="112" customFormat="1" ht="27" customHeight="1" x14ac:dyDescent="0.25">
      <c r="A15" s="86" t="s">
        <v>22</v>
      </c>
      <c r="B15" s="41"/>
      <c r="C15" s="114" t="s">
        <v>27</v>
      </c>
      <c r="D15" s="114" t="s">
        <v>28</v>
      </c>
      <c r="E15" s="109" t="s">
        <v>20</v>
      </c>
      <c r="F15" s="109">
        <v>0</v>
      </c>
      <c r="G15" s="110">
        <f>F15*$G$4</f>
        <v>0</v>
      </c>
      <c r="H15" s="110">
        <f>G15-I15</f>
        <v>0</v>
      </c>
      <c r="I15" s="110">
        <f>G15*$I$4</f>
        <v>0</v>
      </c>
      <c r="J15" s="109">
        <v>0</v>
      </c>
      <c r="K15" s="110">
        <f>J15*$K$4</f>
        <v>0</v>
      </c>
      <c r="L15" s="110">
        <f>K15-M15</f>
        <v>0</v>
      </c>
      <c r="M15" s="111">
        <f>K15*$M$4</f>
        <v>0</v>
      </c>
      <c r="N15" s="109"/>
      <c r="P15" s="212">
        <f>Q15-Q14</f>
        <v>0</v>
      </c>
      <c r="Q15" s="212">
        <f>IF(SUM($J13:$J15)&gt;500000,(500000*0.2)-((SUM($I13:$I15)+SUM($M13:$M15))),IF(SUM($J13:$J15)+SUM($F13:$F15)&gt;500000,(SUM($J13:$J15)*0.2)+((500000-SUM($J13:$J15))*0.05)-(SUM($I13:$I15)+SUM($M13:$M15)),IF(SUM($J13:$J15)+SUM($F13:$F15)&lt;500000,((SUM($J13:$J15)*0.2)+(SUM($F13:$F15)*0.05))-(SUM($I13:$I15)+SUM($M13:$M15)),"n/a")))</f>
        <v>0</v>
      </c>
      <c r="R15" s="42">
        <f>SUM(Q15-H15-L15)</f>
        <v>0</v>
      </c>
    </row>
    <row r="16" spans="1:18" s="112" customFormat="1" ht="27" customHeight="1" thickBot="1" x14ac:dyDescent="0.3">
      <c r="A16" s="87" t="s">
        <v>23</v>
      </c>
      <c r="B16" s="41"/>
      <c r="C16" s="115" t="s">
        <v>27</v>
      </c>
      <c r="D16" s="115" t="s">
        <v>28</v>
      </c>
      <c r="E16" s="109" t="s">
        <v>20</v>
      </c>
      <c r="F16" s="109">
        <v>0</v>
      </c>
      <c r="G16" s="110">
        <f>F16*$G$4</f>
        <v>0</v>
      </c>
      <c r="H16" s="110">
        <f>G16-I16</f>
        <v>0</v>
      </c>
      <c r="I16" s="110">
        <f>G16*$I$4</f>
        <v>0</v>
      </c>
      <c r="J16" s="109">
        <v>0</v>
      </c>
      <c r="K16" s="110">
        <f>J16*$K$4</f>
        <v>0</v>
      </c>
      <c r="L16" s="110">
        <f>K16-M16</f>
        <v>0</v>
      </c>
      <c r="M16" s="111">
        <f>K16*$M$4</f>
        <v>0</v>
      </c>
      <c r="N16" s="109"/>
      <c r="P16" s="212">
        <f>Q16-Q15</f>
        <v>0</v>
      </c>
      <c r="Q16" s="212">
        <f>IF(SUM($J13:$J16)&gt;500000,(500000*0.2)-((SUM($I13:$I16)+SUM($M13:$M16))),IF(SUM($J13:$J16)+SUM($F13:$F16)&gt;500000,(SUM($J13:$J16)*0.2)+((500000-SUM($J13:$J16))*0.05)-(SUM($I13:$I16)+SUM($M13:$M16)),IF(SUM($J13:$J16)+SUM($F13:$F16)&lt;500000,((SUM($J13:$J16)*0.2)+(SUM($F13:$F16)*0.05))-(SUM($I13:$I16)+SUM($M13:$M16)),"n/a")))</f>
        <v>0</v>
      </c>
      <c r="R16" s="42">
        <f>SUM(Q16-H16-L16)</f>
        <v>0</v>
      </c>
    </row>
    <row r="17" spans="1:18" s="112" customFormat="1" ht="27" customHeight="1" thickBot="1" x14ac:dyDescent="0.25">
      <c r="A17" s="88" t="s">
        <v>24</v>
      </c>
      <c r="B17" s="20"/>
      <c r="C17" s="116" t="s">
        <v>27</v>
      </c>
      <c r="D17" s="116" t="s">
        <v>28</v>
      </c>
      <c r="E17" s="116"/>
      <c r="F17" s="138">
        <f t="shared" ref="F17:M17" si="1">SUM(F13:F16)</f>
        <v>0</v>
      </c>
      <c r="G17" s="279">
        <f t="shared" si="1"/>
        <v>0</v>
      </c>
      <c r="H17" s="279">
        <f t="shared" si="1"/>
        <v>0</v>
      </c>
      <c r="I17" s="279">
        <f t="shared" si="1"/>
        <v>0</v>
      </c>
      <c r="J17" s="278">
        <f t="shared" si="1"/>
        <v>0</v>
      </c>
      <c r="K17" s="279">
        <f t="shared" si="1"/>
        <v>0</v>
      </c>
      <c r="L17" s="279">
        <f t="shared" si="1"/>
        <v>0</v>
      </c>
      <c r="M17" s="280">
        <f t="shared" si="1"/>
        <v>0</v>
      </c>
      <c r="N17" s="120"/>
      <c r="O17" s="121"/>
      <c r="P17" s="279">
        <f>SUM(P13:P16)</f>
        <v>0</v>
      </c>
      <c r="Q17" s="118"/>
      <c r="R17" s="21">
        <f>SUM(R13:R16)</f>
        <v>0</v>
      </c>
    </row>
    <row r="18" spans="1:18" s="28" customFormat="1" ht="4.1500000000000004" customHeight="1" x14ac:dyDescent="0.2">
      <c r="A18" s="68"/>
      <c r="B18" s="60"/>
      <c r="C18" s="70"/>
      <c r="D18" s="70"/>
      <c r="E18" s="70"/>
      <c r="F18" s="70"/>
      <c r="G18" s="71"/>
      <c r="H18" s="71"/>
      <c r="I18" s="71"/>
      <c r="J18" s="70"/>
      <c r="K18" s="71"/>
      <c r="L18" s="71"/>
      <c r="M18" s="71"/>
      <c r="N18" s="38"/>
      <c r="O18" s="68"/>
      <c r="P18" s="73"/>
      <c r="Q18" s="74"/>
      <c r="R18" s="69"/>
    </row>
    <row r="19" spans="1:18" s="112" customFormat="1" ht="27" customHeight="1" x14ac:dyDescent="0.2">
      <c r="A19" s="84" t="s">
        <v>19</v>
      </c>
      <c r="B19" s="24"/>
      <c r="C19" s="108" t="s">
        <v>27</v>
      </c>
      <c r="D19" s="108" t="s">
        <v>30</v>
      </c>
      <c r="E19" s="109" t="s">
        <v>20</v>
      </c>
      <c r="F19" s="109">
        <v>0</v>
      </c>
      <c r="G19" s="110">
        <f>F19*$G$4</f>
        <v>0</v>
      </c>
      <c r="H19" s="110">
        <f>G19-I19</f>
        <v>0</v>
      </c>
      <c r="I19" s="110">
        <f>G19*$I$4</f>
        <v>0</v>
      </c>
      <c r="J19" s="109">
        <v>0</v>
      </c>
      <c r="K19" s="110">
        <f>J19*$K$4</f>
        <v>0</v>
      </c>
      <c r="L19" s="110">
        <f>K19-M19</f>
        <v>0</v>
      </c>
      <c r="M19" s="111">
        <f>K19*$M$4</f>
        <v>0</v>
      </c>
      <c r="N19" s="109"/>
      <c r="O19" s="123"/>
      <c r="P19" s="212">
        <f>Q19</f>
        <v>0</v>
      </c>
      <c r="Q19" s="212">
        <f>IF($J19&gt;500000,(500000*0.2)-($I19+$M19),IF($J19+$F19&gt;500000,($J19*0.2)+((500000-$J19)*0.05)-($I19+$M19),IF($J19+$F19&lt;500000,(($J19*0.2)+($F19*0.05))-($I19+$M19),"n/a")))</f>
        <v>0</v>
      </c>
      <c r="R19" s="34">
        <f>SUM(Q19-H19-L19)</f>
        <v>0</v>
      </c>
    </row>
    <row r="20" spans="1:18" s="112" customFormat="1" ht="27" customHeight="1" x14ac:dyDescent="0.2">
      <c r="A20" s="85" t="s">
        <v>21</v>
      </c>
      <c r="B20" s="24"/>
      <c r="C20" s="113" t="s">
        <v>27</v>
      </c>
      <c r="D20" s="113" t="s">
        <v>30</v>
      </c>
      <c r="E20" s="109" t="s">
        <v>20</v>
      </c>
      <c r="F20" s="109">
        <v>0</v>
      </c>
      <c r="G20" s="110">
        <f>F20*$G$4</f>
        <v>0</v>
      </c>
      <c r="H20" s="110">
        <f>G20-I20</f>
        <v>0</v>
      </c>
      <c r="I20" s="110">
        <f>G20*$I$4</f>
        <v>0</v>
      </c>
      <c r="J20" s="109">
        <v>0</v>
      </c>
      <c r="K20" s="110">
        <f>J20*$K$4</f>
        <v>0</v>
      </c>
      <c r="L20" s="110">
        <f>K20-M20</f>
        <v>0</v>
      </c>
      <c r="M20" s="111">
        <f>K20*$M$4</f>
        <v>0</v>
      </c>
      <c r="N20" s="109"/>
      <c r="P20" s="212">
        <f>Q20-Q19</f>
        <v>0</v>
      </c>
      <c r="Q20" s="212">
        <f>IF(SUM($J19:$J20)&gt;500000,(500000*0.2)-((SUM($I19:$I20)+SUM($M19:$M20))),IF(SUM($J19:$J20)+SUM($F19:$F20)&gt;500000,(SUM($J19:$J20)*0.2)+((500000-SUM($J19:$J20))*0.05)-(SUM($I19:$I20)+SUM($M19:$M20)),IF(SUM($J19:$J20)+SUM($F19:$F20)&lt;500000,((SUM($J19:$J20)*0.2)+(SUM($F19:$F20)*0.05))-(SUM($I19:$I20)+SUM($M19:$M20)),"n/a")))</f>
        <v>0</v>
      </c>
      <c r="R20" s="34">
        <f>SUM(Q20-H20-L20)</f>
        <v>0</v>
      </c>
    </row>
    <row r="21" spans="1:18" s="112" customFormat="1" ht="27" customHeight="1" x14ac:dyDescent="0.2">
      <c r="A21" s="86" t="s">
        <v>22</v>
      </c>
      <c r="B21" s="24"/>
      <c r="C21" s="114" t="s">
        <v>27</v>
      </c>
      <c r="D21" s="114" t="s">
        <v>30</v>
      </c>
      <c r="E21" s="109" t="s">
        <v>20</v>
      </c>
      <c r="F21" s="109">
        <v>0</v>
      </c>
      <c r="G21" s="110">
        <f>F21*$G$4</f>
        <v>0</v>
      </c>
      <c r="H21" s="110">
        <f>G21-I21</f>
        <v>0</v>
      </c>
      <c r="I21" s="110">
        <f>G21*$I$4</f>
        <v>0</v>
      </c>
      <c r="J21" s="109">
        <v>0</v>
      </c>
      <c r="K21" s="110">
        <f>J21*$K$4</f>
        <v>0</v>
      </c>
      <c r="L21" s="110">
        <f>K21-M21</f>
        <v>0</v>
      </c>
      <c r="M21" s="111">
        <f>K21*$M$4</f>
        <v>0</v>
      </c>
      <c r="N21" s="109"/>
      <c r="O21" s="123"/>
      <c r="P21" s="212">
        <f>Q21-Q20</f>
        <v>0</v>
      </c>
      <c r="Q21" s="212">
        <f>IF(SUM($J19:$J21)&gt;500000,(500000*0.2)-((SUM($I19:$I21)+SUM($M19:$M21))),IF(SUM($J19:$J21)+SUM($F19:$F21)&gt;500000,(SUM($J19:$J21)*0.2)+((500000-SUM($J19:$J21))*0.05)-(SUM($I19:$I21)+SUM($M19:$M21)),IF(SUM($J19:$J21)+SUM($F19:$F21)&lt;500000,((SUM($J19:$J21)*0.2)+(SUM($F19:$F21)*0.05))-(SUM($I19:$I21)+SUM($M19:$M21)),"n/a")))</f>
        <v>0</v>
      </c>
      <c r="R21" s="34">
        <f>SUM(Q21-H21-L21)</f>
        <v>0</v>
      </c>
    </row>
    <row r="22" spans="1:18" s="112" customFormat="1" ht="27" customHeight="1" thickBot="1" x14ac:dyDescent="0.3">
      <c r="A22" s="87" t="s">
        <v>23</v>
      </c>
      <c r="B22" s="41"/>
      <c r="C22" s="115" t="s">
        <v>27</v>
      </c>
      <c r="D22" s="115" t="s">
        <v>30</v>
      </c>
      <c r="E22" s="109" t="s">
        <v>20</v>
      </c>
      <c r="F22" s="109">
        <v>0</v>
      </c>
      <c r="G22" s="110">
        <f>F22*$G$4</f>
        <v>0</v>
      </c>
      <c r="H22" s="110">
        <f>G22-I22</f>
        <v>0</v>
      </c>
      <c r="I22" s="110">
        <f>G22*$I$4</f>
        <v>0</v>
      </c>
      <c r="J22" s="109">
        <v>0</v>
      </c>
      <c r="K22" s="110">
        <f>J22*$K$4</f>
        <v>0</v>
      </c>
      <c r="L22" s="110">
        <f>K22-M22</f>
        <v>0</v>
      </c>
      <c r="M22" s="111">
        <f>K22*$M$4</f>
        <v>0</v>
      </c>
      <c r="N22" s="109"/>
      <c r="O22" s="123"/>
      <c r="P22" s="212">
        <f>Q22-Q21</f>
        <v>0</v>
      </c>
      <c r="Q22" s="212">
        <f>IF(SUM($J19:$J22)&gt;500000,(500000*0.2)-((SUM($I19:$I22)+SUM($M19:$M22))),IF(SUM($J19:$J22)+SUM($F19:$F22)&gt;500000,(SUM($J19:$J22)*0.2)+((500000-SUM($J19:$J22))*0.05)-(SUM($I19:$I22)+SUM($M19:$M22)),IF(SUM($J19:$J22)+SUM($F19:$F22)&lt;500000,((SUM($J19:$J22)*0.2)+(SUM($F19:$F22)*0.05))-(SUM($I19:$I22)+SUM($M19:$M22)),"n/a")))</f>
        <v>0</v>
      </c>
      <c r="R22" s="42">
        <f>SUM(Q22-H22-L22)</f>
        <v>0</v>
      </c>
    </row>
    <row r="23" spans="1:18" s="112" customFormat="1" ht="27" customHeight="1" thickBot="1" x14ac:dyDescent="0.25">
      <c r="A23" s="88" t="s">
        <v>24</v>
      </c>
      <c r="B23" s="20"/>
      <c r="C23" s="116" t="s">
        <v>27</v>
      </c>
      <c r="D23" s="116" t="s">
        <v>30</v>
      </c>
      <c r="E23" s="116"/>
      <c r="F23" s="278">
        <f t="shared" ref="F23:M23" si="2">SUM(F19:F22)</f>
        <v>0</v>
      </c>
      <c r="G23" s="279">
        <f t="shared" si="2"/>
        <v>0</v>
      </c>
      <c r="H23" s="279">
        <f t="shared" si="2"/>
        <v>0</v>
      </c>
      <c r="I23" s="279">
        <f t="shared" si="2"/>
        <v>0</v>
      </c>
      <c r="J23" s="278">
        <f t="shared" si="2"/>
        <v>0</v>
      </c>
      <c r="K23" s="279">
        <f t="shared" si="2"/>
        <v>0</v>
      </c>
      <c r="L23" s="279">
        <f t="shared" si="2"/>
        <v>0</v>
      </c>
      <c r="M23" s="280">
        <f t="shared" si="2"/>
        <v>0</v>
      </c>
      <c r="N23" s="120"/>
      <c r="O23" s="121"/>
      <c r="P23" s="279">
        <f>SUM(P19:P22)</f>
        <v>0</v>
      </c>
      <c r="Q23" s="118"/>
      <c r="R23" s="21">
        <f>SUM(R19:R22)</f>
        <v>0</v>
      </c>
    </row>
    <row r="24" spans="1:18" s="28" customFormat="1" ht="4.1500000000000004" customHeight="1" x14ac:dyDescent="0.2">
      <c r="A24" s="35"/>
      <c r="B24" s="31"/>
      <c r="C24" s="36"/>
      <c r="D24" s="36"/>
      <c r="E24" s="36"/>
      <c r="F24" s="36"/>
      <c r="G24" s="37"/>
      <c r="H24" s="37"/>
      <c r="I24" s="37"/>
      <c r="J24" s="36"/>
      <c r="K24" s="37"/>
      <c r="L24" s="37"/>
      <c r="M24" s="37"/>
      <c r="N24" s="38"/>
      <c r="O24" s="35"/>
      <c r="P24" s="39"/>
      <c r="Q24" s="40"/>
    </row>
    <row r="25" spans="1:18" s="112" customFormat="1" ht="27" customHeight="1" x14ac:dyDescent="0.2">
      <c r="A25" s="84" t="s">
        <v>19</v>
      </c>
      <c r="B25" s="24"/>
      <c r="C25" s="108" t="s">
        <v>27</v>
      </c>
      <c r="D25" s="108" t="s">
        <v>29</v>
      </c>
      <c r="E25" s="109" t="s">
        <v>20</v>
      </c>
      <c r="F25" s="109">
        <v>0</v>
      </c>
      <c r="G25" s="110">
        <f>F25*$G$4</f>
        <v>0</v>
      </c>
      <c r="H25" s="110">
        <f>G25-I25</f>
        <v>0</v>
      </c>
      <c r="I25" s="110">
        <f>G25*$I$4</f>
        <v>0</v>
      </c>
      <c r="J25" s="109">
        <v>0</v>
      </c>
      <c r="K25" s="110">
        <f>J25*$K$4</f>
        <v>0</v>
      </c>
      <c r="L25" s="110">
        <f>K25-M25</f>
        <v>0</v>
      </c>
      <c r="M25" s="111">
        <f>K25*$M$4</f>
        <v>0</v>
      </c>
      <c r="N25" s="109"/>
      <c r="P25" s="212">
        <f>Q25</f>
        <v>0</v>
      </c>
      <c r="Q25" s="212">
        <f>IF($J25&gt;500000,(500000*0.2)-($I25+$M25),IF($J25+$F25&gt;500000,($J25*0.2)+((500000-$J25)*0.05)-($I25+$M25),IF($J25+$F25&lt;500000,(($J25*0.2)+($F25*0.05))-($I25+$M25),"n/a")))</f>
        <v>0</v>
      </c>
      <c r="R25" s="34">
        <f>SUM(Q25-H25-L25)</f>
        <v>0</v>
      </c>
    </row>
    <row r="26" spans="1:18" s="112" customFormat="1" ht="27" customHeight="1" x14ac:dyDescent="0.2">
      <c r="A26" s="85" t="s">
        <v>21</v>
      </c>
      <c r="B26" s="24"/>
      <c r="C26" s="113" t="s">
        <v>27</v>
      </c>
      <c r="D26" s="113" t="s">
        <v>29</v>
      </c>
      <c r="E26" s="109" t="s">
        <v>20</v>
      </c>
      <c r="F26" s="109">
        <v>0</v>
      </c>
      <c r="G26" s="110">
        <f>F26*$G$4</f>
        <v>0</v>
      </c>
      <c r="H26" s="110">
        <f>G26-I26</f>
        <v>0</v>
      </c>
      <c r="I26" s="110">
        <f>G26*$I$4</f>
        <v>0</v>
      </c>
      <c r="J26" s="109">
        <v>0</v>
      </c>
      <c r="K26" s="110">
        <f>J26*$K$4</f>
        <v>0</v>
      </c>
      <c r="L26" s="110">
        <f>K26-M26</f>
        <v>0</v>
      </c>
      <c r="M26" s="111">
        <f>K26*$M$4</f>
        <v>0</v>
      </c>
      <c r="N26" s="109"/>
      <c r="O26" s="123"/>
      <c r="P26" s="212">
        <f>Q26-Q25</f>
        <v>0</v>
      </c>
      <c r="Q26" s="212">
        <f>IF(SUM($J25:$J26)&gt;500000,(500000*0.2)-((SUM($I25:$I26)+SUM($M25:$M26))),IF(SUM($J25:$J26)+SUM($F25:$F26)&gt;500000,(SUM($J25:$J26)*0.2)+((500000-SUM($J25:$J26))*0.05)-(SUM($I25:$I26)+SUM($M25:$M26)),IF(SUM($J25:$J26)+SUM($F25:$F26)&lt;500000,((SUM($J25:$J26)*0.2)+(SUM($F25:$F26)*0.05))-(SUM($I25:$I26)+SUM($M25:$M26)),"n/a")))</f>
        <v>0</v>
      </c>
      <c r="R26" s="34">
        <f>SUM(Q26-H26-L26)</f>
        <v>0</v>
      </c>
    </row>
    <row r="27" spans="1:18" s="112" customFormat="1" ht="27" customHeight="1" x14ac:dyDescent="0.2">
      <c r="A27" s="86" t="s">
        <v>22</v>
      </c>
      <c r="B27" s="24"/>
      <c r="C27" s="114" t="s">
        <v>27</v>
      </c>
      <c r="D27" s="114" t="s">
        <v>29</v>
      </c>
      <c r="E27" s="109" t="s">
        <v>20</v>
      </c>
      <c r="F27" s="109">
        <v>0</v>
      </c>
      <c r="G27" s="110">
        <f>F27*$G$4</f>
        <v>0</v>
      </c>
      <c r="H27" s="110">
        <f>G27-I27</f>
        <v>0</v>
      </c>
      <c r="I27" s="110">
        <f>G27*$I$4</f>
        <v>0</v>
      </c>
      <c r="J27" s="109">
        <v>0</v>
      </c>
      <c r="K27" s="110">
        <f>J27*$K$4</f>
        <v>0</v>
      </c>
      <c r="L27" s="110">
        <f>K27-M27</f>
        <v>0</v>
      </c>
      <c r="M27" s="111">
        <f>K27*$M$4</f>
        <v>0</v>
      </c>
      <c r="N27" s="109"/>
      <c r="P27" s="212">
        <f>Q27-Q26</f>
        <v>0</v>
      </c>
      <c r="Q27" s="212">
        <f>IF(SUM($J25:$J27)&gt;500000,(500000*0.2)-((SUM($I25:$I27)+SUM($M25:$M27))),IF(SUM($J25:$J27)+SUM($F25:$F27)&gt;500000,(SUM($J25:$J27)*0.2)+((500000-SUM($J25:$J27))*0.05)-(SUM($I25:$I27)+SUM($M25:$M27)),IF(SUM($J25:$J27)+SUM($F25:$F27)&lt;500000,((SUM($J25:$J27)*0.2)+(SUM($F25:$F27)*0.05))-(SUM($I25:$I27)+SUM($M25:$M27)),"n/a")))</f>
        <v>0</v>
      </c>
      <c r="R27" s="34">
        <f>SUM(Q27-H27-L27)</f>
        <v>0</v>
      </c>
    </row>
    <row r="28" spans="1:18" s="112" customFormat="1" ht="27" customHeight="1" thickBot="1" x14ac:dyDescent="0.3">
      <c r="A28" s="87" t="s">
        <v>23</v>
      </c>
      <c r="B28" s="41"/>
      <c r="C28" s="115" t="s">
        <v>27</v>
      </c>
      <c r="D28" s="115" t="s">
        <v>29</v>
      </c>
      <c r="E28" s="109" t="s">
        <v>20</v>
      </c>
      <c r="F28" s="109">
        <v>0</v>
      </c>
      <c r="G28" s="110">
        <f>F28*$G$4</f>
        <v>0</v>
      </c>
      <c r="H28" s="110">
        <f>G28-I28</f>
        <v>0</v>
      </c>
      <c r="I28" s="110">
        <f>G28*$I$4</f>
        <v>0</v>
      </c>
      <c r="J28" s="109">
        <v>0</v>
      </c>
      <c r="K28" s="110">
        <f>J28*$K$4</f>
        <v>0</v>
      </c>
      <c r="L28" s="110">
        <f>K28-M28</f>
        <v>0</v>
      </c>
      <c r="M28" s="111">
        <f>K28*$M$4</f>
        <v>0</v>
      </c>
      <c r="N28" s="109"/>
      <c r="P28" s="212">
        <f>Q28-Q27</f>
        <v>0</v>
      </c>
      <c r="Q28" s="212">
        <f>IF(SUM($J25:$J28)&gt;500000,(500000*0.2)-((SUM($I25:$I28)+SUM($M25:$M28))),IF(SUM($J25:$J28)+SUM($F25:$F28)&gt;500000,(SUM($J25:$J28)*0.2)+((500000-SUM($J25:$J28))*0.05)-(SUM($I25:$I28)+SUM($M25:$M28)),IF(SUM($J25:$J28)+SUM($F25:$F28)&lt;500000,((SUM($J25:$J28)*0.2)+(SUM($F25:$F28)*0.05))-(SUM($I25:$I28)+SUM($M25:$M28)),"n/a")))</f>
        <v>0</v>
      </c>
      <c r="R28" s="42">
        <f>SUM(Q28-H28-L28)</f>
        <v>0</v>
      </c>
    </row>
    <row r="29" spans="1:18" s="112" customFormat="1" ht="27" customHeight="1" thickBot="1" x14ac:dyDescent="0.25">
      <c r="A29" s="88" t="s">
        <v>24</v>
      </c>
      <c r="B29" s="20"/>
      <c r="C29" s="116" t="s">
        <v>27</v>
      </c>
      <c r="D29" s="116" t="s">
        <v>29</v>
      </c>
      <c r="E29" s="116"/>
      <c r="F29" s="278">
        <f t="shared" ref="F29:M29" si="3">SUM(F25:F28)</f>
        <v>0</v>
      </c>
      <c r="G29" s="279">
        <f t="shared" si="3"/>
        <v>0</v>
      </c>
      <c r="H29" s="279">
        <f t="shared" si="3"/>
        <v>0</v>
      </c>
      <c r="I29" s="279">
        <f t="shared" si="3"/>
        <v>0</v>
      </c>
      <c r="J29" s="278">
        <f t="shared" si="3"/>
        <v>0</v>
      </c>
      <c r="K29" s="279">
        <f t="shared" si="3"/>
        <v>0</v>
      </c>
      <c r="L29" s="279">
        <f t="shared" si="3"/>
        <v>0</v>
      </c>
      <c r="M29" s="280">
        <f t="shared" si="3"/>
        <v>0</v>
      </c>
      <c r="N29" s="281"/>
      <c r="O29" s="282"/>
      <c r="P29" s="279">
        <f>SUM(P25:P28)</f>
        <v>0</v>
      </c>
      <c r="Q29" s="279"/>
      <c r="R29" s="21">
        <f>SUM(R25:R28)</f>
        <v>0</v>
      </c>
    </row>
    <row r="30" spans="1:18" s="28" customFormat="1" ht="4.1500000000000004" customHeight="1" x14ac:dyDescent="0.2">
      <c r="A30" s="68"/>
      <c r="B30" s="60"/>
      <c r="C30" s="70"/>
      <c r="D30" s="70"/>
      <c r="E30" s="70"/>
      <c r="F30" s="70"/>
      <c r="G30" s="71"/>
      <c r="H30" s="71"/>
      <c r="I30" s="71"/>
      <c r="J30" s="70"/>
      <c r="K30" s="71"/>
      <c r="L30" s="71"/>
      <c r="M30" s="71"/>
      <c r="N30" s="38"/>
      <c r="O30" s="35"/>
      <c r="P30" s="73"/>
      <c r="Q30" s="74"/>
      <c r="R30" s="69"/>
    </row>
    <row r="31" spans="1:18" s="149" customFormat="1" ht="27" customHeight="1" x14ac:dyDescent="0.25">
      <c r="A31" s="140" t="s">
        <v>19</v>
      </c>
      <c r="B31" s="24"/>
      <c r="C31" s="141" t="s">
        <v>31</v>
      </c>
      <c r="D31" s="141" t="s">
        <v>32</v>
      </c>
      <c r="E31" s="141" t="s">
        <v>20</v>
      </c>
      <c r="F31" s="141">
        <v>23898</v>
      </c>
      <c r="G31" s="259">
        <f>F31*$G$4</f>
        <v>1194.9000000000001</v>
      </c>
      <c r="H31" s="259">
        <f>G31-I31</f>
        <v>1159.0530000000001</v>
      </c>
      <c r="I31" s="259">
        <f>G31*$I$4</f>
        <v>35.847000000000001</v>
      </c>
      <c r="J31" s="141">
        <v>0</v>
      </c>
      <c r="K31" s="259">
        <f>J31*$K$4</f>
        <v>0</v>
      </c>
      <c r="L31" s="259">
        <f>K31-M31</f>
        <v>0</v>
      </c>
      <c r="M31" s="260">
        <f>K31*$M$4</f>
        <v>0</v>
      </c>
      <c r="N31" s="141"/>
      <c r="O31" s="261"/>
      <c r="P31" s="262">
        <f>Q31</f>
        <v>1159.0530000000001</v>
      </c>
      <c r="Q31" s="262">
        <f>IF($J31&gt;500000,(500000*0.2)-($I31+$M31),IF($J31+$F31&gt;500000,($J31*0.2)+((500000-$J31)*0.05)-($I31+$M31),IF($J31+$F31&lt;500000,(($J31*0.2)+($F31*0.05))-($I31+$M31),"n/a")))</f>
        <v>1159.0530000000001</v>
      </c>
      <c r="R31" s="34">
        <f>SUM(Q31-H31-L31)</f>
        <v>0</v>
      </c>
    </row>
    <row r="32" spans="1:18" s="149" customFormat="1" ht="27" customHeight="1" x14ac:dyDescent="0.25">
      <c r="A32" s="140" t="s">
        <v>21</v>
      </c>
      <c r="B32" s="77"/>
      <c r="C32" s="141" t="s">
        <v>31</v>
      </c>
      <c r="D32" s="141" t="s">
        <v>32</v>
      </c>
      <c r="E32" s="141" t="s">
        <v>20</v>
      </c>
      <c r="F32" s="141">
        <v>22450</v>
      </c>
      <c r="G32" s="259">
        <f>F32*$G$4</f>
        <v>1122.5</v>
      </c>
      <c r="H32" s="259">
        <f>G32-I32</f>
        <v>1088.825</v>
      </c>
      <c r="I32" s="259">
        <f>G32*$I$4</f>
        <v>33.674999999999997</v>
      </c>
      <c r="J32" s="141">
        <v>0</v>
      </c>
      <c r="K32" s="259">
        <f>J32*$K$4</f>
        <v>0</v>
      </c>
      <c r="L32" s="259">
        <f>K32-M32</f>
        <v>0</v>
      </c>
      <c r="M32" s="260">
        <f>K32*$M$4</f>
        <v>0</v>
      </c>
      <c r="N32" s="141"/>
      <c r="P32" s="262">
        <f>Q32-Q31</f>
        <v>1088.825</v>
      </c>
      <c r="Q32" s="262">
        <f>IF(SUM($J31:$J32)&gt;500000,(500000*0.2)-((SUM($I31:$I32)+SUM($M31:$M32))),IF(SUM($J31:$J32)+SUM($F31:$F32)&gt;500000,(SUM($J31:$J32)*0.2)+((500000-SUM($J31:$J32))*0.05)-(SUM($I31:$I32)+SUM($M31:$M32)),IF(SUM($J31:$J32)+SUM($F31:$F32)&lt;500000,((SUM($J31:$J32)*0.2)+(SUM($F31:$F32)*0.05))-(SUM($I31:$I32)+SUM($M31:$M32)),"n/a")))</f>
        <v>2247.8780000000002</v>
      </c>
      <c r="R32" s="78">
        <f>SUM(Q32-H32-L32)</f>
        <v>1159.0530000000001</v>
      </c>
    </row>
    <row r="33" spans="1:18" s="112" customFormat="1" ht="27" customHeight="1" x14ac:dyDescent="0.2">
      <c r="A33" s="86" t="s">
        <v>22</v>
      </c>
      <c r="B33" s="24"/>
      <c r="C33" s="114" t="s">
        <v>31</v>
      </c>
      <c r="D33" s="114" t="s">
        <v>32</v>
      </c>
      <c r="E33" s="109" t="s">
        <v>20</v>
      </c>
      <c r="F33" s="109">
        <v>0</v>
      </c>
      <c r="G33" s="110">
        <f>F33*$G$4</f>
        <v>0</v>
      </c>
      <c r="H33" s="110">
        <f>G33-I33</f>
        <v>0</v>
      </c>
      <c r="I33" s="110">
        <f>G33*$I$4</f>
        <v>0</v>
      </c>
      <c r="J33" s="109">
        <v>0</v>
      </c>
      <c r="K33" s="110">
        <f>J33*$K$4</f>
        <v>0</v>
      </c>
      <c r="L33" s="110">
        <f>K33-M33</f>
        <v>0</v>
      </c>
      <c r="M33" s="111">
        <f>K33*$M$4</f>
        <v>0</v>
      </c>
      <c r="N33" s="109"/>
      <c r="O33" s="123"/>
      <c r="P33" s="212">
        <f>Q33-Q32</f>
        <v>0</v>
      </c>
      <c r="Q33" s="212">
        <f>IF(SUM($J31:$J33)&gt;500000,(500000*0.2)-((SUM($I31:$I33)+SUM($M31:$M33))),IF(SUM($J31:$J33)+SUM($F31:$F33)&gt;500000,(SUM($J31:$J33)*0.2)+((500000-SUM($J31:$J33))*0.05)-(SUM($I31:$I33)+SUM($M31:$M33)),IF(SUM($J31:$J33)+SUM($F31:$F33)&lt;500000,((SUM($J31:$J33)*0.2)+(SUM($F31:$F33)*0.05))-(SUM($I31:$I33)+SUM($M31:$M33)),"n/a")))</f>
        <v>2247.8780000000002</v>
      </c>
      <c r="R33" s="34">
        <f>SUM(Q33-H33-L33)</f>
        <v>2247.8780000000002</v>
      </c>
    </row>
    <row r="34" spans="1:18" s="112" customFormat="1" ht="27" customHeight="1" thickBot="1" x14ac:dyDescent="0.25">
      <c r="A34" s="87" t="s">
        <v>23</v>
      </c>
      <c r="B34" s="24"/>
      <c r="C34" s="115" t="s">
        <v>31</v>
      </c>
      <c r="D34" s="115" t="s">
        <v>32</v>
      </c>
      <c r="E34" s="109" t="s">
        <v>20</v>
      </c>
      <c r="F34" s="109">
        <v>0</v>
      </c>
      <c r="G34" s="110">
        <f>F34*$G$4</f>
        <v>0</v>
      </c>
      <c r="H34" s="110">
        <f>G34-I34</f>
        <v>0</v>
      </c>
      <c r="I34" s="110">
        <f>G34*$I$4</f>
        <v>0</v>
      </c>
      <c r="J34" s="109">
        <v>0</v>
      </c>
      <c r="K34" s="110">
        <f>J34*$K$4</f>
        <v>0</v>
      </c>
      <c r="L34" s="110">
        <f>K34-M34</f>
        <v>0</v>
      </c>
      <c r="M34" s="111">
        <f>K34*$M$4</f>
        <v>0</v>
      </c>
      <c r="N34" s="109"/>
      <c r="P34" s="212">
        <f>Q34-Q33</f>
        <v>0</v>
      </c>
      <c r="Q34" s="212">
        <f>IF(SUM($J31:$J34)&gt;500000,(500000*0.2)-((SUM($I31:$I34)+SUM($M31:$M34))),IF(SUM($J31:$J34)+SUM($F31:$F34)&gt;500000,(SUM($J31:$J34)*0.2)+((500000-SUM($J31:$J34))*0.05)-(SUM($I31:$I34)+SUM($M31:$M34)),IF(SUM($J31:$J34)+SUM($F31:$F34)&lt;500000,((SUM($J31:$J34)*0.2)+(SUM($F31:$F34)*0.05))-(SUM($I31:$I34)+SUM($M31:$M34)),"n/a")))</f>
        <v>2247.8780000000002</v>
      </c>
      <c r="R34" s="34">
        <f>SUM(Q34-H34-L34)</f>
        <v>2247.8780000000002</v>
      </c>
    </row>
    <row r="35" spans="1:18" s="112" customFormat="1" ht="27" customHeight="1" thickBot="1" x14ac:dyDescent="0.25">
      <c r="A35" s="88" t="s">
        <v>24</v>
      </c>
      <c r="B35" s="20"/>
      <c r="C35" s="116" t="s">
        <v>31</v>
      </c>
      <c r="D35" s="116" t="s">
        <v>32</v>
      </c>
      <c r="E35" s="116"/>
      <c r="F35" s="278">
        <f t="shared" ref="F35:M35" si="4">SUM(F31:F34)</f>
        <v>46348</v>
      </c>
      <c r="G35" s="279">
        <f t="shared" si="4"/>
        <v>2317.4</v>
      </c>
      <c r="H35" s="279">
        <f t="shared" si="4"/>
        <v>2247.8780000000002</v>
      </c>
      <c r="I35" s="279">
        <f t="shared" si="4"/>
        <v>69.521999999999991</v>
      </c>
      <c r="J35" s="278">
        <f t="shared" si="4"/>
        <v>0</v>
      </c>
      <c r="K35" s="279">
        <f t="shared" si="4"/>
        <v>0</v>
      </c>
      <c r="L35" s="279">
        <f t="shared" si="4"/>
        <v>0</v>
      </c>
      <c r="M35" s="280">
        <f t="shared" si="4"/>
        <v>0</v>
      </c>
      <c r="N35" s="281"/>
      <c r="O35" s="282"/>
      <c r="P35" s="279">
        <f>SUM(P31:P34)</f>
        <v>2247.8780000000002</v>
      </c>
      <c r="Q35" s="279"/>
      <c r="R35" s="21">
        <f>SUM(R31:R34)</f>
        <v>5654.8090000000011</v>
      </c>
    </row>
    <row r="36" spans="1:18" s="28" customFormat="1" ht="4.1500000000000004" customHeight="1" x14ac:dyDescent="0.2">
      <c r="A36" s="68"/>
      <c r="B36" s="60"/>
      <c r="C36" s="70"/>
      <c r="D36" s="70"/>
      <c r="E36" s="70"/>
      <c r="F36" s="70"/>
      <c r="G36" s="71"/>
      <c r="H36" s="71"/>
      <c r="I36" s="71"/>
      <c r="J36" s="70"/>
      <c r="K36" s="71"/>
      <c r="L36" s="71"/>
      <c r="M36" s="71"/>
      <c r="N36" s="38"/>
      <c r="O36" s="35"/>
      <c r="P36" s="73"/>
      <c r="Q36" s="74"/>
      <c r="R36" s="69"/>
    </row>
    <row r="37" spans="1:18" s="149" customFormat="1" ht="27" customHeight="1" x14ac:dyDescent="0.25">
      <c r="A37" s="140" t="s">
        <v>19</v>
      </c>
      <c r="B37" s="24"/>
      <c r="C37" s="141" t="s">
        <v>31</v>
      </c>
      <c r="D37" s="141" t="s">
        <v>33</v>
      </c>
      <c r="E37" s="141" t="s">
        <v>20</v>
      </c>
      <c r="F37" s="141">
        <v>17828</v>
      </c>
      <c r="G37" s="259">
        <f>F37*$G$4</f>
        <v>891.40000000000009</v>
      </c>
      <c r="H37" s="259">
        <f>G37-I37</f>
        <v>864.65800000000013</v>
      </c>
      <c r="I37" s="259">
        <f>G37*$I$4</f>
        <v>26.742000000000001</v>
      </c>
      <c r="J37" s="141">
        <v>0</v>
      </c>
      <c r="K37" s="259">
        <f>J37*$K$4</f>
        <v>0</v>
      </c>
      <c r="L37" s="259">
        <f>K37-M37</f>
        <v>0</v>
      </c>
      <c r="M37" s="260">
        <f>K37*$M$4</f>
        <v>0</v>
      </c>
      <c r="N37" s="141"/>
      <c r="P37" s="262">
        <f>Q37</f>
        <v>864.65800000000013</v>
      </c>
      <c r="Q37" s="262">
        <f>IF($J37&gt;500000,(500000*0.2)-($I37+$M37),IF($J37+$F37&gt;500000,($J37*0.2)+((500000-$J37)*0.05)-($I37+$M37),IF($J37+$F37&lt;500000,(($J37*0.2)+($F37*0.05))-($I37+$M37),"n/a")))</f>
        <v>864.65800000000013</v>
      </c>
      <c r="R37" s="34">
        <f>SUM(Q37-H37-L37)</f>
        <v>0</v>
      </c>
    </row>
    <row r="38" spans="1:18" s="149" customFormat="1" ht="27" customHeight="1" x14ac:dyDescent="0.25">
      <c r="A38" s="140" t="s">
        <v>21</v>
      </c>
      <c r="B38" s="77"/>
      <c r="C38" s="141" t="s">
        <v>31</v>
      </c>
      <c r="D38" s="141" t="s">
        <v>33</v>
      </c>
      <c r="E38" s="141" t="s">
        <v>20</v>
      </c>
      <c r="F38" s="141">
        <v>18772</v>
      </c>
      <c r="G38" s="259">
        <f>F38*$G$4</f>
        <v>938.6</v>
      </c>
      <c r="H38" s="259">
        <f>G38-I38</f>
        <v>910.44200000000001</v>
      </c>
      <c r="I38" s="259">
        <f>G38*$I$4</f>
        <v>28.158000000000001</v>
      </c>
      <c r="J38" s="141">
        <v>0</v>
      </c>
      <c r="K38" s="259">
        <f>J38*$K$4</f>
        <v>0</v>
      </c>
      <c r="L38" s="259">
        <f>K38-M38</f>
        <v>0</v>
      </c>
      <c r="M38" s="260">
        <f>K38*$M$4</f>
        <v>0</v>
      </c>
      <c r="N38" s="141"/>
      <c r="P38" s="262">
        <f>Q38-Q37</f>
        <v>910.44199999999978</v>
      </c>
      <c r="Q38" s="262">
        <f>IF(SUM($J37:$J38)&gt;500000,(500000*0.2)-((SUM($I37:$I38)+SUM($M37:$M38))),IF(SUM($J37:$J38)+SUM($F37:$F38)&gt;500000,(SUM($J37:$J38)*0.2)+((500000-SUM($J37:$J38))*0.05)-(SUM($I37:$I38)+SUM($M37:$M38)),IF(SUM($J37:$J38)+SUM($F37:$F38)&lt;500000,((SUM($J37:$J38)*0.2)+(SUM($F37:$F38)*0.05))-(SUM($I37:$I38)+SUM($M37:$M38)),"n/a")))</f>
        <v>1775.1</v>
      </c>
      <c r="R38" s="78">
        <f>SUM(Q38-H38-L38)</f>
        <v>864.6579999999999</v>
      </c>
    </row>
    <row r="39" spans="1:18" s="112" customFormat="1" ht="27" customHeight="1" x14ac:dyDescent="0.2">
      <c r="A39" s="86" t="s">
        <v>22</v>
      </c>
      <c r="B39" s="24"/>
      <c r="C39" s="114" t="s">
        <v>31</v>
      </c>
      <c r="D39" s="114" t="s">
        <v>33</v>
      </c>
      <c r="E39" s="109" t="s">
        <v>20</v>
      </c>
      <c r="F39" s="109">
        <v>0</v>
      </c>
      <c r="G39" s="110">
        <f>F39*$G$4</f>
        <v>0</v>
      </c>
      <c r="H39" s="110">
        <f>G39-I39</f>
        <v>0</v>
      </c>
      <c r="I39" s="110">
        <f>G39*$I$4</f>
        <v>0</v>
      </c>
      <c r="J39" s="109">
        <v>0</v>
      </c>
      <c r="K39" s="110">
        <f>J39*$K$4</f>
        <v>0</v>
      </c>
      <c r="L39" s="110">
        <f>K39-M39</f>
        <v>0</v>
      </c>
      <c r="M39" s="111">
        <f>K39*$M$4</f>
        <v>0</v>
      </c>
      <c r="N39" s="109"/>
      <c r="P39" s="212">
        <f>Q39-Q38</f>
        <v>0</v>
      </c>
      <c r="Q39" s="212">
        <f>IF(SUM($J37:$J39)&gt;500000,(500000*0.2)-((SUM($I37:$I39)+SUM($M37:$M39))),IF(SUM($J37:$J39)+SUM($F37:$F39)&gt;500000,(SUM($J37:$J39)*0.2)+((500000-SUM($J37:$J39))*0.05)-(SUM($I37:$I39)+SUM($M37:$M39)),IF(SUM($J37:$J39)+SUM($F37:$F39)&lt;500000,((SUM($J37:$J39)*0.2)+(SUM($F37:$F39)*0.05))-(SUM($I37:$I39)+SUM($M37:$M39)),"n/a")))</f>
        <v>1775.1</v>
      </c>
      <c r="R39" s="34">
        <f>SUM(Q39-H39-L39)</f>
        <v>1775.1</v>
      </c>
    </row>
    <row r="40" spans="1:18" s="112" customFormat="1" ht="27" customHeight="1" thickBot="1" x14ac:dyDescent="0.25">
      <c r="A40" s="87" t="s">
        <v>23</v>
      </c>
      <c r="B40" s="24"/>
      <c r="C40" s="115" t="s">
        <v>31</v>
      </c>
      <c r="D40" s="115" t="s">
        <v>33</v>
      </c>
      <c r="E40" s="109" t="s">
        <v>20</v>
      </c>
      <c r="F40" s="109">
        <v>0</v>
      </c>
      <c r="G40" s="110">
        <f>F40*$G$4</f>
        <v>0</v>
      </c>
      <c r="H40" s="110">
        <f>G40-I40</f>
        <v>0</v>
      </c>
      <c r="I40" s="110">
        <f>G40*$I$4</f>
        <v>0</v>
      </c>
      <c r="J40" s="109">
        <v>0</v>
      </c>
      <c r="K40" s="110">
        <f>J40*$K$4</f>
        <v>0</v>
      </c>
      <c r="L40" s="110">
        <f>K40-M40</f>
        <v>0</v>
      </c>
      <c r="M40" s="111">
        <f>K40*$M$4</f>
        <v>0</v>
      </c>
      <c r="N40" s="109"/>
      <c r="O40" s="123"/>
      <c r="P40" s="212">
        <f>Q40-Q39</f>
        <v>0</v>
      </c>
      <c r="Q40" s="212">
        <f>IF(SUM($J37:$J40)&gt;500000,(500000*0.2)-((SUM($I37:$I40)+SUM($M37:$M40))),IF(SUM($J37:$J40)+SUM($F37:$F40)&gt;500000,(SUM($J37:$J40)*0.2)+((500000-SUM($J37:$J40))*0.05)-(SUM($I37:$I40)+SUM($M37:$M40)),IF(SUM($J37:$J40)+SUM($F37:$F40)&lt;500000,((SUM($J37:$J40)*0.2)+(SUM($F37:$F40)*0.05))-(SUM($I37:$I40)+SUM($M37:$M40)),"n/a")))</f>
        <v>1775.1</v>
      </c>
      <c r="R40" s="34">
        <f>SUM(Q40-H40-L40)</f>
        <v>1775.1</v>
      </c>
    </row>
    <row r="41" spans="1:18" s="112" customFormat="1" ht="27" customHeight="1" thickBot="1" x14ac:dyDescent="0.25">
      <c r="A41" s="88" t="s">
        <v>24</v>
      </c>
      <c r="B41" s="20"/>
      <c r="C41" s="116" t="s">
        <v>31</v>
      </c>
      <c r="D41" s="116" t="s">
        <v>33</v>
      </c>
      <c r="E41" s="116"/>
      <c r="F41" s="278">
        <f t="shared" ref="F41:M41" si="5">SUM(F37:F40)</f>
        <v>36600</v>
      </c>
      <c r="G41" s="279">
        <f t="shared" si="5"/>
        <v>1830</v>
      </c>
      <c r="H41" s="279">
        <f t="shared" si="5"/>
        <v>1775.1000000000001</v>
      </c>
      <c r="I41" s="279">
        <f t="shared" si="5"/>
        <v>54.900000000000006</v>
      </c>
      <c r="J41" s="278">
        <f t="shared" si="5"/>
        <v>0</v>
      </c>
      <c r="K41" s="279">
        <f t="shared" si="5"/>
        <v>0</v>
      </c>
      <c r="L41" s="279">
        <f t="shared" si="5"/>
        <v>0</v>
      </c>
      <c r="M41" s="280">
        <f t="shared" si="5"/>
        <v>0</v>
      </c>
      <c r="N41" s="281"/>
      <c r="O41" s="282"/>
      <c r="P41" s="279">
        <f>SUM(P37:P40)</f>
        <v>1775.1</v>
      </c>
      <c r="Q41" s="279"/>
      <c r="R41" s="21">
        <f>SUM(R37:R40)</f>
        <v>4414.8580000000002</v>
      </c>
    </row>
    <row r="42" spans="1:18" s="28" customFormat="1" ht="4.1500000000000004" customHeight="1" x14ac:dyDescent="0.2">
      <c r="A42" s="68"/>
      <c r="B42" s="60"/>
      <c r="C42" s="70"/>
      <c r="D42" s="70"/>
      <c r="E42" s="70"/>
      <c r="F42" s="70"/>
      <c r="G42" s="71"/>
      <c r="H42" s="71"/>
      <c r="I42" s="71"/>
      <c r="J42" s="70"/>
      <c r="K42" s="71"/>
      <c r="L42" s="71"/>
      <c r="M42" s="71"/>
      <c r="N42" s="38"/>
      <c r="O42" s="35"/>
      <c r="P42" s="73"/>
      <c r="Q42" s="74"/>
      <c r="R42" s="69"/>
    </row>
    <row r="43" spans="1:18" s="149" customFormat="1" ht="30" x14ac:dyDescent="0.25">
      <c r="A43" s="140" t="s">
        <v>19</v>
      </c>
      <c r="B43" s="24"/>
      <c r="C43" s="141" t="s">
        <v>34</v>
      </c>
      <c r="D43" s="141" t="s">
        <v>36</v>
      </c>
      <c r="E43" s="141" t="s">
        <v>20</v>
      </c>
      <c r="F43" s="141">
        <v>0</v>
      </c>
      <c r="G43" s="259">
        <f>F43*$G$4</f>
        <v>0</v>
      </c>
      <c r="H43" s="259">
        <f>G43-I43</f>
        <v>0</v>
      </c>
      <c r="I43" s="259">
        <f>G43*$I$4</f>
        <v>0</v>
      </c>
      <c r="J43" s="141">
        <v>0</v>
      </c>
      <c r="K43" s="259">
        <f>J43*$K$4</f>
        <v>0</v>
      </c>
      <c r="L43" s="259">
        <f>K43-M43</f>
        <v>0</v>
      </c>
      <c r="M43" s="260">
        <f>K43*$M$4</f>
        <v>0</v>
      </c>
      <c r="N43" s="141"/>
      <c r="P43" s="262">
        <f>Q43</f>
        <v>0</v>
      </c>
      <c r="Q43" s="262">
        <f>IF($J43&gt;500000,(500000*0.2)-($I43+$M43),IF($J43+$F43&gt;500000,($J43*0.2)+((500000-$J43)*0.05)-($I43+$M43),IF($J43+$F43&lt;500000,(($J43*0.2)+($F43*0.05))-($I43+$M43),"n/a")))</f>
        <v>0</v>
      </c>
      <c r="R43" s="34">
        <f>SUM(Q43-H43-L43)</f>
        <v>0</v>
      </c>
    </row>
    <row r="44" spans="1:18" s="149" customFormat="1" ht="30" x14ac:dyDescent="0.25">
      <c r="A44" s="140" t="s">
        <v>21</v>
      </c>
      <c r="B44" s="77"/>
      <c r="C44" s="141" t="s">
        <v>34</v>
      </c>
      <c r="D44" s="141" t="s">
        <v>36</v>
      </c>
      <c r="E44" s="141" t="s">
        <v>20</v>
      </c>
      <c r="F44" s="141">
        <v>0</v>
      </c>
      <c r="G44" s="259">
        <f>F44*$G$4</f>
        <v>0</v>
      </c>
      <c r="H44" s="259">
        <f>G44-I44</f>
        <v>0</v>
      </c>
      <c r="I44" s="259">
        <f>G44*$I$4</f>
        <v>0</v>
      </c>
      <c r="J44" s="141">
        <v>0</v>
      </c>
      <c r="K44" s="259">
        <f>J44*$K$4</f>
        <v>0</v>
      </c>
      <c r="L44" s="259">
        <f>K44-M44</f>
        <v>0</v>
      </c>
      <c r="M44" s="260">
        <f>K44*$M$4</f>
        <v>0</v>
      </c>
      <c r="N44" s="141"/>
      <c r="O44" s="261"/>
      <c r="P44" s="262">
        <f>Q44-Q43</f>
        <v>0</v>
      </c>
      <c r="Q44" s="262">
        <f>IF(SUM($J43:$J44)&gt;500000,(500000*0.2)-((SUM($I43:$I44)+SUM($M43:$M44))),IF(SUM($J43:$J44)+SUM($F43:$F44)&gt;500000,(SUM($J43:$J44)*0.2)+((500000-SUM($J43:$J44))*0.05)-(SUM($I43:$I44)+SUM($M43:$M44)),IF(SUM($J43:$J44)+SUM($F43:$F44)&lt;500000,((SUM($J43:$J44)*0.2)+(SUM($F43:$F44)*0.05))-(SUM($I43:$I44)+SUM($M43:$M44)),"n/a")))</f>
        <v>0</v>
      </c>
      <c r="R44" s="78">
        <f>SUM(Q44-H44-L44)</f>
        <v>0</v>
      </c>
    </row>
    <row r="45" spans="1:18" s="112" customFormat="1" ht="25.5" x14ac:dyDescent="0.2">
      <c r="A45" s="86" t="s">
        <v>22</v>
      </c>
      <c r="B45" s="24"/>
      <c r="C45" s="114" t="s">
        <v>34</v>
      </c>
      <c r="D45" s="114" t="s">
        <v>36</v>
      </c>
      <c r="E45" s="109" t="s">
        <v>20</v>
      </c>
      <c r="F45" s="109">
        <v>0</v>
      </c>
      <c r="G45" s="110">
        <f>F45*$G$4</f>
        <v>0</v>
      </c>
      <c r="H45" s="110">
        <f>G45-I45</f>
        <v>0</v>
      </c>
      <c r="I45" s="110">
        <f>G45*$I$4</f>
        <v>0</v>
      </c>
      <c r="J45" s="109">
        <v>0</v>
      </c>
      <c r="K45" s="110">
        <f>J45*$K$4</f>
        <v>0</v>
      </c>
      <c r="L45" s="110">
        <f>K45-M45</f>
        <v>0</v>
      </c>
      <c r="M45" s="111">
        <f>K45*$M$4</f>
        <v>0</v>
      </c>
      <c r="N45" s="109"/>
      <c r="P45" s="212">
        <f>Q45-Q44</f>
        <v>0</v>
      </c>
      <c r="Q45" s="212">
        <f>IF(SUM($J43:$J45)&gt;500000,(500000*0.2)-((SUM($I43:$I45)+SUM($M43:$M45))),IF(SUM($J43:$J45)+SUM($F43:$F45)&gt;500000,(SUM($J43:$J45)*0.2)+((500000-SUM($J43:$J45))*0.05)-(SUM($I43:$I45)+SUM($M43:$M45)),IF(SUM($J43:$J45)+SUM($F43:$F45)&lt;500000,((SUM($J43:$J45)*0.2)+(SUM($F43:$F45)*0.05))-(SUM($I43:$I45)+SUM($M43:$M45)),"n/a")))</f>
        <v>0</v>
      </c>
      <c r="R45" s="34">
        <f>SUM(Q45-H45-L45)</f>
        <v>0</v>
      </c>
    </row>
    <row r="46" spans="1:18" s="112" customFormat="1" ht="26.25" thickBot="1" x14ac:dyDescent="0.25">
      <c r="A46" s="87" t="s">
        <v>23</v>
      </c>
      <c r="B46" s="24"/>
      <c r="C46" s="115" t="s">
        <v>34</v>
      </c>
      <c r="D46" s="115" t="s">
        <v>36</v>
      </c>
      <c r="E46" s="109" t="s">
        <v>20</v>
      </c>
      <c r="F46" s="109">
        <v>0</v>
      </c>
      <c r="G46" s="110">
        <f>F46*$G$4</f>
        <v>0</v>
      </c>
      <c r="H46" s="110">
        <f>G46-I46</f>
        <v>0</v>
      </c>
      <c r="I46" s="110">
        <f>G46*$I$4</f>
        <v>0</v>
      </c>
      <c r="J46" s="109">
        <v>0</v>
      </c>
      <c r="K46" s="110">
        <f>J46*$K$4</f>
        <v>0</v>
      </c>
      <c r="L46" s="110">
        <f>K46-M46</f>
        <v>0</v>
      </c>
      <c r="M46" s="111">
        <f>K46*$M$4</f>
        <v>0</v>
      </c>
      <c r="N46" s="109"/>
      <c r="P46" s="212">
        <f>Q46-Q45</f>
        <v>0</v>
      </c>
      <c r="Q46" s="212">
        <f>IF(SUM($J43:$J46)&gt;500000,(500000*0.2)-((SUM($I43:$I46)+SUM($M43:$M46))),IF(SUM($J43:$J46)+SUM($F43:$F46)&gt;500000,(SUM($J43:$J46)*0.2)+((500000-SUM($J43:$J46))*0.05)-(SUM($I43:$I46)+SUM($M43:$M46)),IF(SUM($J43:$J46)+SUM($F43:$F46)&lt;500000,((SUM($J43:$J46)*0.2)+(SUM($F43:$F46)*0.05))-(SUM($I43:$I46)+SUM($M43:$M46)),"n/a")))</f>
        <v>0</v>
      </c>
      <c r="R46" s="34">
        <f>SUM(Q46-H46-L46)</f>
        <v>0</v>
      </c>
    </row>
    <row r="47" spans="1:18" s="112" customFormat="1" ht="26.25" thickBot="1" x14ac:dyDescent="0.25">
      <c r="A47" s="88" t="s">
        <v>24</v>
      </c>
      <c r="B47" s="20"/>
      <c r="C47" s="116" t="s">
        <v>34</v>
      </c>
      <c r="D47" s="116" t="s">
        <v>36</v>
      </c>
      <c r="E47" s="116"/>
      <c r="F47" s="278">
        <f t="shared" ref="F47:M47" si="6">SUM(F43:F46)</f>
        <v>0</v>
      </c>
      <c r="G47" s="279">
        <f t="shared" si="6"/>
        <v>0</v>
      </c>
      <c r="H47" s="279">
        <f t="shared" si="6"/>
        <v>0</v>
      </c>
      <c r="I47" s="279">
        <f t="shared" si="6"/>
        <v>0</v>
      </c>
      <c r="J47" s="278">
        <f t="shared" si="6"/>
        <v>0</v>
      </c>
      <c r="K47" s="279">
        <f t="shared" si="6"/>
        <v>0</v>
      </c>
      <c r="L47" s="279">
        <f t="shared" si="6"/>
        <v>0</v>
      </c>
      <c r="M47" s="280">
        <f t="shared" si="6"/>
        <v>0</v>
      </c>
      <c r="N47" s="120"/>
      <c r="O47" s="121"/>
      <c r="P47" s="279">
        <f>SUM(P43:P46)</f>
        <v>0</v>
      </c>
      <c r="Q47" s="118"/>
      <c r="R47" s="21">
        <f>SUM(R43:R46)</f>
        <v>0</v>
      </c>
    </row>
    <row r="48" spans="1:18" s="28" customFormat="1" ht="4.1500000000000004" customHeight="1" x14ac:dyDescent="0.2">
      <c r="A48" s="68"/>
      <c r="B48" s="60"/>
      <c r="C48" s="70"/>
      <c r="D48" s="70"/>
      <c r="E48" s="70"/>
      <c r="F48" s="70"/>
      <c r="G48" s="71"/>
      <c r="H48" s="71"/>
      <c r="I48" s="71"/>
      <c r="J48" s="70"/>
      <c r="K48" s="71"/>
      <c r="L48" s="71"/>
      <c r="M48" s="71"/>
      <c r="N48" s="38"/>
      <c r="O48" s="35"/>
      <c r="P48" s="73"/>
      <c r="Q48" s="74"/>
      <c r="R48" s="69"/>
    </row>
    <row r="49" spans="1:18" s="149" customFormat="1" ht="27" customHeight="1" x14ac:dyDescent="0.25">
      <c r="A49" s="140" t="s">
        <v>19</v>
      </c>
      <c r="B49" s="24"/>
      <c r="C49" s="141" t="s">
        <v>34</v>
      </c>
      <c r="D49" s="141" t="s">
        <v>35</v>
      </c>
      <c r="E49" s="141" t="s">
        <v>20</v>
      </c>
      <c r="F49" s="141">
        <v>0</v>
      </c>
      <c r="G49" s="259">
        <f>F49*$G$4</f>
        <v>0</v>
      </c>
      <c r="H49" s="259">
        <f>G49-I49</f>
        <v>0</v>
      </c>
      <c r="I49" s="259">
        <f>G49*$I$4</f>
        <v>0</v>
      </c>
      <c r="J49" s="141">
        <v>0</v>
      </c>
      <c r="K49" s="259">
        <f>J49*$K$4</f>
        <v>0</v>
      </c>
      <c r="L49" s="259">
        <f>K49-M49</f>
        <v>0</v>
      </c>
      <c r="M49" s="260">
        <f>K49*$M$4</f>
        <v>0</v>
      </c>
      <c r="N49" s="141"/>
      <c r="P49" s="262">
        <f>Q49</f>
        <v>0</v>
      </c>
      <c r="Q49" s="262">
        <f>IF($J49&gt;500000,(500000*0.2)-($I49+$M49),IF($J49+$F49&gt;500000,($J49*0.2)+((500000-$J49)*0.05)-($I49+$M49),IF($J49+$F49&lt;500000,(($J49*0.2)+($F49*0.05))-($I49+$M49),"n/a")))</f>
        <v>0</v>
      </c>
      <c r="R49" s="34">
        <f>SUM(Q49-H49-L49)</f>
        <v>0</v>
      </c>
    </row>
    <row r="50" spans="1:18" s="149" customFormat="1" ht="27" customHeight="1" x14ac:dyDescent="0.25">
      <c r="A50" s="140" t="s">
        <v>21</v>
      </c>
      <c r="B50" s="77"/>
      <c r="C50" s="141" t="s">
        <v>34</v>
      </c>
      <c r="D50" s="141" t="s">
        <v>35</v>
      </c>
      <c r="E50" s="141" t="s">
        <v>20</v>
      </c>
      <c r="F50" s="141">
        <v>0</v>
      </c>
      <c r="G50" s="259">
        <f>F50*$G$4</f>
        <v>0</v>
      </c>
      <c r="H50" s="259">
        <f>G50-I50</f>
        <v>0</v>
      </c>
      <c r="I50" s="259">
        <f>G50*$I$4</f>
        <v>0</v>
      </c>
      <c r="J50" s="141">
        <v>0</v>
      </c>
      <c r="K50" s="259">
        <f>J50*$K$4</f>
        <v>0</v>
      </c>
      <c r="L50" s="259">
        <f>K50-M50</f>
        <v>0</v>
      </c>
      <c r="M50" s="260">
        <f>K50*$M$4</f>
        <v>0</v>
      </c>
      <c r="N50" s="141"/>
      <c r="P50" s="262">
        <f>Q50-Q49</f>
        <v>0</v>
      </c>
      <c r="Q50" s="262">
        <f>IF(SUM($J49:$J50)&gt;500000,(500000*0.2)-((SUM($I49:$I50)+SUM($M49:$M50))),IF(SUM($J49:$J50)+SUM($F49:$F50)&gt;500000,(SUM($J49:$J50)*0.2)+((500000-SUM($J49:$J50))*0.05)-(SUM($I49:$I50)+SUM($M49:$M50)),IF(SUM($J49:$J50)+SUM($F49:$F50)&lt;500000,((SUM($J49:$J50)*0.2)+(SUM($F49:$F50)*0.05))-(SUM($I49:$I50)+SUM($M49:$M50)),"n/a")))</f>
        <v>0</v>
      </c>
      <c r="R50" s="78">
        <f>SUM(Q50-H50-L50)</f>
        <v>0</v>
      </c>
    </row>
    <row r="51" spans="1:18" s="112" customFormat="1" ht="27" customHeight="1" x14ac:dyDescent="0.2">
      <c r="A51" s="86" t="s">
        <v>22</v>
      </c>
      <c r="B51" s="24"/>
      <c r="C51" s="114" t="s">
        <v>34</v>
      </c>
      <c r="D51" s="114" t="s">
        <v>35</v>
      </c>
      <c r="E51" s="109" t="s">
        <v>20</v>
      </c>
      <c r="F51" s="109">
        <v>0</v>
      </c>
      <c r="G51" s="110">
        <f>F51*$G$4</f>
        <v>0</v>
      </c>
      <c r="H51" s="110">
        <f>G51-I51</f>
        <v>0</v>
      </c>
      <c r="I51" s="110">
        <f>G51*$I$4</f>
        <v>0</v>
      </c>
      <c r="J51" s="109">
        <v>0</v>
      </c>
      <c r="K51" s="110">
        <f>J51*$K$4</f>
        <v>0</v>
      </c>
      <c r="L51" s="110">
        <f>K51-M51</f>
        <v>0</v>
      </c>
      <c r="M51" s="111">
        <f>K51*$M$4</f>
        <v>0</v>
      </c>
      <c r="N51" s="109"/>
      <c r="O51" s="123"/>
      <c r="P51" s="212">
        <f>Q51-Q50</f>
        <v>0</v>
      </c>
      <c r="Q51" s="212">
        <f>IF(SUM($J49:$J51)&gt;500000,(500000*0.2)-((SUM($I49:$I51)+SUM($M49:$M51))),IF(SUM($J49:$J51)+SUM($F49:$F51)&gt;500000,(SUM($J49:$J51)*0.2)+((500000-SUM($J49:$J51))*0.05)-(SUM($I49:$I51)+SUM($M49:$M51)),IF(SUM($J49:$J51)+SUM($F49:$F51)&lt;500000,((SUM($J49:$J51)*0.2)+(SUM($F49:$F51)*0.05))-(SUM($I49:$I51)+SUM($M49:$M51)),"n/a")))</f>
        <v>0</v>
      </c>
      <c r="R51" s="34">
        <f>SUM(Q51-H51-L51)</f>
        <v>0</v>
      </c>
    </row>
    <row r="52" spans="1:18" s="112" customFormat="1" ht="27" customHeight="1" thickBot="1" x14ac:dyDescent="0.25">
      <c r="A52" s="87" t="s">
        <v>23</v>
      </c>
      <c r="B52" s="24"/>
      <c r="C52" s="115" t="s">
        <v>34</v>
      </c>
      <c r="D52" s="115" t="s">
        <v>35</v>
      </c>
      <c r="E52" s="109" t="s">
        <v>20</v>
      </c>
      <c r="F52" s="109">
        <v>0</v>
      </c>
      <c r="G52" s="110">
        <f>F52*$G$4</f>
        <v>0</v>
      </c>
      <c r="H52" s="110">
        <f>G52-I52</f>
        <v>0</v>
      </c>
      <c r="I52" s="110">
        <f>G52*$I$4</f>
        <v>0</v>
      </c>
      <c r="J52" s="109">
        <v>0</v>
      </c>
      <c r="K52" s="110">
        <f>J52*$K$4</f>
        <v>0</v>
      </c>
      <c r="L52" s="110">
        <f>K52-M52</f>
        <v>0</v>
      </c>
      <c r="M52" s="111">
        <f>K52*$M$4</f>
        <v>0</v>
      </c>
      <c r="N52" s="109"/>
      <c r="O52" s="123"/>
      <c r="P52" s="212">
        <f>Q52-Q51</f>
        <v>0</v>
      </c>
      <c r="Q52" s="212">
        <f>IF(SUM($J49:$J52)&gt;500000,(500000*0.2)-((SUM($I49:$I52)+SUM($M49:$M52))),IF(SUM($J49:$J52)+SUM($F49:$F52)&gt;500000,(SUM($J49:$J52)*0.2)+((500000-SUM($J49:$J52))*0.05)-(SUM($I49:$I52)+SUM($M49:$M52)),IF(SUM($J49:$J52)+SUM($F49:$F52)&lt;500000,((SUM($J49:$J52)*0.2)+(SUM($F49:$F52)*0.05))-(SUM($I49:$I52)+SUM($M49:$M52)),"n/a")))</f>
        <v>0</v>
      </c>
      <c r="R52" s="34">
        <f>SUM(Q52-H52-L52)</f>
        <v>0</v>
      </c>
    </row>
    <row r="53" spans="1:18" s="112" customFormat="1" ht="27" customHeight="1" thickBot="1" x14ac:dyDescent="0.25">
      <c r="A53" s="88" t="s">
        <v>24</v>
      </c>
      <c r="B53" s="20"/>
      <c r="C53" s="116" t="s">
        <v>34</v>
      </c>
      <c r="D53" s="116" t="s">
        <v>35</v>
      </c>
      <c r="E53" s="116"/>
      <c r="F53" s="278">
        <f t="shared" ref="F53:M53" si="7">SUM(F49:F52)</f>
        <v>0</v>
      </c>
      <c r="G53" s="279">
        <f t="shared" si="7"/>
        <v>0</v>
      </c>
      <c r="H53" s="279">
        <f t="shared" si="7"/>
        <v>0</v>
      </c>
      <c r="I53" s="279">
        <f t="shared" si="7"/>
        <v>0</v>
      </c>
      <c r="J53" s="278">
        <f t="shared" si="7"/>
        <v>0</v>
      </c>
      <c r="K53" s="279">
        <f t="shared" si="7"/>
        <v>0</v>
      </c>
      <c r="L53" s="279">
        <f t="shared" si="7"/>
        <v>0</v>
      </c>
      <c r="M53" s="280">
        <f t="shared" si="7"/>
        <v>0</v>
      </c>
      <c r="N53" s="281"/>
      <c r="O53" s="282"/>
      <c r="P53" s="279">
        <f>SUM(P49:P52)</f>
        <v>0</v>
      </c>
      <c r="Q53" s="118"/>
      <c r="R53" s="21">
        <f>SUM(R49:R52)</f>
        <v>0</v>
      </c>
    </row>
    <row r="54" spans="1:18" s="28" customFormat="1" ht="4.1500000000000004" customHeight="1" x14ac:dyDescent="0.2">
      <c r="A54" s="68"/>
      <c r="B54" s="60"/>
      <c r="C54" s="70"/>
      <c r="D54" s="70"/>
      <c r="E54" s="70"/>
      <c r="F54" s="70"/>
      <c r="G54" s="71"/>
      <c r="H54" s="71"/>
      <c r="I54" s="71"/>
      <c r="J54" s="70"/>
      <c r="K54" s="71"/>
      <c r="L54" s="71"/>
      <c r="M54" s="71"/>
      <c r="N54" s="38"/>
      <c r="O54" s="68"/>
      <c r="P54" s="73"/>
      <c r="Q54" s="74"/>
      <c r="R54" s="69"/>
    </row>
    <row r="55" spans="1:18" s="149" customFormat="1" ht="27" customHeight="1" x14ac:dyDescent="0.25">
      <c r="A55" s="140" t="s">
        <v>19</v>
      </c>
      <c r="B55" s="24"/>
      <c r="C55" s="141" t="s">
        <v>37</v>
      </c>
      <c r="D55" s="141" t="s">
        <v>40</v>
      </c>
      <c r="E55" s="141" t="s">
        <v>20</v>
      </c>
      <c r="F55" s="141">
        <v>5661.42</v>
      </c>
      <c r="G55" s="259">
        <f>F55*$G$4</f>
        <v>283.07100000000003</v>
      </c>
      <c r="H55" s="259">
        <f>G55-I55</f>
        <v>274.57887000000005</v>
      </c>
      <c r="I55" s="259">
        <f>G55*$I$4</f>
        <v>8.4921300000000013</v>
      </c>
      <c r="J55" s="141">
        <v>0</v>
      </c>
      <c r="K55" s="259">
        <f>J55*$K$4</f>
        <v>0</v>
      </c>
      <c r="L55" s="259">
        <f>K55-M55</f>
        <v>0</v>
      </c>
      <c r="M55" s="260">
        <f>K55*$M$4</f>
        <v>0</v>
      </c>
      <c r="N55" s="141"/>
      <c r="O55" s="261"/>
      <c r="P55" s="262">
        <f>Q55</f>
        <v>274.57887000000005</v>
      </c>
      <c r="Q55" s="262">
        <f>IF($J55&gt;500000,(500000*0.2)-($I55+$M55),IF($J55+$F55&gt;500000,($J55*0.2)+((500000-$J55)*0.05)-($I55+$M55),IF($J55+$F55&lt;500000,(($J55*0.2)+($F55*0.05))-($I55+$M55),"n/a")))</f>
        <v>274.57887000000005</v>
      </c>
      <c r="R55" s="34">
        <f>SUM(Q55-H55-L55)</f>
        <v>0</v>
      </c>
    </row>
    <row r="56" spans="1:18" s="149" customFormat="1" ht="27" customHeight="1" x14ac:dyDescent="0.25">
      <c r="A56" s="140" t="s">
        <v>21</v>
      </c>
      <c r="B56" s="77"/>
      <c r="C56" s="141" t="s">
        <v>37</v>
      </c>
      <c r="D56" s="141" t="s">
        <v>40</v>
      </c>
      <c r="E56" s="141" t="s">
        <v>20</v>
      </c>
      <c r="F56" s="141">
        <v>5952.64</v>
      </c>
      <c r="G56" s="259">
        <f>F56*$G$4</f>
        <v>297.63200000000001</v>
      </c>
      <c r="H56" s="259">
        <f>G56-I56</f>
        <v>288.70303999999999</v>
      </c>
      <c r="I56" s="259">
        <f>G56*$I$4</f>
        <v>8.92896</v>
      </c>
      <c r="J56" s="141">
        <v>0</v>
      </c>
      <c r="K56" s="259">
        <f>J56*$K$4</f>
        <v>0</v>
      </c>
      <c r="L56" s="259">
        <f>K56-M56</f>
        <v>0</v>
      </c>
      <c r="M56" s="260">
        <f>K56*$M$4</f>
        <v>0</v>
      </c>
      <c r="N56" s="141"/>
      <c r="P56" s="262">
        <f>Q56-Q55</f>
        <v>288.70303999999999</v>
      </c>
      <c r="Q56" s="262">
        <f>IF(SUM($J55:$J56)&gt;500000,(500000*0.2)-((SUM($I55:$I56)+SUM($M55:$M56))),IF(SUM($J55:$J56)+SUM($F55:$F56)&gt;500000,(SUM($J55:$J56)*0.2)+((500000-SUM($J55:$J56))*0.05)-(SUM($I55:$I56)+SUM($M55:$M56)),IF(SUM($J55:$J56)+SUM($F55:$F56)&lt;500000,((SUM($J55:$J56)*0.2)+(SUM($F55:$F56)*0.05))-(SUM($I55:$I56)+SUM($M55:$M56)),"n/a")))</f>
        <v>563.28191000000004</v>
      </c>
      <c r="R56" s="78">
        <f>SUM(Q56-H56-L56)</f>
        <v>274.57887000000005</v>
      </c>
    </row>
    <row r="57" spans="1:18" s="112" customFormat="1" ht="27" customHeight="1" x14ac:dyDescent="0.2">
      <c r="A57" s="86" t="s">
        <v>22</v>
      </c>
      <c r="B57" s="24"/>
      <c r="C57" s="114" t="s">
        <v>37</v>
      </c>
      <c r="D57" s="114" t="s">
        <v>40</v>
      </c>
      <c r="E57" s="109" t="s">
        <v>20</v>
      </c>
      <c r="F57" s="109">
        <v>0</v>
      </c>
      <c r="G57" s="110">
        <f>F57*$G$4</f>
        <v>0</v>
      </c>
      <c r="H57" s="110">
        <f>G57-I57</f>
        <v>0</v>
      </c>
      <c r="I57" s="110">
        <f>G57*$I$4</f>
        <v>0</v>
      </c>
      <c r="J57" s="109">
        <v>0</v>
      </c>
      <c r="K57" s="110">
        <f>J57*$K$4</f>
        <v>0</v>
      </c>
      <c r="L57" s="110">
        <f>K57-M57</f>
        <v>0</v>
      </c>
      <c r="M57" s="111">
        <f>K57*$M$4</f>
        <v>0</v>
      </c>
      <c r="N57" s="109"/>
      <c r="P57" s="212">
        <f>Q57-Q56</f>
        <v>0</v>
      </c>
      <c r="Q57" s="212">
        <f>IF(SUM($J55:$J57)&gt;500000,(500000*0.2)-((SUM($I55:$I57)+SUM($M55:$M57))),IF(SUM($J55:$J57)+SUM($F55:$F57)&gt;500000,(SUM($J55:$J57)*0.2)+((500000-SUM($J55:$J57))*0.05)-(SUM($I55:$I57)+SUM($M55:$M57)),IF(SUM($J55:$J57)+SUM($F55:$F57)&lt;500000,((SUM($J55:$J57)*0.2)+(SUM($F55:$F57)*0.05))-(SUM($I55:$I57)+SUM($M55:$M57)),"n/a")))</f>
        <v>563.28191000000004</v>
      </c>
      <c r="R57" s="34">
        <f>SUM(Q57-H57-L57)</f>
        <v>563.28191000000004</v>
      </c>
    </row>
    <row r="58" spans="1:18" s="112" customFormat="1" ht="27" customHeight="1" thickBot="1" x14ac:dyDescent="0.25">
      <c r="A58" s="87" t="s">
        <v>23</v>
      </c>
      <c r="B58" s="24"/>
      <c r="C58" s="115" t="s">
        <v>37</v>
      </c>
      <c r="D58" s="115" t="s">
        <v>40</v>
      </c>
      <c r="E58" s="109" t="s">
        <v>20</v>
      </c>
      <c r="F58" s="109">
        <v>0</v>
      </c>
      <c r="G58" s="110">
        <f>F58*$G$4</f>
        <v>0</v>
      </c>
      <c r="H58" s="110">
        <f>G58-I58</f>
        <v>0</v>
      </c>
      <c r="I58" s="110">
        <f>G58*$I$4</f>
        <v>0</v>
      </c>
      <c r="J58" s="109">
        <v>0</v>
      </c>
      <c r="K58" s="110">
        <f>J58*$K$4</f>
        <v>0</v>
      </c>
      <c r="L58" s="110">
        <f>K58-M58</f>
        <v>0</v>
      </c>
      <c r="M58" s="111">
        <f>K58*$M$4</f>
        <v>0</v>
      </c>
      <c r="N58" s="109"/>
      <c r="P58" s="212">
        <f>Q58-Q57</f>
        <v>0</v>
      </c>
      <c r="Q58" s="212">
        <f>IF(SUM($J55:$J58)&gt;500000,(500000*0.2)-((SUM($I55:$I58)+SUM($M55:$M58))),IF(SUM($J55:$J58)+SUM($F55:$F58)&gt;500000,(SUM($J55:$J58)*0.2)+((500000-SUM($J55:$J58))*0.05)-(SUM($I55:$I58)+SUM($M55:$M58)),IF(SUM($J55:$J58)+SUM($F55:$F58)&lt;500000,((SUM($J55:$J58)*0.2)+(SUM($F55:$F58)*0.05))-(SUM($I55:$I58)+SUM($M55:$M58)),"n/a")))</f>
        <v>563.28191000000004</v>
      </c>
      <c r="R58" s="34">
        <f>SUM(Q58-H58-L58)</f>
        <v>563.28191000000004</v>
      </c>
    </row>
    <row r="59" spans="1:18" s="112" customFormat="1" ht="27" customHeight="1" thickBot="1" x14ac:dyDescent="0.25">
      <c r="A59" s="88" t="s">
        <v>24</v>
      </c>
      <c r="B59" s="20"/>
      <c r="C59" s="116" t="s">
        <v>37</v>
      </c>
      <c r="D59" s="116" t="s">
        <v>40</v>
      </c>
      <c r="E59" s="116"/>
      <c r="F59" s="278">
        <f t="shared" ref="F59:M59" si="8">SUM(F55:F58)</f>
        <v>11614.060000000001</v>
      </c>
      <c r="G59" s="279">
        <f t="shared" si="8"/>
        <v>580.70299999999997</v>
      </c>
      <c r="H59" s="279">
        <f t="shared" si="8"/>
        <v>563.28191000000004</v>
      </c>
      <c r="I59" s="279">
        <f t="shared" si="8"/>
        <v>17.42109</v>
      </c>
      <c r="J59" s="278">
        <f t="shared" si="8"/>
        <v>0</v>
      </c>
      <c r="K59" s="279">
        <f t="shared" si="8"/>
        <v>0</v>
      </c>
      <c r="L59" s="279">
        <f t="shared" si="8"/>
        <v>0</v>
      </c>
      <c r="M59" s="280">
        <f t="shared" si="8"/>
        <v>0</v>
      </c>
      <c r="N59" s="281"/>
      <c r="O59" s="282"/>
      <c r="P59" s="279">
        <f>SUM(P55:P58)</f>
        <v>563.28191000000004</v>
      </c>
      <c r="Q59" s="118"/>
      <c r="R59" s="21">
        <f>SUM(R55:R58)</f>
        <v>1401.1426900000001</v>
      </c>
    </row>
    <row r="60" spans="1:18" s="28" customFormat="1" ht="4.1500000000000004" customHeight="1" x14ac:dyDescent="0.2">
      <c r="A60" s="35"/>
      <c r="B60" s="31"/>
      <c r="C60" s="36"/>
      <c r="D60" s="36"/>
      <c r="E60" s="36"/>
      <c r="F60" s="36"/>
      <c r="G60" s="37"/>
      <c r="H60" s="37"/>
      <c r="I60" s="37"/>
      <c r="J60" s="36"/>
      <c r="K60" s="37"/>
      <c r="L60" s="37"/>
      <c r="M60" s="37"/>
      <c r="N60" s="38"/>
      <c r="O60" s="35"/>
      <c r="P60" s="39"/>
      <c r="Q60" s="40"/>
    </row>
    <row r="61" spans="1:18" s="149" customFormat="1" ht="27" customHeight="1" x14ac:dyDescent="0.25">
      <c r="A61" s="140" t="s">
        <v>19</v>
      </c>
      <c r="B61" s="24"/>
      <c r="C61" s="141" t="s">
        <v>37</v>
      </c>
      <c r="D61" s="141" t="s">
        <v>39</v>
      </c>
      <c r="E61" s="141" t="s">
        <v>20</v>
      </c>
      <c r="F61" s="141">
        <v>11598.44</v>
      </c>
      <c r="G61" s="259">
        <f>F61*$G$4</f>
        <v>579.92200000000003</v>
      </c>
      <c r="H61" s="259">
        <f>G61-I61</f>
        <v>562.52434000000005</v>
      </c>
      <c r="I61" s="259">
        <f>G61*$I$4</f>
        <v>17.397659999999998</v>
      </c>
      <c r="J61" s="141">
        <v>0</v>
      </c>
      <c r="K61" s="259">
        <f>J61*$K$4</f>
        <v>0</v>
      </c>
      <c r="L61" s="259">
        <f>K61-M61</f>
        <v>0</v>
      </c>
      <c r="M61" s="260">
        <f>K61*$M$4</f>
        <v>0</v>
      </c>
      <c r="N61" s="141"/>
      <c r="O61" s="261"/>
      <c r="P61" s="262">
        <f>Q61</f>
        <v>562.52434000000005</v>
      </c>
      <c r="Q61" s="262">
        <f>IF($J61&gt;500000,(500000*0.2)-($I61+$M61),IF($J61+$F61&gt;500000,($J61*0.2)+((500000-$J61)*0.05)-($I61+$M61),IF($J61+$F61&lt;500000,(($J61*0.2)+($F61*0.05))-($I61+$M61),"n/a")))</f>
        <v>562.52434000000005</v>
      </c>
      <c r="R61" s="34">
        <f>SUM(Q61-H61-L61)</f>
        <v>0</v>
      </c>
    </row>
    <row r="62" spans="1:18" s="149" customFormat="1" ht="27" customHeight="1" x14ac:dyDescent="0.25">
      <c r="A62" s="140" t="s">
        <v>21</v>
      </c>
      <c r="B62" s="77"/>
      <c r="C62" s="141" t="s">
        <v>37</v>
      </c>
      <c r="D62" s="141" t="s">
        <v>39</v>
      </c>
      <c r="E62" s="141" t="s">
        <v>20</v>
      </c>
      <c r="F62" s="141">
        <v>14608.69</v>
      </c>
      <c r="G62" s="259">
        <f>F62*$G$4</f>
        <v>730.43450000000007</v>
      </c>
      <c r="H62" s="259">
        <f>G62-I62</f>
        <v>708.52146500000003</v>
      </c>
      <c r="I62" s="259">
        <f>G62*$I$4</f>
        <v>21.913035000000001</v>
      </c>
      <c r="J62" s="141">
        <v>0</v>
      </c>
      <c r="K62" s="259">
        <f>J62*$K$4</f>
        <v>0</v>
      </c>
      <c r="L62" s="259">
        <f>K62-M62</f>
        <v>0</v>
      </c>
      <c r="M62" s="260">
        <f>K62*$M$4</f>
        <v>0</v>
      </c>
      <c r="N62" s="141"/>
      <c r="O62" s="261"/>
      <c r="P62" s="262">
        <f>Q62-Q61</f>
        <v>708.52146500000015</v>
      </c>
      <c r="Q62" s="262">
        <f>IF(SUM($J61:$J62)&gt;500000,(500000*0.2)-((SUM($I61:$I62)+SUM($M61:$M62))),IF(SUM($J61:$J62)+SUM($F61:$F62)&gt;500000,(SUM($J61:$J62)*0.2)+((500000-SUM($J61:$J62))*0.05)-(SUM($I61:$I62)+SUM($M61:$M62)),IF(SUM($J61:$J62)+SUM($F61:$F62)&lt;500000,((SUM($J61:$J62)*0.2)+(SUM($F61:$F62)*0.05))-(SUM($I61:$I62)+SUM($M61:$M62)),"n/a")))</f>
        <v>1271.0458050000002</v>
      </c>
      <c r="R62" s="78">
        <f>SUM(Q62-H62-L62)</f>
        <v>562.52434000000017</v>
      </c>
    </row>
    <row r="63" spans="1:18" s="112" customFormat="1" ht="27" customHeight="1" x14ac:dyDescent="0.2">
      <c r="A63" s="86" t="s">
        <v>22</v>
      </c>
      <c r="B63" s="24"/>
      <c r="C63" s="114" t="s">
        <v>37</v>
      </c>
      <c r="D63" s="114" t="s">
        <v>39</v>
      </c>
      <c r="E63" s="109" t="s">
        <v>20</v>
      </c>
      <c r="F63" s="109">
        <v>0</v>
      </c>
      <c r="G63" s="110">
        <f>F63*$G$4</f>
        <v>0</v>
      </c>
      <c r="H63" s="110">
        <f>G63-I63</f>
        <v>0</v>
      </c>
      <c r="I63" s="110">
        <f>G63*$I$4</f>
        <v>0</v>
      </c>
      <c r="J63" s="109">
        <v>0</v>
      </c>
      <c r="K63" s="110">
        <f>J63*$K$4</f>
        <v>0</v>
      </c>
      <c r="L63" s="110">
        <f>K63-M63</f>
        <v>0</v>
      </c>
      <c r="M63" s="111">
        <f>K63*$M$4</f>
        <v>0</v>
      </c>
      <c r="N63" s="109"/>
      <c r="P63" s="212">
        <f>Q63-Q62</f>
        <v>0</v>
      </c>
      <c r="Q63" s="212">
        <f>IF(SUM($J61:$J63)&gt;500000,(500000*0.2)-((SUM($I61:$I63)+SUM($M61:$M63))),IF(SUM($J61:$J63)+SUM($F61:$F63)&gt;500000,(SUM($J61:$J63)*0.2)+((500000-SUM($J61:$J63))*0.05)-(SUM($I61:$I63)+SUM($M61:$M63)),IF(SUM($J61:$J63)+SUM($F61:$F63)&lt;500000,((SUM($J61:$J63)*0.2)+(SUM($F61:$F63)*0.05))-(SUM($I61:$I63)+SUM($M61:$M63)),"n/a")))</f>
        <v>1271.0458050000002</v>
      </c>
      <c r="R63" s="34">
        <f>SUM(Q63-H63-L63)</f>
        <v>1271.0458050000002</v>
      </c>
    </row>
    <row r="64" spans="1:18" s="112" customFormat="1" ht="27" customHeight="1" thickBot="1" x14ac:dyDescent="0.25">
      <c r="A64" s="87" t="s">
        <v>23</v>
      </c>
      <c r="B64" s="24"/>
      <c r="C64" s="115" t="s">
        <v>37</v>
      </c>
      <c r="D64" s="115" t="s">
        <v>39</v>
      </c>
      <c r="E64" s="109" t="s">
        <v>20</v>
      </c>
      <c r="F64" s="109">
        <v>0</v>
      </c>
      <c r="G64" s="110">
        <f>F64*$G$4</f>
        <v>0</v>
      </c>
      <c r="H64" s="110">
        <f>G64-I64</f>
        <v>0</v>
      </c>
      <c r="I64" s="110">
        <f>G64*$I$4</f>
        <v>0</v>
      </c>
      <c r="J64" s="109">
        <v>0</v>
      </c>
      <c r="K64" s="110">
        <f>J64*$K$4</f>
        <v>0</v>
      </c>
      <c r="L64" s="110">
        <f>K64-M64</f>
        <v>0</v>
      </c>
      <c r="M64" s="111">
        <f>K64*$M$4</f>
        <v>0</v>
      </c>
      <c r="N64" s="109"/>
      <c r="P64" s="212">
        <f>Q64-Q63</f>
        <v>0</v>
      </c>
      <c r="Q64" s="212">
        <f>IF(SUM($J61:$J64)&gt;500000,(500000*0.2)-((SUM($I61:$I64)+SUM($M61:$M64))),IF(SUM($J61:$J64)+SUM($F61:$F64)&gt;500000,(SUM($J61:$J64)*0.2)+((500000-SUM($J61:$J64))*0.05)-(SUM($I61:$I64)+SUM($M61:$M64)),IF(SUM($J61:$J64)+SUM($F61:$F64)&lt;500000,((SUM($J61:$J64)*0.2)+(SUM($F61:$F64)*0.05))-(SUM($I61:$I64)+SUM($M61:$M64)),"n/a")))</f>
        <v>1271.0458050000002</v>
      </c>
      <c r="R64" s="34">
        <f>SUM(Q64-H64-L64)</f>
        <v>1271.0458050000002</v>
      </c>
    </row>
    <row r="65" spans="1:18" s="112" customFormat="1" ht="27" customHeight="1" thickBot="1" x14ac:dyDescent="0.25">
      <c r="A65" s="88" t="s">
        <v>24</v>
      </c>
      <c r="B65" s="20"/>
      <c r="C65" s="116" t="s">
        <v>37</v>
      </c>
      <c r="D65" s="116" t="s">
        <v>39</v>
      </c>
      <c r="E65" s="116"/>
      <c r="F65" s="278">
        <f t="shared" ref="F65:M65" si="9">SUM(F61:F64)</f>
        <v>26207.13</v>
      </c>
      <c r="G65" s="279">
        <f t="shared" si="9"/>
        <v>1310.3565000000001</v>
      </c>
      <c r="H65" s="279">
        <f t="shared" si="9"/>
        <v>1271.0458050000002</v>
      </c>
      <c r="I65" s="279">
        <f t="shared" si="9"/>
        <v>39.310694999999996</v>
      </c>
      <c r="J65" s="278">
        <f t="shared" si="9"/>
        <v>0</v>
      </c>
      <c r="K65" s="279">
        <f t="shared" si="9"/>
        <v>0</v>
      </c>
      <c r="L65" s="279">
        <f t="shared" si="9"/>
        <v>0</v>
      </c>
      <c r="M65" s="280">
        <f t="shared" si="9"/>
        <v>0</v>
      </c>
      <c r="N65" s="281"/>
      <c r="O65" s="282"/>
      <c r="P65" s="279">
        <f>SUM(P61:P64)</f>
        <v>1271.0458050000002</v>
      </c>
      <c r="Q65" s="118"/>
      <c r="R65" s="21">
        <f>SUM(R61:R64)</f>
        <v>3104.6159500000003</v>
      </c>
    </row>
    <row r="66" spans="1:18" s="28" customFormat="1" ht="4.1500000000000004" customHeight="1" x14ac:dyDescent="0.2">
      <c r="A66" s="68"/>
      <c r="B66" s="60"/>
      <c r="C66" s="70"/>
      <c r="D66" s="70"/>
      <c r="E66" s="70"/>
      <c r="F66" s="70"/>
      <c r="G66" s="71"/>
      <c r="H66" s="71"/>
      <c r="I66" s="71"/>
      <c r="J66" s="70"/>
      <c r="K66" s="71"/>
      <c r="L66" s="71"/>
      <c r="M66" s="71"/>
      <c r="N66" s="38"/>
      <c r="O66" s="35"/>
      <c r="P66" s="73"/>
      <c r="Q66" s="74"/>
      <c r="R66" s="69"/>
    </row>
    <row r="67" spans="1:18" s="149" customFormat="1" ht="45" x14ac:dyDescent="0.25">
      <c r="A67" s="140" t="s">
        <v>19</v>
      </c>
      <c r="B67" s="24"/>
      <c r="C67" s="141" t="s">
        <v>37</v>
      </c>
      <c r="D67" s="141" t="s">
        <v>337</v>
      </c>
      <c r="E67" s="141" t="s">
        <v>20</v>
      </c>
      <c r="F67" s="141">
        <v>7564.72</v>
      </c>
      <c r="G67" s="259">
        <f>F67*$G$4</f>
        <v>378.23600000000005</v>
      </c>
      <c r="H67" s="259">
        <f>G67-I67</f>
        <v>366.88892000000004</v>
      </c>
      <c r="I67" s="259">
        <f>G67*$I$4</f>
        <v>11.347080000000002</v>
      </c>
      <c r="J67" s="141">
        <v>48593.9</v>
      </c>
      <c r="K67" s="259">
        <f>J67*$K$4</f>
        <v>9718.7800000000007</v>
      </c>
      <c r="L67" s="259">
        <f>K67-M67</f>
        <v>9427.2165999999997</v>
      </c>
      <c r="M67" s="260">
        <f>K67*$M$4</f>
        <v>291.5634</v>
      </c>
      <c r="N67" s="141"/>
      <c r="P67" s="262">
        <f>Q67</f>
        <v>9794.105520000001</v>
      </c>
      <c r="Q67" s="262">
        <f>IF($J67&gt;500000,(500000*0.2)-($I67+$M67),IF($J67+$F67&gt;500000,($J67*0.2)+((500000-$J67)*0.05)-($I67+$M67),IF($J67+$F67&lt;500000,(($J67*0.2)+($F67*0.05))-($I67+$M67),"n/a")))</f>
        <v>9794.105520000001</v>
      </c>
      <c r="R67" s="34">
        <f>SUM(Q67-H67-L67)</f>
        <v>1.8189894035458565E-12</v>
      </c>
    </row>
    <row r="68" spans="1:18" s="149" customFormat="1" ht="45" x14ac:dyDescent="0.25">
      <c r="A68" s="140" t="s">
        <v>21</v>
      </c>
      <c r="B68" s="77"/>
      <c r="C68" s="141" t="s">
        <v>37</v>
      </c>
      <c r="D68" s="141" t="s">
        <v>337</v>
      </c>
      <c r="E68" s="141" t="s">
        <v>20</v>
      </c>
      <c r="F68" s="141">
        <v>3311.87</v>
      </c>
      <c r="G68" s="259">
        <f>F68*$G$4</f>
        <v>165.59350000000001</v>
      </c>
      <c r="H68" s="259">
        <f>G68-I68</f>
        <v>160.62569500000001</v>
      </c>
      <c r="I68" s="259">
        <f>G68*$I$4</f>
        <v>4.9678050000000002</v>
      </c>
      <c r="J68" s="141">
        <v>33043.4</v>
      </c>
      <c r="K68" s="259">
        <f>J68*$K$4</f>
        <v>6608.68</v>
      </c>
      <c r="L68" s="259">
        <f>K68-M68</f>
        <v>6410.4196000000002</v>
      </c>
      <c r="M68" s="260">
        <f>K68*$M$4</f>
        <v>198.2604</v>
      </c>
      <c r="N68" s="141"/>
      <c r="P68" s="262">
        <f>Q68-Q67</f>
        <v>6571.0452950000017</v>
      </c>
      <c r="Q68" s="262">
        <f>IF(SUM($J67:$J68)&gt;500000,(500000*0.2)-((SUM($I67:$I68)+SUM($M67:$M68))),IF(SUM($J67:$J68)+SUM($F67:$F68)&gt;500000,(SUM($J67:$J68)*0.2)+((500000-SUM($J67:$J68))*0.05)-(SUM($I67:$I68)+SUM($M67:$M68)),IF(SUM($J67:$J68)+SUM($F67:$F68)&lt;500000,((SUM($J67:$J68)*0.2)+(SUM($F67:$F68)*0.05))-(SUM($I67:$I68)+SUM($M67:$M68)),"n/a")))</f>
        <v>16365.150815000003</v>
      </c>
      <c r="R68" s="78">
        <f>SUM(Q68-H68-L68)</f>
        <v>9794.105520000001</v>
      </c>
    </row>
    <row r="69" spans="1:18" s="112" customFormat="1" ht="25.5" x14ac:dyDescent="0.2">
      <c r="A69" s="86" t="s">
        <v>22</v>
      </c>
      <c r="B69" s="24"/>
      <c r="C69" s="114" t="s">
        <v>37</v>
      </c>
      <c r="D69" s="114" t="s">
        <v>337</v>
      </c>
      <c r="E69" s="109" t="s">
        <v>20</v>
      </c>
      <c r="F69" s="109">
        <v>0</v>
      </c>
      <c r="G69" s="110">
        <f>F69*$G$4</f>
        <v>0</v>
      </c>
      <c r="H69" s="110">
        <f>G69-I69</f>
        <v>0</v>
      </c>
      <c r="I69" s="110">
        <f>G69*$I$4</f>
        <v>0</v>
      </c>
      <c r="J69" s="109">
        <v>0</v>
      </c>
      <c r="K69" s="110">
        <f>J69*$K$4</f>
        <v>0</v>
      </c>
      <c r="L69" s="110">
        <f>K69-M69</f>
        <v>0</v>
      </c>
      <c r="M69" s="111">
        <f>K69*$M$4</f>
        <v>0</v>
      </c>
      <c r="N69" s="109"/>
      <c r="O69" s="123"/>
      <c r="P69" s="212">
        <f>Q69-Q68</f>
        <v>0</v>
      </c>
      <c r="Q69" s="212">
        <f>IF(SUM($J67:$J69)&gt;500000,(500000*0.2)-((SUM($I67:$I69)+SUM($M67:$M69))),IF(SUM($J67:$J69)+SUM($F67:$F69)&gt;500000,(SUM($J67:$J69)*0.2)+((500000-SUM($J67:$J69))*0.05)-(SUM($I67:$I69)+SUM($M67:$M69)),IF(SUM($J67:$J69)+SUM($F67:$F69)&lt;500000,((SUM($J67:$J69)*0.2)+(SUM($F67:$F69)*0.05))-(SUM($I67:$I69)+SUM($M67:$M69)),"n/a")))</f>
        <v>16365.150815000003</v>
      </c>
      <c r="R69" s="34">
        <f>SUM(Q69-H69-L69)</f>
        <v>16365.150815000003</v>
      </c>
    </row>
    <row r="70" spans="1:18" s="112" customFormat="1" ht="26.25" thickBot="1" x14ac:dyDescent="0.25">
      <c r="A70" s="87" t="s">
        <v>23</v>
      </c>
      <c r="B70" s="24"/>
      <c r="C70" s="115" t="s">
        <v>37</v>
      </c>
      <c r="D70" s="115" t="s">
        <v>337</v>
      </c>
      <c r="E70" s="109" t="s">
        <v>20</v>
      </c>
      <c r="F70" s="109">
        <v>0</v>
      </c>
      <c r="G70" s="110">
        <f>F70*$G$4</f>
        <v>0</v>
      </c>
      <c r="H70" s="110">
        <f>G70-I70</f>
        <v>0</v>
      </c>
      <c r="I70" s="110">
        <f>G70*$I$4</f>
        <v>0</v>
      </c>
      <c r="J70" s="109">
        <v>0</v>
      </c>
      <c r="K70" s="110">
        <f>J70*$K$4</f>
        <v>0</v>
      </c>
      <c r="L70" s="110">
        <f>K70-M70</f>
        <v>0</v>
      </c>
      <c r="M70" s="111">
        <f>K70*$M$4</f>
        <v>0</v>
      </c>
      <c r="N70" s="109"/>
      <c r="P70" s="212">
        <f>Q70-Q69</f>
        <v>0</v>
      </c>
      <c r="Q70" s="212">
        <f>IF(SUM($J67:$J70)&gt;500000,(500000*0.2)-((SUM($I67:$I70)+SUM($M67:$M70))),IF(SUM($J67:$J70)+SUM($F67:$F70)&gt;500000,(SUM($J67:$J70)*0.2)+((500000-SUM($J67:$J70))*0.05)-(SUM($I67:$I70)+SUM($M67:$M70)),IF(SUM($J67:$J70)+SUM($F67:$F70)&lt;500000,((SUM($J67:$J70)*0.2)+(SUM($F67:$F70)*0.05))-(SUM($I67:$I70)+SUM($M67:$M70)),"n/a")))</f>
        <v>16365.150815000003</v>
      </c>
      <c r="R70" s="34">
        <f>SUM(Q70-H70-L70)</f>
        <v>16365.150815000003</v>
      </c>
    </row>
    <row r="71" spans="1:18" s="112" customFormat="1" ht="27" customHeight="1" thickTop="1" thickBot="1" x14ac:dyDescent="0.25">
      <c r="A71" s="88" t="s">
        <v>24</v>
      </c>
      <c r="B71" s="20"/>
      <c r="C71" s="116" t="s">
        <v>37</v>
      </c>
      <c r="D71" s="124" t="s">
        <v>337</v>
      </c>
      <c r="E71" s="116"/>
      <c r="F71" s="278">
        <f t="shared" ref="F71:M71" si="10">SUM(F67:F70)</f>
        <v>10876.59</v>
      </c>
      <c r="G71" s="279">
        <f t="shared" si="10"/>
        <v>543.82950000000005</v>
      </c>
      <c r="H71" s="279">
        <f t="shared" si="10"/>
        <v>527.51461500000005</v>
      </c>
      <c r="I71" s="279">
        <f t="shared" si="10"/>
        <v>16.314885000000004</v>
      </c>
      <c r="J71" s="278">
        <f t="shared" si="10"/>
        <v>81637.3</v>
      </c>
      <c r="K71" s="279">
        <f t="shared" si="10"/>
        <v>16327.460000000001</v>
      </c>
      <c r="L71" s="279">
        <f t="shared" si="10"/>
        <v>15837.636200000001</v>
      </c>
      <c r="M71" s="280">
        <f t="shared" si="10"/>
        <v>489.82380000000001</v>
      </c>
      <c r="N71" s="281"/>
      <c r="O71" s="282"/>
      <c r="P71" s="279">
        <f>SUM(P67:P70)</f>
        <v>16365.150815000003</v>
      </c>
      <c r="Q71" s="118"/>
      <c r="R71" s="21">
        <f>SUM(R67:R70)</f>
        <v>42524.407150000006</v>
      </c>
    </row>
    <row r="72" spans="1:18" s="28" customFormat="1" ht="4.1500000000000004" customHeight="1" x14ac:dyDescent="0.2">
      <c r="A72" s="68"/>
      <c r="B72" s="60"/>
      <c r="C72" s="70"/>
      <c r="D72" s="70"/>
      <c r="E72" s="70"/>
      <c r="F72" s="70"/>
      <c r="G72" s="71"/>
      <c r="H72" s="71"/>
      <c r="I72" s="71"/>
      <c r="J72" s="70"/>
      <c r="K72" s="71"/>
      <c r="L72" s="71"/>
      <c r="M72" s="71"/>
      <c r="N72" s="38"/>
      <c r="O72" s="35"/>
      <c r="P72" s="73"/>
      <c r="Q72" s="74"/>
      <c r="R72" s="69"/>
    </row>
    <row r="73" spans="1:18" s="149" customFormat="1" ht="27" customHeight="1" x14ac:dyDescent="0.25">
      <c r="A73" s="140" t="s">
        <v>19</v>
      </c>
      <c r="B73" s="24"/>
      <c r="C73" s="141" t="s">
        <v>41</v>
      </c>
      <c r="D73" s="141" t="s">
        <v>42</v>
      </c>
      <c r="E73" s="141" t="s">
        <v>20</v>
      </c>
      <c r="F73" s="141">
        <v>9745</v>
      </c>
      <c r="G73" s="259">
        <f>F73*$G$4</f>
        <v>487.25</v>
      </c>
      <c r="H73" s="259">
        <f>G73-I73</f>
        <v>472.63249999999999</v>
      </c>
      <c r="I73" s="259">
        <f>G73*$I$4</f>
        <v>14.6175</v>
      </c>
      <c r="J73" s="141">
        <v>0</v>
      </c>
      <c r="K73" s="259">
        <f>J73*$K$4</f>
        <v>0</v>
      </c>
      <c r="L73" s="259">
        <f>K73-M73</f>
        <v>0</v>
      </c>
      <c r="M73" s="260">
        <f>K73*$M$4</f>
        <v>0</v>
      </c>
      <c r="N73" s="141"/>
      <c r="P73" s="262">
        <f>Q73</f>
        <v>472.63249999999999</v>
      </c>
      <c r="Q73" s="262">
        <f>IF($J73&gt;500000,(500000*0.2)-($I73+$M73),IF($J73+$F73&gt;500000,($J73*0.2)+((500000-$J73)*0.05)-($I73+$M73),IF($J73+$F73&lt;500000,(($J73*0.2)+($F73*0.05))-($I73+$M73),"n/a")))</f>
        <v>472.63249999999999</v>
      </c>
      <c r="R73" s="34">
        <f>SUM(Q73-H73-L73)</f>
        <v>0</v>
      </c>
    </row>
    <row r="74" spans="1:18" s="149" customFormat="1" ht="27" customHeight="1" x14ac:dyDescent="0.25">
      <c r="A74" s="140" t="s">
        <v>21</v>
      </c>
      <c r="B74" s="77"/>
      <c r="C74" s="141" t="s">
        <v>41</v>
      </c>
      <c r="D74" s="141" t="s">
        <v>42</v>
      </c>
      <c r="E74" s="141" t="s">
        <v>20</v>
      </c>
      <c r="F74" s="141">
        <v>10566</v>
      </c>
      <c r="G74" s="259">
        <f>F74*$G$4</f>
        <v>528.30000000000007</v>
      </c>
      <c r="H74" s="259">
        <f>G74-I74</f>
        <v>512.45100000000002</v>
      </c>
      <c r="I74" s="259">
        <f>G74*$I$4</f>
        <v>15.849000000000002</v>
      </c>
      <c r="J74" s="141">
        <v>0</v>
      </c>
      <c r="K74" s="259">
        <f>J74*$K$4</f>
        <v>0</v>
      </c>
      <c r="L74" s="259">
        <f>K74-M74</f>
        <v>0</v>
      </c>
      <c r="M74" s="260">
        <f>K74*$M$4</f>
        <v>0</v>
      </c>
      <c r="N74" s="141"/>
      <c r="O74" s="261"/>
      <c r="P74" s="262">
        <f>Q74-Q73</f>
        <v>512.45100000000002</v>
      </c>
      <c r="Q74" s="262">
        <f>IF(SUM($J73:$J74)&gt;500000,(500000*0.2)-((SUM($I73:$I74)+SUM($M73:$M74))),IF(SUM($J73:$J74)+SUM($F73:$F74)&gt;500000,(SUM($J73:$J74)*0.2)+((500000-SUM($J73:$J74))*0.05)-(SUM($I73:$I74)+SUM($M73:$M74)),IF(SUM($J73:$J74)+SUM($F73:$F74)&lt;500000,((SUM($J73:$J74)*0.2)+(SUM($F73:$F74)*0.05))-(SUM($I73:$I74)+SUM($M73:$M74)),"n/a")))</f>
        <v>985.08350000000007</v>
      </c>
      <c r="R74" s="78">
        <f>SUM(Q74-H74-L74)</f>
        <v>472.63250000000005</v>
      </c>
    </row>
    <row r="75" spans="1:18" s="112" customFormat="1" ht="27" customHeight="1" x14ac:dyDescent="0.2">
      <c r="A75" s="86" t="s">
        <v>22</v>
      </c>
      <c r="B75" s="24"/>
      <c r="C75" s="114" t="s">
        <v>41</v>
      </c>
      <c r="D75" s="114" t="s">
        <v>42</v>
      </c>
      <c r="E75" s="109" t="s">
        <v>20</v>
      </c>
      <c r="F75" s="109">
        <v>0</v>
      </c>
      <c r="G75" s="110">
        <f>F75*$G$4</f>
        <v>0</v>
      </c>
      <c r="H75" s="110">
        <f>G75-I75</f>
        <v>0</v>
      </c>
      <c r="I75" s="110">
        <f>G75*$I$4</f>
        <v>0</v>
      </c>
      <c r="J75" s="109">
        <v>0</v>
      </c>
      <c r="K75" s="110">
        <f>J75*$K$4</f>
        <v>0</v>
      </c>
      <c r="L75" s="110">
        <f>K75-M75</f>
        <v>0</v>
      </c>
      <c r="M75" s="111">
        <f>K75*$M$4</f>
        <v>0</v>
      </c>
      <c r="N75" s="109"/>
      <c r="P75" s="212">
        <f>Q75-Q74</f>
        <v>0</v>
      </c>
      <c r="Q75" s="212">
        <f>IF(SUM($J73:$J75)&gt;500000,(500000*0.2)-((SUM($I73:$I75)+SUM($M73:$M75))),IF(SUM($J73:$J75)+SUM($F73:$F75)&gt;500000,(SUM($J73:$J75)*0.2)+((500000-SUM($J73:$J75))*0.05)-(SUM($I73:$I75)+SUM($M73:$M75)),IF(SUM($J73:$J75)+SUM($F73:$F75)&lt;500000,((SUM($J73:$J75)*0.2)+(SUM($F73:$F75)*0.05))-(SUM($I73:$I75)+SUM($M73:$M75)),"n/a")))</f>
        <v>985.08350000000007</v>
      </c>
      <c r="R75" s="34">
        <f>SUM(Q75-H75-L75)</f>
        <v>985.08350000000007</v>
      </c>
    </row>
    <row r="76" spans="1:18" s="112" customFormat="1" ht="27" customHeight="1" thickBot="1" x14ac:dyDescent="0.25">
      <c r="A76" s="87" t="s">
        <v>23</v>
      </c>
      <c r="B76" s="24"/>
      <c r="C76" s="115" t="s">
        <v>41</v>
      </c>
      <c r="D76" s="115" t="s">
        <v>42</v>
      </c>
      <c r="E76" s="109" t="s">
        <v>20</v>
      </c>
      <c r="F76" s="109">
        <v>0</v>
      </c>
      <c r="G76" s="110">
        <f>F76*$G$4</f>
        <v>0</v>
      </c>
      <c r="H76" s="110">
        <f>G76-I76</f>
        <v>0</v>
      </c>
      <c r="I76" s="110">
        <f>G76*$I$4</f>
        <v>0</v>
      </c>
      <c r="J76" s="109">
        <v>0</v>
      </c>
      <c r="K76" s="110">
        <f>J76*$K$4</f>
        <v>0</v>
      </c>
      <c r="L76" s="110">
        <f>K76-M76</f>
        <v>0</v>
      </c>
      <c r="M76" s="111">
        <f>K76*$M$4</f>
        <v>0</v>
      </c>
      <c r="N76" s="109"/>
      <c r="O76" s="123"/>
      <c r="P76" s="212">
        <f>Q76-Q75</f>
        <v>0</v>
      </c>
      <c r="Q76" s="212">
        <f>IF(SUM($J73:$J76)&gt;500000,(500000*0.2)-((SUM($I73:$I76)+SUM($M73:$M76))),IF(SUM($J73:$J76)+SUM($F73:$F76)&gt;500000,(SUM($J73:$J76)*0.2)+((500000-SUM($J73:$J76))*0.05)-(SUM($I73:$I76)+SUM($M73:$M76)),IF(SUM($J73:$J76)+SUM($F73:$F76)&lt;500000,((SUM($J73:$J76)*0.2)+(SUM($F73:$F76)*0.05))-(SUM($I73:$I76)+SUM($M73:$M76)),"n/a")))</f>
        <v>985.08350000000007</v>
      </c>
      <c r="R76" s="34">
        <f>SUM(Q76-H76-L76)</f>
        <v>985.08350000000007</v>
      </c>
    </row>
    <row r="77" spans="1:18" s="112" customFormat="1" ht="27" customHeight="1" thickBot="1" x14ac:dyDescent="0.25">
      <c r="A77" s="88" t="s">
        <v>24</v>
      </c>
      <c r="B77" s="20"/>
      <c r="C77" s="116" t="s">
        <v>41</v>
      </c>
      <c r="D77" s="116" t="s">
        <v>42</v>
      </c>
      <c r="E77" s="116"/>
      <c r="F77" s="278">
        <f t="shared" ref="F77:M77" si="11">SUM(F73:F76)</f>
        <v>20311</v>
      </c>
      <c r="G77" s="279">
        <f t="shared" si="11"/>
        <v>1015.5500000000001</v>
      </c>
      <c r="H77" s="279">
        <f t="shared" si="11"/>
        <v>985.08349999999996</v>
      </c>
      <c r="I77" s="279">
        <f t="shared" si="11"/>
        <v>30.466500000000003</v>
      </c>
      <c r="J77" s="278">
        <f t="shared" si="11"/>
        <v>0</v>
      </c>
      <c r="K77" s="279">
        <f t="shared" si="11"/>
        <v>0</v>
      </c>
      <c r="L77" s="279">
        <f t="shared" si="11"/>
        <v>0</v>
      </c>
      <c r="M77" s="280">
        <f t="shared" si="11"/>
        <v>0</v>
      </c>
      <c r="N77" s="281"/>
      <c r="O77" s="282"/>
      <c r="P77" s="279">
        <f>SUM(P73:P76)</f>
        <v>985.08349999999996</v>
      </c>
      <c r="Q77" s="118"/>
      <c r="R77" s="21">
        <f>SUM(R73:R76)</f>
        <v>2442.7995000000001</v>
      </c>
    </row>
    <row r="78" spans="1:18" s="28" customFormat="1" ht="4.1500000000000004" customHeight="1" x14ac:dyDescent="0.2">
      <c r="A78" s="68"/>
      <c r="B78" s="60"/>
      <c r="C78" s="70"/>
      <c r="D78" s="70"/>
      <c r="E78" s="70"/>
      <c r="F78" s="70"/>
      <c r="G78" s="71"/>
      <c r="H78" s="71"/>
      <c r="I78" s="71"/>
      <c r="J78" s="70"/>
      <c r="K78" s="71"/>
      <c r="L78" s="71"/>
      <c r="M78" s="71"/>
      <c r="N78" s="38"/>
      <c r="O78" s="35"/>
      <c r="P78" s="73"/>
      <c r="Q78" s="74"/>
      <c r="R78" s="69"/>
    </row>
    <row r="79" spans="1:18" s="149" customFormat="1" ht="27" customHeight="1" x14ac:dyDescent="0.25">
      <c r="A79" s="140" t="s">
        <v>19</v>
      </c>
      <c r="B79" s="77"/>
      <c r="C79" s="141" t="s">
        <v>351</v>
      </c>
      <c r="D79" s="141" t="s">
        <v>269</v>
      </c>
      <c r="E79" s="141" t="s">
        <v>20</v>
      </c>
      <c r="F79" s="141">
        <v>3785</v>
      </c>
      <c r="G79" s="259">
        <f>F79*$G$4</f>
        <v>189.25</v>
      </c>
      <c r="H79" s="259">
        <f>G79-I79</f>
        <v>183.57249999999999</v>
      </c>
      <c r="I79" s="259">
        <f>G79*$I$4</f>
        <v>5.6775000000000002</v>
      </c>
      <c r="J79" s="141">
        <v>0</v>
      </c>
      <c r="K79" s="259">
        <f>J79*$K$4</f>
        <v>0</v>
      </c>
      <c r="L79" s="259">
        <f>K79-M79</f>
        <v>0</v>
      </c>
      <c r="M79" s="260">
        <f>K79*$M$4</f>
        <v>0</v>
      </c>
      <c r="N79" s="141"/>
      <c r="P79" s="262">
        <f>Q79</f>
        <v>183.57249999999999</v>
      </c>
      <c r="Q79" s="262">
        <f>IF($J79&gt;500000,(500000*0.2)-($I79+$M79),IF($J79+$F79&gt;500000,($J79*0.2)+((500000-$J79)*0.05)-($I79+$M79),IF($J79+$F79&lt;500000,(($J79*0.2)+($F79*0.05))-($I79+$M79),"n/a")))</f>
        <v>183.57249999999999</v>
      </c>
      <c r="R79" s="78">
        <f>SUM(Q79-H79-L79)</f>
        <v>0</v>
      </c>
    </row>
    <row r="80" spans="1:18" s="149" customFormat="1" ht="27" customHeight="1" x14ac:dyDescent="0.25">
      <c r="A80" s="140" t="s">
        <v>21</v>
      </c>
      <c r="B80" s="77"/>
      <c r="C80" s="141" t="s">
        <v>351</v>
      </c>
      <c r="D80" s="141" t="s">
        <v>269</v>
      </c>
      <c r="E80" s="141" t="s">
        <v>20</v>
      </c>
      <c r="F80" s="141">
        <v>1430</v>
      </c>
      <c r="G80" s="259">
        <f>F80*$G$4</f>
        <v>71.5</v>
      </c>
      <c r="H80" s="259">
        <f>G80-I80</f>
        <v>69.355000000000004</v>
      </c>
      <c r="I80" s="259">
        <f>G80*$I$4</f>
        <v>2.145</v>
      </c>
      <c r="J80" s="141">
        <v>0</v>
      </c>
      <c r="K80" s="259">
        <f>J80*$K$4</f>
        <v>0</v>
      </c>
      <c r="L80" s="259">
        <f>K80-M80</f>
        <v>0</v>
      </c>
      <c r="M80" s="260">
        <f>K80*$M$4</f>
        <v>0</v>
      </c>
      <c r="N80" s="141"/>
      <c r="P80" s="262">
        <f>Q80-Q79</f>
        <v>69.355000000000018</v>
      </c>
      <c r="Q80" s="262">
        <f>IF(SUM($J79:$J80)&gt;500000,(500000*0.2)-((SUM($I79:$I80)+SUM($M79:$M80))),IF(SUM($J79:$J80)+SUM($F79:$F80)&gt;500000,(SUM($J79:$J80)*0.2)+((500000-SUM($J79:$J80))*0.05)-(SUM($I79:$I80)+SUM($M79:$M80)),IF(SUM($J79:$J80)+SUM($F79:$F80)&lt;500000,((SUM($J79:$J80)*0.2)+(SUM($F79:$F80)*0.05))-(SUM($I79:$I80)+SUM($M79:$M80)),"n/a")))</f>
        <v>252.92750000000001</v>
      </c>
      <c r="R80" s="78">
        <f>SUM(Q80-H80-L80)</f>
        <v>183.57249999999999</v>
      </c>
    </row>
    <row r="81" spans="1:18" s="112" customFormat="1" ht="27" customHeight="1" x14ac:dyDescent="0.2">
      <c r="A81" s="86" t="s">
        <v>22</v>
      </c>
      <c r="B81" s="24"/>
      <c r="C81" s="114" t="s">
        <v>351</v>
      </c>
      <c r="D81" s="114" t="s">
        <v>269</v>
      </c>
      <c r="E81" s="109" t="s">
        <v>20</v>
      </c>
      <c r="F81" s="109">
        <v>0</v>
      </c>
      <c r="G81" s="110">
        <f>F81*$G$4</f>
        <v>0</v>
      </c>
      <c r="H81" s="110">
        <f>G81-I81</f>
        <v>0</v>
      </c>
      <c r="I81" s="110">
        <f>G81*$I$4</f>
        <v>0</v>
      </c>
      <c r="J81" s="109">
        <v>0</v>
      </c>
      <c r="K81" s="110">
        <f>J81*$K$4</f>
        <v>0</v>
      </c>
      <c r="L81" s="110">
        <f>K81-M81</f>
        <v>0</v>
      </c>
      <c r="M81" s="111">
        <f>K81*$M$4</f>
        <v>0</v>
      </c>
      <c r="N81" s="109"/>
      <c r="O81" s="123"/>
      <c r="P81" s="212">
        <f>Q81-Q80</f>
        <v>0</v>
      </c>
      <c r="Q81" s="212">
        <f>IF(SUM($J79:$J81)&gt;500000,(500000*0.2)-((SUM($I79:$I81)+SUM($M79:$M81))),IF(SUM($J79:$J81)+SUM($F79:$F81)&gt;500000,(SUM($J79:$J81)*0.2)+((500000-SUM($J79:$J81))*0.05)-(SUM($I79:$I81)+SUM($M79:$M81)),IF(SUM($J79:$J81)+SUM($F79:$F81)&lt;500000,((SUM($J79:$J81)*0.2)+(SUM($F79:$F81)*0.05))-(SUM($I79:$I81)+SUM($M79:$M81)),"n/a")))</f>
        <v>252.92750000000001</v>
      </c>
      <c r="R81" s="34">
        <f>SUM(Q81-H81-L81)</f>
        <v>252.92750000000001</v>
      </c>
    </row>
    <row r="82" spans="1:18" s="112" customFormat="1" ht="27" customHeight="1" thickBot="1" x14ac:dyDescent="0.25">
      <c r="A82" s="87" t="s">
        <v>23</v>
      </c>
      <c r="B82" s="24"/>
      <c r="C82" s="115" t="s">
        <v>351</v>
      </c>
      <c r="D82" s="115" t="s">
        <v>269</v>
      </c>
      <c r="E82" s="109" t="s">
        <v>20</v>
      </c>
      <c r="F82" s="109">
        <v>0</v>
      </c>
      <c r="G82" s="110">
        <f>F82*$G$4</f>
        <v>0</v>
      </c>
      <c r="H82" s="110">
        <f>G82-I82</f>
        <v>0</v>
      </c>
      <c r="I82" s="110">
        <f>G82*$I$4</f>
        <v>0</v>
      </c>
      <c r="J82" s="109">
        <v>0</v>
      </c>
      <c r="K82" s="110">
        <f>J82*$K$4</f>
        <v>0</v>
      </c>
      <c r="L82" s="110">
        <f>K82-M82</f>
        <v>0</v>
      </c>
      <c r="M82" s="111">
        <f>K82*$M$4</f>
        <v>0</v>
      </c>
      <c r="N82" s="109"/>
      <c r="O82" s="123"/>
      <c r="P82" s="212">
        <f>Q82-Q81</f>
        <v>0</v>
      </c>
      <c r="Q82" s="212">
        <f>IF(SUM($J79:$J82)&gt;500000,(500000*0.2)-((SUM($I79:$I82)+SUM($M79:$M82))),IF(SUM($J79:$J82)+SUM($F79:$F82)&gt;500000,(SUM($J79:$J82)*0.2)+((500000-SUM($J79:$J82))*0.05)-(SUM($I79:$I82)+SUM($M79:$M82)),IF(SUM($J79:$J82)+SUM($F79:$F82)&lt;500000,((SUM($J79:$J82)*0.2)+(SUM($F79:$F82)*0.05))-(SUM($I79:$I82)+SUM($M79:$M82)),"n/a")))</f>
        <v>252.92750000000001</v>
      </c>
      <c r="R82" s="34">
        <f>SUM(Q82-H82-L82)</f>
        <v>252.92750000000001</v>
      </c>
    </row>
    <row r="83" spans="1:18" s="112" customFormat="1" ht="27" customHeight="1" thickBot="1" x14ac:dyDescent="0.25">
      <c r="A83" s="88" t="s">
        <v>24</v>
      </c>
      <c r="B83" s="20"/>
      <c r="C83" s="116" t="s">
        <v>351</v>
      </c>
      <c r="D83" s="116" t="s">
        <v>269</v>
      </c>
      <c r="E83" s="116"/>
      <c r="F83" s="278">
        <f t="shared" ref="F83:M83" si="12">SUM(F79:F82)</f>
        <v>5215</v>
      </c>
      <c r="G83" s="279">
        <f t="shared" si="12"/>
        <v>260.75</v>
      </c>
      <c r="H83" s="279">
        <f t="shared" si="12"/>
        <v>252.92750000000001</v>
      </c>
      <c r="I83" s="279">
        <f t="shared" si="12"/>
        <v>7.8224999999999998</v>
      </c>
      <c r="J83" s="278">
        <f t="shared" si="12"/>
        <v>0</v>
      </c>
      <c r="K83" s="279">
        <f t="shared" si="12"/>
        <v>0</v>
      </c>
      <c r="L83" s="279">
        <f t="shared" si="12"/>
        <v>0</v>
      </c>
      <c r="M83" s="280">
        <f t="shared" si="12"/>
        <v>0</v>
      </c>
      <c r="N83" s="281"/>
      <c r="O83" s="282"/>
      <c r="P83" s="279">
        <f>SUM(P79:P82)</f>
        <v>252.92750000000001</v>
      </c>
      <c r="Q83" s="118"/>
      <c r="R83" s="21">
        <f>SUM(R79:R82)</f>
        <v>689.42750000000001</v>
      </c>
    </row>
    <row r="84" spans="1:18" s="28" customFormat="1" ht="4.1500000000000004" customHeight="1" x14ac:dyDescent="0.2">
      <c r="A84" s="68"/>
      <c r="B84" s="60"/>
      <c r="C84" s="70"/>
      <c r="D84" s="70"/>
      <c r="E84" s="70"/>
      <c r="F84" s="70"/>
      <c r="G84" s="71"/>
      <c r="H84" s="71"/>
      <c r="I84" s="71"/>
      <c r="J84" s="70"/>
      <c r="K84" s="71"/>
      <c r="L84" s="71"/>
      <c r="M84" s="71"/>
      <c r="N84" s="38"/>
      <c r="O84" s="35"/>
      <c r="P84" s="73"/>
      <c r="Q84" s="74"/>
      <c r="R84" s="69"/>
    </row>
    <row r="85" spans="1:18" s="149" customFormat="1" ht="27" customHeight="1" x14ac:dyDescent="0.25">
      <c r="A85" s="140" t="s">
        <v>19</v>
      </c>
      <c r="B85" s="77"/>
      <c r="C85" s="141" t="s">
        <v>43</v>
      </c>
      <c r="D85" s="141" t="s">
        <v>344</v>
      </c>
      <c r="E85" s="141" t="s">
        <v>20</v>
      </c>
      <c r="F85" s="141">
        <v>5810</v>
      </c>
      <c r="G85" s="259">
        <f>F85*$G$4</f>
        <v>290.5</v>
      </c>
      <c r="H85" s="259">
        <f>G85-I85</f>
        <v>281.78500000000003</v>
      </c>
      <c r="I85" s="259">
        <f>G85*$I$4</f>
        <v>8.7149999999999999</v>
      </c>
      <c r="J85" s="141">
        <v>0</v>
      </c>
      <c r="K85" s="259">
        <f>J85*$K$4</f>
        <v>0</v>
      </c>
      <c r="L85" s="259">
        <f>K85-M85</f>
        <v>0</v>
      </c>
      <c r="M85" s="260">
        <f>K85*$M$4</f>
        <v>0</v>
      </c>
      <c r="N85" s="141"/>
      <c r="P85" s="262">
        <f>Q85</f>
        <v>281.78500000000003</v>
      </c>
      <c r="Q85" s="262">
        <f>IF($J85&gt;500000,(500000*0.2)-($I85+$M85),IF($J85+$F85&gt;500000,($J85*0.2)+((500000-$J85)*0.05)-($I85+$M85),IF($J85+$F85&lt;500000,(($J85*0.2)+($F85*0.05))-($I85+$M85),"n/a")))</f>
        <v>281.78500000000003</v>
      </c>
      <c r="R85" s="78">
        <f>SUM(Q85-H85-L85)</f>
        <v>0</v>
      </c>
    </row>
    <row r="86" spans="1:18" s="149" customFormat="1" ht="27" customHeight="1" x14ac:dyDescent="0.25">
      <c r="A86" s="140" t="s">
        <v>21</v>
      </c>
      <c r="B86" s="77"/>
      <c r="C86" s="141" t="s">
        <v>43</v>
      </c>
      <c r="D86" s="141" t="s">
        <v>344</v>
      </c>
      <c r="E86" s="141" t="s">
        <v>20</v>
      </c>
      <c r="F86" s="141">
        <v>8010</v>
      </c>
      <c r="G86" s="259">
        <f>F86*$G$4</f>
        <v>400.5</v>
      </c>
      <c r="H86" s="259">
        <f>G86-I86</f>
        <v>388.48500000000001</v>
      </c>
      <c r="I86" s="259">
        <f>G86*$I$4</f>
        <v>12.014999999999999</v>
      </c>
      <c r="J86" s="141">
        <v>0</v>
      </c>
      <c r="K86" s="259">
        <f>J86*$K$4</f>
        <v>0</v>
      </c>
      <c r="L86" s="259">
        <f>K86-M86</f>
        <v>0</v>
      </c>
      <c r="M86" s="260">
        <f>K86*$M$4</f>
        <v>0</v>
      </c>
      <c r="N86" s="141"/>
      <c r="P86" s="262">
        <f>Q86-Q85</f>
        <v>388.48499999999996</v>
      </c>
      <c r="Q86" s="262">
        <f>IF(SUM($J85:$J86)&gt;500000,(500000*0.2)-((SUM($I85:$I86)+SUM($M85:$M86))),IF(SUM($J85:$J86)+SUM($F85:$F86)&gt;500000,(SUM($J85:$J86)*0.2)+((500000-SUM($J85:$J86))*0.05)-(SUM($I85:$I86)+SUM($M85:$M86)),IF(SUM($J85:$J86)+SUM($F85:$F86)&lt;500000,((SUM($J85:$J86)*0.2)+(SUM($F85:$F86)*0.05))-(SUM($I85:$I86)+SUM($M85:$M86)),"n/a")))</f>
        <v>670.27</v>
      </c>
      <c r="R86" s="78">
        <f>SUM(Q86-H86-L86)</f>
        <v>281.78499999999997</v>
      </c>
    </row>
    <row r="87" spans="1:18" ht="27" customHeight="1" x14ac:dyDescent="0.2">
      <c r="A87" s="86" t="s">
        <v>22</v>
      </c>
      <c r="B87" s="24"/>
      <c r="C87" s="114" t="s">
        <v>43</v>
      </c>
      <c r="D87" s="114" t="s">
        <v>344</v>
      </c>
      <c r="E87" s="109" t="s">
        <v>20</v>
      </c>
      <c r="F87" s="109">
        <v>0</v>
      </c>
      <c r="G87" s="110">
        <f>F87*$G$4</f>
        <v>0</v>
      </c>
      <c r="H87" s="110">
        <f>G87-I87</f>
        <v>0</v>
      </c>
      <c r="I87" s="110">
        <f>G87*$I$4</f>
        <v>0</v>
      </c>
      <c r="J87" s="109">
        <v>0</v>
      </c>
      <c r="K87" s="110">
        <f>J87*$K$4</f>
        <v>0</v>
      </c>
      <c r="L87" s="110">
        <f>K87-M87</f>
        <v>0</v>
      </c>
      <c r="M87" s="111">
        <f>K87*$M$4</f>
        <v>0</v>
      </c>
      <c r="N87" s="109"/>
      <c r="O87" s="112"/>
      <c r="P87" s="212">
        <f>Q87-Q86</f>
        <v>0</v>
      </c>
      <c r="Q87" s="212">
        <f>IF(SUM($J85:$J87)&gt;500000,(500000*0.2)-((SUM($I85:$I87)+SUM($M85:$M87))),IF(SUM($J85:$J87)+SUM($F85:$F87)&gt;500000,(SUM($J85:$J87)*0.2)+((500000-SUM($J85:$J87))*0.05)-(SUM($I85:$I87)+SUM($M85:$M87)),IF(SUM($J85:$J87)+SUM($F85:$F87)&lt;500000,((SUM($J85:$J87)*0.2)+(SUM($F85:$F87)*0.05))-(SUM($I85:$I87)+SUM($M85:$M87)),"n/a")))</f>
        <v>670.27</v>
      </c>
      <c r="R87" s="34">
        <f>SUM(Q87-H87-L87)</f>
        <v>670.27</v>
      </c>
    </row>
    <row r="88" spans="1:18" ht="27" customHeight="1" thickBot="1" x14ac:dyDescent="0.25">
      <c r="A88" s="87" t="s">
        <v>23</v>
      </c>
      <c r="B88" s="24"/>
      <c r="C88" s="115" t="s">
        <v>43</v>
      </c>
      <c r="D88" s="115" t="s">
        <v>344</v>
      </c>
      <c r="E88" s="109" t="s">
        <v>20</v>
      </c>
      <c r="F88" s="109">
        <v>0</v>
      </c>
      <c r="G88" s="110">
        <f>F88*$G$4</f>
        <v>0</v>
      </c>
      <c r="H88" s="110">
        <f>G88-I88</f>
        <v>0</v>
      </c>
      <c r="I88" s="110">
        <f>G88*$I$4</f>
        <v>0</v>
      </c>
      <c r="J88" s="109">
        <v>0</v>
      </c>
      <c r="K88" s="110">
        <f>J88*$K$4</f>
        <v>0</v>
      </c>
      <c r="L88" s="110">
        <f>K88-M88</f>
        <v>0</v>
      </c>
      <c r="M88" s="111">
        <f>K88*$M$4</f>
        <v>0</v>
      </c>
      <c r="N88" s="109"/>
      <c r="O88" s="112"/>
      <c r="P88" s="212">
        <f>Q88-Q87</f>
        <v>0</v>
      </c>
      <c r="Q88" s="212">
        <f>IF(SUM($J85:$J88)&gt;500000,(500000*0.2)-((SUM($I85:$I88)+SUM($M85:$M88))),IF(SUM($J85:$J88)+SUM($F85:$F88)&gt;500000,(SUM($J85:$J88)*0.2)+((500000-SUM($J85:$J88))*0.05)-(SUM($I85:$I88)+SUM($M85:$M88)),IF(SUM($J85:$J88)+SUM($F85:$F88)&lt;500000,((SUM($J85:$J88)*0.2)+(SUM($F85:$F88)*0.05))-(SUM($I85:$I88)+SUM($M85:$M88)),"n/a")))</f>
        <v>670.27</v>
      </c>
      <c r="R88" s="34">
        <f>SUM(Q88-H88-L88)</f>
        <v>670.27</v>
      </c>
    </row>
    <row r="89" spans="1:18" s="112" customFormat="1" ht="27" customHeight="1" thickBot="1" x14ac:dyDescent="0.25">
      <c r="A89" s="88" t="s">
        <v>24</v>
      </c>
      <c r="B89" s="20"/>
      <c r="C89" s="116" t="s">
        <v>43</v>
      </c>
      <c r="D89" s="116" t="s">
        <v>344</v>
      </c>
      <c r="E89" s="116"/>
      <c r="F89" s="278">
        <f t="shared" ref="F89:O89" si="13">SUM(F85:F88)</f>
        <v>13820</v>
      </c>
      <c r="G89" s="279">
        <f t="shared" si="13"/>
        <v>691</v>
      </c>
      <c r="H89" s="279">
        <f t="shared" si="13"/>
        <v>670.27</v>
      </c>
      <c r="I89" s="279">
        <f t="shared" si="13"/>
        <v>20.729999999999997</v>
      </c>
      <c r="J89" s="278">
        <f t="shared" si="13"/>
        <v>0</v>
      </c>
      <c r="K89" s="279">
        <f t="shared" si="13"/>
        <v>0</v>
      </c>
      <c r="L89" s="279">
        <f t="shared" si="13"/>
        <v>0</v>
      </c>
      <c r="M89" s="280">
        <f t="shared" si="13"/>
        <v>0</v>
      </c>
      <c r="N89" s="281">
        <f t="shared" si="13"/>
        <v>0</v>
      </c>
      <c r="O89" s="282">
        <f t="shared" si="13"/>
        <v>0</v>
      </c>
      <c r="P89" s="279"/>
      <c r="Q89" s="118"/>
      <c r="R89" s="21">
        <f t="shared" ref="R89:R101" si="14">SUM(R85:R88)</f>
        <v>1622.3249999999998</v>
      </c>
    </row>
    <row r="90" spans="1:18" s="28" customFormat="1" ht="4.1500000000000004" customHeight="1" x14ac:dyDescent="0.2">
      <c r="A90" s="68"/>
      <c r="B90" s="60"/>
      <c r="C90" s="70"/>
      <c r="D90" s="70"/>
      <c r="E90" s="70"/>
      <c r="F90" s="70"/>
      <c r="G90" s="71"/>
      <c r="H90" s="71"/>
      <c r="I90" s="71"/>
      <c r="J90" s="70"/>
      <c r="K90" s="71"/>
      <c r="L90" s="71"/>
      <c r="M90" s="71"/>
      <c r="N90" s="38"/>
      <c r="O90" s="68"/>
      <c r="P90" s="73"/>
      <c r="Q90" s="74"/>
      <c r="R90" s="69">
        <f t="shared" si="14"/>
        <v>3244.6499999999996</v>
      </c>
    </row>
    <row r="91" spans="1:18" s="149" customFormat="1" ht="27" customHeight="1" x14ac:dyDescent="0.25">
      <c r="A91" s="140" t="s">
        <v>19</v>
      </c>
      <c r="B91" s="77"/>
      <c r="C91" s="141" t="s">
        <v>43</v>
      </c>
      <c r="D91" s="141" t="s">
        <v>343</v>
      </c>
      <c r="E91" s="141" t="s">
        <v>20</v>
      </c>
      <c r="F91" s="141">
        <v>0</v>
      </c>
      <c r="G91" s="259">
        <f>F91*$G$4</f>
        <v>0</v>
      </c>
      <c r="H91" s="259">
        <f>G91-I91</f>
        <v>0</v>
      </c>
      <c r="I91" s="259">
        <f>G91*$I$4</f>
        <v>0</v>
      </c>
      <c r="J91" s="141">
        <v>0</v>
      </c>
      <c r="K91" s="259">
        <f>J91*$K$4</f>
        <v>0</v>
      </c>
      <c r="L91" s="259">
        <f>K91-M91</f>
        <v>0</v>
      </c>
      <c r="M91" s="260">
        <f>K91*$M$4</f>
        <v>0</v>
      </c>
      <c r="N91" s="141"/>
      <c r="O91" s="261"/>
      <c r="P91" s="262">
        <f>Q91</f>
        <v>0</v>
      </c>
      <c r="Q91" s="262">
        <f>IF($J91&gt;500000,(500000*0.2)-($I91+$M91),IF($J91+$F91&gt;500000,($J91*0.2)+((500000-$J91)*0.05)-($I91+$M91),IF($J91+$F91&lt;500000,(($J91*0.2)+($F91*0.05))-($I91+$M91),"n/a")))</f>
        <v>0</v>
      </c>
      <c r="R91" s="78">
        <f t="shared" si="14"/>
        <v>6207.5149999999994</v>
      </c>
    </row>
    <row r="92" spans="1:18" s="149" customFormat="1" ht="27" customHeight="1" x14ac:dyDescent="0.25">
      <c r="A92" s="140" t="s">
        <v>21</v>
      </c>
      <c r="B92" s="77"/>
      <c r="C92" s="141" t="s">
        <v>43</v>
      </c>
      <c r="D92" s="141" t="s">
        <v>343</v>
      </c>
      <c r="E92" s="141" t="s">
        <v>20</v>
      </c>
      <c r="F92" s="141">
        <v>3220</v>
      </c>
      <c r="G92" s="259">
        <f>F92*$G$4</f>
        <v>161</v>
      </c>
      <c r="H92" s="259">
        <f>G92-I92</f>
        <v>156.16999999999999</v>
      </c>
      <c r="I92" s="259">
        <f>G92*$I$4</f>
        <v>4.83</v>
      </c>
      <c r="J92" s="141">
        <v>0</v>
      </c>
      <c r="K92" s="259">
        <f>J92*$K$4</f>
        <v>0</v>
      </c>
      <c r="L92" s="259">
        <f>K92-M92</f>
        <v>0</v>
      </c>
      <c r="M92" s="260">
        <f>K92*$M$4</f>
        <v>0</v>
      </c>
      <c r="N92" s="141"/>
      <c r="P92" s="262">
        <f>Q92-Q91</f>
        <v>156.16999999999999</v>
      </c>
      <c r="Q92" s="262">
        <f>IF(SUM($J91:$J92)&gt;500000,(500000*0.2)-((SUM($I91:$I92)+SUM($M91:$M92))),IF(SUM($J91:$J92)+SUM($F91:$F92)&gt;500000,(SUM($J91:$J92)*0.2)+((500000-SUM($J91:$J92))*0.05)-(SUM($I91:$I92)+SUM($M91:$M92)),IF(SUM($J91:$J92)+SUM($F91:$F92)&lt;500000,((SUM($J91:$J92)*0.2)+(SUM($F91:$F92)*0.05))-(SUM($I91:$I92)+SUM($M91:$M92)),"n/a")))</f>
        <v>156.16999999999999</v>
      </c>
      <c r="R92" s="78">
        <f t="shared" si="14"/>
        <v>11744.759999999998</v>
      </c>
    </row>
    <row r="93" spans="1:18" s="112" customFormat="1" ht="27" customHeight="1" x14ac:dyDescent="0.2">
      <c r="A93" s="86" t="s">
        <v>22</v>
      </c>
      <c r="B93" s="24"/>
      <c r="C93" s="114" t="s">
        <v>43</v>
      </c>
      <c r="D93" s="114" t="s">
        <v>343</v>
      </c>
      <c r="E93" s="109" t="s">
        <v>20</v>
      </c>
      <c r="F93" s="109">
        <v>0</v>
      </c>
      <c r="G93" s="110">
        <f>F93*$G$4</f>
        <v>0</v>
      </c>
      <c r="H93" s="110">
        <f>G93-I93</f>
        <v>0</v>
      </c>
      <c r="I93" s="110">
        <f>G93*$I$4</f>
        <v>0</v>
      </c>
      <c r="J93" s="109">
        <v>0</v>
      </c>
      <c r="K93" s="110">
        <f>J93*$K$4</f>
        <v>0</v>
      </c>
      <c r="L93" s="110">
        <f>K93-M93</f>
        <v>0</v>
      </c>
      <c r="M93" s="111">
        <f>K93*$M$4</f>
        <v>0</v>
      </c>
      <c r="N93" s="109"/>
      <c r="P93" s="212">
        <f>Q93-Q92</f>
        <v>0</v>
      </c>
      <c r="Q93" s="212">
        <f>IF(SUM($J91:$J93)&gt;500000,(500000*0.2)-((SUM($I91:$I93)+SUM($M91:$M93))),IF(SUM($J91:$J93)+SUM($F91:$F93)&gt;500000,(SUM($J91:$J93)*0.2)+((500000-SUM($J91:$J93))*0.05)-(SUM($I91:$I93)+SUM($M91:$M93)),IF(SUM($J91:$J93)+SUM($F91:$F93)&lt;500000,((SUM($J91:$J93)*0.2)+(SUM($F91:$F93)*0.05))-(SUM($I91:$I93)+SUM($M91:$M93)),"n/a")))</f>
        <v>156.16999999999999</v>
      </c>
      <c r="R93" s="34">
        <f t="shared" si="14"/>
        <v>22819.249999999996</v>
      </c>
    </row>
    <row r="94" spans="1:18" s="112" customFormat="1" ht="27" customHeight="1" thickBot="1" x14ac:dyDescent="0.25">
      <c r="A94" s="87" t="s">
        <v>23</v>
      </c>
      <c r="B94" s="24"/>
      <c r="C94" s="115" t="s">
        <v>43</v>
      </c>
      <c r="D94" s="115" t="s">
        <v>343</v>
      </c>
      <c r="E94" s="109" t="s">
        <v>20</v>
      </c>
      <c r="F94" s="109">
        <v>0</v>
      </c>
      <c r="G94" s="110">
        <f>F94*$G$4</f>
        <v>0</v>
      </c>
      <c r="H94" s="110">
        <f>G94-I94</f>
        <v>0</v>
      </c>
      <c r="I94" s="110">
        <f>G94*$I$4</f>
        <v>0</v>
      </c>
      <c r="J94" s="109">
        <v>0</v>
      </c>
      <c r="K94" s="110">
        <f>J94*$K$4</f>
        <v>0</v>
      </c>
      <c r="L94" s="110">
        <f>K94-M94</f>
        <v>0</v>
      </c>
      <c r="M94" s="111">
        <f>K94*$M$4</f>
        <v>0</v>
      </c>
      <c r="N94" s="109"/>
      <c r="P94" s="212">
        <f>Q94-Q93</f>
        <v>0</v>
      </c>
      <c r="Q94" s="212">
        <f>IF(SUM($J91:$J94)&gt;500000,(500000*0.2)-((SUM($I91:$I94)+SUM($M91:$M94))),IF(SUM($J91:$J94)+SUM($F91:$F94)&gt;500000,(SUM($J91:$J94)*0.2)+((500000-SUM($J91:$J94))*0.05)-(SUM($I91:$I94)+SUM($M91:$M94)),IF(SUM($J91:$J94)+SUM($F91:$F94)&lt;500000,((SUM($J91:$J94)*0.2)+(SUM($F91:$F94)*0.05))-(SUM($I91:$I94)+SUM($M91:$M94)),"n/a")))</f>
        <v>156.16999999999999</v>
      </c>
      <c r="R94" s="34">
        <f t="shared" si="14"/>
        <v>44016.174999999988</v>
      </c>
    </row>
    <row r="95" spans="1:18" s="112" customFormat="1" ht="27" customHeight="1" thickBot="1" x14ac:dyDescent="0.25">
      <c r="A95" s="88" t="s">
        <v>24</v>
      </c>
      <c r="B95" s="20"/>
      <c r="C95" s="116" t="s">
        <v>43</v>
      </c>
      <c r="D95" s="116" t="s">
        <v>343</v>
      </c>
      <c r="E95" s="116"/>
      <c r="F95" s="278">
        <f t="shared" ref="F95:M95" si="15">SUM(F91:F94)</f>
        <v>3220</v>
      </c>
      <c r="G95" s="279">
        <f t="shared" si="15"/>
        <v>161</v>
      </c>
      <c r="H95" s="279">
        <f t="shared" si="15"/>
        <v>156.16999999999999</v>
      </c>
      <c r="I95" s="279">
        <f t="shared" si="15"/>
        <v>4.83</v>
      </c>
      <c r="J95" s="278">
        <f t="shared" si="15"/>
        <v>0</v>
      </c>
      <c r="K95" s="279">
        <f t="shared" si="15"/>
        <v>0</v>
      </c>
      <c r="L95" s="279">
        <f t="shared" si="15"/>
        <v>0</v>
      </c>
      <c r="M95" s="280">
        <f t="shared" si="15"/>
        <v>0</v>
      </c>
      <c r="N95" s="281"/>
      <c r="O95" s="282"/>
      <c r="P95" s="279">
        <f>SUM(P91:P94)</f>
        <v>156.16999999999999</v>
      </c>
      <c r="Q95" s="118"/>
      <c r="R95" s="21">
        <f t="shared" si="14"/>
        <v>84787.699999999983</v>
      </c>
    </row>
    <row r="96" spans="1:18" s="28" customFormat="1" ht="4.1500000000000004" customHeight="1" x14ac:dyDescent="0.2">
      <c r="A96" s="35"/>
      <c r="B96" s="31"/>
      <c r="C96" s="36"/>
      <c r="D96" s="36"/>
      <c r="E96" s="36"/>
      <c r="F96" s="36"/>
      <c r="G96" s="37"/>
      <c r="H96" s="37"/>
      <c r="I96" s="37"/>
      <c r="J96" s="36"/>
      <c r="K96" s="37"/>
      <c r="L96" s="37"/>
      <c r="M96" s="37"/>
      <c r="N96" s="38"/>
      <c r="O96" s="35"/>
      <c r="P96" s="39"/>
      <c r="Q96" s="40"/>
      <c r="R96" s="28">
        <f t="shared" si="14"/>
        <v>163367.88499999995</v>
      </c>
    </row>
    <row r="97" spans="1:18" s="149" customFormat="1" ht="27" customHeight="1" x14ac:dyDescent="0.25">
      <c r="A97" s="140" t="s">
        <v>19</v>
      </c>
      <c r="B97" s="77"/>
      <c r="C97" s="141" t="s">
        <v>43</v>
      </c>
      <c r="D97" s="141" t="s">
        <v>270</v>
      </c>
      <c r="E97" s="141" t="s">
        <v>20</v>
      </c>
      <c r="F97" s="141">
        <v>2260</v>
      </c>
      <c r="G97" s="259">
        <f>F97*$G$4</f>
        <v>113</v>
      </c>
      <c r="H97" s="259">
        <f>G97-I97</f>
        <v>109.61</v>
      </c>
      <c r="I97" s="259">
        <f>G97*$I$4</f>
        <v>3.3899999999999997</v>
      </c>
      <c r="J97" s="141">
        <v>0</v>
      </c>
      <c r="K97" s="259">
        <f>J97*$K$4</f>
        <v>0</v>
      </c>
      <c r="L97" s="259">
        <f>K97-M97</f>
        <v>0</v>
      </c>
      <c r="M97" s="260">
        <f>K97*$M$4</f>
        <v>0</v>
      </c>
      <c r="N97" s="141"/>
      <c r="P97" s="262">
        <f>Q97</f>
        <v>109.61</v>
      </c>
      <c r="Q97" s="262">
        <f>IF($J97&gt;500000,(500000*0.2)-($I97+$M97),IF($J97+$F97&gt;500000,($J97*0.2)+((500000-$J97)*0.05)-($I97+$M97),IF($J97+$F97&lt;500000,(($J97*0.2)+($F97*0.05))-($I97+$M97),"n/a")))</f>
        <v>109.61</v>
      </c>
      <c r="R97" s="78">
        <f t="shared" si="14"/>
        <v>314991.00999999989</v>
      </c>
    </row>
    <row r="98" spans="1:18" s="149" customFormat="1" ht="27" customHeight="1" x14ac:dyDescent="0.25">
      <c r="A98" s="140" t="s">
        <v>21</v>
      </c>
      <c r="B98" s="77"/>
      <c r="C98" s="141" t="s">
        <v>43</v>
      </c>
      <c r="D98" s="141" t="s">
        <v>270</v>
      </c>
      <c r="E98" s="141" t="s">
        <v>20</v>
      </c>
      <c r="F98" s="141">
        <v>1190</v>
      </c>
      <c r="G98" s="259">
        <f>F98*$G$4</f>
        <v>59.5</v>
      </c>
      <c r="H98" s="259">
        <f>G98-I98</f>
        <v>57.715000000000003</v>
      </c>
      <c r="I98" s="259">
        <f>G98*$I$4</f>
        <v>1.7849999999999999</v>
      </c>
      <c r="J98" s="141">
        <v>0</v>
      </c>
      <c r="K98" s="259">
        <f>J98*$K$4</f>
        <v>0</v>
      </c>
      <c r="L98" s="259">
        <f>K98-M98</f>
        <v>0</v>
      </c>
      <c r="M98" s="260">
        <f>K98*$M$4</f>
        <v>0</v>
      </c>
      <c r="N98" s="141"/>
      <c r="O98" s="261"/>
      <c r="P98" s="262">
        <f>Q98-Q97</f>
        <v>57.714999999999989</v>
      </c>
      <c r="Q98" s="262">
        <f>IF(SUM($J97:$J98)&gt;500000,(500000*0.2)-((SUM($I97:$I98)+SUM($M97:$M98))),IF(SUM($J97:$J98)+SUM($F97:$F98)&gt;500000,(SUM($J97:$J98)*0.2)+((500000-SUM($J97:$J98))*0.05)-(SUM($I97:$I98)+SUM($M97:$M98)),IF(SUM($J97:$J98)+SUM($F97:$F98)&lt;500000,((SUM($J97:$J98)*0.2)+(SUM($F97:$F98)*0.05))-(SUM($I97:$I98)+SUM($M97:$M98)),"n/a")))</f>
        <v>167.32499999999999</v>
      </c>
      <c r="R98" s="78">
        <f t="shared" si="14"/>
        <v>607162.76999999979</v>
      </c>
    </row>
    <row r="99" spans="1:18" s="112" customFormat="1" ht="27" customHeight="1" x14ac:dyDescent="0.25">
      <c r="A99" s="86" t="s">
        <v>22</v>
      </c>
      <c r="B99" s="41"/>
      <c r="C99" s="114" t="s">
        <v>43</v>
      </c>
      <c r="D99" s="114" t="s">
        <v>270</v>
      </c>
      <c r="E99" s="109" t="s">
        <v>20</v>
      </c>
      <c r="F99" s="109">
        <v>0</v>
      </c>
      <c r="G99" s="110">
        <f>F99*$G$4</f>
        <v>0</v>
      </c>
      <c r="H99" s="110">
        <f>G99-I99</f>
        <v>0</v>
      </c>
      <c r="I99" s="110">
        <f>G99*$I$4</f>
        <v>0</v>
      </c>
      <c r="J99" s="109">
        <v>0</v>
      </c>
      <c r="K99" s="110">
        <f>J99*$K$4</f>
        <v>0</v>
      </c>
      <c r="L99" s="110">
        <f>K99-M99</f>
        <v>0</v>
      </c>
      <c r="M99" s="111">
        <f>K99*$M$4</f>
        <v>0</v>
      </c>
      <c r="N99" s="109"/>
      <c r="P99" s="212">
        <f>Q99-Q98</f>
        <v>0</v>
      </c>
      <c r="Q99" s="212">
        <f>IF(SUM($J97:$J99)&gt;500000,(500000*0.2)-((SUM($I97:$I99)+SUM($M97:$M99))),IF(SUM($J97:$J99)+SUM($F97:$F99)&gt;500000,(SUM($J97:$J99)*0.2)+((500000-SUM($J97:$J99))*0.05)-(SUM($I97:$I99)+SUM($M97:$M99)),IF(SUM($J97:$J99)+SUM($F97:$F99)&lt;500000,((SUM($J97:$J99)*0.2)+(SUM($F97:$F99)*0.05))-(SUM($I97:$I99)+SUM($M97:$M99)),"n/a")))</f>
        <v>167.32499999999999</v>
      </c>
      <c r="R99" s="42">
        <f t="shared" si="14"/>
        <v>1170309.3649999998</v>
      </c>
    </row>
    <row r="100" spans="1:18" s="112" customFormat="1" ht="27" customHeight="1" thickBot="1" x14ac:dyDescent="0.3">
      <c r="A100" s="87" t="s">
        <v>23</v>
      </c>
      <c r="B100" s="41"/>
      <c r="C100" s="115" t="s">
        <v>43</v>
      </c>
      <c r="D100" s="115" t="s">
        <v>270</v>
      </c>
      <c r="E100" s="109" t="s">
        <v>20</v>
      </c>
      <c r="F100" s="109">
        <v>0</v>
      </c>
      <c r="G100" s="110">
        <f>F100*$G$4</f>
        <v>0</v>
      </c>
      <c r="H100" s="110">
        <f>G100-I100</f>
        <v>0</v>
      </c>
      <c r="I100" s="110">
        <f>G100*$I$4</f>
        <v>0</v>
      </c>
      <c r="J100" s="109">
        <v>0</v>
      </c>
      <c r="K100" s="110">
        <f>J100*$K$4</f>
        <v>0</v>
      </c>
      <c r="L100" s="110">
        <f>K100-M100</f>
        <v>0</v>
      </c>
      <c r="M100" s="111">
        <f>K100*$M$4</f>
        <v>0</v>
      </c>
      <c r="N100" s="109"/>
      <c r="P100" s="212">
        <f>Q100-Q99</f>
        <v>0</v>
      </c>
      <c r="Q100" s="212">
        <f>IF(SUM($J97:$J100)&gt;500000,(500000*0.2)-((SUM($I97:$I100)+SUM($M97:$M100))),IF(SUM($J97:$J100)+SUM($F97:$F100)&gt;500000,(SUM($J97:$J100)*0.2)+((500000-SUM($J97:$J100))*0.05)-(SUM($I97:$I100)+SUM($M97:$M100)),IF(SUM($J97:$J100)+SUM($F97:$F100)&lt;500000,((SUM($J97:$J100)*0.2)+(SUM($F97:$F100)*0.05))-(SUM($I97:$I100)+SUM($M97:$M100)),"n/a")))</f>
        <v>167.32499999999999</v>
      </c>
      <c r="R100" s="42">
        <f t="shared" si="14"/>
        <v>2255831.0299999993</v>
      </c>
    </row>
    <row r="101" spans="1:18" s="112" customFormat="1" ht="27" customHeight="1" thickBot="1" x14ac:dyDescent="0.25">
      <c r="A101" s="88" t="s">
        <v>24</v>
      </c>
      <c r="B101" s="20"/>
      <c r="C101" s="116" t="s">
        <v>43</v>
      </c>
      <c r="D101" s="116" t="s">
        <v>270</v>
      </c>
      <c r="E101" s="116"/>
      <c r="F101" s="278">
        <f t="shared" ref="F101:M101" si="16">SUM(F97:F100)</f>
        <v>3450</v>
      </c>
      <c r="G101" s="279">
        <f t="shared" si="16"/>
        <v>172.5</v>
      </c>
      <c r="H101" s="279">
        <f t="shared" si="16"/>
        <v>167.32499999999999</v>
      </c>
      <c r="I101" s="279">
        <f t="shared" si="16"/>
        <v>5.1749999999999998</v>
      </c>
      <c r="J101" s="278">
        <f t="shared" si="16"/>
        <v>0</v>
      </c>
      <c r="K101" s="279">
        <f t="shared" si="16"/>
        <v>0</v>
      </c>
      <c r="L101" s="279">
        <f t="shared" si="16"/>
        <v>0</v>
      </c>
      <c r="M101" s="280">
        <f t="shared" si="16"/>
        <v>0</v>
      </c>
      <c r="N101" s="281"/>
      <c r="O101" s="282"/>
      <c r="P101" s="279">
        <f>SUM(P97:P100)</f>
        <v>167.32499999999999</v>
      </c>
      <c r="Q101" s="118"/>
      <c r="R101" s="21">
        <f t="shared" si="14"/>
        <v>4348294.1749999989</v>
      </c>
    </row>
    <row r="102" spans="1:18" s="28" customFormat="1" ht="4.1500000000000004" customHeight="1" x14ac:dyDescent="0.2">
      <c r="A102" s="68"/>
      <c r="B102" s="60"/>
      <c r="C102" s="70"/>
      <c r="D102" s="70"/>
      <c r="E102" s="70"/>
      <c r="F102" s="70"/>
      <c r="G102" s="71"/>
      <c r="H102" s="71"/>
      <c r="I102" s="71"/>
      <c r="J102" s="70"/>
      <c r="K102" s="71"/>
      <c r="L102" s="71"/>
      <c r="M102" s="71"/>
      <c r="N102" s="38"/>
      <c r="O102" s="35"/>
      <c r="P102" s="73"/>
      <c r="Q102" s="74"/>
      <c r="R102" s="69"/>
    </row>
    <row r="103" spans="1:18" s="112" customFormat="1" ht="27" customHeight="1" x14ac:dyDescent="0.25">
      <c r="A103" s="84" t="s">
        <v>19</v>
      </c>
      <c r="B103" s="41"/>
      <c r="C103" s="108" t="s">
        <v>45</v>
      </c>
      <c r="D103" s="108" t="s">
        <v>47</v>
      </c>
      <c r="E103" s="109" t="s">
        <v>20</v>
      </c>
      <c r="F103" s="109">
        <v>0</v>
      </c>
      <c r="G103" s="110">
        <f>F103*$G$4</f>
        <v>0</v>
      </c>
      <c r="H103" s="110">
        <f>G103-I103</f>
        <v>0</v>
      </c>
      <c r="I103" s="110">
        <f>G103*$I$4</f>
        <v>0</v>
      </c>
      <c r="J103" s="109">
        <v>0</v>
      </c>
      <c r="K103" s="110">
        <f>J103*$K$4</f>
        <v>0</v>
      </c>
      <c r="L103" s="110">
        <f>K103-M103</f>
        <v>0</v>
      </c>
      <c r="M103" s="111">
        <f>K103*$M$4</f>
        <v>0</v>
      </c>
      <c r="N103" s="109"/>
      <c r="P103" s="212">
        <f>Q103</f>
        <v>0</v>
      </c>
      <c r="Q103" s="212">
        <f>IF($J103&gt;500000,(500000*0.2)-($I103+$M103),IF($J103+$F103&gt;500000,($J103*0.2)+((500000-$J103)*0.05)-($I103+$M103),IF($J103+$F103&lt;500000,(($J103*0.2)+($F103*0.05))-($I103+$M103),"n/a")))</f>
        <v>0</v>
      </c>
      <c r="R103" s="42">
        <f>SUM(Q103-H103-L103)</f>
        <v>0</v>
      </c>
    </row>
    <row r="104" spans="1:18" s="112" customFormat="1" ht="27" customHeight="1" x14ac:dyDescent="0.25">
      <c r="A104" s="85" t="s">
        <v>21</v>
      </c>
      <c r="B104" s="41"/>
      <c r="C104" s="113" t="s">
        <v>45</v>
      </c>
      <c r="D104" s="113" t="s">
        <v>47</v>
      </c>
      <c r="E104" s="109" t="s">
        <v>20</v>
      </c>
      <c r="F104" s="109">
        <v>0</v>
      </c>
      <c r="G104" s="110">
        <f>F104*$G$4</f>
        <v>0</v>
      </c>
      <c r="H104" s="110">
        <f>G104-I104</f>
        <v>0</v>
      </c>
      <c r="I104" s="110">
        <f>G104*$I$4</f>
        <v>0</v>
      </c>
      <c r="J104" s="109">
        <v>0</v>
      </c>
      <c r="K104" s="110">
        <f>J104*$K$4</f>
        <v>0</v>
      </c>
      <c r="L104" s="110">
        <f>K104-M104</f>
        <v>0</v>
      </c>
      <c r="M104" s="111">
        <f>K104*$M$4</f>
        <v>0</v>
      </c>
      <c r="N104" s="109"/>
      <c r="O104" s="123"/>
      <c r="P104" s="212">
        <f>Q104-Q103</f>
        <v>0</v>
      </c>
      <c r="Q104" s="212">
        <f>IF(SUM($J103:$J104)&gt;500000,(500000*0.2)-((SUM($I103:$I104)+SUM($M103:$M104))),IF(SUM($J103:$J104)+SUM($F103:$F104)&gt;500000,(SUM($J103:$J104)*0.2)+((500000-SUM($J103:$J104))*0.05)-(SUM($I103:$I104)+SUM($M103:$M104)),IF(SUM($J103:$J104)+SUM($F103:$F104)&lt;500000,((SUM($J103:$J104)*0.2)+(SUM($F103:$F104)*0.05))-(SUM($I103:$I104)+SUM($M103:$M104)),"n/a")))</f>
        <v>0</v>
      </c>
      <c r="R104" s="42">
        <f>SUM(Q104-H104-L104)</f>
        <v>0</v>
      </c>
    </row>
    <row r="105" spans="1:18" s="112" customFormat="1" ht="27" customHeight="1" x14ac:dyDescent="0.25">
      <c r="A105" s="86" t="s">
        <v>22</v>
      </c>
      <c r="B105" s="41"/>
      <c r="C105" s="114" t="s">
        <v>45</v>
      </c>
      <c r="D105" s="114" t="s">
        <v>47</v>
      </c>
      <c r="E105" s="109" t="s">
        <v>20</v>
      </c>
      <c r="F105" s="109">
        <v>0</v>
      </c>
      <c r="G105" s="110">
        <f>F105*$G$4</f>
        <v>0</v>
      </c>
      <c r="H105" s="110">
        <f>G105-I105</f>
        <v>0</v>
      </c>
      <c r="I105" s="110">
        <f>G105*$I$4</f>
        <v>0</v>
      </c>
      <c r="J105" s="109">
        <v>0</v>
      </c>
      <c r="K105" s="110">
        <f>J105*$K$4</f>
        <v>0</v>
      </c>
      <c r="L105" s="110">
        <f>K105-M105</f>
        <v>0</v>
      </c>
      <c r="M105" s="111">
        <f>K105*$M$4</f>
        <v>0</v>
      </c>
      <c r="N105" s="109"/>
      <c r="O105" s="123"/>
      <c r="P105" s="212">
        <f>Q105-Q104</f>
        <v>0</v>
      </c>
      <c r="Q105" s="212">
        <f>IF(SUM($J103:$J105)&gt;500000,(500000*0.2)-((SUM($I103:$I105)+SUM($M103:$M105))),IF(SUM($J103:$J105)+SUM($F103:$F105)&gt;500000,(SUM($J103:$J105)*0.2)+((500000-SUM($J103:$J105))*0.05)-(SUM($I103:$I105)+SUM($M103:$M105)),IF(SUM($J103:$J105)+SUM($F103:$F105)&lt;500000,((SUM($J103:$J105)*0.2)+(SUM($F103:$F105)*0.05))-(SUM($I103:$I105)+SUM($M103:$M105)),"n/a")))</f>
        <v>0</v>
      </c>
      <c r="R105" s="42">
        <f>SUM(Q105-H105-L105)</f>
        <v>0</v>
      </c>
    </row>
    <row r="106" spans="1:18" s="112" customFormat="1" ht="27" customHeight="1" thickBot="1" x14ac:dyDescent="0.3">
      <c r="A106" s="87" t="s">
        <v>23</v>
      </c>
      <c r="B106" s="41"/>
      <c r="C106" s="115" t="s">
        <v>45</v>
      </c>
      <c r="D106" s="115" t="s">
        <v>47</v>
      </c>
      <c r="E106" s="109" t="s">
        <v>20</v>
      </c>
      <c r="F106" s="109">
        <v>0</v>
      </c>
      <c r="G106" s="110">
        <f>F106*$G$4</f>
        <v>0</v>
      </c>
      <c r="H106" s="110">
        <f>G106-I106</f>
        <v>0</v>
      </c>
      <c r="I106" s="110">
        <f>G106*$I$4</f>
        <v>0</v>
      </c>
      <c r="J106" s="109">
        <v>0</v>
      </c>
      <c r="K106" s="110">
        <f>J106*$K$4</f>
        <v>0</v>
      </c>
      <c r="L106" s="110">
        <f>K106-M106</f>
        <v>0</v>
      </c>
      <c r="M106" s="111">
        <f>K106*$M$4</f>
        <v>0</v>
      </c>
      <c r="N106" s="109"/>
      <c r="P106" s="212">
        <f>Q106-Q105</f>
        <v>0</v>
      </c>
      <c r="Q106" s="212">
        <f>IF(SUM($J103:$J106)&gt;500000,(500000*0.2)-((SUM($I103:$I106)+SUM($M103:$M106))),IF(SUM($J103:$J106)+SUM($F103:$F106)&gt;500000,(SUM($J103:$J106)*0.2)+((500000-SUM($J103:$J106))*0.05)-(SUM($I103:$I106)+SUM($M103:$M106)),IF(SUM($J103:$J106)+SUM($F103:$F106)&lt;500000,((SUM($J103:$J106)*0.2)+(SUM($F103:$F106)*0.05))-(SUM($I103:$I106)+SUM($M103:$M106)),"n/a")))</f>
        <v>0</v>
      </c>
      <c r="R106" s="42">
        <f>SUM(Q106-H106-L106)</f>
        <v>0</v>
      </c>
    </row>
    <row r="107" spans="1:18" s="112" customFormat="1" ht="27" customHeight="1" thickBot="1" x14ac:dyDescent="0.25">
      <c r="A107" s="88" t="s">
        <v>24</v>
      </c>
      <c r="B107" s="20"/>
      <c r="C107" s="116" t="s">
        <v>45</v>
      </c>
      <c r="D107" s="116" t="s">
        <v>47</v>
      </c>
      <c r="E107" s="116"/>
      <c r="F107" s="278">
        <f t="shared" ref="F107:M107" si="17">SUM(F103:F106)</f>
        <v>0</v>
      </c>
      <c r="G107" s="279">
        <f t="shared" si="17"/>
        <v>0</v>
      </c>
      <c r="H107" s="279">
        <f t="shared" si="17"/>
        <v>0</v>
      </c>
      <c r="I107" s="279">
        <f t="shared" si="17"/>
        <v>0</v>
      </c>
      <c r="J107" s="278">
        <f t="shared" si="17"/>
        <v>0</v>
      </c>
      <c r="K107" s="279">
        <f t="shared" si="17"/>
        <v>0</v>
      </c>
      <c r="L107" s="279">
        <f t="shared" si="17"/>
        <v>0</v>
      </c>
      <c r="M107" s="280">
        <f t="shared" si="17"/>
        <v>0</v>
      </c>
      <c r="N107" s="281"/>
      <c r="O107" s="282"/>
      <c r="P107" s="279">
        <f>SUM(P103:P106)</f>
        <v>0</v>
      </c>
      <c r="Q107" s="118"/>
      <c r="R107" s="21">
        <f>SUM(R103:R106)</f>
        <v>0</v>
      </c>
    </row>
    <row r="108" spans="1:18" s="28" customFormat="1" ht="4.1500000000000004" customHeight="1" x14ac:dyDescent="0.2">
      <c r="A108" s="68"/>
      <c r="B108" s="60"/>
      <c r="C108" s="70"/>
      <c r="D108" s="70"/>
      <c r="E108" s="70"/>
      <c r="F108" s="70"/>
      <c r="G108" s="71"/>
      <c r="H108" s="71"/>
      <c r="I108" s="71"/>
      <c r="J108" s="70"/>
      <c r="K108" s="71"/>
      <c r="L108" s="71"/>
      <c r="M108" s="71"/>
      <c r="N108" s="38"/>
      <c r="O108" s="35"/>
      <c r="P108" s="73"/>
      <c r="Q108" s="74"/>
      <c r="R108" s="69"/>
    </row>
    <row r="109" spans="1:18" s="112" customFormat="1" ht="27" customHeight="1" x14ac:dyDescent="0.25">
      <c r="A109" s="84" t="s">
        <v>19</v>
      </c>
      <c r="B109" s="41"/>
      <c r="C109" s="108" t="s">
        <v>45</v>
      </c>
      <c r="D109" s="108" t="s">
        <v>48</v>
      </c>
      <c r="E109" s="109" t="s">
        <v>20</v>
      </c>
      <c r="F109" s="109">
        <v>0</v>
      </c>
      <c r="G109" s="110">
        <f>F109*$G$4</f>
        <v>0</v>
      </c>
      <c r="H109" s="110">
        <f>G109-I109</f>
        <v>0</v>
      </c>
      <c r="I109" s="110">
        <f>G109*$I$4</f>
        <v>0</v>
      </c>
      <c r="J109" s="109">
        <v>0</v>
      </c>
      <c r="K109" s="110">
        <f>J109*$K$4</f>
        <v>0</v>
      </c>
      <c r="L109" s="110">
        <f>K109-M109</f>
        <v>0</v>
      </c>
      <c r="M109" s="111">
        <f>K109*$M$4</f>
        <v>0</v>
      </c>
      <c r="N109" s="109"/>
      <c r="P109" s="212">
        <f>Q109</f>
        <v>0</v>
      </c>
      <c r="Q109" s="212">
        <f>IF($J109&gt;500000,(500000*0.2)-($I109+$M109),IF($J109+$F109&gt;500000,($J109*0.2)+((500000-$J109)*0.05)-($I109+$M109),IF($J109+$F109&lt;500000,(($J109*0.2)+($F109*0.05))-($I109+$M109),"n/a")))</f>
        <v>0</v>
      </c>
      <c r="R109" s="42">
        <f>SUM(Q109-H109-L109)</f>
        <v>0</v>
      </c>
    </row>
    <row r="110" spans="1:18" s="112" customFormat="1" ht="27" customHeight="1" x14ac:dyDescent="0.25">
      <c r="A110" s="85" t="s">
        <v>21</v>
      </c>
      <c r="B110" s="41"/>
      <c r="C110" s="113" t="s">
        <v>45</v>
      </c>
      <c r="D110" s="113" t="s">
        <v>48</v>
      </c>
      <c r="E110" s="109" t="s">
        <v>20</v>
      </c>
      <c r="F110" s="109">
        <v>0</v>
      </c>
      <c r="G110" s="110">
        <f>F110*$G$4</f>
        <v>0</v>
      </c>
      <c r="H110" s="110">
        <f>G110-I110</f>
        <v>0</v>
      </c>
      <c r="I110" s="110">
        <f>G110*$I$4</f>
        <v>0</v>
      </c>
      <c r="J110" s="109">
        <v>0</v>
      </c>
      <c r="K110" s="110">
        <f>J110*$K$4</f>
        <v>0</v>
      </c>
      <c r="L110" s="110">
        <f>K110-M110</f>
        <v>0</v>
      </c>
      <c r="M110" s="111">
        <f>K110*$M$4</f>
        <v>0</v>
      </c>
      <c r="N110" s="109"/>
      <c r="P110" s="212">
        <f>Q110-Q109</f>
        <v>0</v>
      </c>
      <c r="Q110" s="212">
        <f>IF(SUM($J109:$J110)&gt;500000,(500000*0.2)-((SUM($I109:$I110)+SUM($M109:$M110))),IF(SUM($J109:$J110)+SUM($F109:$F110)&gt;500000,(SUM($J109:$J110)*0.2)+((500000-SUM($J109:$J110))*0.05)-(SUM($I109:$I110)+SUM($M109:$M110)),IF(SUM($J109:$J110)+SUM($F109:$F110)&lt;500000,((SUM($J109:$J110)*0.2)+(SUM($F109:$F110)*0.05))-(SUM($I109:$I110)+SUM($M109:$M110)),"n/a")))</f>
        <v>0</v>
      </c>
      <c r="R110" s="42">
        <f>SUM(Q110-H110-L110)</f>
        <v>0</v>
      </c>
    </row>
    <row r="111" spans="1:18" s="112" customFormat="1" ht="27" customHeight="1" x14ac:dyDescent="0.25">
      <c r="A111" s="86" t="s">
        <v>22</v>
      </c>
      <c r="B111" s="41"/>
      <c r="C111" s="114" t="s">
        <v>45</v>
      </c>
      <c r="D111" s="114" t="s">
        <v>48</v>
      </c>
      <c r="E111" s="109" t="s">
        <v>20</v>
      </c>
      <c r="F111" s="109">
        <v>0</v>
      </c>
      <c r="G111" s="110">
        <f>F111*$G$4</f>
        <v>0</v>
      </c>
      <c r="H111" s="110">
        <f>G111-I111</f>
        <v>0</v>
      </c>
      <c r="I111" s="110">
        <f>G111*$I$4</f>
        <v>0</v>
      </c>
      <c r="J111" s="109">
        <v>0</v>
      </c>
      <c r="K111" s="110">
        <f>J111*$K$4</f>
        <v>0</v>
      </c>
      <c r="L111" s="110">
        <f>K111-M111</f>
        <v>0</v>
      </c>
      <c r="M111" s="111">
        <f>K111*$M$4</f>
        <v>0</v>
      </c>
      <c r="N111" s="109"/>
      <c r="O111" s="123"/>
      <c r="P111" s="212">
        <f>Q111-Q110</f>
        <v>0</v>
      </c>
      <c r="Q111" s="212">
        <f>IF(SUM($J109:$J111)&gt;500000,(500000*0.2)-((SUM($I109:$I111)+SUM($M109:$M111))),IF(SUM($J109:$J111)+SUM($F109:$F111)&gt;500000,(SUM($J109:$J111)*0.2)+((500000-SUM($J109:$J111))*0.05)-(SUM($I109:$I111)+SUM($M109:$M111)),IF(SUM($J109:$J111)+SUM($F109:$F111)&lt;500000,((SUM($J109:$J111)*0.2)+(SUM($F109:$F111)*0.05))-(SUM($I109:$I111)+SUM($M109:$M111)),"n/a")))</f>
        <v>0</v>
      </c>
      <c r="R111" s="42">
        <f>SUM(Q111-H111-L111)</f>
        <v>0</v>
      </c>
    </row>
    <row r="112" spans="1:18" s="112" customFormat="1" ht="27" customHeight="1" thickBot="1" x14ac:dyDescent="0.3">
      <c r="A112" s="87" t="s">
        <v>23</v>
      </c>
      <c r="B112" s="41"/>
      <c r="C112" s="115" t="s">
        <v>45</v>
      </c>
      <c r="D112" s="115" t="s">
        <v>48</v>
      </c>
      <c r="E112" s="109" t="s">
        <v>20</v>
      </c>
      <c r="F112" s="109">
        <v>0</v>
      </c>
      <c r="G112" s="110">
        <f>F112*$G$4</f>
        <v>0</v>
      </c>
      <c r="H112" s="110">
        <f>G112-I112</f>
        <v>0</v>
      </c>
      <c r="I112" s="110">
        <f>G112*$I$4</f>
        <v>0</v>
      </c>
      <c r="J112" s="109">
        <v>0</v>
      </c>
      <c r="K112" s="110">
        <f>J112*$K$4</f>
        <v>0</v>
      </c>
      <c r="L112" s="110">
        <f>K112-M112</f>
        <v>0</v>
      </c>
      <c r="M112" s="111">
        <f>K112*$M$4</f>
        <v>0</v>
      </c>
      <c r="N112" s="109"/>
      <c r="O112" s="123"/>
      <c r="P112" s="212">
        <f>Q112-Q111</f>
        <v>0</v>
      </c>
      <c r="Q112" s="212">
        <f>IF(SUM($J109:$J112)&gt;500000,(500000*0.2)-((SUM($I109:$I112)+SUM($M109:$M112))),IF(SUM($J109:$J112)+SUM($F109:$F112)&gt;500000,(SUM($J109:$J112)*0.2)+((500000-SUM($J109:$J112))*0.05)-(SUM($I109:$I112)+SUM($M109:$M112)),IF(SUM($J109:$J112)+SUM($F109:$F112)&lt;500000,((SUM($J109:$J112)*0.2)+(SUM($F109:$F112)*0.05))-(SUM($I109:$I112)+SUM($M109:$M112)),"n/a")))</f>
        <v>0</v>
      </c>
      <c r="R112" s="42">
        <f>SUM(Q112-H112-L112)</f>
        <v>0</v>
      </c>
    </row>
    <row r="113" spans="1:18" s="112" customFormat="1" ht="27" customHeight="1" thickBot="1" x14ac:dyDescent="0.25">
      <c r="A113" s="88" t="s">
        <v>24</v>
      </c>
      <c r="B113" s="20"/>
      <c r="C113" s="116" t="s">
        <v>45</v>
      </c>
      <c r="D113" s="116" t="s">
        <v>48</v>
      </c>
      <c r="E113" s="116"/>
      <c r="F113" s="278">
        <f t="shared" ref="F113:M113" si="18">SUM(F109:F112)</f>
        <v>0</v>
      </c>
      <c r="G113" s="279">
        <f t="shared" si="18"/>
        <v>0</v>
      </c>
      <c r="H113" s="279">
        <f t="shared" si="18"/>
        <v>0</v>
      </c>
      <c r="I113" s="279">
        <f t="shared" si="18"/>
        <v>0</v>
      </c>
      <c r="J113" s="278">
        <f t="shared" si="18"/>
        <v>0</v>
      </c>
      <c r="K113" s="279">
        <f t="shared" si="18"/>
        <v>0</v>
      </c>
      <c r="L113" s="279">
        <f t="shared" si="18"/>
        <v>0</v>
      </c>
      <c r="M113" s="280">
        <f t="shared" si="18"/>
        <v>0</v>
      </c>
      <c r="N113" s="281"/>
      <c r="O113" s="282"/>
      <c r="P113" s="279">
        <f>SUM(P109:P112)</f>
        <v>0</v>
      </c>
      <c r="Q113" s="118"/>
      <c r="R113" s="21">
        <f>SUM(R109:R112)</f>
        <v>0</v>
      </c>
    </row>
    <row r="114" spans="1:18" s="28" customFormat="1" ht="4.1500000000000004" customHeight="1" x14ac:dyDescent="0.2">
      <c r="A114" s="68"/>
      <c r="B114" s="60"/>
      <c r="C114" s="70"/>
      <c r="D114" s="70"/>
      <c r="E114" s="70"/>
      <c r="F114" s="70"/>
      <c r="G114" s="71"/>
      <c r="H114" s="71"/>
      <c r="I114" s="71"/>
      <c r="J114" s="70"/>
      <c r="K114" s="71"/>
      <c r="L114" s="71"/>
      <c r="M114" s="71"/>
      <c r="N114" s="38"/>
      <c r="O114" s="35"/>
      <c r="P114" s="73"/>
      <c r="Q114" s="74"/>
      <c r="R114" s="69"/>
    </row>
    <row r="115" spans="1:18" s="112" customFormat="1" ht="27" customHeight="1" x14ac:dyDescent="0.25">
      <c r="A115" s="84" t="s">
        <v>19</v>
      </c>
      <c r="B115" s="41"/>
      <c r="C115" s="108" t="s">
        <v>45</v>
      </c>
      <c r="D115" s="108" t="s">
        <v>46</v>
      </c>
      <c r="E115" s="109" t="s">
        <v>20</v>
      </c>
      <c r="F115" s="109">
        <v>0</v>
      </c>
      <c r="G115" s="110">
        <f>F115*$G$4</f>
        <v>0</v>
      </c>
      <c r="H115" s="110">
        <f>G115-I115</f>
        <v>0</v>
      </c>
      <c r="I115" s="110">
        <f>G115*$I$4</f>
        <v>0</v>
      </c>
      <c r="J115" s="109">
        <v>0</v>
      </c>
      <c r="K115" s="110">
        <f>J115*$K$4</f>
        <v>0</v>
      </c>
      <c r="L115" s="110">
        <f>K115-M115</f>
        <v>0</v>
      </c>
      <c r="M115" s="111">
        <f>K115*$M$4</f>
        <v>0</v>
      </c>
      <c r="N115" s="109"/>
      <c r="P115" s="212">
        <f>Q115</f>
        <v>0</v>
      </c>
      <c r="Q115" s="212">
        <f>IF($J115&gt;500000,(500000*0.2)-($I115+$M115),IF($J115+$F115&gt;500000,($J115*0.2)+((500000-$J115)*0.05)-($I115+$M115),IF($J115+$F115&lt;500000,(($J115*0.2)+($F115*0.05))-($I115+$M115),"n/a")))</f>
        <v>0</v>
      </c>
      <c r="R115" s="42">
        <f>SUM(Q115-H115-L115)</f>
        <v>0</v>
      </c>
    </row>
    <row r="116" spans="1:18" s="112" customFormat="1" ht="27" customHeight="1" x14ac:dyDescent="0.25">
      <c r="A116" s="85" t="s">
        <v>21</v>
      </c>
      <c r="B116" s="41"/>
      <c r="C116" s="113" t="s">
        <v>45</v>
      </c>
      <c r="D116" s="113" t="s">
        <v>46</v>
      </c>
      <c r="E116" s="109" t="s">
        <v>20</v>
      </c>
      <c r="F116" s="109">
        <v>0</v>
      </c>
      <c r="G116" s="110">
        <f>F116*$G$4</f>
        <v>0</v>
      </c>
      <c r="H116" s="110">
        <f>G116-I116</f>
        <v>0</v>
      </c>
      <c r="I116" s="110">
        <f>G116*$I$4</f>
        <v>0</v>
      </c>
      <c r="J116" s="109">
        <v>0</v>
      </c>
      <c r="K116" s="110">
        <f>J116*$K$4</f>
        <v>0</v>
      </c>
      <c r="L116" s="110">
        <f>K116-M116</f>
        <v>0</v>
      </c>
      <c r="M116" s="111">
        <f>K116*$M$4</f>
        <v>0</v>
      </c>
      <c r="N116" s="109"/>
      <c r="P116" s="212">
        <f>Q116-Q115</f>
        <v>0</v>
      </c>
      <c r="Q116" s="212">
        <f>IF(SUM($J115:$J116)&gt;500000,(500000*0.2)-((SUM($I115:$I116)+SUM($M115:$M116))),IF(SUM($J115:$J116)+SUM($F115:$F116)&gt;500000,(SUM($J115:$J116)*0.2)+((500000-SUM($J115:$J116))*0.05)-(SUM($I115:$I116)+SUM($M115:$M116)),IF(SUM($J115:$J116)+SUM($F115:$F116)&lt;500000,((SUM($J115:$J116)*0.2)+(SUM($F115:$F116)*0.05))-(SUM($I115:$I116)+SUM($M115:$M116)),"n/a")))</f>
        <v>0</v>
      </c>
      <c r="R116" s="42">
        <f>SUM(Q116-H116-L116)</f>
        <v>0</v>
      </c>
    </row>
    <row r="117" spans="1:18" s="112" customFormat="1" ht="27" customHeight="1" x14ac:dyDescent="0.25">
      <c r="A117" s="86" t="s">
        <v>22</v>
      </c>
      <c r="B117" s="41"/>
      <c r="C117" s="114" t="s">
        <v>45</v>
      </c>
      <c r="D117" s="114" t="s">
        <v>46</v>
      </c>
      <c r="E117" s="109" t="s">
        <v>20</v>
      </c>
      <c r="F117" s="109">
        <v>0</v>
      </c>
      <c r="G117" s="110">
        <f>F117*$G$4</f>
        <v>0</v>
      </c>
      <c r="H117" s="110">
        <f>G117-I117</f>
        <v>0</v>
      </c>
      <c r="I117" s="110">
        <f>G117*$I$4</f>
        <v>0</v>
      </c>
      <c r="J117" s="109">
        <v>0</v>
      </c>
      <c r="K117" s="110">
        <f>J117*$K$4</f>
        <v>0</v>
      </c>
      <c r="L117" s="110">
        <f>K117-M117</f>
        <v>0</v>
      </c>
      <c r="M117" s="111">
        <f>K117*$M$4</f>
        <v>0</v>
      </c>
      <c r="N117" s="109"/>
      <c r="P117" s="212">
        <f>Q117-Q116</f>
        <v>0</v>
      </c>
      <c r="Q117" s="212">
        <f>IF(SUM($J115:$J117)&gt;500000,(500000*0.2)-((SUM($I115:$I117)+SUM($M115:$M117))),IF(SUM($J115:$J117)+SUM($F115:$F117)&gt;500000,(SUM($J115:$J117)*0.2)+((500000-SUM($J115:$J117))*0.05)-(SUM($I115:$I117)+SUM($M115:$M117)),IF(SUM($J115:$J117)+SUM($F115:$F117)&lt;500000,((SUM($J115:$J117)*0.2)+(SUM($F115:$F117)*0.05))-(SUM($I115:$I117)+SUM($M115:$M117)),"n/a")))</f>
        <v>0</v>
      </c>
      <c r="R117" s="42">
        <f>SUM(Q117-H117-L117)</f>
        <v>0</v>
      </c>
    </row>
    <row r="118" spans="1:18" s="112" customFormat="1" ht="27" customHeight="1" thickBot="1" x14ac:dyDescent="0.3">
      <c r="A118" s="87" t="s">
        <v>23</v>
      </c>
      <c r="B118" s="41"/>
      <c r="C118" s="115" t="s">
        <v>45</v>
      </c>
      <c r="D118" s="115" t="s">
        <v>46</v>
      </c>
      <c r="E118" s="109" t="s">
        <v>20</v>
      </c>
      <c r="F118" s="109">
        <v>0</v>
      </c>
      <c r="G118" s="110">
        <f>F118*$G$4</f>
        <v>0</v>
      </c>
      <c r="H118" s="110">
        <f>G118-I118</f>
        <v>0</v>
      </c>
      <c r="I118" s="110">
        <f>G118*$I$4</f>
        <v>0</v>
      </c>
      <c r="J118" s="109">
        <v>0</v>
      </c>
      <c r="K118" s="110">
        <f>J118*$K$4</f>
        <v>0</v>
      </c>
      <c r="L118" s="110">
        <f>K118-M118</f>
        <v>0</v>
      </c>
      <c r="M118" s="111">
        <f>K118*$M$4</f>
        <v>0</v>
      </c>
      <c r="N118" s="109"/>
      <c r="P118" s="212">
        <f>Q118-Q117</f>
        <v>0</v>
      </c>
      <c r="Q118" s="212">
        <f>IF(SUM($J115:$J118)&gt;500000,(500000*0.2)-((SUM($I115:$I118)+SUM($M115:$M118))),IF(SUM($J115:$J118)+SUM($F115:$F118)&gt;500000,(SUM($J115:$J118)*0.2)+((500000-SUM($J115:$J118))*0.05)-(SUM($I115:$I118)+SUM($M115:$M118)),IF(SUM($J115:$J118)+SUM($F115:$F118)&lt;500000,((SUM($J115:$J118)*0.2)+(SUM($F115:$F118)*0.05))-(SUM($I115:$I118)+SUM($M115:$M118)),"n/a")))</f>
        <v>0</v>
      </c>
      <c r="R118" s="42">
        <f>SUM(Q118-H118-L118)</f>
        <v>0</v>
      </c>
    </row>
    <row r="119" spans="1:18" s="112" customFormat="1" ht="27" customHeight="1" thickBot="1" x14ac:dyDescent="0.25">
      <c r="A119" s="88" t="s">
        <v>24</v>
      </c>
      <c r="B119" s="20"/>
      <c r="C119" s="116" t="s">
        <v>45</v>
      </c>
      <c r="D119" s="116" t="s">
        <v>46</v>
      </c>
      <c r="E119" s="116"/>
      <c r="F119" s="278">
        <f t="shared" ref="F119:M119" si="19">SUM(F115:F118)</f>
        <v>0</v>
      </c>
      <c r="G119" s="279">
        <f t="shared" si="19"/>
        <v>0</v>
      </c>
      <c r="H119" s="279">
        <f t="shared" si="19"/>
        <v>0</v>
      </c>
      <c r="I119" s="279">
        <f t="shared" si="19"/>
        <v>0</v>
      </c>
      <c r="J119" s="278">
        <f t="shared" si="19"/>
        <v>0</v>
      </c>
      <c r="K119" s="279">
        <f t="shared" si="19"/>
        <v>0</v>
      </c>
      <c r="L119" s="279">
        <f t="shared" si="19"/>
        <v>0</v>
      </c>
      <c r="M119" s="280">
        <f t="shared" si="19"/>
        <v>0</v>
      </c>
      <c r="N119" s="281"/>
      <c r="O119" s="282"/>
      <c r="P119" s="279">
        <f>SUM(P115:P118)</f>
        <v>0</v>
      </c>
      <c r="Q119" s="118"/>
      <c r="R119" s="21">
        <f>SUM(R115:R118)</f>
        <v>0</v>
      </c>
    </row>
    <row r="120" spans="1:18" s="28" customFormat="1" ht="4.1500000000000004" customHeight="1" x14ac:dyDescent="0.2">
      <c r="A120" s="68"/>
      <c r="B120" s="60"/>
      <c r="C120" s="70"/>
      <c r="D120" s="70"/>
      <c r="E120" s="70"/>
      <c r="F120" s="70"/>
      <c r="G120" s="71"/>
      <c r="H120" s="71"/>
      <c r="I120" s="71"/>
      <c r="J120" s="70"/>
      <c r="K120" s="71"/>
      <c r="L120" s="71"/>
      <c r="M120" s="71"/>
      <c r="N120" s="38"/>
      <c r="O120" s="35"/>
      <c r="P120" s="73"/>
      <c r="Q120" s="74"/>
      <c r="R120" s="69"/>
    </row>
    <row r="121" spans="1:18" s="149" customFormat="1" ht="27" customHeight="1" x14ac:dyDescent="0.25">
      <c r="A121" s="140" t="s">
        <v>19</v>
      </c>
      <c r="B121" s="77"/>
      <c r="C121" s="141" t="s">
        <v>49</v>
      </c>
      <c r="D121" s="141" t="s">
        <v>50</v>
      </c>
      <c r="E121" s="141" t="s">
        <v>20</v>
      </c>
      <c r="F121" s="141">
        <v>2308</v>
      </c>
      <c r="G121" s="259">
        <f>F121*$G$4</f>
        <v>115.4</v>
      </c>
      <c r="H121" s="259">
        <f>G121-I121</f>
        <v>111.938</v>
      </c>
      <c r="I121" s="259">
        <f>G121*$I$4</f>
        <v>3.4620000000000002</v>
      </c>
      <c r="J121" s="141">
        <v>0</v>
      </c>
      <c r="K121" s="259">
        <f>J121*$K$4</f>
        <v>0</v>
      </c>
      <c r="L121" s="259">
        <f>K121-M121</f>
        <v>0</v>
      </c>
      <c r="M121" s="260">
        <f>K121*$M$4</f>
        <v>0</v>
      </c>
      <c r="N121" s="141"/>
      <c r="O121" s="261"/>
      <c r="P121" s="262">
        <f>Q121</f>
        <v>111.938</v>
      </c>
      <c r="Q121" s="262">
        <f>IF($J121&gt;500000,(500000*0.2)-($I121+$M121),IF($J121+$F121&gt;500000,($J121*0.2)+((500000-$J121)*0.05)-($I121+$M121),IF($J121+$F121&lt;500000,(($J121*0.2)+($F121*0.05))-($I121+$M121),"n/a")))</f>
        <v>111.938</v>
      </c>
      <c r="R121" s="78">
        <f>SUM(Q121-H121-L121)</f>
        <v>0</v>
      </c>
    </row>
    <row r="122" spans="1:18" s="149" customFormat="1" ht="27" customHeight="1" x14ac:dyDescent="0.25">
      <c r="A122" s="140" t="s">
        <v>21</v>
      </c>
      <c r="B122" s="77"/>
      <c r="C122" s="141" t="s">
        <v>49</v>
      </c>
      <c r="D122" s="141" t="s">
        <v>50</v>
      </c>
      <c r="E122" s="141" t="s">
        <v>20</v>
      </c>
      <c r="F122" s="141">
        <v>2566</v>
      </c>
      <c r="G122" s="259">
        <f>F122*$G$4</f>
        <v>128.30000000000001</v>
      </c>
      <c r="H122" s="259">
        <f>G122-I122</f>
        <v>124.45100000000001</v>
      </c>
      <c r="I122" s="259">
        <f>G122*$I$4</f>
        <v>3.8490000000000002</v>
      </c>
      <c r="J122" s="141">
        <v>0</v>
      </c>
      <c r="K122" s="259">
        <f>J122*$K$4</f>
        <v>0</v>
      </c>
      <c r="L122" s="259">
        <f>K122-M122</f>
        <v>0</v>
      </c>
      <c r="M122" s="260">
        <f>K122*$M$4</f>
        <v>0</v>
      </c>
      <c r="N122" s="141"/>
      <c r="P122" s="262">
        <f>Q122-Q121</f>
        <v>124.45100000000001</v>
      </c>
      <c r="Q122" s="262">
        <f>IF(SUM($J121:$J122)&gt;500000,(500000*0.2)-((SUM($I121:$I122)+SUM($M121:$M122))),IF(SUM($J121:$J122)+SUM($F121:$F122)&gt;500000,(SUM($J121:$J122)*0.2)+((500000-SUM($J121:$J122))*0.05)-(SUM($I121:$I122)+SUM($M121:$M122)),IF(SUM($J121:$J122)+SUM($F121:$F122)&lt;500000,((SUM($J121:$J122)*0.2)+(SUM($F121:$F122)*0.05))-(SUM($I121:$I122)+SUM($M121:$M122)),"n/a")))</f>
        <v>236.38900000000001</v>
      </c>
      <c r="R122" s="78">
        <f>SUM(Q122-H122-L122)</f>
        <v>111.938</v>
      </c>
    </row>
    <row r="123" spans="1:18" s="112" customFormat="1" ht="27" customHeight="1" x14ac:dyDescent="0.2">
      <c r="A123" s="86" t="s">
        <v>22</v>
      </c>
      <c r="B123" s="24"/>
      <c r="C123" s="114" t="s">
        <v>49</v>
      </c>
      <c r="D123" s="114" t="s">
        <v>50</v>
      </c>
      <c r="E123" s="109" t="s">
        <v>20</v>
      </c>
      <c r="F123" s="109">
        <v>0</v>
      </c>
      <c r="G123" s="110">
        <f>F123*$G$4</f>
        <v>0</v>
      </c>
      <c r="H123" s="110">
        <f>G123-I123</f>
        <v>0</v>
      </c>
      <c r="I123" s="110">
        <f>G123*$I$4</f>
        <v>0</v>
      </c>
      <c r="J123" s="109">
        <v>0</v>
      </c>
      <c r="K123" s="110">
        <f>J123*$K$4</f>
        <v>0</v>
      </c>
      <c r="L123" s="110">
        <f>K123-M123</f>
        <v>0</v>
      </c>
      <c r="M123" s="111">
        <f>K123*$M$4</f>
        <v>0</v>
      </c>
      <c r="N123" s="109"/>
      <c r="P123" s="212">
        <f>Q123-Q122</f>
        <v>0</v>
      </c>
      <c r="Q123" s="212">
        <f>IF(SUM($J121:$J123)&gt;500000,(500000*0.2)-((SUM($I121:$I123)+SUM($M121:$M123))),IF(SUM($J121:$J123)+SUM($F121:$F123)&gt;500000,(SUM($J121:$J123)*0.2)+((500000-SUM($J121:$J123))*0.05)-(SUM($I121:$I123)+SUM($M121:$M123)),IF(SUM($J121:$J123)+SUM($F121:$F123)&lt;500000,((SUM($J121:$J123)*0.2)+(SUM($F121:$F123)*0.05))-(SUM($I121:$I123)+SUM($M121:$M123)),"n/a")))</f>
        <v>236.38900000000001</v>
      </c>
      <c r="R123" s="34">
        <f>SUM(Q123-H123-L123)</f>
        <v>236.38900000000001</v>
      </c>
    </row>
    <row r="124" spans="1:18" s="112" customFormat="1" ht="27" customHeight="1" thickBot="1" x14ac:dyDescent="0.25">
      <c r="A124" s="87" t="s">
        <v>23</v>
      </c>
      <c r="B124" s="24"/>
      <c r="C124" s="115" t="s">
        <v>49</v>
      </c>
      <c r="D124" s="115" t="s">
        <v>50</v>
      </c>
      <c r="E124" s="109" t="s">
        <v>20</v>
      </c>
      <c r="F124" s="109">
        <v>0</v>
      </c>
      <c r="G124" s="110">
        <f>F124*$G$4</f>
        <v>0</v>
      </c>
      <c r="H124" s="110">
        <f>G124-I124</f>
        <v>0</v>
      </c>
      <c r="I124" s="110">
        <f>G124*$I$4</f>
        <v>0</v>
      </c>
      <c r="J124" s="109">
        <v>0</v>
      </c>
      <c r="K124" s="110">
        <f>J124*$K$4</f>
        <v>0</v>
      </c>
      <c r="L124" s="110">
        <f>K124-M124</f>
        <v>0</v>
      </c>
      <c r="M124" s="111">
        <f>K124*$M$4</f>
        <v>0</v>
      </c>
      <c r="N124" s="109"/>
      <c r="P124" s="212">
        <f>Q124-Q123</f>
        <v>0</v>
      </c>
      <c r="Q124" s="212">
        <f>IF(SUM($J121:$J124)&gt;500000,(500000*0.2)-((SUM($I121:$I124)+SUM($M121:$M124))),IF(SUM($J121:$J124)+SUM($F121:$F124)&gt;500000,(SUM($J121:$J124)*0.2)+((500000-SUM($J121:$J124))*0.05)-(SUM($I121:$I124)+SUM($M121:$M124)),IF(SUM($J121:$J124)+SUM($F121:$F124)&lt;500000,((SUM($J121:$J124)*0.2)+(SUM($F121:$F124)*0.05))-(SUM($I121:$I124)+SUM($M121:$M124)),"n/a")))</f>
        <v>236.38900000000001</v>
      </c>
      <c r="R124" s="34">
        <f>SUM(Q124-H124-L124)</f>
        <v>236.38900000000001</v>
      </c>
    </row>
    <row r="125" spans="1:18" s="112" customFormat="1" ht="27" customHeight="1" thickBot="1" x14ac:dyDescent="0.25">
      <c r="A125" s="88" t="s">
        <v>24</v>
      </c>
      <c r="B125" s="20"/>
      <c r="C125" s="116" t="s">
        <v>49</v>
      </c>
      <c r="D125" s="116" t="s">
        <v>50</v>
      </c>
      <c r="E125" s="116"/>
      <c r="F125" s="278">
        <f t="shared" ref="F125:M125" si="20">SUM(F121:F124)</f>
        <v>4874</v>
      </c>
      <c r="G125" s="279">
        <f t="shared" si="20"/>
        <v>243.70000000000002</v>
      </c>
      <c r="H125" s="279">
        <f t="shared" si="20"/>
        <v>236.38900000000001</v>
      </c>
      <c r="I125" s="279">
        <f t="shared" si="20"/>
        <v>7.3109999999999999</v>
      </c>
      <c r="J125" s="278">
        <f t="shared" si="20"/>
        <v>0</v>
      </c>
      <c r="K125" s="279">
        <f t="shared" si="20"/>
        <v>0</v>
      </c>
      <c r="L125" s="279">
        <f t="shared" si="20"/>
        <v>0</v>
      </c>
      <c r="M125" s="280">
        <f t="shared" si="20"/>
        <v>0</v>
      </c>
      <c r="N125" s="281"/>
      <c r="O125" s="282"/>
      <c r="P125" s="279">
        <f>SUM(P121:P124)</f>
        <v>236.38900000000001</v>
      </c>
      <c r="Q125" s="118"/>
      <c r="R125" s="21">
        <f>SUM(R121:R124)</f>
        <v>584.71600000000001</v>
      </c>
    </row>
    <row r="126" spans="1:18" s="28" customFormat="1" ht="4.1500000000000004" customHeight="1" x14ac:dyDescent="0.2">
      <c r="A126" s="68"/>
      <c r="B126" s="60"/>
      <c r="C126" s="70"/>
      <c r="D126" s="70"/>
      <c r="E126" s="70"/>
      <c r="F126" s="70"/>
      <c r="G126" s="71"/>
      <c r="H126" s="71"/>
      <c r="I126" s="71"/>
      <c r="J126" s="70"/>
      <c r="K126" s="71"/>
      <c r="L126" s="71"/>
      <c r="M126" s="71"/>
      <c r="N126" s="38"/>
      <c r="O126" s="68"/>
      <c r="P126" s="73"/>
      <c r="Q126" s="74"/>
      <c r="R126" s="69"/>
    </row>
    <row r="127" spans="1:18" s="149" customFormat="1" ht="27" customHeight="1" x14ac:dyDescent="0.25">
      <c r="A127" s="140" t="s">
        <v>19</v>
      </c>
      <c r="B127" s="77"/>
      <c r="C127" s="141" t="s">
        <v>51</v>
      </c>
      <c r="D127" s="141" t="s">
        <v>56</v>
      </c>
      <c r="E127" s="141" t="s">
        <v>20</v>
      </c>
      <c r="F127" s="141">
        <v>10979.42</v>
      </c>
      <c r="G127" s="259">
        <f>F127*$G$4</f>
        <v>548.971</v>
      </c>
      <c r="H127" s="259">
        <f>G127-I127</f>
        <v>532.50187000000005</v>
      </c>
      <c r="I127" s="259">
        <f>G127*$I$4</f>
        <v>16.46913</v>
      </c>
      <c r="J127" s="141">
        <v>0</v>
      </c>
      <c r="K127" s="259">
        <f>J127*$K$4</f>
        <v>0</v>
      </c>
      <c r="L127" s="259">
        <f>K127-M127</f>
        <v>0</v>
      </c>
      <c r="M127" s="260">
        <f>K127*$M$4</f>
        <v>0</v>
      </c>
      <c r="N127" s="141"/>
      <c r="O127" s="261"/>
      <c r="P127" s="262">
        <f>Q127</f>
        <v>532.50187000000005</v>
      </c>
      <c r="Q127" s="262">
        <f>IF($J127&gt;500000,(500000*0.2)-($I127+$M127),IF($J127+$F127&gt;500000,($J127*0.2)+((500000-$J127)*0.05)-($I127+$M127),IF($J127+$F127&lt;500000,(($J127*0.2)+($F127*0.05))-($I127+$M127),"n/a")))</f>
        <v>532.50187000000005</v>
      </c>
      <c r="R127" s="78">
        <f>SUM(Q127-H127-L127)</f>
        <v>0</v>
      </c>
    </row>
    <row r="128" spans="1:18" s="149" customFormat="1" ht="27" customHeight="1" x14ac:dyDescent="0.25">
      <c r="A128" s="140" t="s">
        <v>21</v>
      </c>
      <c r="B128" s="77"/>
      <c r="C128" s="141" t="s">
        <v>51</v>
      </c>
      <c r="D128" s="141" t="s">
        <v>56</v>
      </c>
      <c r="E128" s="141" t="s">
        <v>20</v>
      </c>
      <c r="F128" s="141">
        <v>11520.05</v>
      </c>
      <c r="G128" s="259">
        <f>F128*$G$4</f>
        <v>576.00249999999994</v>
      </c>
      <c r="H128" s="259">
        <f>G128-I128</f>
        <v>558.72242499999993</v>
      </c>
      <c r="I128" s="259">
        <f>G128*$I$4</f>
        <v>17.280074999999997</v>
      </c>
      <c r="J128" s="141">
        <v>0</v>
      </c>
      <c r="K128" s="259">
        <f>J128*$K$4</f>
        <v>0</v>
      </c>
      <c r="L128" s="259">
        <f>K128-M128</f>
        <v>0</v>
      </c>
      <c r="M128" s="260">
        <f>K128*$M$4</f>
        <v>0</v>
      </c>
      <c r="N128" s="141"/>
      <c r="P128" s="262">
        <f>Q128-Q127</f>
        <v>558.72242499999993</v>
      </c>
      <c r="Q128" s="262">
        <f>IF(SUM($J127:$J128)&gt;500000,(500000*0.2)-((SUM($I127:$I128)+SUM($M127:$M128))),IF(SUM($J127:$J128)+SUM($F127:$F128)&gt;500000,(SUM($J127:$J128)*0.2)+((500000-SUM($J127:$J128))*0.05)-(SUM($I127:$I128)+SUM($M127:$M128)),IF(SUM($J127:$J128)+SUM($F127:$F128)&lt;500000,((SUM($J127:$J128)*0.2)+(SUM($F127:$F128)*0.05))-(SUM($I127:$I128)+SUM($M127:$M128)),"n/a")))</f>
        <v>1091.224295</v>
      </c>
      <c r="R128" s="78">
        <f>SUM(Q128-H128-L128)</f>
        <v>532.50187000000005</v>
      </c>
    </row>
    <row r="129" spans="1:18" s="112" customFormat="1" ht="27" customHeight="1" x14ac:dyDescent="0.2">
      <c r="A129" s="86" t="s">
        <v>22</v>
      </c>
      <c r="B129" s="24"/>
      <c r="C129" s="114" t="s">
        <v>51</v>
      </c>
      <c r="D129" s="114" t="s">
        <v>56</v>
      </c>
      <c r="E129" s="109" t="s">
        <v>20</v>
      </c>
      <c r="F129" s="109">
        <v>0</v>
      </c>
      <c r="G129" s="110">
        <f>F129*$G$4</f>
        <v>0</v>
      </c>
      <c r="H129" s="110">
        <f>G129-I129</f>
        <v>0</v>
      </c>
      <c r="I129" s="110">
        <f>G129*$I$4</f>
        <v>0</v>
      </c>
      <c r="J129" s="109">
        <v>0</v>
      </c>
      <c r="K129" s="110">
        <f>J129*$K$4</f>
        <v>0</v>
      </c>
      <c r="L129" s="110">
        <f>K129-M129</f>
        <v>0</v>
      </c>
      <c r="M129" s="111">
        <f>K129*$M$4</f>
        <v>0</v>
      </c>
      <c r="N129" s="109"/>
      <c r="P129" s="212">
        <f>Q129-Q128</f>
        <v>0</v>
      </c>
      <c r="Q129" s="212">
        <f>IF(SUM($J127:$J129)&gt;500000,(500000*0.2)-((SUM($I127:$I129)+SUM($M127:$M129))),IF(SUM($J127:$J129)+SUM($F127:$F129)&gt;500000,(SUM($J127:$J129)*0.2)+((500000-SUM($J127:$J129))*0.05)-(SUM($I127:$I129)+SUM($M127:$M129)),IF(SUM($J127:$J129)+SUM($F127:$F129)&lt;500000,((SUM($J127:$J129)*0.2)+(SUM($F127:$F129)*0.05))-(SUM($I127:$I129)+SUM($M127:$M129)),"n/a")))</f>
        <v>1091.224295</v>
      </c>
      <c r="R129" s="34">
        <f>SUM(Q129-H129-L129)</f>
        <v>1091.224295</v>
      </c>
    </row>
    <row r="130" spans="1:18" s="112" customFormat="1" ht="27" customHeight="1" thickBot="1" x14ac:dyDescent="0.25">
      <c r="A130" s="87" t="s">
        <v>23</v>
      </c>
      <c r="B130" s="24"/>
      <c r="C130" s="115" t="s">
        <v>51</v>
      </c>
      <c r="D130" s="115" t="s">
        <v>56</v>
      </c>
      <c r="E130" s="109" t="s">
        <v>20</v>
      </c>
      <c r="F130" s="109">
        <v>0</v>
      </c>
      <c r="G130" s="110">
        <f>F130*$G$4</f>
        <v>0</v>
      </c>
      <c r="H130" s="110">
        <f>G130-I130</f>
        <v>0</v>
      </c>
      <c r="I130" s="110">
        <f>G130*$I$4</f>
        <v>0</v>
      </c>
      <c r="J130" s="109">
        <v>0</v>
      </c>
      <c r="K130" s="110">
        <f>J130*$K$4</f>
        <v>0</v>
      </c>
      <c r="L130" s="110">
        <f>K130-M130</f>
        <v>0</v>
      </c>
      <c r="M130" s="111">
        <f>K130*$M$4</f>
        <v>0</v>
      </c>
      <c r="N130" s="109"/>
      <c r="P130" s="212">
        <f>Q130-Q129</f>
        <v>0</v>
      </c>
      <c r="Q130" s="212">
        <f>IF(SUM($J127:$J130)&gt;500000,(500000*0.2)-((SUM($I127:$I130)+SUM($M127:$M130))),IF(SUM($J127:$J130)+SUM($F127:$F130)&gt;500000,(SUM($J127:$J130)*0.2)+((500000-SUM($J127:$J130))*0.05)-(SUM($I127:$I130)+SUM($M127:$M130)),IF(SUM($J127:$J130)+SUM($F127:$F130)&lt;500000,((SUM($J127:$J130)*0.2)+(SUM($F127:$F130)*0.05))-(SUM($I127:$I130)+SUM($M127:$M130)),"n/a")))</f>
        <v>1091.224295</v>
      </c>
      <c r="R130" s="34">
        <f>SUM(Q130-H130-L130)</f>
        <v>1091.224295</v>
      </c>
    </row>
    <row r="131" spans="1:18" s="112" customFormat="1" ht="27" customHeight="1" thickBot="1" x14ac:dyDescent="0.25">
      <c r="A131" s="88" t="s">
        <v>24</v>
      </c>
      <c r="B131" s="20"/>
      <c r="C131" s="116" t="s">
        <v>51</v>
      </c>
      <c r="D131" s="116" t="s">
        <v>56</v>
      </c>
      <c r="E131" s="116"/>
      <c r="F131" s="278">
        <f t="shared" ref="F131:M131" si="21">SUM(F127:F130)</f>
        <v>22499.47</v>
      </c>
      <c r="G131" s="279">
        <f t="shared" si="21"/>
        <v>1124.9735000000001</v>
      </c>
      <c r="H131" s="279">
        <f t="shared" si="21"/>
        <v>1091.224295</v>
      </c>
      <c r="I131" s="279">
        <f t="shared" si="21"/>
        <v>33.749204999999996</v>
      </c>
      <c r="J131" s="278">
        <f t="shared" si="21"/>
        <v>0</v>
      </c>
      <c r="K131" s="279">
        <f t="shared" si="21"/>
        <v>0</v>
      </c>
      <c r="L131" s="279">
        <f t="shared" si="21"/>
        <v>0</v>
      </c>
      <c r="M131" s="280">
        <f t="shared" si="21"/>
        <v>0</v>
      </c>
      <c r="N131" s="281"/>
      <c r="O131" s="282"/>
      <c r="P131" s="279">
        <f>SUM(P127:P130)</f>
        <v>1091.224295</v>
      </c>
      <c r="Q131" s="118"/>
      <c r="R131" s="21">
        <f>SUM(R127:R130)</f>
        <v>2714.95046</v>
      </c>
    </row>
    <row r="132" spans="1:18" s="28" customFormat="1" ht="4.1500000000000004" customHeight="1" x14ac:dyDescent="0.2">
      <c r="A132" s="35"/>
      <c r="B132" s="31"/>
      <c r="C132" s="36"/>
      <c r="D132" s="36"/>
      <c r="E132" s="36"/>
      <c r="F132" s="36"/>
      <c r="G132" s="37"/>
      <c r="H132" s="37"/>
      <c r="I132" s="37"/>
      <c r="J132" s="36"/>
      <c r="K132" s="37"/>
      <c r="L132" s="37"/>
      <c r="M132" s="37"/>
      <c r="N132" s="38"/>
      <c r="O132" s="35"/>
      <c r="P132" s="39"/>
      <c r="Q132" s="40"/>
    </row>
    <row r="133" spans="1:18" s="149" customFormat="1" ht="27" customHeight="1" x14ac:dyDescent="0.25">
      <c r="A133" s="140" t="s">
        <v>19</v>
      </c>
      <c r="B133" s="77"/>
      <c r="C133" s="141" t="s">
        <v>51</v>
      </c>
      <c r="D133" s="141" t="s">
        <v>57</v>
      </c>
      <c r="E133" s="141" t="s">
        <v>20</v>
      </c>
      <c r="F133" s="141">
        <v>10419.27</v>
      </c>
      <c r="G133" s="259">
        <f>F133*$G$4</f>
        <v>520.96350000000007</v>
      </c>
      <c r="H133" s="259">
        <f>G133-I133</f>
        <v>505.33459500000009</v>
      </c>
      <c r="I133" s="259">
        <f>G133*$I$4</f>
        <v>15.628905000000001</v>
      </c>
      <c r="J133" s="141">
        <v>0</v>
      </c>
      <c r="K133" s="259">
        <f>J133*$K$4</f>
        <v>0</v>
      </c>
      <c r="L133" s="259">
        <f>K133-M133</f>
        <v>0</v>
      </c>
      <c r="M133" s="260">
        <f>K133*$M$4</f>
        <v>0</v>
      </c>
      <c r="N133" s="141"/>
      <c r="P133" s="262">
        <f>Q133</f>
        <v>505.33459500000009</v>
      </c>
      <c r="Q133" s="262">
        <f>IF($J133&gt;500000,(500000*0.2)-($I133+$M133),IF($J133+$F133&gt;500000,($J133*0.2)+((500000-$J133)*0.05)-($I133+$M133),IF($J133+$F133&lt;500000,(($J133*0.2)+($F133*0.05))-($I133+$M133),"n/a")))</f>
        <v>505.33459500000009</v>
      </c>
      <c r="R133" s="78">
        <f>SUM(Q133-H133-L133)</f>
        <v>0</v>
      </c>
    </row>
    <row r="134" spans="1:18" s="149" customFormat="1" ht="27" customHeight="1" x14ac:dyDescent="0.25">
      <c r="A134" s="140" t="s">
        <v>21</v>
      </c>
      <c r="B134" s="77"/>
      <c r="C134" s="141" t="s">
        <v>51</v>
      </c>
      <c r="D134" s="141" t="s">
        <v>57</v>
      </c>
      <c r="E134" s="141" t="s">
        <v>20</v>
      </c>
      <c r="F134" s="141">
        <v>14466.44</v>
      </c>
      <c r="G134" s="259">
        <f>F134*$G$4</f>
        <v>723.32200000000012</v>
      </c>
      <c r="H134" s="259">
        <f>G134-I134</f>
        <v>701.62234000000012</v>
      </c>
      <c r="I134" s="259">
        <f>G134*$I$4</f>
        <v>21.699660000000002</v>
      </c>
      <c r="J134" s="141">
        <v>0</v>
      </c>
      <c r="K134" s="259">
        <f>J134*$K$4</f>
        <v>0</v>
      </c>
      <c r="L134" s="259">
        <f>K134-M134</f>
        <v>0</v>
      </c>
      <c r="M134" s="260">
        <f>K134*$M$4</f>
        <v>0</v>
      </c>
      <c r="N134" s="141"/>
      <c r="O134" s="261"/>
      <c r="P134" s="262">
        <f>Q134-Q133</f>
        <v>701.62233999999989</v>
      </c>
      <c r="Q134" s="262">
        <f>IF(SUM($J133:$J134)&gt;500000,(500000*0.2)-((SUM($I133:$I134)+SUM($M133:$M134))),IF(SUM($J133:$J134)+SUM($F133:$F134)&gt;500000,(SUM($J133:$J134)*0.2)+((500000-SUM($J133:$J134))*0.05)-(SUM($I133:$I134)+SUM($M133:$M134)),IF(SUM($J133:$J134)+SUM($F133:$F134)&lt;500000,((SUM($J133:$J134)*0.2)+(SUM($F133:$F134)*0.05))-(SUM($I133:$I134)+SUM($M133:$M134)),"n/a")))</f>
        <v>1206.9569349999999</v>
      </c>
      <c r="R134" s="78">
        <f>SUM(Q134-H134-L134)</f>
        <v>505.33459499999981</v>
      </c>
    </row>
    <row r="135" spans="1:18" s="112" customFormat="1" ht="27" customHeight="1" x14ac:dyDescent="0.2">
      <c r="A135" s="86" t="s">
        <v>22</v>
      </c>
      <c r="B135" s="24"/>
      <c r="C135" s="114" t="s">
        <v>51</v>
      </c>
      <c r="D135" s="114" t="s">
        <v>57</v>
      </c>
      <c r="E135" s="109" t="s">
        <v>20</v>
      </c>
      <c r="F135" s="109">
        <v>0</v>
      </c>
      <c r="G135" s="110">
        <f>F135*$G$4</f>
        <v>0</v>
      </c>
      <c r="H135" s="110">
        <f>G135-I135</f>
        <v>0</v>
      </c>
      <c r="I135" s="110">
        <f>G135*$I$4</f>
        <v>0</v>
      </c>
      <c r="J135" s="109">
        <v>0</v>
      </c>
      <c r="K135" s="110">
        <f>J135*$K$4</f>
        <v>0</v>
      </c>
      <c r="L135" s="110">
        <f>K135-M135</f>
        <v>0</v>
      </c>
      <c r="M135" s="111">
        <f>K135*$M$4</f>
        <v>0</v>
      </c>
      <c r="N135" s="109"/>
      <c r="P135" s="212">
        <f>Q135-Q134</f>
        <v>0</v>
      </c>
      <c r="Q135" s="212">
        <f>IF(SUM($J133:$J135)&gt;500000,(500000*0.2)-((SUM($I133:$I135)+SUM($M133:$M135))),IF(SUM($J133:$J135)+SUM($F133:$F135)&gt;500000,(SUM($J133:$J135)*0.2)+((500000-SUM($J133:$J135))*0.05)-(SUM($I133:$I135)+SUM($M133:$M135)),IF(SUM($J133:$J135)+SUM($F133:$F135)&lt;500000,((SUM($J133:$J135)*0.2)+(SUM($F133:$F135)*0.05))-(SUM($I133:$I135)+SUM($M133:$M135)),"n/a")))</f>
        <v>1206.9569349999999</v>
      </c>
      <c r="R135" s="34">
        <f>SUM(Q135-H135-L135)</f>
        <v>1206.9569349999999</v>
      </c>
    </row>
    <row r="136" spans="1:18" s="112" customFormat="1" ht="27" customHeight="1" thickBot="1" x14ac:dyDescent="0.25">
      <c r="A136" s="87" t="s">
        <v>23</v>
      </c>
      <c r="B136" s="24"/>
      <c r="C136" s="115" t="s">
        <v>51</v>
      </c>
      <c r="D136" s="115" t="s">
        <v>57</v>
      </c>
      <c r="E136" s="109" t="s">
        <v>20</v>
      </c>
      <c r="F136" s="109">
        <v>0</v>
      </c>
      <c r="G136" s="110">
        <f>F136*$G$4</f>
        <v>0</v>
      </c>
      <c r="H136" s="110">
        <f>G136-I136</f>
        <v>0</v>
      </c>
      <c r="I136" s="110">
        <f>G136*$I$4</f>
        <v>0</v>
      </c>
      <c r="J136" s="109">
        <v>0</v>
      </c>
      <c r="K136" s="110">
        <f>J136*$K$4</f>
        <v>0</v>
      </c>
      <c r="L136" s="110">
        <f>K136-M136</f>
        <v>0</v>
      </c>
      <c r="M136" s="111">
        <f>K136*$M$4</f>
        <v>0</v>
      </c>
      <c r="N136" s="109"/>
      <c r="P136" s="212">
        <f>Q136-Q135</f>
        <v>0</v>
      </c>
      <c r="Q136" s="212">
        <f>IF(SUM($J133:$J136)&gt;500000,(500000*0.2)-((SUM($I133:$I136)+SUM($M133:$M136))),IF(SUM($J133:$J136)+SUM($F133:$F136)&gt;500000,(SUM($J133:$J136)*0.2)+((500000-SUM($J133:$J136))*0.05)-(SUM($I133:$I136)+SUM($M133:$M136)),IF(SUM($J133:$J136)+SUM($F133:$F136)&lt;500000,((SUM($J133:$J136)*0.2)+(SUM($F133:$F136)*0.05))-(SUM($I133:$I136)+SUM($M133:$M136)),"n/a")))</f>
        <v>1206.9569349999999</v>
      </c>
      <c r="R136" s="34">
        <f>SUM(Q136-H136-L136)</f>
        <v>1206.9569349999999</v>
      </c>
    </row>
    <row r="137" spans="1:18" s="112" customFormat="1" ht="27" customHeight="1" thickBot="1" x14ac:dyDescent="0.25">
      <c r="A137" s="88" t="s">
        <v>24</v>
      </c>
      <c r="B137" s="20"/>
      <c r="C137" s="116" t="s">
        <v>51</v>
      </c>
      <c r="D137" s="116" t="s">
        <v>57</v>
      </c>
      <c r="E137" s="116"/>
      <c r="F137" s="278">
        <f t="shared" ref="F137:M137" si="22">SUM(F133:F136)</f>
        <v>24885.71</v>
      </c>
      <c r="G137" s="279">
        <f t="shared" si="22"/>
        <v>1244.2855000000002</v>
      </c>
      <c r="H137" s="279">
        <f t="shared" si="22"/>
        <v>1206.9569350000002</v>
      </c>
      <c r="I137" s="279">
        <f t="shared" si="22"/>
        <v>37.328565000000005</v>
      </c>
      <c r="J137" s="278">
        <f t="shared" si="22"/>
        <v>0</v>
      </c>
      <c r="K137" s="279">
        <f t="shared" si="22"/>
        <v>0</v>
      </c>
      <c r="L137" s="279">
        <f t="shared" si="22"/>
        <v>0</v>
      </c>
      <c r="M137" s="280">
        <f t="shared" si="22"/>
        <v>0</v>
      </c>
      <c r="N137" s="281"/>
      <c r="O137" s="282"/>
      <c r="P137" s="279">
        <f>SUM(P133:P136)</f>
        <v>1206.9569349999999</v>
      </c>
      <c r="Q137" s="118"/>
      <c r="R137" s="21">
        <f>SUM(R133:R136)</f>
        <v>2919.2484649999997</v>
      </c>
    </row>
    <row r="138" spans="1:18" s="28" customFormat="1" ht="4.1500000000000004" customHeight="1" x14ac:dyDescent="0.2">
      <c r="A138" s="68"/>
      <c r="B138" s="60"/>
      <c r="C138" s="70"/>
      <c r="D138" s="70"/>
      <c r="E138" s="70"/>
      <c r="F138" s="70"/>
      <c r="G138" s="71"/>
      <c r="H138" s="71"/>
      <c r="I138" s="71"/>
      <c r="J138" s="70"/>
      <c r="K138" s="71"/>
      <c r="L138" s="71"/>
      <c r="M138" s="71"/>
      <c r="N138" s="38"/>
      <c r="O138" s="35"/>
      <c r="P138" s="73"/>
      <c r="Q138" s="74"/>
      <c r="R138" s="69"/>
    </row>
    <row r="139" spans="1:18" s="149" customFormat="1" ht="27" customHeight="1" x14ac:dyDescent="0.25">
      <c r="A139" s="140" t="s">
        <v>19</v>
      </c>
      <c r="B139" s="77"/>
      <c r="C139" s="141" t="s">
        <v>51</v>
      </c>
      <c r="D139" s="141" t="s">
        <v>52</v>
      </c>
      <c r="E139" s="141" t="s">
        <v>20</v>
      </c>
      <c r="F139" s="141">
        <v>0</v>
      </c>
      <c r="G139" s="259">
        <f>F139*$G$4</f>
        <v>0</v>
      </c>
      <c r="H139" s="259">
        <f>G139-I139</f>
        <v>0</v>
      </c>
      <c r="I139" s="259">
        <f>G139*$I$4</f>
        <v>0</v>
      </c>
      <c r="J139" s="141">
        <v>0</v>
      </c>
      <c r="K139" s="259">
        <f>J139*$K$4</f>
        <v>0</v>
      </c>
      <c r="L139" s="259">
        <f>K139-M139</f>
        <v>0</v>
      </c>
      <c r="M139" s="260">
        <f>K139*$M$4</f>
        <v>0</v>
      </c>
      <c r="N139" s="141"/>
      <c r="P139" s="262">
        <f>Q139</f>
        <v>0</v>
      </c>
      <c r="Q139" s="262">
        <f>IF($J139&gt;500000,(500000*0.2)-($I139+$M139),IF($J139+$F139&gt;500000,($J139*0.2)+((500000-$J139)*0.05)-($I139+$M139),IF($J139+$F139&lt;500000,(($J139*0.2)+($F139*0.05))-($I139+$M139),"n/a")))</f>
        <v>0</v>
      </c>
      <c r="R139" s="78">
        <f>SUM(Q139-H139-L139)</f>
        <v>0</v>
      </c>
    </row>
    <row r="140" spans="1:18" s="149" customFormat="1" ht="27" customHeight="1" x14ac:dyDescent="0.25">
      <c r="A140" s="140" t="s">
        <v>21</v>
      </c>
      <c r="B140" s="77"/>
      <c r="C140" s="141" t="s">
        <v>51</v>
      </c>
      <c r="D140" s="141" t="s">
        <v>52</v>
      </c>
      <c r="E140" s="141" t="s">
        <v>20</v>
      </c>
      <c r="F140" s="141">
        <v>0</v>
      </c>
      <c r="G140" s="259">
        <f>F140*$G$4</f>
        <v>0</v>
      </c>
      <c r="H140" s="259">
        <f>G140-I140</f>
        <v>0</v>
      </c>
      <c r="I140" s="259">
        <f>G140*$I$4</f>
        <v>0</v>
      </c>
      <c r="J140" s="141">
        <v>0</v>
      </c>
      <c r="K140" s="259">
        <f>J140*$K$4</f>
        <v>0</v>
      </c>
      <c r="L140" s="259">
        <f>K140-M140</f>
        <v>0</v>
      </c>
      <c r="M140" s="260">
        <f>K140*$M$4</f>
        <v>0</v>
      </c>
      <c r="N140" s="141"/>
      <c r="P140" s="262">
        <f>Q140-Q139</f>
        <v>0</v>
      </c>
      <c r="Q140" s="262">
        <f>IF(SUM($J139:$J140)&gt;500000,(500000*0.2)-((SUM($I139:$I140)+SUM($M139:$M140))),IF(SUM($J139:$J140)+SUM($F139:$F140)&gt;500000,(SUM($J139:$J140)*0.2)+((500000-SUM($J139:$J140))*0.05)-(SUM($I139:$I140)+SUM($M139:$M140)),IF(SUM($J139:$J140)+SUM($F139:$F140)&lt;500000,((SUM($J139:$J140)*0.2)+(SUM($F139:$F140)*0.05))-(SUM($I139:$I140)+SUM($M139:$M140)),"n/a")))</f>
        <v>0</v>
      </c>
      <c r="R140" s="78">
        <f>SUM(Q140-H140-L140)</f>
        <v>0</v>
      </c>
    </row>
    <row r="141" spans="1:18" s="112" customFormat="1" ht="27" customHeight="1" x14ac:dyDescent="0.2">
      <c r="A141" s="86" t="s">
        <v>22</v>
      </c>
      <c r="B141" s="24"/>
      <c r="C141" s="114" t="s">
        <v>51</v>
      </c>
      <c r="D141" s="114" t="s">
        <v>52</v>
      </c>
      <c r="E141" s="109" t="s">
        <v>20</v>
      </c>
      <c r="F141" s="109">
        <v>0</v>
      </c>
      <c r="G141" s="110">
        <f>F141*$G$4</f>
        <v>0</v>
      </c>
      <c r="H141" s="110">
        <f>G141-I141</f>
        <v>0</v>
      </c>
      <c r="I141" s="110">
        <f>G141*$I$4</f>
        <v>0</v>
      </c>
      <c r="J141" s="109">
        <v>0</v>
      </c>
      <c r="K141" s="110">
        <f>J141*$K$4</f>
        <v>0</v>
      </c>
      <c r="L141" s="110">
        <f>K141-M141</f>
        <v>0</v>
      </c>
      <c r="M141" s="111">
        <f>K141*$M$4</f>
        <v>0</v>
      </c>
      <c r="N141" s="109"/>
      <c r="O141" s="123"/>
      <c r="P141" s="212">
        <f>Q141-Q140</f>
        <v>0</v>
      </c>
      <c r="Q141" s="212">
        <f>IF(SUM($J139:$J141)&gt;500000,(500000*0.2)-((SUM($I139:$I141)+SUM($M139:$M141))),IF(SUM($J139:$J141)+SUM($F139:$F141)&gt;500000,(SUM($J139:$J141)*0.2)+((500000-SUM($J139:$J141))*0.05)-(SUM($I139:$I141)+SUM($M139:$M141)),IF(SUM($J139:$J141)+SUM($F139:$F141)&lt;500000,((SUM($J139:$J141)*0.2)+(SUM($F139:$F141)*0.05))-(SUM($I139:$I141)+SUM($M139:$M141)),"n/a")))</f>
        <v>0</v>
      </c>
      <c r="R141" s="34">
        <f>SUM(Q141-H141-L141)</f>
        <v>0</v>
      </c>
    </row>
    <row r="142" spans="1:18" s="112" customFormat="1" ht="27" customHeight="1" thickBot="1" x14ac:dyDescent="0.25">
      <c r="A142" s="87" t="s">
        <v>23</v>
      </c>
      <c r="B142" s="24"/>
      <c r="C142" s="115" t="s">
        <v>51</v>
      </c>
      <c r="D142" s="115" t="s">
        <v>52</v>
      </c>
      <c r="E142" s="109" t="s">
        <v>20</v>
      </c>
      <c r="F142" s="109">
        <v>0</v>
      </c>
      <c r="G142" s="110">
        <f>F142*$G$4</f>
        <v>0</v>
      </c>
      <c r="H142" s="110">
        <f>G142-I142</f>
        <v>0</v>
      </c>
      <c r="I142" s="110">
        <f>G142*$I$4</f>
        <v>0</v>
      </c>
      <c r="J142" s="109">
        <v>0</v>
      </c>
      <c r="K142" s="110">
        <f>J142*$K$4</f>
        <v>0</v>
      </c>
      <c r="L142" s="110">
        <f>K142-M142</f>
        <v>0</v>
      </c>
      <c r="M142" s="111">
        <f>K142*$M$4</f>
        <v>0</v>
      </c>
      <c r="N142" s="109"/>
      <c r="O142" s="123"/>
      <c r="P142" s="212">
        <f>Q142-Q141</f>
        <v>0</v>
      </c>
      <c r="Q142" s="212">
        <f>IF(SUM($J139:$J142)&gt;500000,(500000*0.2)-((SUM($I139:$I142)+SUM($M139:$M142))),IF(SUM($J139:$J142)+SUM($F139:$F142)&gt;500000,(SUM($J139:$J142)*0.2)+((500000-SUM($J139:$J142))*0.05)-(SUM($I139:$I142)+SUM($M139:$M142)),IF(SUM($J139:$J142)+SUM($F139:$F142)&lt;500000,((SUM($J139:$J142)*0.2)+(SUM($F139:$F142)*0.05))-(SUM($I139:$I142)+SUM($M139:$M142)),"n/a")))</f>
        <v>0</v>
      </c>
      <c r="R142" s="34">
        <f>SUM(Q142-H142-L142)</f>
        <v>0</v>
      </c>
    </row>
    <row r="143" spans="1:18" s="112" customFormat="1" ht="27" customHeight="1" thickBot="1" x14ac:dyDescent="0.25">
      <c r="A143" s="88" t="s">
        <v>24</v>
      </c>
      <c r="B143" s="20"/>
      <c r="C143" s="116" t="s">
        <v>51</v>
      </c>
      <c r="D143" s="116" t="s">
        <v>52</v>
      </c>
      <c r="E143" s="116"/>
      <c r="F143" s="278">
        <f t="shared" ref="F143:M143" si="23">SUM(F139:F142)</f>
        <v>0</v>
      </c>
      <c r="G143" s="279">
        <f t="shared" si="23"/>
        <v>0</v>
      </c>
      <c r="H143" s="279">
        <f t="shared" si="23"/>
        <v>0</v>
      </c>
      <c r="I143" s="279">
        <f t="shared" si="23"/>
        <v>0</v>
      </c>
      <c r="J143" s="278">
        <f t="shared" si="23"/>
        <v>0</v>
      </c>
      <c r="K143" s="279">
        <f t="shared" si="23"/>
        <v>0</v>
      </c>
      <c r="L143" s="279">
        <f t="shared" si="23"/>
        <v>0</v>
      </c>
      <c r="M143" s="280">
        <f t="shared" si="23"/>
        <v>0</v>
      </c>
      <c r="N143" s="281"/>
      <c r="O143" s="282"/>
      <c r="P143" s="279">
        <f>SUM(P139:P142)</f>
        <v>0</v>
      </c>
      <c r="Q143" s="118"/>
      <c r="R143" s="21">
        <f>SUM(R139:R142)</f>
        <v>0</v>
      </c>
    </row>
    <row r="144" spans="1:18" s="28" customFormat="1" ht="4.1500000000000004" customHeight="1" x14ac:dyDescent="0.2">
      <c r="A144" s="68"/>
      <c r="B144" s="60"/>
      <c r="C144" s="70"/>
      <c r="D144" s="70"/>
      <c r="E144" s="70"/>
      <c r="F144" s="70"/>
      <c r="G144" s="71"/>
      <c r="H144" s="71"/>
      <c r="I144" s="71"/>
      <c r="J144" s="70"/>
      <c r="K144" s="71"/>
      <c r="L144" s="71"/>
      <c r="M144" s="71"/>
      <c r="N144" s="38"/>
      <c r="O144" s="35"/>
      <c r="P144" s="73"/>
      <c r="Q144" s="74"/>
      <c r="R144" s="69"/>
    </row>
    <row r="145" spans="1:18" s="149" customFormat="1" ht="27" customHeight="1" x14ac:dyDescent="0.25">
      <c r="A145" s="140" t="s">
        <v>19</v>
      </c>
      <c r="B145" s="77"/>
      <c r="C145" s="141" t="s">
        <v>51</v>
      </c>
      <c r="D145" s="141" t="s">
        <v>55</v>
      </c>
      <c r="E145" s="141" t="s">
        <v>20</v>
      </c>
      <c r="F145" s="141">
        <v>29.03</v>
      </c>
      <c r="G145" s="259">
        <f>F145*$G$4</f>
        <v>1.4515000000000002</v>
      </c>
      <c r="H145" s="259">
        <f>G145-I145</f>
        <v>1.4079550000000003</v>
      </c>
      <c r="I145" s="259">
        <f>G145*$I$4</f>
        <v>4.3545000000000007E-2</v>
      </c>
      <c r="J145" s="141">
        <v>0</v>
      </c>
      <c r="K145" s="259">
        <f>J145*$K$4</f>
        <v>0</v>
      </c>
      <c r="L145" s="259">
        <f>K145-M145</f>
        <v>0</v>
      </c>
      <c r="M145" s="260">
        <f>K145*$M$4</f>
        <v>0</v>
      </c>
      <c r="N145" s="141"/>
      <c r="P145" s="262">
        <f>Q145</f>
        <v>1.4079550000000003</v>
      </c>
      <c r="Q145" s="262">
        <f>IF($J145&gt;500000,(500000*0.2)-($I145+$M145),IF($J145+$F145&gt;500000,($J145*0.2)+((500000-$J145)*0.05)-($I145+$M145),IF($J145+$F145&lt;500000,(($J145*0.2)+($F145*0.05))-($I145+$M145),"n/a")))</f>
        <v>1.4079550000000003</v>
      </c>
      <c r="R145" s="78">
        <f>SUM(Q145-H145-L145)</f>
        <v>0</v>
      </c>
    </row>
    <row r="146" spans="1:18" s="149" customFormat="1" ht="27" customHeight="1" x14ac:dyDescent="0.25">
      <c r="A146" s="140" t="s">
        <v>21</v>
      </c>
      <c r="B146" s="77"/>
      <c r="C146" s="141" t="s">
        <v>51</v>
      </c>
      <c r="D146" s="141" t="s">
        <v>55</v>
      </c>
      <c r="E146" s="141" t="s">
        <v>20</v>
      </c>
      <c r="F146" s="141">
        <v>78</v>
      </c>
      <c r="G146" s="259">
        <f>F146*$G$4</f>
        <v>3.9000000000000004</v>
      </c>
      <c r="H146" s="259">
        <f>G146-I146</f>
        <v>3.7830000000000004</v>
      </c>
      <c r="I146" s="259">
        <f>G146*$I$4</f>
        <v>0.11700000000000001</v>
      </c>
      <c r="J146" s="141">
        <v>0</v>
      </c>
      <c r="K146" s="259">
        <f>J146*$K$4</f>
        <v>0</v>
      </c>
      <c r="L146" s="259">
        <f>K146-M146</f>
        <v>0</v>
      </c>
      <c r="M146" s="260">
        <f>K146*$M$4</f>
        <v>0</v>
      </c>
      <c r="N146" s="141"/>
      <c r="P146" s="262">
        <f>Q146-Q145</f>
        <v>3.7830000000000004</v>
      </c>
      <c r="Q146" s="262">
        <f>IF(SUM($J145:$J146)&gt;500000,(500000*0.2)-((SUM($I145:$I146)+SUM($M145:$M146))),IF(SUM($J145:$J146)+SUM($F145:$F146)&gt;500000,(SUM($J145:$J146)*0.2)+((500000-SUM($J145:$J146))*0.05)-(SUM($I145:$I146)+SUM($M145:$M146)),IF(SUM($J145:$J146)+SUM($F145:$F146)&lt;500000,((SUM($J145:$J146)*0.2)+(SUM($F145:$F146)*0.05))-(SUM($I145:$I146)+SUM($M145:$M146)),"n/a")))</f>
        <v>5.1909550000000007</v>
      </c>
      <c r="R146" s="78">
        <f>SUM(Q146-H146-L146)</f>
        <v>1.4079550000000003</v>
      </c>
    </row>
    <row r="147" spans="1:18" s="112" customFormat="1" ht="27" customHeight="1" x14ac:dyDescent="0.2">
      <c r="A147" s="86" t="s">
        <v>22</v>
      </c>
      <c r="B147" s="24"/>
      <c r="C147" s="114" t="s">
        <v>51</v>
      </c>
      <c r="D147" s="114" t="s">
        <v>55</v>
      </c>
      <c r="E147" s="109" t="s">
        <v>20</v>
      </c>
      <c r="F147" s="109">
        <v>0</v>
      </c>
      <c r="G147" s="110">
        <f>F147*$G$4</f>
        <v>0</v>
      </c>
      <c r="H147" s="110">
        <f>G147-I147</f>
        <v>0</v>
      </c>
      <c r="I147" s="110">
        <f>G147*$I$4</f>
        <v>0</v>
      </c>
      <c r="J147" s="109">
        <v>0</v>
      </c>
      <c r="K147" s="110">
        <f>J147*$K$4</f>
        <v>0</v>
      </c>
      <c r="L147" s="110">
        <f>K147-M147</f>
        <v>0</v>
      </c>
      <c r="M147" s="111">
        <f>K147*$M$4</f>
        <v>0</v>
      </c>
      <c r="N147" s="109"/>
      <c r="P147" s="212">
        <f>Q147-Q146</f>
        <v>0</v>
      </c>
      <c r="Q147" s="212">
        <f>IF(SUM($J145:$J147)&gt;500000,(500000*0.2)-((SUM($I145:$I147)+SUM($M145:$M147))),IF(SUM($J145:$J147)+SUM($F145:$F147)&gt;500000,(SUM($J145:$J147)*0.2)+((500000-SUM($J145:$J147))*0.05)-(SUM($I145:$I147)+SUM($M145:$M147)),IF(SUM($J145:$J147)+SUM($F145:$F147)&lt;500000,((SUM($J145:$J147)*0.2)+(SUM($F145:$F147)*0.05))-(SUM($I145:$I147)+SUM($M145:$M147)),"n/a")))</f>
        <v>5.1909550000000007</v>
      </c>
      <c r="R147" s="34">
        <f>SUM(Q147-H147-L147)</f>
        <v>5.1909550000000007</v>
      </c>
    </row>
    <row r="148" spans="1:18" s="112" customFormat="1" ht="27" customHeight="1" thickBot="1" x14ac:dyDescent="0.25">
      <c r="A148" s="87" t="s">
        <v>23</v>
      </c>
      <c r="B148" s="24"/>
      <c r="C148" s="115" t="s">
        <v>51</v>
      </c>
      <c r="D148" s="115" t="s">
        <v>55</v>
      </c>
      <c r="E148" s="109" t="s">
        <v>20</v>
      </c>
      <c r="F148" s="109">
        <v>0</v>
      </c>
      <c r="G148" s="110">
        <f>F148*$G$4</f>
        <v>0</v>
      </c>
      <c r="H148" s="110">
        <f>G148-I148</f>
        <v>0</v>
      </c>
      <c r="I148" s="110">
        <f>G148*$I$4</f>
        <v>0</v>
      </c>
      <c r="J148" s="109">
        <v>0</v>
      </c>
      <c r="K148" s="110">
        <f>J148*$K$4</f>
        <v>0</v>
      </c>
      <c r="L148" s="110">
        <f>K148-M148</f>
        <v>0</v>
      </c>
      <c r="M148" s="111">
        <f>K148*$M$4</f>
        <v>0</v>
      </c>
      <c r="N148" s="109"/>
      <c r="O148" s="123"/>
      <c r="P148" s="212">
        <f>Q148-Q147</f>
        <v>0</v>
      </c>
      <c r="Q148" s="212">
        <f>IF(SUM($J145:$J148)&gt;500000,(500000*0.2)-((SUM($I145:$I148)+SUM($M145:$M148))),IF(SUM($J145:$J148)+SUM($F145:$F148)&gt;500000,(SUM($J145:$J148)*0.2)+((500000-SUM($J145:$J148))*0.05)-(SUM($I145:$I148)+SUM($M145:$M148)),IF(SUM($J145:$J148)+SUM($F145:$F148)&lt;500000,((SUM($J145:$J148)*0.2)+(SUM($F145:$F148)*0.05))-(SUM($I145:$I148)+SUM($M145:$M148)),"n/a")))</f>
        <v>5.1909550000000007</v>
      </c>
      <c r="R148" s="34">
        <f>SUM(Q148-H148-L148)</f>
        <v>5.1909550000000007</v>
      </c>
    </row>
    <row r="149" spans="1:18" s="112" customFormat="1" ht="27" customHeight="1" thickBot="1" x14ac:dyDescent="0.25">
      <c r="A149" s="88" t="s">
        <v>24</v>
      </c>
      <c r="B149" s="20"/>
      <c r="C149" s="116" t="s">
        <v>51</v>
      </c>
      <c r="D149" s="116" t="s">
        <v>55</v>
      </c>
      <c r="E149" s="116"/>
      <c r="F149" s="278">
        <f t="shared" ref="F149:M149" si="24">SUM(F145:F148)</f>
        <v>107.03</v>
      </c>
      <c r="G149" s="279">
        <f t="shared" si="24"/>
        <v>5.3515000000000006</v>
      </c>
      <c r="H149" s="279">
        <f t="shared" si="24"/>
        <v>5.1909550000000007</v>
      </c>
      <c r="I149" s="279">
        <f t="shared" si="24"/>
        <v>0.16054500000000002</v>
      </c>
      <c r="J149" s="278">
        <f t="shared" si="24"/>
        <v>0</v>
      </c>
      <c r="K149" s="279">
        <f t="shared" si="24"/>
        <v>0</v>
      </c>
      <c r="L149" s="279">
        <f t="shared" si="24"/>
        <v>0</v>
      </c>
      <c r="M149" s="280">
        <f t="shared" si="24"/>
        <v>0</v>
      </c>
      <c r="N149" s="281"/>
      <c r="O149" s="282"/>
      <c r="P149" s="279">
        <f>SUM(P145:P148)</f>
        <v>5.1909550000000007</v>
      </c>
      <c r="Q149" s="118"/>
      <c r="R149" s="21">
        <f>SUM(R145:R148)</f>
        <v>11.789865000000002</v>
      </c>
    </row>
    <row r="150" spans="1:18" s="28" customFormat="1" ht="4.1500000000000004" customHeight="1" x14ac:dyDescent="0.2">
      <c r="A150" s="68"/>
      <c r="B150" s="60"/>
      <c r="C150" s="70"/>
      <c r="D150" s="70"/>
      <c r="E150" s="70"/>
      <c r="F150" s="70"/>
      <c r="G150" s="71"/>
      <c r="H150" s="71"/>
      <c r="I150" s="71"/>
      <c r="J150" s="70"/>
      <c r="K150" s="71"/>
      <c r="L150" s="71"/>
      <c r="M150" s="71"/>
      <c r="N150" s="38"/>
      <c r="O150" s="35"/>
      <c r="P150" s="73"/>
      <c r="Q150" s="74"/>
      <c r="R150" s="69"/>
    </row>
    <row r="151" spans="1:18" s="149" customFormat="1" ht="27" customHeight="1" x14ac:dyDescent="0.25">
      <c r="A151" s="140" t="s">
        <v>19</v>
      </c>
      <c r="B151" s="77"/>
      <c r="C151" s="141" t="s">
        <v>51</v>
      </c>
      <c r="D151" s="141" t="s">
        <v>53</v>
      </c>
      <c r="E151" s="141" t="s">
        <v>20</v>
      </c>
      <c r="F151" s="141">
        <v>19.55</v>
      </c>
      <c r="G151" s="259">
        <f>F151*$G$4</f>
        <v>0.97750000000000004</v>
      </c>
      <c r="H151" s="259">
        <f>G151-I151</f>
        <v>0.94817499999999999</v>
      </c>
      <c r="I151" s="259">
        <f>G151*$I$4</f>
        <v>2.9325E-2</v>
      </c>
      <c r="J151" s="141">
        <v>0</v>
      </c>
      <c r="K151" s="259">
        <f>J151*$K$4</f>
        <v>0</v>
      </c>
      <c r="L151" s="259">
        <f>K151-M151</f>
        <v>0</v>
      </c>
      <c r="M151" s="260">
        <f>K151*$M$4</f>
        <v>0</v>
      </c>
      <c r="N151" s="141"/>
      <c r="O151" s="261"/>
      <c r="P151" s="262">
        <f>Q151</f>
        <v>0.94817499999999999</v>
      </c>
      <c r="Q151" s="262">
        <f>IF($J151&gt;500000,(500000*0.2)-($I151+$M151),IF($J151+$F151&gt;500000,($J151*0.2)+((500000-$J151)*0.05)-($I151+$M151),IF($J151+$F151&lt;500000,(($J151*0.2)+($F151*0.05))-($I151+$M151),"n/a")))</f>
        <v>0.94817499999999999</v>
      </c>
      <c r="R151" s="78">
        <f>SUM(Q151-H151-L151)</f>
        <v>0</v>
      </c>
    </row>
    <row r="152" spans="1:18" s="149" customFormat="1" ht="27" customHeight="1" x14ac:dyDescent="0.25">
      <c r="A152" s="140" t="s">
        <v>21</v>
      </c>
      <c r="B152" s="77"/>
      <c r="C152" s="141" t="s">
        <v>51</v>
      </c>
      <c r="D152" s="141" t="s">
        <v>53</v>
      </c>
      <c r="E152" s="141" t="s">
        <v>20</v>
      </c>
      <c r="F152" s="141">
        <v>20</v>
      </c>
      <c r="G152" s="259">
        <f>F152*$G$4</f>
        <v>1</v>
      </c>
      <c r="H152" s="259">
        <f>G152-I152</f>
        <v>0.97</v>
      </c>
      <c r="I152" s="259">
        <f>G152*$I$4</f>
        <v>0.03</v>
      </c>
      <c r="J152" s="141">
        <v>0</v>
      </c>
      <c r="K152" s="259">
        <f>J152*$K$4</f>
        <v>0</v>
      </c>
      <c r="L152" s="259">
        <f>K152-M152</f>
        <v>0</v>
      </c>
      <c r="M152" s="260">
        <f>K152*$M$4</f>
        <v>0</v>
      </c>
      <c r="N152" s="141"/>
      <c r="P152" s="262">
        <f>Q152-Q151</f>
        <v>0.97</v>
      </c>
      <c r="Q152" s="262">
        <f>IF(SUM($J151:$J152)&gt;500000,(500000*0.2)-((SUM($I151:$I152)+SUM($M151:$M152))),IF(SUM($J151:$J152)+SUM($F151:$F152)&gt;500000,(SUM($J151:$J152)*0.2)+((500000-SUM($J151:$J152))*0.05)-(SUM($I151:$I152)+SUM($M151:$M152)),IF(SUM($J151:$J152)+SUM($F151:$F152)&lt;500000,((SUM($J151:$J152)*0.2)+(SUM($F151:$F152)*0.05))-(SUM($I151:$I152)+SUM($M151:$M152)),"n/a")))</f>
        <v>1.918175</v>
      </c>
      <c r="R152" s="78">
        <f>SUM(Q152-H152-L152)</f>
        <v>0.94817499999999999</v>
      </c>
    </row>
    <row r="153" spans="1:18" s="112" customFormat="1" ht="27" customHeight="1" x14ac:dyDescent="0.2">
      <c r="A153" s="86" t="s">
        <v>22</v>
      </c>
      <c r="B153" s="24"/>
      <c r="C153" s="114" t="s">
        <v>51</v>
      </c>
      <c r="D153" s="114" t="s">
        <v>53</v>
      </c>
      <c r="E153" s="109" t="s">
        <v>20</v>
      </c>
      <c r="F153" s="109">
        <v>0</v>
      </c>
      <c r="G153" s="110">
        <f>F153*$G$4</f>
        <v>0</v>
      </c>
      <c r="H153" s="110">
        <f>G153-I153</f>
        <v>0</v>
      </c>
      <c r="I153" s="110">
        <f>G153*$I$4</f>
        <v>0</v>
      </c>
      <c r="J153" s="109">
        <v>0</v>
      </c>
      <c r="K153" s="110">
        <f>J153*$K$4</f>
        <v>0</v>
      </c>
      <c r="L153" s="110">
        <f>K153-M153</f>
        <v>0</v>
      </c>
      <c r="M153" s="111">
        <f>K153*$M$4</f>
        <v>0</v>
      </c>
      <c r="N153" s="109"/>
      <c r="P153" s="212">
        <f>Q153-Q152</f>
        <v>0</v>
      </c>
      <c r="Q153" s="212">
        <f>IF(SUM($J151:$J153)&gt;500000,(500000*0.2)-((SUM($I151:$I153)+SUM($M151:$M153))),IF(SUM($J151:$J153)+SUM($F151:$F153)&gt;500000,(SUM($J151:$J153)*0.2)+((500000-SUM($J151:$J153))*0.05)-(SUM($I151:$I153)+SUM($M151:$M153)),IF(SUM($J151:$J153)+SUM($F151:$F153)&lt;500000,((SUM($J151:$J153)*0.2)+(SUM($F151:$F153)*0.05))-(SUM($I151:$I153)+SUM($M151:$M153)),"n/a")))</f>
        <v>1.918175</v>
      </c>
      <c r="R153" s="34">
        <f>SUM(Q153-H153-L153)</f>
        <v>1.918175</v>
      </c>
    </row>
    <row r="154" spans="1:18" s="112" customFormat="1" ht="27" customHeight="1" thickBot="1" x14ac:dyDescent="0.25">
      <c r="A154" s="87" t="s">
        <v>23</v>
      </c>
      <c r="B154" s="24"/>
      <c r="C154" s="115" t="s">
        <v>51</v>
      </c>
      <c r="D154" s="115" t="s">
        <v>53</v>
      </c>
      <c r="E154" s="109" t="s">
        <v>20</v>
      </c>
      <c r="F154" s="109">
        <v>0</v>
      </c>
      <c r="G154" s="110">
        <f>F154*$G$4</f>
        <v>0</v>
      </c>
      <c r="H154" s="110">
        <f>G154-I154</f>
        <v>0</v>
      </c>
      <c r="I154" s="110">
        <f>G154*$I$4</f>
        <v>0</v>
      </c>
      <c r="J154" s="109">
        <v>0</v>
      </c>
      <c r="K154" s="110">
        <f>J154*$K$4</f>
        <v>0</v>
      </c>
      <c r="L154" s="110">
        <f>K154-M154</f>
        <v>0</v>
      </c>
      <c r="M154" s="111">
        <f>K154*$M$4</f>
        <v>0</v>
      </c>
      <c r="N154" s="109"/>
      <c r="P154" s="212">
        <f>Q154-Q153</f>
        <v>0</v>
      </c>
      <c r="Q154" s="212">
        <f>IF(SUM($J151:$J154)&gt;500000,(500000*0.2)-((SUM($I151:$I154)+SUM($M151:$M154))),IF(SUM($J151:$J154)+SUM($F151:$F154)&gt;500000,(SUM($J151:$J154)*0.2)+((500000-SUM($J151:$J154))*0.05)-(SUM($I151:$I154)+SUM($M151:$M154)),IF(SUM($J151:$J154)+SUM($F151:$F154)&lt;500000,((SUM($J151:$J154)*0.2)+(SUM($F151:$F154)*0.05))-(SUM($I151:$I154)+SUM($M151:$M154)),"n/a")))</f>
        <v>1.918175</v>
      </c>
      <c r="R154" s="34">
        <f>SUM(Q154-H154-L154)</f>
        <v>1.918175</v>
      </c>
    </row>
    <row r="155" spans="1:18" s="112" customFormat="1" ht="27" customHeight="1" thickBot="1" x14ac:dyDescent="0.25">
      <c r="A155" s="88" t="s">
        <v>24</v>
      </c>
      <c r="B155" s="20"/>
      <c r="C155" s="116" t="s">
        <v>51</v>
      </c>
      <c r="D155" s="116" t="s">
        <v>53</v>
      </c>
      <c r="E155" s="116"/>
      <c r="F155" s="278">
        <f t="shared" ref="F155:M155" si="25">SUM(F151:F154)</f>
        <v>39.549999999999997</v>
      </c>
      <c r="G155" s="279">
        <f t="shared" si="25"/>
        <v>1.9775</v>
      </c>
      <c r="H155" s="279">
        <f t="shared" si="25"/>
        <v>1.918175</v>
      </c>
      <c r="I155" s="279">
        <f t="shared" si="25"/>
        <v>5.9325000000000003E-2</v>
      </c>
      <c r="J155" s="278">
        <f t="shared" si="25"/>
        <v>0</v>
      </c>
      <c r="K155" s="279">
        <f t="shared" si="25"/>
        <v>0</v>
      </c>
      <c r="L155" s="279">
        <f t="shared" si="25"/>
        <v>0</v>
      </c>
      <c r="M155" s="280">
        <f t="shared" si="25"/>
        <v>0</v>
      </c>
      <c r="N155" s="281"/>
      <c r="O155" s="282"/>
      <c r="P155" s="279">
        <f>SUM(P151:P154)</f>
        <v>1.918175</v>
      </c>
      <c r="Q155" s="118"/>
      <c r="R155" s="21">
        <f>SUM(R151:R154)</f>
        <v>4.7845249999999995</v>
      </c>
    </row>
    <row r="156" spans="1:18" s="28" customFormat="1" ht="4.1500000000000004" customHeight="1" x14ac:dyDescent="0.2">
      <c r="A156" s="68"/>
      <c r="B156" s="60"/>
      <c r="C156" s="70"/>
      <c r="D156" s="70"/>
      <c r="E156" s="70"/>
      <c r="F156" s="70"/>
      <c r="G156" s="71"/>
      <c r="H156" s="71"/>
      <c r="I156" s="71"/>
      <c r="J156" s="70"/>
      <c r="K156" s="71"/>
      <c r="L156" s="71"/>
      <c r="M156" s="71"/>
      <c r="N156" s="38"/>
      <c r="O156" s="35"/>
      <c r="P156" s="73"/>
      <c r="Q156" s="74"/>
      <c r="R156" s="69"/>
    </row>
    <row r="157" spans="1:18" s="149" customFormat="1" ht="27" customHeight="1" x14ac:dyDescent="0.25">
      <c r="A157" s="140" t="s">
        <v>19</v>
      </c>
      <c r="B157" s="77"/>
      <c r="C157" s="141" t="s">
        <v>51</v>
      </c>
      <c r="D157" s="141" t="s">
        <v>54</v>
      </c>
      <c r="E157" s="141" t="s">
        <v>20</v>
      </c>
      <c r="F157" s="141">
        <v>7172.03</v>
      </c>
      <c r="G157" s="259">
        <f>F157*$G$4</f>
        <v>358.60149999999999</v>
      </c>
      <c r="H157" s="259">
        <f>G157-I157</f>
        <v>347.84345500000001</v>
      </c>
      <c r="I157" s="259">
        <f>G157*$I$4</f>
        <v>10.758044999999999</v>
      </c>
      <c r="J157" s="141">
        <v>0</v>
      </c>
      <c r="K157" s="259">
        <f>J157*$K$4</f>
        <v>0</v>
      </c>
      <c r="L157" s="259">
        <f>K157-M157</f>
        <v>0</v>
      </c>
      <c r="M157" s="260">
        <f>K157*$M$4</f>
        <v>0</v>
      </c>
      <c r="N157" s="141"/>
      <c r="O157" s="261"/>
      <c r="P157" s="262">
        <f>Q157</f>
        <v>347.84345500000001</v>
      </c>
      <c r="Q157" s="262">
        <f>IF($J157&gt;500000,(500000*0.2)-($I157+$M157),IF($J157+$F157&gt;500000,($J157*0.2)+((500000-$J157)*0.05)-($I157+$M157),IF($J157+$F157&lt;500000,(($J157*0.2)+($F157*0.05))-($I157+$M157),"n/a")))</f>
        <v>347.84345500000001</v>
      </c>
      <c r="R157" s="78">
        <f>SUM(Q157-H157-L157)</f>
        <v>0</v>
      </c>
    </row>
    <row r="158" spans="1:18" s="149" customFormat="1" ht="27" customHeight="1" x14ac:dyDescent="0.25">
      <c r="A158" s="140" t="s">
        <v>21</v>
      </c>
      <c r="B158" s="77"/>
      <c r="C158" s="141" t="s">
        <v>51</v>
      </c>
      <c r="D158" s="141" t="s">
        <v>54</v>
      </c>
      <c r="E158" s="141" t="s">
        <v>20</v>
      </c>
      <c r="F158" s="141">
        <v>9334.23</v>
      </c>
      <c r="G158" s="259">
        <f>F158*$G$4</f>
        <v>466.7115</v>
      </c>
      <c r="H158" s="259">
        <f>G158-I158</f>
        <v>452.71015499999999</v>
      </c>
      <c r="I158" s="259">
        <f>G158*$I$4</f>
        <v>14.001344999999999</v>
      </c>
      <c r="J158" s="141">
        <v>0</v>
      </c>
      <c r="K158" s="259">
        <f>J158*$K$4</f>
        <v>0</v>
      </c>
      <c r="L158" s="259">
        <f>K158-M158</f>
        <v>0</v>
      </c>
      <c r="M158" s="260">
        <f>K158*$M$4</f>
        <v>0</v>
      </c>
      <c r="N158" s="141"/>
      <c r="P158" s="262">
        <v>0</v>
      </c>
      <c r="Q158" s="262">
        <v>0</v>
      </c>
      <c r="R158" s="78">
        <f>SUM(Q158-H158-L158)</f>
        <v>-452.71015499999999</v>
      </c>
    </row>
    <row r="159" spans="1:18" s="112" customFormat="1" ht="27" customHeight="1" x14ac:dyDescent="0.2">
      <c r="A159" s="86" t="s">
        <v>22</v>
      </c>
      <c r="B159" s="24"/>
      <c r="C159" s="114" t="s">
        <v>51</v>
      </c>
      <c r="D159" s="114" t="s">
        <v>54</v>
      </c>
      <c r="E159" s="109" t="s">
        <v>20</v>
      </c>
      <c r="F159" s="109">
        <v>0</v>
      </c>
      <c r="G159" s="110">
        <f>F159*$G$4</f>
        <v>0</v>
      </c>
      <c r="H159" s="110">
        <f>G159-I159</f>
        <v>0</v>
      </c>
      <c r="I159" s="110">
        <f>G159*$I$4</f>
        <v>0</v>
      </c>
      <c r="J159" s="109">
        <v>0</v>
      </c>
      <c r="K159" s="110">
        <f>J159*$K$4</f>
        <v>0</v>
      </c>
      <c r="L159" s="110">
        <f>K159-M159</f>
        <v>0</v>
      </c>
      <c r="M159" s="111">
        <f>K159*$M$4</f>
        <v>0</v>
      </c>
      <c r="N159" s="109"/>
      <c r="P159" s="212">
        <v>0</v>
      </c>
      <c r="Q159" s="212">
        <v>0</v>
      </c>
      <c r="R159" s="34">
        <f>SUM(Q159-H159-L159)</f>
        <v>0</v>
      </c>
    </row>
    <row r="160" spans="1:18" s="112" customFormat="1" ht="27" customHeight="1" thickBot="1" x14ac:dyDescent="0.25">
      <c r="A160" s="87" t="s">
        <v>23</v>
      </c>
      <c r="B160" s="24"/>
      <c r="C160" s="115" t="s">
        <v>51</v>
      </c>
      <c r="D160" s="115" t="s">
        <v>54</v>
      </c>
      <c r="E160" s="109" t="s">
        <v>20</v>
      </c>
      <c r="F160" s="109">
        <v>0</v>
      </c>
      <c r="G160" s="110">
        <f>F160*$G$4</f>
        <v>0</v>
      </c>
      <c r="H160" s="110">
        <f>G160-I160</f>
        <v>0</v>
      </c>
      <c r="I160" s="110">
        <f>G160*$I$4</f>
        <v>0</v>
      </c>
      <c r="J160" s="109">
        <v>0</v>
      </c>
      <c r="K160" s="110">
        <f>J160*$K$4</f>
        <v>0</v>
      </c>
      <c r="L160" s="110">
        <f>K160-M160</f>
        <v>0</v>
      </c>
      <c r="M160" s="111">
        <f>K160*$M$4</f>
        <v>0</v>
      </c>
      <c r="N160" s="109"/>
      <c r="P160" s="212">
        <v>0</v>
      </c>
      <c r="Q160" s="212">
        <v>0</v>
      </c>
      <c r="R160" s="34">
        <f>SUM(Q160-H160-L160)</f>
        <v>0</v>
      </c>
    </row>
    <row r="161" spans="1:18" s="112" customFormat="1" ht="27" customHeight="1" thickBot="1" x14ac:dyDescent="0.25">
      <c r="A161" s="88" t="s">
        <v>24</v>
      </c>
      <c r="B161" s="20"/>
      <c r="C161" s="116" t="s">
        <v>51</v>
      </c>
      <c r="D161" s="116" t="s">
        <v>54</v>
      </c>
      <c r="E161" s="116"/>
      <c r="F161" s="278">
        <f t="shared" ref="F161:M161" si="26">SUM(F157:F160)</f>
        <v>16506.259999999998</v>
      </c>
      <c r="G161" s="279">
        <f t="shared" si="26"/>
        <v>825.31299999999999</v>
      </c>
      <c r="H161" s="279">
        <f t="shared" si="26"/>
        <v>800.55360999999994</v>
      </c>
      <c r="I161" s="279">
        <f t="shared" si="26"/>
        <v>24.759389999999996</v>
      </c>
      <c r="J161" s="278">
        <f t="shared" si="26"/>
        <v>0</v>
      </c>
      <c r="K161" s="279">
        <f t="shared" si="26"/>
        <v>0</v>
      </c>
      <c r="L161" s="279">
        <f t="shared" si="26"/>
        <v>0</v>
      </c>
      <c r="M161" s="280">
        <f t="shared" si="26"/>
        <v>0</v>
      </c>
      <c r="N161" s="281"/>
      <c r="O161" s="282"/>
      <c r="P161" s="279">
        <f>SUM(P157:P160)</f>
        <v>347.84345500000001</v>
      </c>
      <c r="Q161" s="118"/>
      <c r="R161" s="21">
        <f>SUM(R157:R160)</f>
        <v>-452.71015499999999</v>
      </c>
    </row>
    <row r="162" spans="1:18" s="28" customFormat="1" ht="4.1500000000000004" customHeight="1" x14ac:dyDescent="0.2">
      <c r="A162" s="68"/>
      <c r="B162" s="60"/>
      <c r="C162" s="70"/>
      <c r="D162" s="70"/>
      <c r="E162" s="70"/>
      <c r="F162" s="70"/>
      <c r="G162" s="71"/>
      <c r="H162" s="71"/>
      <c r="I162" s="71"/>
      <c r="J162" s="70"/>
      <c r="K162" s="71"/>
      <c r="L162" s="71"/>
      <c r="M162" s="71"/>
      <c r="N162" s="38"/>
      <c r="O162" s="68"/>
      <c r="P162" s="73"/>
      <c r="Q162" s="74"/>
      <c r="R162" s="69"/>
    </row>
    <row r="163" spans="1:18" s="149" customFormat="1" ht="27" customHeight="1" x14ac:dyDescent="0.25">
      <c r="A163" s="140" t="s">
        <v>19</v>
      </c>
      <c r="B163" s="24"/>
      <c r="C163" s="141" t="s">
        <v>58</v>
      </c>
      <c r="D163" s="141" t="s">
        <v>60</v>
      </c>
      <c r="E163" s="141" t="s">
        <v>20</v>
      </c>
      <c r="F163" s="141">
        <v>214.4</v>
      </c>
      <c r="G163" s="259">
        <f>F163*$G$4</f>
        <v>10.72</v>
      </c>
      <c r="H163" s="259">
        <f>G163-I163</f>
        <v>10.398400000000001</v>
      </c>
      <c r="I163" s="259">
        <f>G163*$I$4</f>
        <v>0.3216</v>
      </c>
      <c r="J163" s="141">
        <v>0</v>
      </c>
      <c r="K163" s="259">
        <f>J163*$K$4</f>
        <v>0</v>
      </c>
      <c r="L163" s="259">
        <f>K163-M163</f>
        <v>0</v>
      </c>
      <c r="M163" s="260">
        <f>K163*$M$4</f>
        <v>0</v>
      </c>
      <c r="N163" s="141"/>
      <c r="O163" s="261"/>
      <c r="P163" s="262">
        <f>Q163</f>
        <v>10.398400000000001</v>
      </c>
      <c r="Q163" s="262">
        <f>IF($J163&gt;500000,(500000*0.2)-($I163+$M163),IF($J163+$F163&gt;500000,($J163*0.2)+((500000-$J163)*0.05)-($I163+$M163),IF($J163+$F163&lt;500000,(($J163*0.2)+($F163*0.05))-($I163+$M163),"n/a")))</f>
        <v>10.398400000000001</v>
      </c>
      <c r="R163" s="34">
        <f>SUM(Q163-H163-L163)</f>
        <v>0</v>
      </c>
    </row>
    <row r="164" spans="1:18" s="325" customFormat="1" ht="27" customHeight="1" x14ac:dyDescent="0.25">
      <c r="A164" s="317" t="s">
        <v>21</v>
      </c>
      <c r="B164" s="318"/>
      <c r="C164" s="319" t="s">
        <v>58</v>
      </c>
      <c r="D164" s="319" t="s">
        <v>60</v>
      </c>
      <c r="E164" s="319" t="s">
        <v>20</v>
      </c>
      <c r="F164" s="319">
        <v>0</v>
      </c>
      <c r="G164" s="320">
        <f>F164*$G$4</f>
        <v>0</v>
      </c>
      <c r="H164" s="320">
        <f>G164-I164</f>
        <v>0</v>
      </c>
      <c r="I164" s="320">
        <f>G164*$I$4</f>
        <v>0</v>
      </c>
      <c r="J164" s="319">
        <v>0</v>
      </c>
      <c r="K164" s="320">
        <f>J164*$K$4</f>
        <v>0</v>
      </c>
      <c r="L164" s="320">
        <f>K164-M164</f>
        <v>0</v>
      </c>
      <c r="M164" s="321">
        <f>K164*$M$4</f>
        <v>0</v>
      </c>
      <c r="N164" s="319"/>
      <c r="O164" s="322"/>
      <c r="P164" s="323">
        <v>0</v>
      </c>
      <c r="Q164" s="323">
        <v>0</v>
      </c>
      <c r="R164" s="324">
        <f>SUM(Q164-H164-L164)</f>
        <v>0</v>
      </c>
    </row>
    <row r="165" spans="1:18" s="112" customFormat="1" ht="27" customHeight="1" x14ac:dyDescent="0.2">
      <c r="A165" s="86" t="s">
        <v>22</v>
      </c>
      <c r="B165" s="24"/>
      <c r="C165" s="114" t="s">
        <v>58</v>
      </c>
      <c r="D165" s="114" t="s">
        <v>60</v>
      </c>
      <c r="E165" s="109" t="s">
        <v>20</v>
      </c>
      <c r="F165" s="109">
        <v>0</v>
      </c>
      <c r="G165" s="110">
        <f>F165*$G$4</f>
        <v>0</v>
      </c>
      <c r="H165" s="110">
        <f>G165-I165</f>
        <v>0</v>
      </c>
      <c r="I165" s="110">
        <f>G165*$I$4</f>
        <v>0</v>
      </c>
      <c r="J165" s="109">
        <v>0</v>
      </c>
      <c r="K165" s="110">
        <f>J165*$K$4</f>
        <v>0</v>
      </c>
      <c r="L165" s="110">
        <f>K165-M165</f>
        <v>0</v>
      </c>
      <c r="M165" s="111">
        <f>K165*$M$4</f>
        <v>0</v>
      </c>
      <c r="N165" s="109"/>
      <c r="P165" s="212">
        <v>0</v>
      </c>
      <c r="Q165" s="212">
        <v>0</v>
      </c>
      <c r="R165" s="34">
        <f>SUM(Q165-H165-L165)</f>
        <v>0</v>
      </c>
    </row>
    <row r="166" spans="1:18" s="112" customFormat="1" ht="27" customHeight="1" thickBot="1" x14ac:dyDescent="0.25">
      <c r="A166" s="87" t="s">
        <v>23</v>
      </c>
      <c r="B166" s="24"/>
      <c r="C166" s="115" t="s">
        <v>58</v>
      </c>
      <c r="D166" s="115" t="s">
        <v>60</v>
      </c>
      <c r="E166" s="109" t="s">
        <v>20</v>
      </c>
      <c r="F166" s="109">
        <v>0</v>
      </c>
      <c r="G166" s="110">
        <f>F166*$G$4</f>
        <v>0</v>
      </c>
      <c r="H166" s="110">
        <f>G166-I166</f>
        <v>0</v>
      </c>
      <c r="I166" s="110">
        <f>G166*$I$4</f>
        <v>0</v>
      </c>
      <c r="J166" s="109">
        <v>0</v>
      </c>
      <c r="K166" s="110">
        <f>J166*$K$4</f>
        <v>0</v>
      </c>
      <c r="L166" s="110">
        <f>K166-M166</f>
        <v>0</v>
      </c>
      <c r="M166" s="111">
        <f>K166*$M$4</f>
        <v>0</v>
      </c>
      <c r="N166" s="109"/>
      <c r="P166" s="212">
        <v>0</v>
      </c>
      <c r="Q166" s="212">
        <v>0</v>
      </c>
      <c r="R166" s="34">
        <f>SUM(Q166-H166-L166)</f>
        <v>0</v>
      </c>
    </row>
    <row r="167" spans="1:18" s="112" customFormat="1" ht="27" customHeight="1" thickBot="1" x14ac:dyDescent="0.25">
      <c r="A167" s="88" t="s">
        <v>24</v>
      </c>
      <c r="B167" s="20"/>
      <c r="C167" s="116" t="s">
        <v>58</v>
      </c>
      <c r="D167" s="116" t="s">
        <v>60</v>
      </c>
      <c r="E167" s="116"/>
      <c r="F167" s="278">
        <f t="shared" ref="F167:M167" si="27">SUM(F163:F166)</f>
        <v>214.4</v>
      </c>
      <c r="G167" s="279">
        <f t="shared" si="27"/>
        <v>10.72</v>
      </c>
      <c r="H167" s="279">
        <f t="shared" si="27"/>
        <v>10.398400000000001</v>
      </c>
      <c r="I167" s="279">
        <f t="shared" si="27"/>
        <v>0.3216</v>
      </c>
      <c r="J167" s="278">
        <f t="shared" si="27"/>
        <v>0</v>
      </c>
      <c r="K167" s="279">
        <f t="shared" si="27"/>
        <v>0</v>
      </c>
      <c r="L167" s="279">
        <f t="shared" si="27"/>
        <v>0</v>
      </c>
      <c r="M167" s="280">
        <f t="shared" si="27"/>
        <v>0</v>
      </c>
      <c r="N167" s="281"/>
      <c r="O167" s="282"/>
      <c r="P167" s="279">
        <f>SUM(P163:P166)</f>
        <v>10.398400000000001</v>
      </c>
      <c r="Q167" s="118"/>
      <c r="R167" s="21">
        <f>SUM(R163:R166)</f>
        <v>0</v>
      </c>
    </row>
    <row r="168" spans="1:18" s="28" customFormat="1" ht="4.1500000000000004" customHeight="1" x14ac:dyDescent="0.2">
      <c r="A168" s="35"/>
      <c r="B168" s="31"/>
      <c r="C168" s="36"/>
      <c r="D168" s="36"/>
      <c r="E168" s="36"/>
      <c r="F168" s="36"/>
      <c r="G168" s="37"/>
      <c r="H168" s="37"/>
      <c r="I168" s="37"/>
      <c r="J168" s="36"/>
      <c r="K168" s="37"/>
      <c r="L168" s="37"/>
      <c r="M168" s="37"/>
      <c r="N168" s="38"/>
      <c r="O168" s="35"/>
      <c r="P168" s="39"/>
      <c r="Q168" s="40"/>
    </row>
    <row r="169" spans="1:18" s="149" customFormat="1" ht="27" customHeight="1" x14ac:dyDescent="0.25">
      <c r="A169" s="140" t="s">
        <v>19</v>
      </c>
      <c r="B169" s="24"/>
      <c r="C169" s="141" t="s">
        <v>58</v>
      </c>
      <c r="D169" s="141" t="s">
        <v>59</v>
      </c>
      <c r="E169" s="141" t="s">
        <v>20</v>
      </c>
      <c r="F169" s="141">
        <v>1694.1</v>
      </c>
      <c r="G169" s="259">
        <f>F169*$G$4</f>
        <v>84.704999999999998</v>
      </c>
      <c r="H169" s="259">
        <f>G169-I169</f>
        <v>82.163849999999996</v>
      </c>
      <c r="I169" s="259">
        <f>G169*$I$4</f>
        <v>2.54115</v>
      </c>
      <c r="J169" s="141">
        <v>0</v>
      </c>
      <c r="K169" s="259">
        <f>J169*$K$4</f>
        <v>0</v>
      </c>
      <c r="L169" s="259">
        <f>K169-M169</f>
        <v>0</v>
      </c>
      <c r="M169" s="260">
        <f>K169*$M$4</f>
        <v>0</v>
      </c>
      <c r="N169" s="141"/>
      <c r="P169" s="262">
        <f>Q169</f>
        <v>82.163849999999996</v>
      </c>
      <c r="Q169" s="262">
        <f>IF($J169&gt;500000,(500000*0.2)-($I169+$M169),IF($J169+$F169&gt;500000,($J169*0.2)+((500000-$J169)*0.05)-($I169+$M169),IF($J169+$F169&lt;500000,(($J169*0.2)+($F169*0.05))-($I169+$M169),"n/a")))</f>
        <v>82.163849999999996</v>
      </c>
      <c r="R169" s="34">
        <f>SUM(Q169-H169-L169)</f>
        <v>0</v>
      </c>
    </row>
    <row r="170" spans="1:18" s="149" customFormat="1" ht="27" customHeight="1" x14ac:dyDescent="0.25">
      <c r="A170" s="140" t="s">
        <v>21</v>
      </c>
      <c r="B170" s="77"/>
      <c r="C170" s="141" t="s">
        <v>58</v>
      </c>
      <c r="D170" s="141" t="s">
        <v>59</v>
      </c>
      <c r="E170" s="141" t="s">
        <v>20</v>
      </c>
      <c r="F170" s="141">
        <v>2925.78</v>
      </c>
      <c r="G170" s="259">
        <f>F170*$G$4</f>
        <v>146.28900000000002</v>
      </c>
      <c r="H170" s="259">
        <f>G170-I170</f>
        <v>141.90033000000003</v>
      </c>
      <c r="I170" s="259">
        <f>G170*$I$4</f>
        <v>4.3886700000000003</v>
      </c>
      <c r="J170" s="141">
        <v>0</v>
      </c>
      <c r="K170" s="259">
        <f>J170*$K$4</f>
        <v>0</v>
      </c>
      <c r="L170" s="259">
        <f>K170-M170</f>
        <v>0</v>
      </c>
      <c r="M170" s="260">
        <f>K170*$M$4</f>
        <v>0</v>
      </c>
      <c r="N170" s="141"/>
      <c r="O170" s="261"/>
      <c r="P170" s="262">
        <v>0</v>
      </c>
      <c r="Q170" s="262">
        <v>0</v>
      </c>
      <c r="R170" s="78">
        <f>SUM(Q170-H170-L170)</f>
        <v>-141.90033000000003</v>
      </c>
    </row>
    <row r="171" spans="1:18" s="112" customFormat="1" ht="27" customHeight="1" x14ac:dyDescent="0.2">
      <c r="A171" s="86" t="s">
        <v>22</v>
      </c>
      <c r="B171" s="24"/>
      <c r="C171" s="114" t="s">
        <v>58</v>
      </c>
      <c r="D171" s="114" t="s">
        <v>59</v>
      </c>
      <c r="E171" s="109" t="s">
        <v>20</v>
      </c>
      <c r="F171" s="109">
        <v>0</v>
      </c>
      <c r="G171" s="110">
        <f>F171*$G$4</f>
        <v>0</v>
      </c>
      <c r="H171" s="110">
        <f>G171-I171</f>
        <v>0</v>
      </c>
      <c r="I171" s="110">
        <f>G171*$I$4</f>
        <v>0</v>
      </c>
      <c r="J171" s="109">
        <v>0</v>
      </c>
      <c r="K171" s="110">
        <f>J171*$K$4</f>
        <v>0</v>
      </c>
      <c r="L171" s="110">
        <f>K171-M171</f>
        <v>0</v>
      </c>
      <c r="M171" s="111">
        <f>K171*$M$4</f>
        <v>0</v>
      </c>
      <c r="N171" s="109"/>
      <c r="O171" s="123"/>
      <c r="P171" s="212">
        <v>0</v>
      </c>
      <c r="Q171" s="212">
        <v>0</v>
      </c>
      <c r="R171" s="34">
        <f>SUM(Q171-H171-L171)</f>
        <v>0</v>
      </c>
    </row>
    <row r="172" spans="1:18" s="112" customFormat="1" ht="27" customHeight="1" thickBot="1" x14ac:dyDescent="0.25">
      <c r="A172" s="87" t="s">
        <v>23</v>
      </c>
      <c r="B172" s="24"/>
      <c r="C172" s="115" t="s">
        <v>58</v>
      </c>
      <c r="D172" s="115" t="s">
        <v>59</v>
      </c>
      <c r="E172" s="109" t="s">
        <v>20</v>
      </c>
      <c r="F172" s="109">
        <v>0</v>
      </c>
      <c r="G172" s="110">
        <f>F172*$G$4</f>
        <v>0</v>
      </c>
      <c r="H172" s="110">
        <f>G172-I172</f>
        <v>0</v>
      </c>
      <c r="I172" s="110">
        <f>G172*$I$4</f>
        <v>0</v>
      </c>
      <c r="J172" s="109">
        <v>0</v>
      </c>
      <c r="K172" s="110">
        <f>J172*$K$4</f>
        <v>0</v>
      </c>
      <c r="L172" s="110">
        <f>K172-M172</f>
        <v>0</v>
      </c>
      <c r="M172" s="111">
        <f>K172*$M$4</f>
        <v>0</v>
      </c>
      <c r="N172" s="109"/>
      <c r="O172" s="123"/>
      <c r="P172" s="212">
        <v>0</v>
      </c>
      <c r="Q172" s="212">
        <v>0</v>
      </c>
      <c r="R172" s="34">
        <f>SUM(Q172-H172-L172)</f>
        <v>0</v>
      </c>
    </row>
    <row r="173" spans="1:18" s="112" customFormat="1" ht="27" customHeight="1" thickBot="1" x14ac:dyDescent="0.25">
      <c r="A173" s="88" t="s">
        <v>24</v>
      </c>
      <c r="B173" s="20"/>
      <c r="C173" s="116" t="s">
        <v>58</v>
      </c>
      <c r="D173" s="116" t="s">
        <v>59</v>
      </c>
      <c r="E173" s="116"/>
      <c r="F173" s="278">
        <f t="shared" ref="F173:M173" si="28">SUM(F169:F172)</f>
        <v>4619.88</v>
      </c>
      <c r="G173" s="279">
        <f t="shared" si="28"/>
        <v>230.99400000000003</v>
      </c>
      <c r="H173" s="279">
        <f t="shared" si="28"/>
        <v>224.06418000000002</v>
      </c>
      <c r="I173" s="279">
        <f t="shared" si="28"/>
        <v>6.9298200000000003</v>
      </c>
      <c r="J173" s="278">
        <f t="shared" si="28"/>
        <v>0</v>
      </c>
      <c r="K173" s="279">
        <f t="shared" si="28"/>
        <v>0</v>
      </c>
      <c r="L173" s="279">
        <f t="shared" si="28"/>
        <v>0</v>
      </c>
      <c r="M173" s="280">
        <f t="shared" si="28"/>
        <v>0</v>
      </c>
      <c r="N173" s="281"/>
      <c r="O173" s="282"/>
      <c r="P173" s="279">
        <f>SUM(P169:P172)</f>
        <v>82.163849999999996</v>
      </c>
      <c r="Q173" s="118"/>
      <c r="R173" s="21">
        <f>SUM(R169:R172)</f>
        <v>-141.90033000000003</v>
      </c>
    </row>
    <row r="174" spans="1:18" s="28" customFormat="1" ht="4.1500000000000004" customHeight="1" x14ac:dyDescent="0.2">
      <c r="A174" s="68"/>
      <c r="B174" s="60"/>
      <c r="C174" s="70"/>
      <c r="D174" s="70"/>
      <c r="E174" s="70"/>
      <c r="F174" s="70"/>
      <c r="G174" s="71"/>
      <c r="H174" s="71"/>
      <c r="I174" s="71"/>
      <c r="J174" s="70"/>
      <c r="K174" s="71"/>
      <c r="L174" s="71"/>
      <c r="M174" s="71"/>
      <c r="N174" s="38"/>
      <c r="O174" s="35"/>
      <c r="P174" s="73"/>
      <c r="Q174" s="74"/>
      <c r="R174" s="69"/>
    </row>
    <row r="175" spans="1:18" s="149" customFormat="1" ht="27" customHeight="1" x14ac:dyDescent="0.25">
      <c r="A175" s="140" t="s">
        <v>19</v>
      </c>
      <c r="B175" s="24"/>
      <c r="C175" s="141" t="s">
        <v>61</v>
      </c>
      <c r="D175" s="141" t="s">
        <v>62</v>
      </c>
      <c r="E175" s="141" t="s">
        <v>20</v>
      </c>
      <c r="F175" s="141">
        <v>230777</v>
      </c>
      <c r="G175" s="259">
        <f>F175*$G$4</f>
        <v>11538.85</v>
      </c>
      <c r="H175" s="259">
        <f>G175-I175</f>
        <v>11192.684500000001</v>
      </c>
      <c r="I175" s="259">
        <f>G175*$I$4</f>
        <v>346.16550000000001</v>
      </c>
      <c r="J175" s="141">
        <v>834</v>
      </c>
      <c r="K175" s="259">
        <f>J175*$K$4</f>
        <v>166.8</v>
      </c>
      <c r="L175" s="259">
        <f>K175-M175</f>
        <v>161.79600000000002</v>
      </c>
      <c r="M175" s="260">
        <f>K175*$M$4</f>
        <v>5.0040000000000004</v>
      </c>
      <c r="N175" s="141"/>
      <c r="P175" s="262">
        <f>Q175</f>
        <v>11354.4805</v>
      </c>
      <c r="Q175" s="262">
        <f>IF($J175&gt;500000,(500000*0.2)-($I175+$M175),IF($J175+$F175&gt;500000,($J175*0.2)+((500000-$J175)*0.05)-($I175+$M175),IF($J175+$F175&lt;500000,(($J175*0.2)+($F175*0.05))-($I175+$M175),"n/a")))</f>
        <v>11354.4805</v>
      </c>
      <c r="R175" s="34">
        <f>SUM(Q175-H175-L175)</f>
        <v>-1.5631940186722204E-12</v>
      </c>
    </row>
    <row r="176" spans="1:18" s="149" customFormat="1" ht="27" customHeight="1" x14ac:dyDescent="0.25">
      <c r="A176" s="140" t="s">
        <v>21</v>
      </c>
      <c r="B176" s="77"/>
      <c r="C176" s="141" t="s">
        <v>61</v>
      </c>
      <c r="D176" s="141" t="s">
        <v>62</v>
      </c>
      <c r="E176" s="141" t="s">
        <v>20</v>
      </c>
      <c r="F176" s="141">
        <v>232645</v>
      </c>
      <c r="G176" s="259">
        <v>7664.66</v>
      </c>
      <c r="H176" s="259">
        <f>G176-I176</f>
        <v>7434.7201999999997</v>
      </c>
      <c r="I176" s="259">
        <f>G176*$I$4</f>
        <v>229.93979999999999</v>
      </c>
      <c r="J176" s="141">
        <v>1330</v>
      </c>
      <c r="K176" s="259">
        <f>J176*$K$4</f>
        <v>266</v>
      </c>
      <c r="L176" s="259">
        <f>K176-M176</f>
        <v>258.02</v>
      </c>
      <c r="M176" s="260">
        <f>K176*$M$4</f>
        <v>7.9799999999999995</v>
      </c>
      <c r="N176" s="141"/>
      <c r="P176" s="262">
        <v>0</v>
      </c>
      <c r="Q176" s="262">
        <v>0</v>
      </c>
      <c r="R176" s="78">
        <f>SUM(Q176-H176-L176)</f>
        <v>-7692.7402000000002</v>
      </c>
    </row>
    <row r="177" spans="1:18" s="112" customFormat="1" ht="27" customHeight="1" x14ac:dyDescent="0.2">
      <c r="A177" s="86" t="s">
        <v>22</v>
      </c>
      <c r="B177" s="24"/>
      <c r="C177" s="114" t="s">
        <v>61</v>
      </c>
      <c r="D177" s="114" t="s">
        <v>62</v>
      </c>
      <c r="E177" s="109" t="s">
        <v>20</v>
      </c>
      <c r="F177" s="109">
        <v>0</v>
      </c>
      <c r="G177" s="110">
        <f>F177*$G$4</f>
        <v>0</v>
      </c>
      <c r="H177" s="110">
        <f>G177-I177</f>
        <v>0</v>
      </c>
      <c r="I177" s="110">
        <f>G177*$I$4</f>
        <v>0</v>
      </c>
      <c r="J177" s="109">
        <v>0</v>
      </c>
      <c r="K177" s="110">
        <f>J177*$K$4</f>
        <v>0</v>
      </c>
      <c r="L177" s="110">
        <f>K177-M177</f>
        <v>0</v>
      </c>
      <c r="M177" s="111">
        <f>K177*$M$4</f>
        <v>0</v>
      </c>
      <c r="N177" s="109"/>
      <c r="O177" s="123"/>
      <c r="P177" s="212">
        <v>0</v>
      </c>
      <c r="Q177" s="212">
        <v>0</v>
      </c>
      <c r="R177" s="34">
        <f>SUM(Q177-H177-L177)</f>
        <v>0</v>
      </c>
    </row>
    <row r="178" spans="1:18" s="112" customFormat="1" ht="27" customHeight="1" thickBot="1" x14ac:dyDescent="0.25">
      <c r="A178" s="87" t="s">
        <v>23</v>
      </c>
      <c r="B178" s="24"/>
      <c r="C178" s="115" t="s">
        <v>61</v>
      </c>
      <c r="D178" s="115" t="s">
        <v>62</v>
      </c>
      <c r="E178" s="109" t="s">
        <v>20</v>
      </c>
      <c r="F178" s="109">
        <v>0</v>
      </c>
      <c r="G178" s="110">
        <f>F178*$G$4</f>
        <v>0</v>
      </c>
      <c r="H178" s="110">
        <f>G178-I178</f>
        <v>0</v>
      </c>
      <c r="I178" s="110">
        <f>G178*$I$4</f>
        <v>0</v>
      </c>
      <c r="J178" s="109">
        <v>0</v>
      </c>
      <c r="K178" s="110">
        <f>J178*$K$4</f>
        <v>0</v>
      </c>
      <c r="L178" s="110">
        <f>K178-M178</f>
        <v>0</v>
      </c>
      <c r="M178" s="111">
        <f>K178*$M$4</f>
        <v>0</v>
      </c>
      <c r="N178" s="109"/>
      <c r="P178" s="212">
        <v>0</v>
      </c>
      <c r="Q178" s="212">
        <v>0</v>
      </c>
      <c r="R178" s="34">
        <f>SUM(Q178-H178-L178)</f>
        <v>0</v>
      </c>
    </row>
    <row r="179" spans="1:18" s="112" customFormat="1" ht="27" customHeight="1" thickBot="1" x14ac:dyDescent="0.25">
      <c r="A179" s="88" t="s">
        <v>24</v>
      </c>
      <c r="B179" s="20"/>
      <c r="C179" s="116" t="s">
        <v>61</v>
      </c>
      <c r="D179" s="116" t="s">
        <v>62</v>
      </c>
      <c r="E179" s="116"/>
      <c r="F179" s="278">
        <f t="shared" ref="F179:M179" si="29">SUM(F175:F178)</f>
        <v>463422</v>
      </c>
      <c r="G179" s="279">
        <f t="shared" si="29"/>
        <v>19203.510000000002</v>
      </c>
      <c r="H179" s="279">
        <f t="shared" si="29"/>
        <v>18627.404699999999</v>
      </c>
      <c r="I179" s="279">
        <f t="shared" si="29"/>
        <v>576.10529999999994</v>
      </c>
      <c r="J179" s="278">
        <f t="shared" si="29"/>
        <v>2164</v>
      </c>
      <c r="K179" s="279">
        <f t="shared" si="29"/>
        <v>432.8</v>
      </c>
      <c r="L179" s="279">
        <f t="shared" si="29"/>
        <v>419.81600000000003</v>
      </c>
      <c r="M179" s="280">
        <f t="shared" si="29"/>
        <v>12.984</v>
      </c>
      <c r="N179" s="281"/>
      <c r="O179" s="282"/>
      <c r="P179" s="279">
        <f>SUM(P175:P178)</f>
        <v>11354.4805</v>
      </c>
      <c r="Q179" s="118"/>
      <c r="R179" s="21">
        <f>SUM(R175:R178)</f>
        <v>-7692.740200000002</v>
      </c>
    </row>
    <row r="180" spans="1:18" s="28" customFormat="1" ht="4.1500000000000004" customHeight="1" x14ac:dyDescent="0.2">
      <c r="A180" s="68"/>
      <c r="B180" s="60"/>
      <c r="C180" s="70"/>
      <c r="D180" s="70"/>
      <c r="E180" s="70"/>
      <c r="F180" s="70"/>
      <c r="G180" s="71"/>
      <c r="H180" s="71"/>
      <c r="I180" s="71"/>
      <c r="J180" s="70"/>
      <c r="K180" s="71"/>
      <c r="L180" s="71"/>
      <c r="M180" s="71"/>
      <c r="N180" s="38"/>
      <c r="O180" s="35"/>
      <c r="P180" s="73"/>
      <c r="Q180" s="74"/>
      <c r="R180" s="69"/>
    </row>
    <row r="181" spans="1:18" s="149" customFormat="1" ht="27" customHeight="1" x14ac:dyDescent="0.25">
      <c r="A181" s="140" t="s">
        <v>19</v>
      </c>
      <c r="B181" s="24"/>
      <c r="C181" s="141" t="s">
        <v>61</v>
      </c>
      <c r="D181" s="141" t="s">
        <v>63</v>
      </c>
      <c r="E181" s="141" t="s">
        <v>20</v>
      </c>
      <c r="F181" s="141">
        <v>346167</v>
      </c>
      <c r="G181" s="259">
        <f>F181*$G$4</f>
        <v>17308.350000000002</v>
      </c>
      <c r="H181" s="259">
        <f>G181-I181</f>
        <v>16789.099500000004</v>
      </c>
      <c r="I181" s="259">
        <f>G181*$I$4</f>
        <v>519.2505000000001</v>
      </c>
      <c r="J181" s="141">
        <v>1250</v>
      </c>
      <c r="K181" s="259">
        <f>J181*$K$4</f>
        <v>250</v>
      </c>
      <c r="L181" s="259">
        <f>K181-M181</f>
        <v>242.5</v>
      </c>
      <c r="M181" s="260">
        <f>K181*$M$4</f>
        <v>7.5</v>
      </c>
      <c r="N181" s="141"/>
      <c r="O181" s="261"/>
      <c r="P181" s="262">
        <f>Q181</f>
        <v>17031.599500000004</v>
      </c>
      <c r="Q181" s="262">
        <f>IF($J181&gt;500000,(500000*0.2)-($I181+$M181),IF($J181+$F181&gt;500000,($J181*0.2)+((500000-$J181)*0.05)-($I181+$M181),IF($J181+$F181&lt;500000,(($J181*0.2)+($F181*0.05))-($I181+$M181),"n/a")))</f>
        <v>17031.599500000004</v>
      </c>
      <c r="R181" s="34">
        <f>SUM(Q181-H181-L181)</f>
        <v>0</v>
      </c>
    </row>
    <row r="182" spans="1:18" s="149" customFormat="1" ht="27" customHeight="1" x14ac:dyDescent="0.25">
      <c r="A182" s="140" t="s">
        <v>21</v>
      </c>
      <c r="B182" s="77"/>
      <c r="C182" s="141" t="s">
        <v>61</v>
      </c>
      <c r="D182" s="141" t="s">
        <v>63</v>
      </c>
      <c r="E182" s="141" t="s">
        <v>20</v>
      </c>
      <c r="F182" s="141">
        <v>348967</v>
      </c>
      <c r="G182" s="259">
        <v>11497.01</v>
      </c>
      <c r="H182" s="259">
        <f>G182-I182</f>
        <v>11152.099700000001</v>
      </c>
      <c r="I182" s="259">
        <f>G182*$I$4</f>
        <v>344.91030000000001</v>
      </c>
      <c r="J182" s="141">
        <v>1996</v>
      </c>
      <c r="K182" s="259">
        <f>J182*$K$4</f>
        <v>399.20000000000005</v>
      </c>
      <c r="L182" s="259">
        <f>K182-M182</f>
        <v>387.22400000000005</v>
      </c>
      <c r="M182" s="260">
        <f>K182*$M$4</f>
        <v>11.976000000000001</v>
      </c>
      <c r="N182" s="141"/>
      <c r="O182" s="261"/>
      <c r="P182" s="262">
        <v>0</v>
      </c>
      <c r="Q182" s="262">
        <v>0</v>
      </c>
      <c r="R182" s="78">
        <f>SUM(Q182-H182-L182)</f>
        <v>-11539.323700000001</v>
      </c>
    </row>
    <row r="183" spans="1:18" s="112" customFormat="1" ht="27" customHeight="1" x14ac:dyDescent="0.2">
      <c r="A183" s="86" t="s">
        <v>22</v>
      </c>
      <c r="B183" s="24"/>
      <c r="C183" s="114" t="s">
        <v>61</v>
      </c>
      <c r="D183" s="114" t="s">
        <v>63</v>
      </c>
      <c r="E183" s="109" t="s">
        <v>20</v>
      </c>
      <c r="F183" s="109">
        <v>0</v>
      </c>
      <c r="G183" s="110">
        <f>F183*$G$4</f>
        <v>0</v>
      </c>
      <c r="H183" s="110">
        <f>G183-I183</f>
        <v>0</v>
      </c>
      <c r="I183" s="110">
        <f>G183*$I$4</f>
        <v>0</v>
      </c>
      <c r="J183" s="109">
        <v>0</v>
      </c>
      <c r="K183" s="110">
        <f>J183*$K$4</f>
        <v>0</v>
      </c>
      <c r="L183" s="110">
        <f>K183-M183</f>
        <v>0</v>
      </c>
      <c r="M183" s="111">
        <f>K183*$M$4</f>
        <v>0</v>
      </c>
      <c r="N183" s="109"/>
      <c r="O183" s="123"/>
      <c r="P183" s="212">
        <f>Q183-Q182</f>
        <v>0</v>
      </c>
      <c r="Q183" s="212">
        <v>0</v>
      </c>
      <c r="R183" s="34">
        <f>SUM(Q183-H183-L183)</f>
        <v>0</v>
      </c>
    </row>
    <row r="184" spans="1:18" s="112" customFormat="1" ht="27" customHeight="1" thickBot="1" x14ac:dyDescent="0.25">
      <c r="A184" s="87" t="s">
        <v>23</v>
      </c>
      <c r="B184" s="24"/>
      <c r="C184" s="115" t="s">
        <v>61</v>
      </c>
      <c r="D184" s="115" t="s">
        <v>63</v>
      </c>
      <c r="E184" s="109" t="s">
        <v>20</v>
      </c>
      <c r="F184" s="109">
        <v>0</v>
      </c>
      <c r="G184" s="110">
        <f>F184*$G$4</f>
        <v>0</v>
      </c>
      <c r="H184" s="110">
        <f>G184-I184</f>
        <v>0</v>
      </c>
      <c r="I184" s="110">
        <f>G184*$I$4</f>
        <v>0</v>
      </c>
      <c r="J184" s="109">
        <v>0</v>
      </c>
      <c r="K184" s="110">
        <f>J184*$K$4</f>
        <v>0</v>
      </c>
      <c r="L184" s="110">
        <f>K184-M184</f>
        <v>0</v>
      </c>
      <c r="M184" s="111">
        <f>K184*$M$4</f>
        <v>0</v>
      </c>
      <c r="N184" s="109"/>
      <c r="O184" s="123"/>
      <c r="P184" s="212">
        <f>Q184-Q183</f>
        <v>0</v>
      </c>
      <c r="Q184" s="212">
        <v>0</v>
      </c>
      <c r="R184" s="34">
        <f>SUM(Q184-H184-L184)</f>
        <v>0</v>
      </c>
    </row>
    <row r="185" spans="1:18" s="112" customFormat="1" ht="27" customHeight="1" thickBot="1" x14ac:dyDescent="0.25">
      <c r="A185" s="88" t="s">
        <v>24</v>
      </c>
      <c r="B185" s="20"/>
      <c r="C185" s="116" t="s">
        <v>61</v>
      </c>
      <c r="D185" s="116" t="s">
        <v>63</v>
      </c>
      <c r="E185" s="116"/>
      <c r="F185" s="278">
        <f t="shared" ref="F185:M185" si="30">SUM(F181:F184)</f>
        <v>695134</v>
      </c>
      <c r="G185" s="279">
        <f t="shared" si="30"/>
        <v>28805.360000000001</v>
      </c>
      <c r="H185" s="279">
        <f t="shared" si="30"/>
        <v>27941.199200000003</v>
      </c>
      <c r="I185" s="279">
        <f t="shared" si="30"/>
        <v>864.16080000000011</v>
      </c>
      <c r="J185" s="278">
        <f t="shared" si="30"/>
        <v>3246</v>
      </c>
      <c r="K185" s="279">
        <f t="shared" si="30"/>
        <v>649.20000000000005</v>
      </c>
      <c r="L185" s="279">
        <f t="shared" si="30"/>
        <v>629.72400000000005</v>
      </c>
      <c r="M185" s="280">
        <f t="shared" si="30"/>
        <v>19.475999999999999</v>
      </c>
      <c r="N185" s="281"/>
      <c r="O185" s="282"/>
      <c r="P185" s="279">
        <f>SUM(P181:P184)</f>
        <v>17031.599500000004</v>
      </c>
      <c r="Q185" s="118"/>
      <c r="R185" s="21">
        <f>SUM(R181:R184)</f>
        <v>-11539.323700000001</v>
      </c>
    </row>
    <row r="186" spans="1:18" s="28" customFormat="1" ht="4.1500000000000004" customHeight="1" x14ac:dyDescent="0.2">
      <c r="A186" s="68"/>
      <c r="B186" s="60"/>
      <c r="C186" s="70"/>
      <c r="D186" s="70"/>
      <c r="E186" s="70"/>
      <c r="F186" s="70"/>
      <c r="G186" s="71"/>
      <c r="H186" s="71"/>
      <c r="I186" s="71"/>
      <c r="J186" s="70"/>
      <c r="K186" s="71"/>
      <c r="L186" s="71"/>
      <c r="M186" s="71"/>
      <c r="N186" s="38"/>
      <c r="O186" s="35"/>
      <c r="P186" s="73"/>
      <c r="Q186" s="74"/>
      <c r="R186" s="69"/>
    </row>
    <row r="187" spans="1:18" s="149" customFormat="1" ht="27" customHeight="1" x14ac:dyDescent="0.25">
      <c r="A187" s="140" t="s">
        <v>19</v>
      </c>
      <c r="B187" s="24"/>
      <c r="C187" s="141" t="s">
        <v>61</v>
      </c>
      <c r="D187" s="141" t="s">
        <v>64</v>
      </c>
      <c r="E187" s="141" t="s">
        <v>20</v>
      </c>
      <c r="F187" s="141">
        <v>0</v>
      </c>
      <c r="G187" s="259">
        <f>F187*$G$4</f>
        <v>0</v>
      </c>
      <c r="H187" s="259">
        <f>G187-I187</f>
        <v>0</v>
      </c>
      <c r="I187" s="259">
        <f>G187*$I$4</f>
        <v>0</v>
      </c>
      <c r="J187" s="141">
        <v>0</v>
      </c>
      <c r="K187" s="259">
        <f>J187*$K$4</f>
        <v>0</v>
      </c>
      <c r="L187" s="259">
        <f>K187-M187</f>
        <v>0</v>
      </c>
      <c r="M187" s="260">
        <f>K187*$M$4</f>
        <v>0</v>
      </c>
      <c r="N187" s="141"/>
      <c r="P187" s="262">
        <f>Q187</f>
        <v>0</v>
      </c>
      <c r="Q187" s="262">
        <f>IF($J187&gt;500000,(500000*0.2)-($I187+$M187),IF($J187+$F187&gt;500000,($J187*0.2)+((500000-$J187)*0.05)-($I187+$M187),IF($J187+$F187&lt;500000,(($J187*0.2)+($F187*0.05))-($I187+$M187),"n/a")))</f>
        <v>0</v>
      </c>
      <c r="R187" s="34">
        <f>SUM(Q187-H187-L187)</f>
        <v>0</v>
      </c>
    </row>
    <row r="188" spans="1:18" s="149" customFormat="1" ht="27" customHeight="1" x14ac:dyDescent="0.25">
      <c r="A188" s="140" t="s">
        <v>21</v>
      </c>
      <c r="B188" s="77"/>
      <c r="C188" s="141" t="s">
        <v>61</v>
      </c>
      <c r="D188" s="141" t="s">
        <v>64</v>
      </c>
      <c r="E188" s="141" t="s">
        <v>20</v>
      </c>
      <c r="F188" s="141">
        <v>0</v>
      </c>
      <c r="G188" s="259">
        <f>F188*$G$4</f>
        <v>0</v>
      </c>
      <c r="H188" s="259">
        <f>G188-I188</f>
        <v>0</v>
      </c>
      <c r="I188" s="259">
        <f>G188*$I$4</f>
        <v>0</v>
      </c>
      <c r="J188" s="141">
        <v>0</v>
      </c>
      <c r="K188" s="259">
        <f>J188*$K$4</f>
        <v>0</v>
      </c>
      <c r="L188" s="259">
        <f>K188-M188</f>
        <v>0</v>
      </c>
      <c r="M188" s="260">
        <f>K188*$M$4</f>
        <v>0</v>
      </c>
      <c r="N188" s="141"/>
      <c r="P188" s="262">
        <f>Q188-Q187</f>
        <v>0</v>
      </c>
      <c r="Q188" s="262">
        <f>IF(SUM($J187:$J188)&gt;500000,(500000*0.2)-((SUM($I187:$I188)+SUM($M187:$M188))),IF(SUM($J187:$J188)+SUM($F187:$F188)&gt;500000,(SUM($J187:$J188)*0.2)+((500000-SUM($J187:$J188))*0.05)-(SUM($I187:$I188)+SUM($M187:$M188)),IF(SUM($J187:$J188)+SUM($F187:$F188)&lt;500000,((SUM($J187:$J188)*0.2)+(SUM($F187:$F188)*0.05))-(SUM($I187:$I188)+SUM($M187:$M188)),"n/a")))</f>
        <v>0</v>
      </c>
      <c r="R188" s="78">
        <f>SUM(Q188-H188-L188)</f>
        <v>0</v>
      </c>
    </row>
    <row r="189" spans="1:18" s="112" customFormat="1" ht="27" customHeight="1" x14ac:dyDescent="0.2">
      <c r="A189" s="86" t="s">
        <v>22</v>
      </c>
      <c r="B189" s="24"/>
      <c r="C189" s="114" t="s">
        <v>61</v>
      </c>
      <c r="D189" s="114" t="s">
        <v>64</v>
      </c>
      <c r="E189" s="109" t="s">
        <v>20</v>
      </c>
      <c r="F189" s="109">
        <v>0</v>
      </c>
      <c r="G189" s="110">
        <f>F189*$G$4</f>
        <v>0</v>
      </c>
      <c r="H189" s="110">
        <f>G189-I189</f>
        <v>0</v>
      </c>
      <c r="I189" s="110">
        <f>G189*$I$4</f>
        <v>0</v>
      </c>
      <c r="J189" s="109">
        <v>0</v>
      </c>
      <c r="K189" s="110">
        <f>J189*$K$4</f>
        <v>0</v>
      </c>
      <c r="L189" s="110">
        <f>K189-M189</f>
        <v>0</v>
      </c>
      <c r="M189" s="111">
        <f>K189*$M$4</f>
        <v>0</v>
      </c>
      <c r="N189" s="109"/>
      <c r="P189" s="212">
        <f>Q189-Q188</f>
        <v>0</v>
      </c>
      <c r="Q189" s="212">
        <f>IF(SUM($J187:$J189)&gt;500000,(500000*0.2)-((SUM($I187:$I189)+SUM($M187:$M189))),IF(SUM($J187:$J189)+SUM($F187:$F189)&gt;500000,(SUM($J187:$J189)*0.2)+((500000-SUM($J187:$J189))*0.05)-(SUM($I187:$I189)+SUM($M187:$M189)),IF(SUM($J187:$J189)+SUM($F187:$F189)&lt;500000,((SUM($J187:$J189)*0.2)+(SUM($F187:$F189)*0.05))-(SUM($I187:$I189)+SUM($M187:$M189)),"n/a")))</f>
        <v>0</v>
      </c>
      <c r="R189" s="34">
        <f>SUM(Q189-H189-L189)</f>
        <v>0</v>
      </c>
    </row>
    <row r="190" spans="1:18" s="112" customFormat="1" ht="27" customHeight="1" thickBot="1" x14ac:dyDescent="0.25">
      <c r="A190" s="87" t="s">
        <v>23</v>
      </c>
      <c r="B190" s="24"/>
      <c r="C190" s="115" t="s">
        <v>61</v>
      </c>
      <c r="D190" s="115" t="s">
        <v>64</v>
      </c>
      <c r="E190" s="109" t="s">
        <v>20</v>
      </c>
      <c r="F190" s="109">
        <v>0</v>
      </c>
      <c r="G190" s="110">
        <f>F190*$G$4</f>
        <v>0</v>
      </c>
      <c r="H190" s="110">
        <f>G190-I190</f>
        <v>0</v>
      </c>
      <c r="I190" s="110">
        <f>G190*$I$4</f>
        <v>0</v>
      </c>
      <c r="J190" s="109">
        <v>0</v>
      </c>
      <c r="K190" s="110">
        <f>J190*$K$4</f>
        <v>0</v>
      </c>
      <c r="L190" s="110">
        <f>K190-M190</f>
        <v>0</v>
      </c>
      <c r="M190" s="111">
        <f>K190*$M$4</f>
        <v>0</v>
      </c>
      <c r="N190" s="109"/>
      <c r="P190" s="212">
        <f>Q190-Q189</f>
        <v>0</v>
      </c>
      <c r="Q190" s="212">
        <f>IF(SUM($J187:$J190)&gt;500000,(500000*0.2)-((SUM($I187:$I190)+SUM($M187:$M190))),IF(SUM($J187:$J190)+SUM($F187:$F190)&gt;500000,(SUM($J187:$J190)*0.2)+((500000-SUM($J187:$J190))*0.05)-(SUM($I187:$I190)+SUM($M187:$M190)),IF(SUM($J187:$J190)+SUM($F187:$F190)&lt;500000,((SUM($J187:$J190)*0.2)+(SUM($F187:$F190)*0.05))-(SUM($I187:$I190)+SUM($M187:$M190)),"n/a")))</f>
        <v>0</v>
      </c>
      <c r="R190" s="34">
        <f>SUM(Q190-H190-L190)</f>
        <v>0</v>
      </c>
    </row>
    <row r="191" spans="1:18" s="112" customFormat="1" ht="27" customHeight="1" thickBot="1" x14ac:dyDescent="0.25">
      <c r="A191" s="88" t="s">
        <v>24</v>
      </c>
      <c r="B191" s="20"/>
      <c r="C191" s="116" t="s">
        <v>61</v>
      </c>
      <c r="D191" s="116" t="s">
        <v>64</v>
      </c>
      <c r="E191" s="116"/>
      <c r="F191" s="278">
        <f t="shared" ref="F191:M191" si="31">SUM(F187:F190)</f>
        <v>0</v>
      </c>
      <c r="G191" s="279">
        <f t="shared" si="31"/>
        <v>0</v>
      </c>
      <c r="H191" s="279">
        <f t="shared" si="31"/>
        <v>0</v>
      </c>
      <c r="I191" s="279">
        <f t="shared" si="31"/>
        <v>0</v>
      </c>
      <c r="J191" s="278">
        <f t="shared" si="31"/>
        <v>0</v>
      </c>
      <c r="K191" s="279">
        <f t="shared" si="31"/>
        <v>0</v>
      </c>
      <c r="L191" s="279">
        <f t="shared" si="31"/>
        <v>0</v>
      </c>
      <c r="M191" s="280">
        <f t="shared" si="31"/>
        <v>0</v>
      </c>
      <c r="N191" s="281"/>
      <c r="O191" s="282"/>
      <c r="P191" s="279">
        <f>SUM(P187:P190)</f>
        <v>0</v>
      </c>
      <c r="Q191" s="118"/>
      <c r="R191" s="21">
        <f>SUM(R187:R190)</f>
        <v>0</v>
      </c>
    </row>
    <row r="192" spans="1:18" s="28" customFormat="1" ht="4.1500000000000004" customHeight="1" x14ac:dyDescent="0.2">
      <c r="A192" s="68"/>
      <c r="B192" s="60"/>
      <c r="C192" s="70"/>
      <c r="D192" s="70"/>
      <c r="E192" s="70"/>
      <c r="F192" s="70"/>
      <c r="G192" s="71"/>
      <c r="H192" s="71"/>
      <c r="I192" s="71"/>
      <c r="J192" s="70"/>
      <c r="K192" s="71"/>
      <c r="L192" s="71"/>
      <c r="M192" s="71"/>
      <c r="N192" s="38"/>
      <c r="O192" s="35"/>
      <c r="P192" s="73"/>
      <c r="Q192" s="74"/>
      <c r="R192" s="69"/>
    </row>
    <row r="193" spans="1:18" s="139" customFormat="1" ht="27" customHeight="1" x14ac:dyDescent="0.25">
      <c r="A193" s="125" t="s">
        <v>19</v>
      </c>
      <c r="B193" s="77"/>
      <c r="C193" s="128" t="s">
        <v>354</v>
      </c>
      <c r="D193" s="128" t="s">
        <v>319</v>
      </c>
      <c r="E193" s="128" t="s">
        <v>20</v>
      </c>
      <c r="F193" s="128">
        <v>136084.223</v>
      </c>
      <c r="G193" s="129">
        <f>F193*$G$4</f>
        <v>6804.2111500000001</v>
      </c>
      <c r="H193" s="129">
        <f>G193-I193</f>
        <v>6804.2111500000001</v>
      </c>
      <c r="I193" s="129">
        <v>0</v>
      </c>
      <c r="J193" s="353">
        <v>0</v>
      </c>
      <c r="K193" s="129">
        <f>J193*$K$4</f>
        <v>0</v>
      </c>
      <c r="L193" s="129">
        <f>K193-M193</f>
        <v>0</v>
      </c>
      <c r="M193" s="129">
        <f>K193*$M$4</f>
        <v>0</v>
      </c>
      <c r="N193" s="130"/>
      <c r="O193" s="128"/>
      <c r="P193" s="248">
        <f>Q193</f>
        <v>6804.2111500000001</v>
      </c>
      <c r="Q193" s="248">
        <f>IF($J193&gt;500000,(500000*0.2)-($I193+$M193),IF($J193+$F193&gt;500000,($J193*0.2)+((500000-$J193)*0.05)-($I193+$M193),IF($J193+$F193&lt;500000,(($J193*0.2)+($F193*0.05))-($I193+$M193),"n/a")))</f>
        <v>6804.2111500000001</v>
      </c>
      <c r="R193" s="78">
        <f>IF($J193&gt;500000,(500000*0.2)-($I193+$M193),IF($J193+$F193&gt;500000,($J193*0.2)+((500000-$J193)*0.05)-($I193+$M193),IF($J193+$F193&lt;500000,(($J193*0.2)+($F193*0.05))-($I193+$M193),"n/a")))</f>
        <v>6804.2111500000001</v>
      </c>
    </row>
    <row r="194" spans="1:18" s="149" customFormat="1" ht="27" customHeight="1" x14ac:dyDescent="0.25">
      <c r="A194" s="140" t="s">
        <v>21</v>
      </c>
      <c r="B194" s="77"/>
      <c r="C194" s="141" t="s">
        <v>354</v>
      </c>
      <c r="D194" s="141" t="s">
        <v>319</v>
      </c>
      <c r="E194" s="141" t="s">
        <v>20</v>
      </c>
      <c r="F194" s="141">
        <v>100954.872</v>
      </c>
      <c r="G194" s="259">
        <f>F194*$G$4</f>
        <v>5047.7436000000007</v>
      </c>
      <c r="H194" s="259">
        <f>G194-I194</f>
        <v>4896.3112920000003</v>
      </c>
      <c r="I194" s="259">
        <f>G194*$I$4</f>
        <v>151.43230800000001</v>
      </c>
      <c r="J194" s="302">
        <v>0</v>
      </c>
      <c r="K194" s="259">
        <f>J194*$K$4</f>
        <v>0</v>
      </c>
      <c r="L194" s="259">
        <f>K194-M194</f>
        <v>0</v>
      </c>
      <c r="M194" s="259">
        <f>K194*$M$4</f>
        <v>0</v>
      </c>
      <c r="N194" s="352"/>
      <c r="O194" s="141"/>
      <c r="P194" s="262">
        <f>Q194-Q193</f>
        <v>4896.3112920000012</v>
      </c>
      <c r="Q194" s="262">
        <f>IF(SUM($J193:$J194)&gt;500000,(500000*0.2)-((SUM($I193:$I194)+SUM($M193:$M194))),IF(SUM($J193:$J194)+SUM($F193:$F194)&gt;500000,(SUM($J193:$J194)*0.2)+((500000-SUM($J193:$J194))*0.05)-(SUM($I193:$I194)+SUM($M193:$M194)),IF(SUM($J193:$J194)+SUM($F193:$F194)&lt;500000,((SUM($J193:$J194)*0.2)+(SUM($F193:$F194)*0.05))-(SUM($I193:$I194)+SUM($M193:$M194)),"n/a")))</f>
        <v>11700.522442000001</v>
      </c>
      <c r="R194" s="78">
        <f>IF(SUM($J193:$J194)&gt;500000,(500000*0.2)-((SUM($I193:$I194)+SUM($M193:$M194))),IF(SUM($J193:$J194)+SUM($F193:$F194)&gt;500000,(SUM($J193:$J194)*0.2)+((500000-SUM($J193:$J194))*0.05)-(SUM($I193:$I194)+SUM($M193:$M194)),IF(SUM($J193:$J194)+SUM($F193:$F194)&lt;500000,((SUM($J193:$J194)*0.2)+(SUM($F193:$F194)*0.05))-(SUM($I193:$I194)+SUM($M193:$M194)),"n/a")))</f>
        <v>11700.522442000001</v>
      </c>
    </row>
    <row r="195" spans="1:18" s="112" customFormat="1" ht="27" customHeight="1" x14ac:dyDescent="0.2">
      <c r="A195" s="86" t="s">
        <v>22</v>
      </c>
      <c r="B195" s="24"/>
      <c r="C195" s="114" t="s">
        <v>354</v>
      </c>
      <c r="D195" s="114" t="s">
        <v>319</v>
      </c>
      <c r="E195" s="109" t="s">
        <v>20</v>
      </c>
      <c r="F195" s="109">
        <v>0</v>
      </c>
      <c r="G195" s="133">
        <f>F195*$G$4</f>
        <v>0</v>
      </c>
      <c r="H195" s="133">
        <f>G195-I195</f>
        <v>0</v>
      </c>
      <c r="I195" s="133">
        <f>G195*$I$4</f>
        <v>0</v>
      </c>
      <c r="J195" s="354">
        <v>0</v>
      </c>
      <c r="K195" s="133">
        <f>J195*$K$4</f>
        <v>0</v>
      </c>
      <c r="L195" s="133">
        <f>K195-M195</f>
        <v>0</v>
      </c>
      <c r="M195" s="133">
        <f>K195*$M$4</f>
        <v>0</v>
      </c>
      <c r="N195" s="134"/>
      <c r="O195" s="135"/>
      <c r="P195" s="133">
        <f>Q195-Q194</f>
        <v>0</v>
      </c>
      <c r="Q195" s="133">
        <f>IF(SUM($J193:$J195)&gt;500000,(500000*0.2)-((SUM($I193:$I195)+SUM($M193:$M195))),IF(SUM($J193:$J195)+SUM($F193:$F195)&gt;500000,(SUM($J193:$J195)*0.2)+((500000-SUM($J193:$J195))*0.05)-(SUM($I193:$I195)+SUM($M193:$M195)),IF(SUM($J193:$J195)+SUM($F193:$F195)&lt;500000,((SUM($J193:$J195)*0.2)+(SUM($F193:$F195)*0.05))-(SUM($I193:$I195)+SUM($M193:$M195)),"n/a")))</f>
        <v>11700.522442000001</v>
      </c>
      <c r="R195" s="34"/>
    </row>
    <row r="196" spans="1:18" s="112" customFormat="1" ht="27" customHeight="1" thickBot="1" x14ac:dyDescent="0.25">
      <c r="A196" s="126" t="s">
        <v>23</v>
      </c>
      <c r="B196" s="24"/>
      <c r="C196" s="136" t="s">
        <v>364</v>
      </c>
      <c r="D196" s="136" t="s">
        <v>319</v>
      </c>
      <c r="E196" s="137" t="s">
        <v>20</v>
      </c>
      <c r="F196" s="137">
        <v>0</v>
      </c>
      <c r="G196" s="110">
        <f>F196*$G$4</f>
        <v>0</v>
      </c>
      <c r="H196" s="110">
        <f>G196-I196</f>
        <v>0</v>
      </c>
      <c r="I196" s="110">
        <f>G196*$I$4</f>
        <v>0</v>
      </c>
      <c r="J196" s="355">
        <v>0</v>
      </c>
      <c r="K196" s="110">
        <f>J196*$K$4</f>
        <v>0</v>
      </c>
      <c r="L196" s="110">
        <f>K196-M196</f>
        <v>0</v>
      </c>
      <c r="M196" s="110">
        <f>K196*$M$4</f>
        <v>0</v>
      </c>
      <c r="N196" s="131"/>
      <c r="O196" s="109"/>
      <c r="P196" s="212">
        <f>Q196-Q195</f>
        <v>0</v>
      </c>
      <c r="Q196" s="212">
        <f>IF(SUM($J193:$J196)&gt;500000,(500000*0.2)-((SUM($I193:$I196)+SUM($M193:$M196))),IF(SUM($J193:$J196)+SUM($F193:$F196)&gt;500000,(SUM($J193:$J196)*0.2)+((500000-SUM($J193:$J196))*0.05)-(SUM($I193:$I196)+SUM($M193:$M196)),IF(SUM($J193:$J196)+SUM($F193:$F196)&lt;500000,((SUM($J193:$J196)*0.2)+(SUM($F193:$F196)*0.05))-(SUM($I193:$I196)+SUM($M193:$M196)),"n/a")))</f>
        <v>11700.522442000001</v>
      </c>
      <c r="R196" s="34">
        <f>IF(SUM($J194:$J196)&gt;500000,(500000*0.2)-((SUM($I194:$I196)+SUM($M194:$M196))),IF(SUM($J194:$J196)+SUM($F194:$F196)&gt;500000,(SUM($J194:$J196)*0.2)+((500000-SUM($J194:$J196))*0.05)-(SUM($I194:$I196)+SUM($M194:$M196)),IF(SUM($J194:$J196)+SUM($F194:$F196)&lt;500000,((SUM($J194:$J196)*0.2)+(SUM($F194:$F196)*0.05))-(SUM($I194:$I196)+SUM($M194:$M196)),"n/a")))</f>
        <v>4896.3112920000003</v>
      </c>
    </row>
    <row r="197" spans="1:18" s="112" customFormat="1" ht="27" customHeight="1" thickBot="1" x14ac:dyDescent="0.25">
      <c r="A197" s="127" t="s">
        <v>24</v>
      </c>
      <c r="B197" s="24"/>
      <c r="C197" s="138" t="s">
        <v>354</v>
      </c>
      <c r="D197" s="138" t="s">
        <v>319</v>
      </c>
      <c r="E197" s="138"/>
      <c r="F197" s="283">
        <f t="shared" ref="F197:M197" si="32">SUM(F193:F196)</f>
        <v>237039.095</v>
      </c>
      <c r="G197" s="284">
        <f t="shared" si="32"/>
        <v>11851.954750000001</v>
      </c>
      <c r="H197" s="284">
        <f t="shared" si="32"/>
        <v>11700.522442000001</v>
      </c>
      <c r="I197" s="284">
        <f t="shared" si="32"/>
        <v>151.43230800000001</v>
      </c>
      <c r="J197" s="356">
        <f t="shared" si="32"/>
        <v>0</v>
      </c>
      <c r="K197" s="284">
        <f t="shared" si="32"/>
        <v>0</v>
      </c>
      <c r="L197" s="284">
        <f t="shared" si="32"/>
        <v>0</v>
      </c>
      <c r="M197" s="284">
        <f t="shared" si="32"/>
        <v>0</v>
      </c>
      <c r="N197" s="285"/>
      <c r="O197" s="283"/>
      <c r="P197" s="275">
        <f>SUM(P193:P196)</f>
        <v>11700.522442000001</v>
      </c>
      <c r="Q197" s="250"/>
      <c r="R197" s="34">
        <f>IF(SUM($J194:$J197)&gt;500000,(500000*0.2)-((SUM($I194:$I197)+SUM($M194:$M197))),IF(SUM($J194:$J197)+SUM($F194:$F197)&gt;500000,(SUM($J194:$J197)*0.2)+((500000-SUM($J194:$J197))*0.05)-(SUM($I194:$I197)+SUM($M194:$M197)),IF(SUM($J194:$J197)+SUM($F194:$F197)&lt;500000,((SUM($J194:$J197)*0.2)+(SUM($F194:$F197)*0.05))-(SUM($I194:$I197)+SUM($M194:$M197)),"n/a")))</f>
        <v>16596.833734000003</v>
      </c>
    </row>
    <row r="198" spans="1:18" s="28" customFormat="1" ht="7.5" customHeight="1" x14ac:dyDescent="0.2">
      <c r="A198" s="68"/>
      <c r="B198" s="60"/>
      <c r="C198" s="70"/>
      <c r="D198" s="70"/>
      <c r="E198" s="70"/>
      <c r="F198" s="35"/>
      <c r="G198" s="70"/>
      <c r="H198" s="47"/>
      <c r="I198" s="47"/>
      <c r="J198" s="47"/>
      <c r="K198" s="46"/>
      <c r="L198" s="47"/>
      <c r="M198" s="47"/>
      <c r="N198" s="48"/>
      <c r="O198" s="49"/>
      <c r="P198" s="54"/>
      <c r="Q198" s="51"/>
      <c r="R198" s="69"/>
    </row>
    <row r="199" spans="1:18" s="149" customFormat="1" ht="27" customHeight="1" x14ac:dyDescent="0.25">
      <c r="A199" s="140" t="s">
        <v>19</v>
      </c>
      <c r="B199" s="24"/>
      <c r="C199" s="141" t="s">
        <v>354</v>
      </c>
      <c r="D199" s="141" t="s">
        <v>362</v>
      </c>
      <c r="E199" s="141" t="s">
        <v>20</v>
      </c>
      <c r="F199" s="141">
        <v>0</v>
      </c>
      <c r="G199" s="142">
        <f>F199*$G$4</f>
        <v>0</v>
      </c>
      <c r="H199" s="142">
        <f>G199-I199</f>
        <v>0</v>
      </c>
      <c r="I199" s="142">
        <f>G199*$I$4</f>
        <v>0</v>
      </c>
      <c r="J199" s="357">
        <v>0</v>
      </c>
      <c r="K199" s="142">
        <f>J199*$K$4</f>
        <v>0</v>
      </c>
      <c r="L199" s="142">
        <f>K199-M199</f>
        <v>0</v>
      </c>
      <c r="M199" s="142">
        <f>K199*$M$4</f>
        <v>0</v>
      </c>
      <c r="N199" s="143"/>
      <c r="O199" s="144"/>
      <c r="P199" s="142">
        <f>Q199</f>
        <v>0</v>
      </c>
      <c r="Q199" s="142">
        <f>IF($J199&gt;500000,(500000*0.2)-($I199+$M199),IF($J199+$F199&gt;500000,($J199*0.2)+((500000-$J199)*0.05)-($I199+$M199),IF($J199+$F199&lt;500000,(($J199*0.2)+($F199*0.05))-($I199+$M199),"n/a")))</f>
        <v>0</v>
      </c>
      <c r="R199" s="34"/>
    </row>
    <row r="200" spans="1:18" s="149" customFormat="1" ht="27" customHeight="1" x14ac:dyDescent="0.25">
      <c r="A200" s="140" t="s">
        <v>21</v>
      </c>
      <c r="B200" s="77"/>
      <c r="C200" s="141" t="s">
        <v>354</v>
      </c>
      <c r="D200" s="141" t="s">
        <v>362</v>
      </c>
      <c r="E200" s="141" t="s">
        <v>20</v>
      </c>
      <c r="F200" s="141">
        <v>0</v>
      </c>
      <c r="G200" s="259">
        <f>F200*$G$4</f>
        <v>0</v>
      </c>
      <c r="H200" s="259">
        <f>G200-I200</f>
        <v>0</v>
      </c>
      <c r="I200" s="259">
        <f>G200*$I$4</f>
        <v>0</v>
      </c>
      <c r="J200" s="302">
        <v>0</v>
      </c>
      <c r="K200" s="259">
        <f>J200*$K$4</f>
        <v>0</v>
      </c>
      <c r="L200" s="259">
        <f>K200-M200</f>
        <v>0</v>
      </c>
      <c r="M200" s="259">
        <f>K200*$M$4</f>
        <v>0</v>
      </c>
      <c r="N200" s="352"/>
      <c r="O200" s="141"/>
      <c r="P200" s="262">
        <f>Q200-Q199</f>
        <v>0</v>
      </c>
      <c r="Q200" s="262">
        <f>IF(SUM($J199:$J200)&gt;500000,(500000*0.2)-((SUM($I199:$I200)+SUM($M199:$M200))),IF(SUM($J199:$J200)+SUM($F199:$F200)&gt;500000,(SUM($J199:$J200)*0.2)+((500000-SUM($J199:$J200))*0.05)-(SUM($I199:$I200)+SUM($M199:$M200)),IF(SUM($J199:$J200)+SUM($F199:$F200)&lt;500000,((SUM($J199:$J200)*0.2)+(SUM($F199:$F200)*0.05))-(SUM($I199:$I200)+SUM($M199:$M200)),"n/a")))</f>
        <v>0</v>
      </c>
      <c r="R200" s="78"/>
    </row>
    <row r="201" spans="1:18" s="112" customFormat="1" ht="27" customHeight="1" thickBot="1" x14ac:dyDescent="0.25">
      <c r="A201" s="86" t="s">
        <v>22</v>
      </c>
      <c r="B201" s="24"/>
      <c r="C201" s="114" t="s">
        <v>354</v>
      </c>
      <c r="D201" s="114" t="s">
        <v>362</v>
      </c>
      <c r="E201" s="109" t="s">
        <v>20</v>
      </c>
      <c r="F201" s="109">
        <v>0</v>
      </c>
      <c r="G201" s="110">
        <f>F201*$G$4</f>
        <v>0</v>
      </c>
      <c r="H201" s="110">
        <f>G201-I201</f>
        <v>0</v>
      </c>
      <c r="I201" s="110">
        <f>G201*$I$4</f>
        <v>0</v>
      </c>
      <c r="J201" s="355">
        <v>0</v>
      </c>
      <c r="K201" s="110">
        <f>J201*$K$4</f>
        <v>0</v>
      </c>
      <c r="L201" s="110">
        <f>K201-M201</f>
        <v>0</v>
      </c>
      <c r="M201" s="110">
        <f>K201*$M$4</f>
        <v>0</v>
      </c>
      <c r="N201" s="131"/>
      <c r="O201" s="109"/>
      <c r="P201" s="212">
        <f>Q201-Q200</f>
        <v>0</v>
      </c>
      <c r="Q201" s="212">
        <f>IF(SUM($J199:$J201)&gt;500000,(500000*0.2)-((SUM($I199:$I201)+SUM($M199:$M201))),IF(SUM($J199:$J201)+SUM($F199:$F201)&gt;500000,(SUM($J199:$J201)*0.2)+((500000-SUM($J199:$J201))*0.05)-(SUM($I199:$I201)+SUM($M199:$M201)),IF(SUM($J199:$J201)+SUM($F199:$F201)&lt;500000,((SUM($J199:$J201)*0.2)+(SUM($F199:$F201)*0.05))-(SUM($I199:$I201)+SUM($M199:$M201)),"n/a")))</f>
        <v>0</v>
      </c>
      <c r="R201" s="34"/>
    </row>
    <row r="202" spans="1:18" s="112" customFormat="1" ht="27" customHeight="1" thickBot="1" x14ac:dyDescent="0.25">
      <c r="A202" s="126" t="s">
        <v>23</v>
      </c>
      <c r="B202" s="24"/>
      <c r="C202" s="136" t="s">
        <v>355</v>
      </c>
      <c r="D202" s="136" t="s">
        <v>362</v>
      </c>
      <c r="E202" s="137" t="s">
        <v>20</v>
      </c>
      <c r="F202" s="137">
        <v>0</v>
      </c>
      <c r="G202" s="145">
        <f>F202*$G$4</f>
        <v>0</v>
      </c>
      <c r="H202" s="145">
        <f>G202-I202</f>
        <v>0</v>
      </c>
      <c r="I202" s="145">
        <f>G202*$I$4</f>
        <v>0</v>
      </c>
      <c r="J202" s="358">
        <v>0</v>
      </c>
      <c r="K202" s="145">
        <f>J202*$K$4</f>
        <v>0</v>
      </c>
      <c r="L202" s="145">
        <f>K202-M202</f>
        <v>0</v>
      </c>
      <c r="M202" s="145">
        <f>K202*$M$4</f>
        <v>0</v>
      </c>
      <c r="N202" s="146"/>
      <c r="O202" s="109"/>
      <c r="P202" s="251">
        <f>Q202-Q201</f>
        <v>0</v>
      </c>
      <c r="Q202" s="252">
        <f>IF(SUM($J199:$J202)&gt;500000,(500000*0.2)-((SUM($I199:$I202)+SUM($M199:$M202))),IF(SUM($J199:$J202)+SUM($F199:$F202)&gt;500000,(SUM($J199:$J202)*0.2)+((500000-SUM($J199:$J202))*0.05)-(SUM($I199:$I202)+SUM($M199:$M202)),IF(SUM($J199:$J202)+SUM($F199:$F202)&lt;500000,((SUM($J199:$J202)*0.2)+(SUM($F199:$F202)*0.05))-(SUM($I199:$I202)+SUM($M199:$M202)),"n/a")))</f>
        <v>0</v>
      </c>
      <c r="R202" s="34"/>
    </row>
    <row r="203" spans="1:18" s="112" customFormat="1" ht="27" customHeight="1" x14ac:dyDescent="0.2">
      <c r="A203" s="127" t="s">
        <v>24</v>
      </c>
      <c r="B203" s="24"/>
      <c r="C203" s="138" t="s">
        <v>355</v>
      </c>
      <c r="D203" s="138" t="s">
        <v>318</v>
      </c>
      <c r="E203" s="138"/>
      <c r="F203" s="283">
        <f t="shared" ref="F203:M203" si="33">SUM(F199:F202)</f>
        <v>0</v>
      </c>
      <c r="G203" s="286">
        <f t="shared" si="33"/>
        <v>0</v>
      </c>
      <c r="H203" s="286">
        <f t="shared" si="33"/>
        <v>0</v>
      </c>
      <c r="I203" s="286">
        <f t="shared" si="33"/>
        <v>0</v>
      </c>
      <c r="J203" s="359">
        <f t="shared" si="33"/>
        <v>0</v>
      </c>
      <c r="K203" s="286">
        <f t="shared" si="33"/>
        <v>0</v>
      </c>
      <c r="L203" s="286">
        <f t="shared" si="33"/>
        <v>0</v>
      </c>
      <c r="M203" s="286">
        <f t="shared" si="33"/>
        <v>0</v>
      </c>
      <c r="N203" s="287"/>
      <c r="O203" s="283"/>
      <c r="P203" s="288">
        <f>SUM(P199:P202)</f>
        <v>0</v>
      </c>
      <c r="Q203" s="249"/>
      <c r="R203" s="34">
        <f>SUM(Q203-H203-L203)</f>
        <v>0</v>
      </c>
    </row>
    <row r="204" spans="1:18" s="28" customFormat="1" ht="4.1500000000000004" customHeight="1" x14ac:dyDescent="0.2">
      <c r="A204" s="68"/>
      <c r="B204" s="60"/>
      <c r="C204" s="70"/>
      <c r="D204" s="70"/>
      <c r="E204" s="70"/>
      <c r="F204" s="70"/>
      <c r="G204" s="71"/>
      <c r="H204" s="71"/>
      <c r="I204" s="71"/>
      <c r="J204" s="70"/>
      <c r="K204" s="71"/>
      <c r="L204" s="71"/>
      <c r="M204" s="71"/>
      <c r="N204" s="44"/>
      <c r="O204" s="68"/>
      <c r="P204" s="73"/>
      <c r="Q204" s="74"/>
      <c r="R204" s="69"/>
    </row>
    <row r="205" spans="1:18" s="149" customFormat="1" ht="27" customHeight="1" x14ac:dyDescent="0.25">
      <c r="A205" s="140" t="s">
        <v>19</v>
      </c>
      <c r="B205" s="24"/>
      <c r="C205" s="141" t="s">
        <v>65</v>
      </c>
      <c r="D205" s="141" t="s">
        <v>66</v>
      </c>
      <c r="E205" s="141" t="s">
        <v>20</v>
      </c>
      <c r="F205" s="141">
        <v>3825</v>
      </c>
      <c r="G205" s="259">
        <f>F205*$G$4</f>
        <v>191.25</v>
      </c>
      <c r="H205" s="259">
        <f>G205-I205</f>
        <v>185.51249999999999</v>
      </c>
      <c r="I205" s="259">
        <f>G205*$I$4</f>
        <v>5.7374999999999998</v>
      </c>
      <c r="J205" s="141">
        <v>0</v>
      </c>
      <c r="K205" s="259">
        <f>J205*$K$4</f>
        <v>0</v>
      </c>
      <c r="L205" s="259">
        <f>K205-M205</f>
        <v>0</v>
      </c>
      <c r="M205" s="260">
        <f>K205*$M$4</f>
        <v>0</v>
      </c>
      <c r="N205" s="141"/>
      <c r="P205" s="262">
        <f>Q205</f>
        <v>185.51249999999999</v>
      </c>
      <c r="Q205" s="262">
        <f>IF($J205&gt;500000,(500000*0.2)-($I205+$M205),IF($J205+$F205&gt;500000,($J205*0.2)+((500000-$J205)*0.05)-($I205+$M205),IF($J205+$F205&lt;500000,(($J205*0.2)+($F205*0.05))-($I205+$M205),"n/a")))</f>
        <v>185.51249999999999</v>
      </c>
      <c r="R205" s="34">
        <f>SUM(Q205-H205-L205)</f>
        <v>0</v>
      </c>
    </row>
    <row r="206" spans="1:18" s="149" customFormat="1" ht="27" customHeight="1" thickBot="1" x14ac:dyDescent="0.3">
      <c r="A206" s="140" t="s">
        <v>21</v>
      </c>
      <c r="B206" s="77"/>
      <c r="C206" s="141" t="s">
        <v>65</v>
      </c>
      <c r="D206" s="141" t="s">
        <v>66</v>
      </c>
      <c r="E206" s="141" t="s">
        <v>20</v>
      </c>
      <c r="F206" s="141">
        <v>8983</v>
      </c>
      <c r="G206" s="259">
        <f>F206*$G$4</f>
        <v>449.15000000000003</v>
      </c>
      <c r="H206" s="259">
        <f>G206-I206</f>
        <v>435.67550000000006</v>
      </c>
      <c r="I206" s="259">
        <f>G206*$I$4</f>
        <v>13.474500000000001</v>
      </c>
      <c r="J206" s="141">
        <v>0</v>
      </c>
      <c r="K206" s="259">
        <f>J206*$K$4</f>
        <v>0</v>
      </c>
      <c r="L206" s="259">
        <f>K206-M206</f>
        <v>0</v>
      </c>
      <c r="M206" s="260">
        <f>K206*$M$4</f>
        <v>0</v>
      </c>
      <c r="N206" s="141"/>
      <c r="P206" s="262">
        <f>Q206-Q205</f>
        <v>435.67550000000011</v>
      </c>
      <c r="Q206" s="262">
        <f>IF(SUM($J205:$J206)&gt;500000,(500000*0.2)-((SUM($I205:$I206)+SUM($M205:$M206))),IF(SUM($J205:$J206)+SUM($F205:$F206)&gt;500000,(SUM($J205:$J206)*0.2)+((500000-SUM($J205:$J206))*0.05)-(SUM($I205:$I206)+SUM($M205:$M206)),IF(SUM($J205:$J206)+SUM($F205:$F206)&lt;500000,((SUM($J205:$J206)*0.2)+(SUM($F205:$F206)*0.05))-(SUM($I205:$I206)+SUM($M205:$M206)),"n/a")))</f>
        <v>621.1880000000001</v>
      </c>
      <c r="R206" s="78">
        <f>SUM(Q206-H206-L206)</f>
        <v>185.51250000000005</v>
      </c>
    </row>
    <row r="207" spans="1:18" s="112" customFormat="1" ht="27" customHeight="1" thickBot="1" x14ac:dyDescent="0.25">
      <c r="A207" s="150" t="s">
        <v>22</v>
      </c>
      <c r="B207" s="58"/>
      <c r="C207" s="152" t="s">
        <v>65</v>
      </c>
      <c r="D207" s="152" t="s">
        <v>66</v>
      </c>
      <c r="E207" s="153" t="s">
        <v>20</v>
      </c>
      <c r="F207" s="153">
        <v>0</v>
      </c>
      <c r="G207" s="145">
        <f>F207*$G$4</f>
        <v>0</v>
      </c>
      <c r="H207" s="145">
        <f>G207-I207</f>
        <v>0</v>
      </c>
      <c r="I207" s="145">
        <f>G207*$I$4</f>
        <v>0</v>
      </c>
      <c r="J207" s="153">
        <v>0</v>
      </c>
      <c r="K207" s="145">
        <f>J207*$K$4</f>
        <v>0</v>
      </c>
      <c r="L207" s="145">
        <f>K207-M207</f>
        <v>0</v>
      </c>
      <c r="M207" s="154">
        <f>K207*$M$4</f>
        <v>0</v>
      </c>
      <c r="N207" s="109"/>
      <c r="O207" s="155"/>
      <c r="P207" s="252">
        <f>Q207-Q210</f>
        <v>435.67550000000006</v>
      </c>
      <c r="Q207" s="252">
        <f>IF(SUM($J206:$J208)&gt;500000,(500000*0.2)-((SUM($I206:$I208)+SUM($M206:$M208))),IF(SUM($J206:$J208)+SUM($F206:$F208)&gt;500000,(SUM($J206:$J208)*0.2)+((500000-SUM($J206:$J208))*0.05)-(SUM($I206:$I208)+SUM($M206:$M208)),IF(SUM($J206:$J208)+SUM($F206:$F208)&lt;500000,((SUM($J206:$J208)*0.2)+(SUM($F206:$F208)*0.05))-(SUM($I206:$I208)+SUM($M206:$M208)),"n/a")))</f>
        <v>435.67550000000006</v>
      </c>
      <c r="R207" s="65">
        <f>SUM(Q207-H207-L207)</f>
        <v>435.67550000000006</v>
      </c>
    </row>
    <row r="208" spans="1:18" s="112" customFormat="1" ht="27" customHeight="1" x14ac:dyDescent="0.2">
      <c r="A208" s="87" t="s">
        <v>23</v>
      </c>
      <c r="B208" s="24"/>
      <c r="C208" s="115" t="s">
        <v>65</v>
      </c>
      <c r="D208" s="115" t="s">
        <v>66</v>
      </c>
      <c r="E208" s="109" t="s">
        <v>20</v>
      </c>
      <c r="F208" s="109">
        <v>0</v>
      </c>
      <c r="G208" s="110">
        <f>F208*$G$4</f>
        <v>0</v>
      </c>
      <c r="H208" s="110">
        <f>G208-I208</f>
        <v>0</v>
      </c>
      <c r="I208" s="110">
        <f>G208*$I$4</f>
        <v>0</v>
      </c>
      <c r="J208" s="109">
        <v>0</v>
      </c>
      <c r="K208" s="110">
        <f>J208*$K$4</f>
        <v>0</v>
      </c>
      <c r="L208" s="110">
        <f>K208-M208</f>
        <v>0</v>
      </c>
      <c r="M208" s="111">
        <f>K208*$M$4</f>
        <v>0</v>
      </c>
      <c r="N208" s="109"/>
      <c r="O208" s="123"/>
      <c r="P208" s="212">
        <f>Q208-Q206</f>
        <v>0</v>
      </c>
      <c r="Q208" s="212">
        <f>IF(SUM($J205:$J208)&gt;500000,(500000*0.2)-((SUM($I205:$I208)+SUM($M205:$M208))),IF(SUM($J205:$J208)+SUM($F205:$F208)&gt;500000,(SUM($J205:$J208)*0.2)+((500000-SUM($J205:$J208))*0.05)-(SUM($I205:$I208)+SUM($M205:$M208)),IF(SUM($J205:$J208)+SUM($F205:$F208)&lt;500000,((SUM($J205:$J208)*0.2)+(SUM($F205:$F208)*0.05))-(SUM($I205:$I208)+SUM($M205:$M208)),"n/a")))</f>
        <v>621.1880000000001</v>
      </c>
      <c r="R208" s="34">
        <f>SUM(Q208-H208-L208)</f>
        <v>621.1880000000001</v>
      </c>
    </row>
    <row r="209" spans="1:18" s="112" customFormat="1" ht="27" customHeight="1" x14ac:dyDescent="0.2">
      <c r="A209" s="151" t="s">
        <v>24</v>
      </c>
      <c r="B209" s="22"/>
      <c r="C209" s="151" t="s">
        <v>65</v>
      </c>
      <c r="D209" s="151" t="s">
        <v>66</v>
      </c>
      <c r="E209" s="151"/>
      <c r="F209" s="277">
        <f t="shared" ref="F209:M209" si="34">SUM(F205:F208)</f>
        <v>12808</v>
      </c>
      <c r="G209" s="275">
        <f t="shared" si="34"/>
        <v>640.40000000000009</v>
      </c>
      <c r="H209" s="275">
        <f t="shared" si="34"/>
        <v>621.1880000000001</v>
      </c>
      <c r="I209" s="275">
        <f t="shared" si="34"/>
        <v>19.212</v>
      </c>
      <c r="J209" s="277">
        <f t="shared" si="34"/>
        <v>0</v>
      </c>
      <c r="K209" s="275">
        <f t="shared" si="34"/>
        <v>0</v>
      </c>
      <c r="L209" s="275">
        <f t="shared" si="34"/>
        <v>0</v>
      </c>
      <c r="M209" s="289">
        <f t="shared" si="34"/>
        <v>0</v>
      </c>
      <c r="N209" s="281"/>
      <c r="O209" s="290"/>
      <c r="P209" s="275">
        <f>SUM(P205:P208)</f>
        <v>1056.8635000000002</v>
      </c>
      <c r="Q209" s="157"/>
      <c r="R209" s="23">
        <f>SUM(R206:R208)</f>
        <v>1242.3760000000002</v>
      </c>
    </row>
    <row r="210" spans="1:18" s="28" customFormat="1" ht="4.1500000000000004" customHeight="1" x14ac:dyDescent="0.2">
      <c r="A210" s="35"/>
      <c r="B210" s="31"/>
      <c r="C210" s="36"/>
      <c r="D210" s="36"/>
      <c r="E210" s="36"/>
      <c r="F210" s="36"/>
      <c r="G210" s="37"/>
      <c r="H210" s="37"/>
      <c r="I210" s="37"/>
      <c r="J210" s="36"/>
      <c r="K210" s="37"/>
      <c r="L210" s="37"/>
      <c r="M210" s="37"/>
      <c r="N210" s="38"/>
      <c r="O210" s="35"/>
      <c r="P210" s="39"/>
      <c r="Q210" s="40"/>
    </row>
    <row r="211" spans="1:18" s="112" customFormat="1" ht="27" customHeight="1" x14ac:dyDescent="0.25">
      <c r="A211" s="84" t="s">
        <v>19</v>
      </c>
      <c r="B211" s="41"/>
      <c r="C211" s="108" t="s">
        <v>334</v>
      </c>
      <c r="D211" s="108" t="s">
        <v>290</v>
      </c>
      <c r="E211" s="109" t="s">
        <v>20</v>
      </c>
      <c r="F211" s="109">
        <v>0</v>
      </c>
      <c r="G211" s="110">
        <f>F211*$G$4</f>
        <v>0</v>
      </c>
      <c r="H211" s="110">
        <f>G211-I211</f>
        <v>0</v>
      </c>
      <c r="I211" s="110">
        <f>G211*$I$4</f>
        <v>0</v>
      </c>
      <c r="J211" s="109">
        <v>0</v>
      </c>
      <c r="K211" s="110">
        <f>J211*$K$4</f>
        <v>0</v>
      </c>
      <c r="L211" s="110">
        <f>K211-M211</f>
        <v>0</v>
      </c>
      <c r="M211" s="111">
        <f>K211*$M$4</f>
        <v>0</v>
      </c>
      <c r="N211" s="109"/>
      <c r="O211" s="123"/>
      <c r="P211" s="212">
        <f>Q211</f>
        <v>0</v>
      </c>
      <c r="Q211" s="212">
        <f>IF($J211&gt;500000,(500000*0.2)-($I211+$M211),IF($J211+$F211&gt;500000,($J211*0.2)+((500000-$J211)*0.05)-($I211+$M211),IF($J211+$F211&lt;500000,(($J211*0.2)+($F211*0.05))-($I211+$M211),"n/a")))</f>
        <v>0</v>
      </c>
      <c r="R211" s="42">
        <f>SUM(Q211-H211-L211)</f>
        <v>0</v>
      </c>
    </row>
    <row r="212" spans="1:18" s="112" customFormat="1" ht="27" customHeight="1" thickBot="1" x14ac:dyDescent="0.3">
      <c r="A212" s="85" t="s">
        <v>21</v>
      </c>
      <c r="B212" s="41"/>
      <c r="C212" s="113" t="s">
        <v>334</v>
      </c>
      <c r="D212" s="113" t="s">
        <v>290</v>
      </c>
      <c r="E212" s="109" t="s">
        <v>20</v>
      </c>
      <c r="F212" s="109">
        <v>0</v>
      </c>
      <c r="G212" s="110">
        <f>F212*$G$4</f>
        <v>0</v>
      </c>
      <c r="H212" s="110">
        <f>G212-I212</f>
        <v>0</v>
      </c>
      <c r="I212" s="110">
        <f>G212*$I$4</f>
        <v>0</v>
      </c>
      <c r="J212" s="109">
        <v>0</v>
      </c>
      <c r="K212" s="110">
        <f>J212*$K$4</f>
        <v>0</v>
      </c>
      <c r="L212" s="110">
        <f>K212-M212</f>
        <v>0</v>
      </c>
      <c r="M212" s="111">
        <f>K212*$M$4</f>
        <v>0</v>
      </c>
      <c r="N212" s="109"/>
      <c r="P212" s="212">
        <f>Q212-Q211</f>
        <v>0</v>
      </c>
      <c r="Q212" s="212">
        <f>IF(SUM($J211:$J212)&gt;500000,(500000*0.2)-((SUM($I211:$I212)+SUM($M211:$M212))),IF(SUM($J211:$J212)+SUM($F211:$F212)&gt;500000,(SUM($J211:$J212)*0.2)+((500000-SUM($J211:$J212))*0.05)-(SUM($I211:$I212)+SUM($M211:$M212)),IF(SUM($J211:$J212)+SUM($F211:$F212)&lt;500000,((SUM($J211:$J212)*0.2)+(SUM($F211:$F212)*0.05))-(SUM($I211:$I212)+SUM($M211:$M212)),"n/a")))</f>
        <v>0</v>
      </c>
      <c r="R212" s="42">
        <f>SUM(Q212-H212-L212)</f>
        <v>0</v>
      </c>
    </row>
    <row r="213" spans="1:18" s="112" customFormat="1" ht="27" customHeight="1" thickBot="1" x14ac:dyDescent="0.3">
      <c r="A213" s="150" t="s">
        <v>22</v>
      </c>
      <c r="B213" s="59"/>
      <c r="C213" s="152" t="s">
        <v>334</v>
      </c>
      <c r="D213" s="152" t="s">
        <v>290</v>
      </c>
      <c r="E213" s="153" t="s">
        <v>20</v>
      </c>
      <c r="F213" s="153">
        <v>0</v>
      </c>
      <c r="G213" s="145">
        <f>F213*$G$4</f>
        <v>0</v>
      </c>
      <c r="H213" s="145">
        <f>G213-I213</f>
        <v>0</v>
      </c>
      <c r="I213" s="145">
        <f>G213*$I$4</f>
        <v>0</v>
      </c>
      <c r="J213" s="153">
        <v>0</v>
      </c>
      <c r="K213" s="145">
        <f>J213*$K$4</f>
        <v>0</v>
      </c>
      <c r="L213" s="145">
        <f>K213-M213</f>
        <v>0</v>
      </c>
      <c r="M213" s="154">
        <f>K213*$M$4</f>
        <v>0</v>
      </c>
      <c r="N213" s="109"/>
      <c r="O213" s="155"/>
      <c r="P213" s="252">
        <f>Q213-Q216</f>
        <v>0</v>
      </c>
      <c r="Q213" s="252">
        <f>IF(SUM($J212:$J214)&gt;500000,(500000*0.2)-((SUM($I212:$I214)+SUM($M212:$M214))),IF(SUM($J212:$J214)+SUM($F212:$F214)&gt;500000,(SUM($J212:$J214)*0.2)+((500000-SUM($J212:$J214))*0.05)-(SUM($I212:$I214)+SUM($M212:$M214)),IF(SUM($J212:$J214)+SUM($F212:$F214)&lt;500000,((SUM($J212:$J214)*0.2)+(SUM($F212:$F214)*0.05))-(SUM($I212:$I214)+SUM($M212:$M214)),"n/a")))</f>
        <v>0</v>
      </c>
      <c r="R213" s="66">
        <f>SUM(Q213-H213-L213)</f>
        <v>0</v>
      </c>
    </row>
    <row r="214" spans="1:18" s="112" customFormat="1" ht="27" customHeight="1" x14ac:dyDescent="0.25">
      <c r="A214" s="87" t="s">
        <v>23</v>
      </c>
      <c r="B214" s="41"/>
      <c r="C214" s="115" t="s">
        <v>334</v>
      </c>
      <c r="D214" s="115" t="s">
        <v>290</v>
      </c>
      <c r="E214" s="109" t="s">
        <v>20</v>
      </c>
      <c r="F214" s="109">
        <v>0</v>
      </c>
      <c r="G214" s="110">
        <f>F214*$G$4</f>
        <v>0</v>
      </c>
      <c r="H214" s="110">
        <f>G214-I214</f>
        <v>0</v>
      </c>
      <c r="I214" s="110">
        <f>G214*$I$4</f>
        <v>0</v>
      </c>
      <c r="J214" s="109">
        <v>0</v>
      </c>
      <c r="K214" s="110">
        <f>J214*$K$4</f>
        <v>0</v>
      </c>
      <c r="L214" s="110">
        <f>K214-M214</f>
        <v>0</v>
      </c>
      <c r="M214" s="111">
        <f>K214*$M$4</f>
        <v>0</v>
      </c>
      <c r="N214" s="109"/>
      <c r="P214" s="212">
        <f>Q214-Q212</f>
        <v>0</v>
      </c>
      <c r="Q214" s="212">
        <f>IF(SUM($J211:$J214)&gt;500000,(500000*0.2)-((SUM($I211:$I214)+SUM($M211:$M214))),IF(SUM($J211:$J214)+SUM($F211:$F214)&gt;500000,(SUM($J211:$J214)*0.2)+((500000-SUM($J211:$J214))*0.05)-(SUM($I211:$I214)+SUM($M211:$M214)),IF(SUM($J211:$J214)+SUM($F211:$F214)&lt;500000,((SUM($J211:$J214)*0.2)+(SUM($F211:$F214)*0.05))-(SUM($I211:$I214)+SUM($M211:$M214)),"n/a")))</f>
        <v>0</v>
      </c>
      <c r="R214" s="42">
        <f>SUM(Q214-H214-L214)</f>
        <v>0</v>
      </c>
    </row>
    <row r="215" spans="1:18" s="112" customFormat="1" ht="27" customHeight="1" x14ac:dyDescent="0.2">
      <c r="A215" s="151" t="s">
        <v>24</v>
      </c>
      <c r="B215" s="22"/>
      <c r="C215" s="151" t="s">
        <v>334</v>
      </c>
      <c r="D215" s="151" t="s">
        <v>290</v>
      </c>
      <c r="E215" s="151"/>
      <c r="F215" s="277">
        <f t="shared" ref="F215:M215" si="35">SUM(F211:F214)</f>
        <v>0</v>
      </c>
      <c r="G215" s="275">
        <f t="shared" si="35"/>
        <v>0</v>
      </c>
      <c r="H215" s="275">
        <f t="shared" si="35"/>
        <v>0</v>
      </c>
      <c r="I215" s="275">
        <f t="shared" si="35"/>
        <v>0</v>
      </c>
      <c r="J215" s="277">
        <f t="shared" si="35"/>
        <v>0</v>
      </c>
      <c r="K215" s="275">
        <f t="shared" si="35"/>
        <v>0</v>
      </c>
      <c r="L215" s="275">
        <f t="shared" si="35"/>
        <v>0</v>
      </c>
      <c r="M215" s="289">
        <f t="shared" si="35"/>
        <v>0</v>
      </c>
      <c r="N215" s="281"/>
      <c r="O215" s="290"/>
      <c r="P215" s="275">
        <f>SUM(P211:P214)</f>
        <v>0</v>
      </c>
      <c r="Q215" s="157"/>
      <c r="R215" s="23">
        <f>SUM(R212:R214)</f>
        <v>0</v>
      </c>
    </row>
    <row r="216" spans="1:18" s="28" customFormat="1" ht="4.1500000000000004" customHeight="1" x14ac:dyDescent="0.2">
      <c r="A216" s="35"/>
      <c r="B216" s="31"/>
      <c r="C216" s="36"/>
      <c r="D216" s="36"/>
      <c r="E216" s="36"/>
      <c r="F216" s="36"/>
      <c r="G216" s="37"/>
      <c r="H216" s="37"/>
      <c r="I216" s="37"/>
      <c r="J216" s="36"/>
      <c r="K216" s="37"/>
      <c r="L216" s="37"/>
      <c r="M216" s="37"/>
      <c r="N216" s="38"/>
      <c r="O216" s="35"/>
      <c r="P216" s="39"/>
      <c r="Q216" s="40"/>
    </row>
    <row r="217" spans="1:18" s="112" customFormat="1" ht="27" customHeight="1" x14ac:dyDescent="0.25">
      <c r="A217" s="84" t="s">
        <v>19</v>
      </c>
      <c r="B217" s="41"/>
      <c r="C217" s="108" t="s">
        <v>334</v>
      </c>
      <c r="D217" s="108" t="s">
        <v>289</v>
      </c>
      <c r="E217" s="109" t="s">
        <v>20</v>
      </c>
      <c r="F217" s="109">
        <v>0</v>
      </c>
      <c r="G217" s="110">
        <f>F217*$G$4</f>
        <v>0</v>
      </c>
      <c r="H217" s="110">
        <f>G217-I217</f>
        <v>0</v>
      </c>
      <c r="I217" s="110">
        <f>G217*$I$4</f>
        <v>0</v>
      </c>
      <c r="J217" s="109">
        <v>0</v>
      </c>
      <c r="K217" s="110">
        <f>J217*$K$4</f>
        <v>0</v>
      </c>
      <c r="L217" s="110">
        <f>K217-M217</f>
        <v>0</v>
      </c>
      <c r="M217" s="111">
        <f>K217*$M$4</f>
        <v>0</v>
      </c>
      <c r="N217" s="109"/>
      <c r="P217" s="212">
        <f>Q217</f>
        <v>0</v>
      </c>
      <c r="Q217" s="212">
        <f>IF($J217&gt;500000,(500000*0.2)-($I217+$M217),IF($J217+$F217&gt;500000,($J217*0.2)+((500000-$J217)*0.05)-($I217+$M217),IF($J217+$F217&lt;500000,(($J217*0.2)+($F217*0.05))-($I217+$M217),"n/a")))</f>
        <v>0</v>
      </c>
      <c r="R217" s="42">
        <f>SUM(Q217-H217-L217)</f>
        <v>0</v>
      </c>
    </row>
    <row r="218" spans="1:18" s="112" customFormat="1" ht="27" customHeight="1" thickBot="1" x14ac:dyDescent="0.3">
      <c r="A218" s="85" t="s">
        <v>21</v>
      </c>
      <c r="B218" s="41"/>
      <c r="C218" s="113" t="s">
        <v>334</v>
      </c>
      <c r="D218" s="113" t="s">
        <v>289</v>
      </c>
      <c r="E218" s="109" t="s">
        <v>20</v>
      </c>
      <c r="F218" s="109">
        <v>0</v>
      </c>
      <c r="G218" s="110">
        <f>F218*$G$4</f>
        <v>0</v>
      </c>
      <c r="H218" s="110">
        <f>G218-I218</f>
        <v>0</v>
      </c>
      <c r="I218" s="110">
        <f>G218*$I$4</f>
        <v>0</v>
      </c>
      <c r="J218" s="109">
        <v>0</v>
      </c>
      <c r="K218" s="110">
        <f>J218*$K$4</f>
        <v>0</v>
      </c>
      <c r="L218" s="110">
        <f>K218-M218</f>
        <v>0</v>
      </c>
      <c r="M218" s="111">
        <f>K218*$M$4</f>
        <v>0</v>
      </c>
      <c r="N218" s="109"/>
      <c r="P218" s="212">
        <f>Q218-Q217</f>
        <v>0</v>
      </c>
      <c r="Q218" s="212">
        <f>IF(SUM($J217:$J218)&gt;500000,(500000*0.2)-((SUM($I217:$I218)+SUM($M217:$M218))),IF(SUM($J217:$J218)+SUM($F217:$F218)&gt;500000,(SUM($J217:$J218)*0.2)+((500000-SUM($J217:$J218))*0.05)-(SUM($I217:$I218)+SUM($M217:$M218)),IF(SUM($J217:$J218)+SUM($F217:$F218)&lt;500000,((SUM($J217:$J218)*0.2)+(SUM($F217:$F218)*0.05))-(SUM($I217:$I218)+SUM($M217:$M218)),"n/a")))</f>
        <v>0</v>
      </c>
      <c r="R218" s="42">
        <f>SUM(Q218-H218-L218)</f>
        <v>0</v>
      </c>
    </row>
    <row r="219" spans="1:18" s="112" customFormat="1" ht="27" customHeight="1" thickBot="1" x14ac:dyDescent="0.3">
      <c r="A219" s="150" t="s">
        <v>22</v>
      </c>
      <c r="B219" s="59"/>
      <c r="C219" s="152" t="s">
        <v>334</v>
      </c>
      <c r="D219" s="152" t="s">
        <v>289</v>
      </c>
      <c r="E219" s="153" t="s">
        <v>20</v>
      </c>
      <c r="F219" s="153">
        <v>0</v>
      </c>
      <c r="G219" s="145">
        <f>F219*$G$4</f>
        <v>0</v>
      </c>
      <c r="H219" s="145">
        <f>G219-I219</f>
        <v>0</v>
      </c>
      <c r="I219" s="145">
        <f>G219*$I$4</f>
        <v>0</v>
      </c>
      <c r="J219" s="153">
        <v>0</v>
      </c>
      <c r="K219" s="145">
        <f>J219*$K$4</f>
        <v>0</v>
      </c>
      <c r="L219" s="145">
        <f>K219-M219</f>
        <v>0</v>
      </c>
      <c r="M219" s="154">
        <f>K219*$M$4</f>
        <v>0</v>
      </c>
      <c r="N219" s="109"/>
      <c r="O219" s="155"/>
      <c r="P219" s="252">
        <f>Q219-Q222</f>
        <v>0</v>
      </c>
      <c r="Q219" s="252">
        <f>IF(SUM($J218:$J220)&gt;500000,(500000*0.2)-((SUM($I218:$I220)+SUM($M218:$M220))),IF(SUM($J218:$J220)+SUM($F218:$F220)&gt;500000,(SUM($J218:$J220)*0.2)+((500000-SUM($J218:$J220))*0.05)-(SUM($I218:$I220)+SUM($M218:$M220)),IF(SUM($J218:$J220)+SUM($F218:$F220)&lt;500000,((SUM($J218:$J220)*0.2)+(SUM($F218:$F220)*0.05))-(SUM($I218:$I220)+SUM($M218:$M220)),"n/a")))</f>
        <v>0</v>
      </c>
      <c r="R219" s="66">
        <f>SUM(Q219-H219-L219)</f>
        <v>0</v>
      </c>
    </row>
    <row r="220" spans="1:18" s="112" customFormat="1" ht="27" customHeight="1" x14ac:dyDescent="0.25">
      <c r="A220" s="87" t="s">
        <v>23</v>
      </c>
      <c r="B220" s="41"/>
      <c r="C220" s="115" t="s">
        <v>334</v>
      </c>
      <c r="D220" s="115" t="s">
        <v>289</v>
      </c>
      <c r="E220" s="109" t="s">
        <v>20</v>
      </c>
      <c r="F220" s="109">
        <v>0</v>
      </c>
      <c r="G220" s="110">
        <f>F220*$G$4</f>
        <v>0</v>
      </c>
      <c r="H220" s="110">
        <f>G220-I220</f>
        <v>0</v>
      </c>
      <c r="I220" s="110">
        <f>G220*$I$4</f>
        <v>0</v>
      </c>
      <c r="J220" s="109">
        <v>0</v>
      </c>
      <c r="K220" s="110">
        <f>J220*$K$4</f>
        <v>0</v>
      </c>
      <c r="L220" s="110">
        <f>K220-M220</f>
        <v>0</v>
      </c>
      <c r="M220" s="111">
        <f>K220*$M$4</f>
        <v>0</v>
      </c>
      <c r="N220" s="109"/>
      <c r="P220" s="212">
        <f>Q220-Q218</f>
        <v>0</v>
      </c>
      <c r="Q220" s="212">
        <f>IF(SUM($J217:$J220)&gt;500000,(500000*0.2)-((SUM($I217:$I220)+SUM($M217:$M220))),IF(SUM($J217:$J220)+SUM($F217:$F220)&gt;500000,(SUM($J217:$J220)*0.2)+((500000-SUM($J217:$J220))*0.05)-(SUM($I217:$I220)+SUM($M217:$M220)),IF(SUM($J217:$J220)+SUM($F217:$F220)&lt;500000,((SUM($J217:$J220)*0.2)+(SUM($F217:$F220)*0.05))-(SUM($I217:$I220)+SUM($M217:$M220)),"n/a")))</f>
        <v>0</v>
      </c>
      <c r="R220" s="42">
        <f>SUM(Q220-H220-L220)</f>
        <v>0</v>
      </c>
    </row>
    <row r="221" spans="1:18" s="112" customFormat="1" ht="27" customHeight="1" x14ac:dyDescent="0.2">
      <c r="A221" s="151" t="s">
        <v>24</v>
      </c>
      <c r="B221" s="22"/>
      <c r="C221" s="151" t="s">
        <v>334</v>
      </c>
      <c r="D221" s="151" t="s">
        <v>289</v>
      </c>
      <c r="E221" s="151"/>
      <c r="F221" s="277">
        <f t="shared" ref="F221:M221" si="36">SUM(F217:F220)</f>
        <v>0</v>
      </c>
      <c r="G221" s="275">
        <f t="shared" si="36"/>
        <v>0</v>
      </c>
      <c r="H221" s="275">
        <f t="shared" si="36"/>
        <v>0</v>
      </c>
      <c r="I221" s="275">
        <f t="shared" si="36"/>
        <v>0</v>
      </c>
      <c r="J221" s="277">
        <f t="shared" si="36"/>
        <v>0</v>
      </c>
      <c r="K221" s="275">
        <f t="shared" si="36"/>
        <v>0</v>
      </c>
      <c r="L221" s="275">
        <f t="shared" si="36"/>
        <v>0</v>
      </c>
      <c r="M221" s="289">
        <f t="shared" si="36"/>
        <v>0</v>
      </c>
      <c r="N221" s="281"/>
      <c r="O221" s="290"/>
      <c r="P221" s="275">
        <f>SUM(P217:P220)</f>
        <v>0</v>
      </c>
      <c r="Q221" s="157"/>
      <c r="R221" s="23">
        <f>SUM(R218:R220)</f>
        <v>0</v>
      </c>
    </row>
    <row r="222" spans="1:18" s="28" customFormat="1" ht="4.1500000000000004" customHeight="1" x14ac:dyDescent="0.2">
      <c r="A222" s="68"/>
      <c r="B222" s="60"/>
      <c r="C222" s="70"/>
      <c r="D222" s="70"/>
      <c r="E222" s="70"/>
      <c r="F222" s="70"/>
      <c r="G222" s="71"/>
      <c r="H222" s="71"/>
      <c r="I222" s="71"/>
      <c r="J222" s="70"/>
      <c r="K222" s="71"/>
      <c r="L222" s="71"/>
      <c r="M222" s="71"/>
      <c r="N222" s="38"/>
      <c r="O222" s="68"/>
      <c r="P222" s="73"/>
      <c r="Q222" s="74"/>
    </row>
    <row r="223" spans="1:18" s="149" customFormat="1" ht="27" customHeight="1" x14ac:dyDescent="0.25">
      <c r="A223" s="140" t="s">
        <v>19</v>
      </c>
      <c r="B223" s="24"/>
      <c r="C223" s="141" t="s">
        <v>67</v>
      </c>
      <c r="D223" s="141" t="s">
        <v>68</v>
      </c>
      <c r="E223" s="141" t="s">
        <v>20</v>
      </c>
      <c r="F223" s="141">
        <v>98605.86</v>
      </c>
      <c r="G223" s="259">
        <f>F223*$G$4</f>
        <v>4930.2930000000006</v>
      </c>
      <c r="H223" s="259">
        <f>G223-I223</f>
        <v>4782.3842100000002</v>
      </c>
      <c r="I223" s="259">
        <f>G223*$I$4</f>
        <v>147.90879000000001</v>
      </c>
      <c r="J223" s="141">
        <v>3317.16</v>
      </c>
      <c r="K223" s="259">
        <f>J223*$K$4</f>
        <v>663.43200000000002</v>
      </c>
      <c r="L223" s="259">
        <f>K223-M223</f>
        <v>643.52904000000001</v>
      </c>
      <c r="M223" s="260">
        <f>K223*$M$4</f>
        <v>19.90296</v>
      </c>
      <c r="N223" s="141"/>
      <c r="O223" s="261"/>
      <c r="P223" s="262">
        <f>Q223</f>
        <v>5425.9132500000005</v>
      </c>
      <c r="Q223" s="262">
        <f>IF($J223&gt;500000,(500000*0.2)-($I223+$M223),IF($J223+$F223&gt;500000,($J223*0.2)+((500000-$J223)*0.05)-($I223+$M223),IF($J223+$F223&lt;500000,(($J223*0.2)+($F223*0.05))-($I223+$M223),"n/a")))</f>
        <v>5425.9132500000005</v>
      </c>
      <c r="R223" s="34">
        <f>SUM(Q223-H223-L223)</f>
        <v>3.4106051316484809E-13</v>
      </c>
    </row>
    <row r="224" spans="1:18" s="149" customFormat="1" ht="27" customHeight="1" thickBot="1" x14ac:dyDescent="0.3">
      <c r="A224" s="140" t="s">
        <v>21</v>
      </c>
      <c r="B224" s="77"/>
      <c r="C224" s="141" t="s">
        <v>67</v>
      </c>
      <c r="D224" s="141" t="s">
        <v>68</v>
      </c>
      <c r="E224" s="141" t="s">
        <v>20</v>
      </c>
      <c r="F224" s="141">
        <v>86113.68</v>
      </c>
      <c r="G224" s="259">
        <f>F224*$G$4</f>
        <v>4305.6840000000002</v>
      </c>
      <c r="H224" s="259">
        <f>G224-I224</f>
        <v>4176.5134800000005</v>
      </c>
      <c r="I224" s="259">
        <f>G224*$I$4</f>
        <v>129.17052000000001</v>
      </c>
      <c r="J224" s="141">
        <v>258.10000000000002</v>
      </c>
      <c r="K224" s="259">
        <f>J224*$K$4</f>
        <v>51.620000000000005</v>
      </c>
      <c r="L224" s="259">
        <f>K224-M224</f>
        <v>50.071400000000004</v>
      </c>
      <c r="M224" s="260">
        <f>K224*$M$4</f>
        <v>1.5486</v>
      </c>
      <c r="N224" s="141"/>
      <c r="O224" s="261"/>
      <c r="P224" s="262">
        <f>Q224-Q223</f>
        <v>4226.5848799999976</v>
      </c>
      <c r="Q224" s="262">
        <f>IF(SUM($J223:$J224)&gt;500000,(500000*0.2)-((SUM($I223:$I224)+SUM($M223:$M224))),IF(SUM($J223:$J224)+SUM($F223:$F224)&gt;500000,(SUM($J223:$J224)*0.2)+((500000-SUM($J223:$J224))*0.05)-(SUM($I223:$I224)+SUM($M223:$M224)),IF(SUM($J223:$J224)+SUM($F223:$F224)&lt;500000,((SUM($J223:$J224)*0.2)+(SUM($F223:$F224)*0.05))-(SUM($I223:$I224)+SUM($M223:$M224)),"n/a")))</f>
        <v>9652.4981299999981</v>
      </c>
      <c r="R224" s="78">
        <f>SUM(Q224-H224-L224)</f>
        <v>5425.9132499999978</v>
      </c>
    </row>
    <row r="225" spans="1:18" s="112" customFormat="1" ht="27" customHeight="1" thickBot="1" x14ac:dyDescent="0.25">
      <c r="A225" s="150" t="s">
        <v>22</v>
      </c>
      <c r="B225" s="58"/>
      <c r="C225" s="152" t="s">
        <v>67</v>
      </c>
      <c r="D225" s="152" t="s">
        <v>68</v>
      </c>
      <c r="E225" s="153" t="s">
        <v>20</v>
      </c>
      <c r="F225" s="153">
        <v>0</v>
      </c>
      <c r="G225" s="145">
        <f>F225*$G$4</f>
        <v>0</v>
      </c>
      <c r="H225" s="145">
        <f>G225-I225</f>
        <v>0</v>
      </c>
      <c r="I225" s="145">
        <f>G225*$I$4</f>
        <v>0</v>
      </c>
      <c r="J225" s="153">
        <v>0</v>
      </c>
      <c r="K225" s="145">
        <f>J225*$K$4</f>
        <v>0</v>
      </c>
      <c r="L225" s="145">
        <f>K225-M225</f>
        <v>0</v>
      </c>
      <c r="M225" s="154">
        <f>K225*$M$4</f>
        <v>0</v>
      </c>
      <c r="N225" s="109"/>
      <c r="O225" s="155"/>
      <c r="P225" s="252">
        <f>Q225-Q228</f>
        <v>4226.5848800000003</v>
      </c>
      <c r="Q225" s="252">
        <f>IF(SUM($J224:$J226)&gt;500000,(500000*0.2)-((SUM($I224:$I226)+SUM($M224:$M226))),IF(SUM($J224:$J226)+SUM($F224:$F226)&gt;500000,(SUM($J224:$J226)*0.2)+((500000-SUM($J224:$J226))*0.05)-(SUM($I224:$I226)+SUM($M224:$M226)),IF(SUM($J224:$J226)+SUM($F224:$F226)&lt;500000,((SUM($J224:$J226)*0.2)+(SUM($F224:$F226)*0.05))-(SUM($I224:$I226)+SUM($M224:$M226)),"n/a")))</f>
        <v>4226.5848800000003</v>
      </c>
      <c r="R225" s="65">
        <f>SUM(Q225-H225-L225)</f>
        <v>4226.5848800000003</v>
      </c>
    </row>
    <row r="226" spans="1:18" s="112" customFormat="1" ht="27" customHeight="1" x14ac:dyDescent="0.2">
      <c r="A226" s="87" t="s">
        <v>23</v>
      </c>
      <c r="B226" s="24"/>
      <c r="C226" s="115" t="s">
        <v>67</v>
      </c>
      <c r="D226" s="115" t="s">
        <v>68</v>
      </c>
      <c r="E226" s="109" t="s">
        <v>20</v>
      </c>
      <c r="F226" s="109">
        <v>0</v>
      </c>
      <c r="G226" s="110">
        <f>F226*$G$4</f>
        <v>0</v>
      </c>
      <c r="H226" s="110">
        <f>G226-I226</f>
        <v>0</v>
      </c>
      <c r="I226" s="110">
        <f>G226*$I$4</f>
        <v>0</v>
      </c>
      <c r="J226" s="109">
        <v>0</v>
      </c>
      <c r="K226" s="110">
        <f>J226*$K$4</f>
        <v>0</v>
      </c>
      <c r="L226" s="110">
        <f>K226-M226</f>
        <v>0</v>
      </c>
      <c r="M226" s="111">
        <f>K226*$M$4</f>
        <v>0</v>
      </c>
      <c r="N226" s="109"/>
      <c r="P226" s="212">
        <f>Q226-Q224</f>
        <v>0</v>
      </c>
      <c r="Q226" s="212">
        <f>IF(SUM($J223:$J226)&gt;500000,(500000*0.2)-((SUM($I223:$I226)+SUM($M223:$M226))),IF(SUM($J223:$J226)+SUM($F223:$F226)&gt;500000,(SUM($J223:$J226)*0.2)+((500000-SUM($J223:$J226))*0.05)-(SUM($I223:$I226)+SUM($M223:$M226)),IF(SUM($J223:$J226)+SUM($F223:$F226)&lt;500000,((SUM($J223:$J226)*0.2)+(SUM($F223:$F226)*0.05))-(SUM($I223:$I226)+SUM($M223:$M226)),"n/a")))</f>
        <v>9652.4981299999981</v>
      </c>
      <c r="R226" s="34">
        <f>SUM(Q226-H226-L226)</f>
        <v>9652.4981299999981</v>
      </c>
    </row>
    <row r="227" spans="1:18" s="112" customFormat="1" ht="27" customHeight="1" x14ac:dyDescent="0.2">
      <c r="A227" s="151" t="s">
        <v>24</v>
      </c>
      <c r="B227" s="22"/>
      <c r="C227" s="151" t="s">
        <v>67</v>
      </c>
      <c r="D227" s="151" t="s">
        <v>68</v>
      </c>
      <c r="E227" s="151"/>
      <c r="F227" s="277">
        <f t="shared" ref="F227:M227" si="37">SUM(F223:F226)</f>
        <v>184719.53999999998</v>
      </c>
      <c r="G227" s="275">
        <f t="shared" si="37"/>
        <v>9235.9770000000008</v>
      </c>
      <c r="H227" s="275">
        <f t="shared" si="37"/>
        <v>8958.8976900000016</v>
      </c>
      <c r="I227" s="275">
        <f t="shared" si="37"/>
        <v>277.07931000000002</v>
      </c>
      <c r="J227" s="277">
        <f t="shared" si="37"/>
        <v>3575.2599999999998</v>
      </c>
      <c r="K227" s="275">
        <f t="shared" si="37"/>
        <v>715.05200000000002</v>
      </c>
      <c r="L227" s="275">
        <f t="shared" si="37"/>
        <v>693.60044000000005</v>
      </c>
      <c r="M227" s="289">
        <f t="shared" si="37"/>
        <v>21.451560000000001</v>
      </c>
      <c r="N227" s="281"/>
      <c r="O227" s="290"/>
      <c r="P227" s="275">
        <f>SUM(P223:P226)</f>
        <v>13879.083009999998</v>
      </c>
      <c r="Q227" s="157"/>
      <c r="R227" s="23">
        <f>SUM(R224:R226)</f>
        <v>19304.996259999996</v>
      </c>
    </row>
    <row r="228" spans="1:18" s="28" customFormat="1" ht="4.1500000000000004" customHeight="1" x14ac:dyDescent="0.2">
      <c r="A228" s="68"/>
      <c r="B228" s="60"/>
      <c r="C228" s="70"/>
      <c r="D228" s="70"/>
      <c r="E228" s="70"/>
      <c r="F228" s="70"/>
      <c r="G228" s="71"/>
      <c r="H228" s="71"/>
      <c r="I228" s="71"/>
      <c r="J228" s="70"/>
      <c r="K228" s="71"/>
      <c r="L228" s="71"/>
      <c r="M228" s="71"/>
      <c r="N228" s="38"/>
      <c r="O228" s="68"/>
      <c r="P228" s="73"/>
      <c r="Q228" s="74"/>
    </row>
    <row r="229" spans="1:18" s="149" customFormat="1" ht="27" customHeight="1" x14ac:dyDescent="0.25">
      <c r="A229" s="140" t="s">
        <v>19</v>
      </c>
      <c r="B229" s="77"/>
      <c r="C229" s="141" t="s">
        <v>69</v>
      </c>
      <c r="D229" s="141" t="s">
        <v>70</v>
      </c>
      <c r="E229" s="141" t="s">
        <v>20</v>
      </c>
      <c r="F229" s="141">
        <v>0</v>
      </c>
      <c r="G229" s="259">
        <f>F229*$G$4</f>
        <v>0</v>
      </c>
      <c r="H229" s="259">
        <f>G229-I229</f>
        <v>0</v>
      </c>
      <c r="I229" s="259">
        <f>G229*$I$4</f>
        <v>0</v>
      </c>
      <c r="J229" s="141">
        <v>0</v>
      </c>
      <c r="K229" s="259">
        <f>J229*$K$4</f>
        <v>0</v>
      </c>
      <c r="L229" s="259">
        <f>K229-M229</f>
        <v>0</v>
      </c>
      <c r="M229" s="260">
        <f>K229*$M$4</f>
        <v>0</v>
      </c>
      <c r="N229" s="141"/>
      <c r="P229" s="262">
        <f>Q229</f>
        <v>0</v>
      </c>
      <c r="Q229" s="262">
        <f>IF($J229&gt;500000,(500000*0.2)-($I229+$M229),IF($J229+$F229&gt;500000,($J229*0.2)+((500000-$J229)*0.05)-($I229+$M229),IF($J229+$F229&lt;500000,(($J229*0.2)+($F229*0.05))-($I229+$M229),"n/a")))</f>
        <v>0</v>
      </c>
      <c r="R229" s="78">
        <f>SUM(Q229-H229-L229)</f>
        <v>0</v>
      </c>
    </row>
    <row r="230" spans="1:18" s="149" customFormat="1" ht="27" customHeight="1" thickBot="1" x14ac:dyDescent="0.3">
      <c r="A230" s="140" t="s">
        <v>21</v>
      </c>
      <c r="B230" s="77"/>
      <c r="C230" s="141" t="s">
        <v>69</v>
      </c>
      <c r="D230" s="141" t="s">
        <v>70</v>
      </c>
      <c r="E230" s="141" t="s">
        <v>20</v>
      </c>
      <c r="F230" s="141">
        <v>0</v>
      </c>
      <c r="G230" s="259">
        <f>F230*$G$4</f>
        <v>0</v>
      </c>
      <c r="H230" s="259">
        <f>G230-I230</f>
        <v>0</v>
      </c>
      <c r="I230" s="259">
        <f>G230*$I$4</f>
        <v>0</v>
      </c>
      <c r="J230" s="141">
        <v>0</v>
      </c>
      <c r="K230" s="259">
        <f>J230*$K$4</f>
        <v>0</v>
      </c>
      <c r="L230" s="259">
        <f>K230-M230</f>
        <v>0</v>
      </c>
      <c r="M230" s="260">
        <f>K230*$M$4</f>
        <v>0</v>
      </c>
      <c r="N230" s="141"/>
      <c r="O230" s="261"/>
      <c r="P230" s="262">
        <f>Q230-Q229</f>
        <v>0</v>
      </c>
      <c r="Q230" s="262">
        <f>IF(SUM($J229:$J230)&gt;500000,(500000*0.2)-((SUM($I229:$I230)+SUM($M229:$M230))),IF(SUM($J229:$J230)+SUM($F229:$F230)&gt;500000,(SUM($J229:$J230)*0.2)+((500000-SUM($J229:$J230))*0.05)-(SUM($I229:$I230)+SUM($M229:$M230)),IF(SUM($J229:$J230)+SUM($F229:$F230)&lt;500000,((SUM($J229:$J230)*0.2)+(SUM($F229:$F230)*0.05))-(SUM($I229:$I230)+SUM($M229:$M230)),"n/a")))</f>
        <v>0</v>
      </c>
      <c r="R230" s="78">
        <f>SUM(Q230-H230-L230)</f>
        <v>0</v>
      </c>
    </row>
    <row r="231" spans="1:18" s="112" customFormat="1" ht="27" customHeight="1" thickBot="1" x14ac:dyDescent="0.3">
      <c r="A231" s="150" t="s">
        <v>22</v>
      </c>
      <c r="B231" s="59"/>
      <c r="C231" s="152" t="s">
        <v>69</v>
      </c>
      <c r="D231" s="152" t="s">
        <v>70</v>
      </c>
      <c r="E231" s="153" t="s">
        <v>20</v>
      </c>
      <c r="F231" s="153">
        <v>0</v>
      </c>
      <c r="G231" s="145">
        <f>F231*$G$4</f>
        <v>0</v>
      </c>
      <c r="H231" s="145">
        <f>G231-I231</f>
        <v>0</v>
      </c>
      <c r="I231" s="145">
        <f>G231*$I$4</f>
        <v>0</v>
      </c>
      <c r="J231" s="153">
        <v>0</v>
      </c>
      <c r="K231" s="145">
        <f>J231*$K$4</f>
        <v>0</v>
      </c>
      <c r="L231" s="145">
        <f>K231-M231</f>
        <v>0</v>
      </c>
      <c r="M231" s="154">
        <f>K231*$M$4</f>
        <v>0</v>
      </c>
      <c r="N231" s="109"/>
      <c r="O231" s="155"/>
      <c r="P231" s="252">
        <f>Q231-Q234</f>
        <v>0</v>
      </c>
      <c r="Q231" s="252">
        <f>IF(SUM($J230:$J232)&gt;500000,(500000*0.2)-((SUM($I230:$I232)+SUM($M230:$M232))),IF(SUM($J230:$J232)+SUM($F230:$F232)&gt;500000,(SUM($J230:$J232)*0.2)+((500000-SUM($J230:$J232))*0.05)-(SUM($I230:$I232)+SUM($M230:$M232)),IF(SUM($J230:$J232)+SUM($F230:$F232)&lt;500000,((SUM($J230:$J232)*0.2)+(SUM($F230:$F232)*0.05))-(SUM($I230:$I232)+SUM($M230:$M232)),"n/a")))</f>
        <v>0</v>
      </c>
      <c r="R231" s="66">
        <f>SUM(Q231-H231-L231)</f>
        <v>0</v>
      </c>
    </row>
    <row r="232" spans="1:18" s="112" customFormat="1" ht="27" customHeight="1" x14ac:dyDescent="0.25">
      <c r="A232" s="87" t="s">
        <v>23</v>
      </c>
      <c r="B232" s="41"/>
      <c r="C232" s="115" t="s">
        <v>69</v>
      </c>
      <c r="D232" s="115" t="s">
        <v>70</v>
      </c>
      <c r="E232" s="109" t="s">
        <v>20</v>
      </c>
      <c r="F232" s="109">
        <v>0</v>
      </c>
      <c r="G232" s="110">
        <f>F232*$G$4</f>
        <v>0</v>
      </c>
      <c r="H232" s="110">
        <f>G232-I232</f>
        <v>0</v>
      </c>
      <c r="I232" s="110">
        <f>G232*$I$4</f>
        <v>0</v>
      </c>
      <c r="J232" s="109">
        <v>0</v>
      </c>
      <c r="K232" s="110">
        <f>J232*$K$4</f>
        <v>0</v>
      </c>
      <c r="L232" s="110">
        <f>K232-M232</f>
        <v>0</v>
      </c>
      <c r="M232" s="111">
        <f>K232*$M$4</f>
        <v>0</v>
      </c>
      <c r="N232" s="109"/>
      <c r="O232" s="123"/>
      <c r="P232" s="212">
        <f>Q232-Q230</f>
        <v>0</v>
      </c>
      <c r="Q232" s="212">
        <f>IF(SUM($J229:$J232)&gt;500000,(500000*0.2)-((SUM($I229:$I232)+SUM($M229:$M232))),IF(SUM($J229:$J232)+SUM($F229:$F232)&gt;500000,(SUM($J229:$J232)*0.2)+((500000-SUM($J229:$J232))*0.05)-(SUM($I229:$I232)+SUM($M229:$M232)),IF(SUM($J229:$J232)+SUM($F229:$F232)&lt;500000,((SUM($J229:$J232)*0.2)+(SUM($F229:$F232)*0.05))-(SUM($I229:$I232)+SUM($M229:$M232)),"n/a")))</f>
        <v>0</v>
      </c>
      <c r="R232" s="42">
        <f>SUM(Q232-H232-L232)</f>
        <v>0</v>
      </c>
    </row>
    <row r="233" spans="1:18" s="112" customFormat="1" ht="27" customHeight="1" x14ac:dyDescent="0.2">
      <c r="A233" s="151" t="s">
        <v>24</v>
      </c>
      <c r="B233" s="22"/>
      <c r="C233" s="151" t="s">
        <v>69</v>
      </c>
      <c r="D233" s="151" t="s">
        <v>70</v>
      </c>
      <c r="E233" s="151"/>
      <c r="F233" s="277">
        <f t="shared" ref="F233:M233" si="38">SUM(F229:F232)</f>
        <v>0</v>
      </c>
      <c r="G233" s="275">
        <f t="shared" si="38"/>
        <v>0</v>
      </c>
      <c r="H233" s="275">
        <f t="shared" si="38"/>
        <v>0</v>
      </c>
      <c r="I233" s="275">
        <f t="shared" si="38"/>
        <v>0</v>
      </c>
      <c r="J233" s="277">
        <f t="shared" si="38"/>
        <v>0</v>
      </c>
      <c r="K233" s="275">
        <f t="shared" si="38"/>
        <v>0</v>
      </c>
      <c r="L233" s="275">
        <f t="shared" si="38"/>
        <v>0</v>
      </c>
      <c r="M233" s="289">
        <f t="shared" si="38"/>
        <v>0</v>
      </c>
      <c r="N233" s="281"/>
      <c r="O233" s="290"/>
      <c r="P233" s="275">
        <f>SUM(P229:P232)</f>
        <v>0</v>
      </c>
      <c r="Q233" s="157"/>
      <c r="R233" s="23">
        <f>SUM(R230:R232)</f>
        <v>0</v>
      </c>
    </row>
    <row r="234" spans="1:18" s="28" customFormat="1" ht="4.1500000000000004" customHeight="1" x14ac:dyDescent="0.2">
      <c r="A234" s="68"/>
      <c r="B234" s="60"/>
      <c r="C234" s="70"/>
      <c r="D234" s="70"/>
      <c r="E234" s="70"/>
      <c r="F234" s="70"/>
      <c r="G234" s="71"/>
      <c r="H234" s="71"/>
      <c r="I234" s="71"/>
      <c r="J234" s="70"/>
      <c r="K234" s="71"/>
      <c r="L234" s="71"/>
      <c r="M234" s="71"/>
      <c r="N234" s="38"/>
      <c r="O234" s="68"/>
      <c r="P234" s="73"/>
      <c r="Q234" s="74"/>
    </row>
    <row r="235" spans="1:18" s="149" customFormat="1" ht="27" customHeight="1" x14ac:dyDescent="0.25">
      <c r="A235" s="140" t="s">
        <v>19</v>
      </c>
      <c r="B235" s="24"/>
      <c r="C235" s="141" t="s">
        <v>71</v>
      </c>
      <c r="D235" s="141" t="s">
        <v>72</v>
      </c>
      <c r="E235" s="141" t="s">
        <v>20</v>
      </c>
      <c r="F235" s="141">
        <v>0</v>
      </c>
      <c r="G235" s="259">
        <f>F235*$G$4</f>
        <v>0</v>
      </c>
      <c r="H235" s="259">
        <f>G235-I235</f>
        <v>0</v>
      </c>
      <c r="I235" s="259">
        <f>G235*$I$4</f>
        <v>0</v>
      </c>
      <c r="J235" s="141">
        <v>0</v>
      </c>
      <c r="K235" s="259">
        <f>J235*$K$4</f>
        <v>0</v>
      </c>
      <c r="L235" s="259">
        <f>K235-M235</f>
        <v>0</v>
      </c>
      <c r="M235" s="260">
        <f>K235*$M$4</f>
        <v>0</v>
      </c>
      <c r="N235" s="141"/>
      <c r="P235" s="262">
        <f>Q235</f>
        <v>0</v>
      </c>
      <c r="Q235" s="262">
        <f>IF($J235&gt;500000,(500000*0.2)-($I235+$M235),IF($J235+$F235&gt;500000,($J235*0.2)+((500000-$J235)*0.05)-($I235+$M235),IF($J235+$F235&lt;500000,(($J235*0.2)+($F235*0.05))-($I235+$M235),"n/a")))</f>
        <v>0</v>
      </c>
      <c r="R235" s="34">
        <f>SUM(Q235-H235-L235)</f>
        <v>0</v>
      </c>
    </row>
    <row r="236" spans="1:18" s="149" customFormat="1" ht="27" customHeight="1" thickBot="1" x14ac:dyDescent="0.3">
      <c r="A236" s="140" t="s">
        <v>21</v>
      </c>
      <c r="B236" s="77"/>
      <c r="C236" s="141" t="s">
        <v>71</v>
      </c>
      <c r="D236" s="141" t="s">
        <v>72</v>
      </c>
      <c r="E236" s="141" t="s">
        <v>20</v>
      </c>
      <c r="F236" s="141">
        <v>0</v>
      </c>
      <c r="G236" s="259">
        <f>F236*$G$4</f>
        <v>0</v>
      </c>
      <c r="H236" s="259">
        <f>G236-I236</f>
        <v>0</v>
      </c>
      <c r="I236" s="259">
        <f>G236*$I$4</f>
        <v>0</v>
      </c>
      <c r="J236" s="141">
        <v>0</v>
      </c>
      <c r="K236" s="259">
        <f>J236*$K$4</f>
        <v>0</v>
      </c>
      <c r="L236" s="259">
        <f>K236-M236</f>
        <v>0</v>
      </c>
      <c r="M236" s="260">
        <f>K236*$M$4</f>
        <v>0</v>
      </c>
      <c r="N236" s="141"/>
      <c r="P236" s="262">
        <f>Q236-Q235</f>
        <v>0</v>
      </c>
      <c r="Q236" s="262">
        <f>IF(SUM($J235:$J236)&gt;500000,(500000*0.2)-((SUM($I235:$I236)+SUM($M235:$M236))),IF(SUM($J235:$J236)+SUM($F235:$F236)&gt;500000,(SUM($J235:$J236)*0.2)+((500000-SUM($J235:$J236))*0.05)-(SUM($I235:$I236)+SUM($M235:$M236)),IF(SUM($J235:$J236)+SUM($F235:$F236)&lt;500000,((SUM($J235:$J236)*0.2)+(SUM($F235:$F236)*0.05))-(SUM($I235:$I236)+SUM($M235:$M236)),"n/a")))</f>
        <v>0</v>
      </c>
      <c r="R236" s="78">
        <f>SUM(Q236-H236-L236)</f>
        <v>0</v>
      </c>
    </row>
    <row r="237" spans="1:18" s="112" customFormat="1" ht="27" customHeight="1" thickBot="1" x14ac:dyDescent="0.25">
      <c r="A237" s="150" t="s">
        <v>22</v>
      </c>
      <c r="B237" s="58"/>
      <c r="C237" s="152" t="s">
        <v>71</v>
      </c>
      <c r="D237" s="152" t="s">
        <v>72</v>
      </c>
      <c r="E237" s="153" t="s">
        <v>20</v>
      </c>
      <c r="F237" s="153">
        <v>0</v>
      </c>
      <c r="G237" s="145">
        <f>F237*$G$4</f>
        <v>0</v>
      </c>
      <c r="H237" s="145">
        <f>G237-I237</f>
        <v>0</v>
      </c>
      <c r="I237" s="145">
        <f>G237*$I$4</f>
        <v>0</v>
      </c>
      <c r="J237" s="153">
        <v>0</v>
      </c>
      <c r="K237" s="145">
        <f>J237*$K$4</f>
        <v>0</v>
      </c>
      <c r="L237" s="145">
        <f>K237-M237</f>
        <v>0</v>
      </c>
      <c r="M237" s="154">
        <f>K237*$M$4</f>
        <v>0</v>
      </c>
      <c r="N237" s="109"/>
      <c r="O237" s="155"/>
      <c r="P237" s="252">
        <f>Q237-Q240</f>
        <v>0</v>
      </c>
      <c r="Q237" s="252">
        <f>IF(SUM($J236:$J238)&gt;500000,(500000*0.2)-((SUM($I236:$I238)+SUM($M236:$M238))),IF(SUM($J236:$J238)+SUM($F236:$F238)&gt;500000,(SUM($J236:$J238)*0.2)+((500000-SUM($J236:$J238))*0.05)-(SUM($I236:$I238)+SUM($M236:$M238)),IF(SUM($J236:$J238)+SUM($F236:$F238)&lt;500000,((SUM($J236:$J238)*0.2)+(SUM($F236:$F238)*0.05))-(SUM($I236:$I238)+SUM($M236:$M238)),"n/a")))</f>
        <v>0</v>
      </c>
      <c r="R237" s="65">
        <f>SUM(Q237-H237-L237)</f>
        <v>0</v>
      </c>
    </row>
    <row r="238" spans="1:18" s="112" customFormat="1" ht="27" customHeight="1" x14ac:dyDescent="0.25">
      <c r="A238" s="87" t="s">
        <v>23</v>
      </c>
      <c r="B238" s="41"/>
      <c r="C238" s="115" t="s">
        <v>71</v>
      </c>
      <c r="D238" s="115" t="s">
        <v>72</v>
      </c>
      <c r="E238" s="109" t="s">
        <v>20</v>
      </c>
      <c r="F238" s="109">
        <v>0</v>
      </c>
      <c r="G238" s="110">
        <f>F238*$G$4</f>
        <v>0</v>
      </c>
      <c r="H238" s="110">
        <f>G238-I238</f>
        <v>0</v>
      </c>
      <c r="I238" s="110">
        <f>G238*$I$4</f>
        <v>0</v>
      </c>
      <c r="J238" s="109">
        <v>0</v>
      </c>
      <c r="K238" s="110">
        <f>J238*$K$4</f>
        <v>0</v>
      </c>
      <c r="L238" s="110">
        <f>K238-M238</f>
        <v>0</v>
      </c>
      <c r="M238" s="111">
        <f>K238*$M$4</f>
        <v>0</v>
      </c>
      <c r="N238" s="109"/>
      <c r="P238" s="212">
        <f>Q238-Q236</f>
        <v>0</v>
      </c>
      <c r="Q238" s="212">
        <f>IF(SUM($J235:$J238)&gt;500000,(500000*0.2)-((SUM($I235:$I238)+SUM($M235:$M238))),IF(SUM($J235:$J238)+SUM($F235:$F238)&gt;500000,(SUM($J235:$J238)*0.2)+((500000-SUM($J235:$J238))*0.05)-(SUM($I235:$I238)+SUM($M235:$M238)),IF(SUM($J235:$J238)+SUM($F235:$F238)&lt;500000,((SUM($J235:$J238)*0.2)+(SUM($F235:$F238)*0.05))-(SUM($I235:$I238)+SUM($M235:$M238)),"n/a")))</f>
        <v>0</v>
      </c>
      <c r="R238" s="42">
        <f>SUM(Q238-H238-L238)</f>
        <v>0</v>
      </c>
    </row>
    <row r="239" spans="1:18" s="112" customFormat="1" ht="27" customHeight="1" x14ac:dyDescent="0.2">
      <c r="A239" s="151" t="s">
        <v>24</v>
      </c>
      <c r="B239" s="22"/>
      <c r="C239" s="151" t="s">
        <v>71</v>
      </c>
      <c r="D239" s="151" t="s">
        <v>72</v>
      </c>
      <c r="E239" s="151"/>
      <c r="F239" s="277">
        <f t="shared" ref="F239:M239" si="39">SUM(F235:F238)</f>
        <v>0</v>
      </c>
      <c r="G239" s="275">
        <f t="shared" si="39"/>
        <v>0</v>
      </c>
      <c r="H239" s="275">
        <f t="shared" si="39"/>
        <v>0</v>
      </c>
      <c r="I239" s="275">
        <f t="shared" si="39"/>
        <v>0</v>
      </c>
      <c r="J239" s="277">
        <f t="shared" si="39"/>
        <v>0</v>
      </c>
      <c r="K239" s="275">
        <f t="shared" si="39"/>
        <v>0</v>
      </c>
      <c r="L239" s="275">
        <f t="shared" si="39"/>
        <v>0</v>
      </c>
      <c r="M239" s="289">
        <f t="shared" si="39"/>
        <v>0</v>
      </c>
      <c r="N239" s="281"/>
      <c r="O239" s="290"/>
      <c r="P239" s="275">
        <f>SUM(P235:P238)</f>
        <v>0</v>
      </c>
      <c r="Q239" s="157"/>
      <c r="R239" s="23">
        <f>SUM(R236:R238)</f>
        <v>0</v>
      </c>
    </row>
    <row r="240" spans="1:18" s="28" customFormat="1" ht="4.1500000000000004" customHeight="1" x14ac:dyDescent="0.2">
      <c r="A240" s="68"/>
      <c r="B240" s="60"/>
      <c r="C240" s="70"/>
      <c r="D240" s="70"/>
      <c r="E240" s="70"/>
      <c r="F240" s="70"/>
      <c r="G240" s="71"/>
      <c r="H240" s="71"/>
      <c r="I240" s="71"/>
      <c r="J240" s="70"/>
      <c r="K240" s="71"/>
      <c r="L240" s="71"/>
      <c r="M240" s="71"/>
      <c r="N240" s="38"/>
      <c r="O240" s="68"/>
      <c r="P240" s="73"/>
      <c r="Q240" s="74"/>
    </row>
    <row r="241" spans="1:18" s="149" customFormat="1" ht="27" customHeight="1" x14ac:dyDescent="0.25">
      <c r="A241" s="140" t="s">
        <v>19</v>
      </c>
      <c r="B241" s="24"/>
      <c r="C241" s="141" t="s">
        <v>71</v>
      </c>
      <c r="D241" s="141" t="s">
        <v>75</v>
      </c>
      <c r="E241" s="141" t="s">
        <v>20</v>
      </c>
      <c r="F241" s="141">
        <v>55473.29</v>
      </c>
      <c r="G241" s="259">
        <f>F241*$G$4</f>
        <v>2773.6645000000003</v>
      </c>
      <c r="H241" s="259">
        <f>G241-I241</f>
        <v>2690.4545650000005</v>
      </c>
      <c r="I241" s="259">
        <f>G241*$I$4</f>
        <v>83.209935000000002</v>
      </c>
      <c r="J241" s="141">
        <v>570</v>
      </c>
      <c r="K241" s="259">
        <f>J241*$K$4</f>
        <v>114</v>
      </c>
      <c r="L241" s="259">
        <f>K241-M241</f>
        <v>110.58</v>
      </c>
      <c r="M241" s="260">
        <f>K241*$M$4</f>
        <v>3.42</v>
      </c>
      <c r="N241" s="141"/>
      <c r="O241" s="261"/>
      <c r="P241" s="262">
        <f>Q241</f>
        <v>2801.0345650000004</v>
      </c>
      <c r="Q241" s="262">
        <f>IF($J241&gt;500000,(500000*0.2)-($I241+$M241),IF($J241+$F241&gt;500000,($J241*0.2)+((500000-$J241)*0.05)-($I241+$M241),IF($J241+$F241&lt;500000,(($J241*0.2)+($F241*0.05))-($I241+$M241),"n/a")))</f>
        <v>2801.0345650000004</v>
      </c>
      <c r="R241" s="34">
        <f>SUM(Q241-H241-L241)</f>
        <v>-7.1054273576010019E-14</v>
      </c>
    </row>
    <row r="242" spans="1:18" s="149" customFormat="1" ht="27" customHeight="1" thickBot="1" x14ac:dyDescent="0.3">
      <c r="A242" s="140" t="s">
        <v>21</v>
      </c>
      <c r="B242" s="77"/>
      <c r="C242" s="141" t="s">
        <v>71</v>
      </c>
      <c r="D242" s="141" t="s">
        <v>75</v>
      </c>
      <c r="E242" s="141" t="s">
        <v>20</v>
      </c>
      <c r="F242" s="141">
        <v>54346.98</v>
      </c>
      <c r="G242" s="259">
        <f>F242*$G$4</f>
        <v>2717.3490000000002</v>
      </c>
      <c r="H242" s="259">
        <f>G242-I242</f>
        <v>2635.8285300000002</v>
      </c>
      <c r="I242" s="259">
        <f>G242*$I$4</f>
        <v>81.520470000000003</v>
      </c>
      <c r="J242" s="141">
        <v>15030.7</v>
      </c>
      <c r="K242" s="259">
        <f>J242*$K$4</f>
        <v>3006.1400000000003</v>
      </c>
      <c r="L242" s="259">
        <f>K242-M242</f>
        <v>2915.9558000000002</v>
      </c>
      <c r="M242" s="260">
        <f>K242*$M$4</f>
        <v>90.184200000000004</v>
      </c>
      <c r="N242" s="141"/>
      <c r="P242" s="262">
        <v>0</v>
      </c>
      <c r="Q242" s="262">
        <v>0</v>
      </c>
      <c r="R242" s="78">
        <f>SUM(Q242-H242-L242)</f>
        <v>-5551.7843300000004</v>
      </c>
    </row>
    <row r="243" spans="1:18" s="112" customFormat="1" ht="27" customHeight="1" thickBot="1" x14ac:dyDescent="0.25">
      <c r="A243" s="150" t="s">
        <v>22</v>
      </c>
      <c r="B243" s="58"/>
      <c r="C243" s="152" t="s">
        <v>71</v>
      </c>
      <c r="D243" s="152" t="s">
        <v>75</v>
      </c>
      <c r="E243" s="153" t="s">
        <v>20</v>
      </c>
      <c r="F243" s="153">
        <v>0</v>
      </c>
      <c r="G243" s="145">
        <f>F243*$G$4</f>
        <v>0</v>
      </c>
      <c r="H243" s="145">
        <f>G243-I243</f>
        <v>0</v>
      </c>
      <c r="I243" s="145">
        <f>G243*$I$4</f>
        <v>0</v>
      </c>
      <c r="J243" s="153">
        <v>0</v>
      </c>
      <c r="K243" s="145">
        <f>J243*$K$4</f>
        <v>0</v>
      </c>
      <c r="L243" s="145">
        <f>K243-M243</f>
        <v>0</v>
      </c>
      <c r="M243" s="154">
        <f>K243*$M$4</f>
        <v>0</v>
      </c>
      <c r="N243" s="109"/>
      <c r="O243" s="155"/>
      <c r="P243" s="252">
        <v>0</v>
      </c>
      <c r="Q243" s="252">
        <v>0</v>
      </c>
      <c r="R243" s="65">
        <f>SUM(Q243-H243-L243)</f>
        <v>0</v>
      </c>
    </row>
    <row r="244" spans="1:18" s="112" customFormat="1" ht="21" customHeight="1" x14ac:dyDescent="0.25">
      <c r="A244" s="87" t="s">
        <v>23</v>
      </c>
      <c r="B244" s="41"/>
      <c r="C244" s="115" t="s">
        <v>71</v>
      </c>
      <c r="D244" s="115" t="s">
        <v>75</v>
      </c>
      <c r="E244" s="109" t="s">
        <v>20</v>
      </c>
      <c r="F244" s="109">
        <v>0</v>
      </c>
      <c r="G244" s="110">
        <f>F244*$G$4</f>
        <v>0</v>
      </c>
      <c r="H244" s="110">
        <f>G244-I244</f>
        <v>0</v>
      </c>
      <c r="I244" s="110">
        <f>G244*$I$4</f>
        <v>0</v>
      </c>
      <c r="J244" s="109">
        <v>0</v>
      </c>
      <c r="K244" s="110">
        <f>J244*$K$4</f>
        <v>0</v>
      </c>
      <c r="L244" s="110">
        <f>K244-M244</f>
        <v>0</v>
      </c>
      <c r="M244" s="111">
        <f>K244*$M$4</f>
        <v>0</v>
      </c>
      <c r="N244" s="109"/>
      <c r="O244" s="123"/>
      <c r="P244" s="212">
        <v>0</v>
      </c>
      <c r="Q244" s="212">
        <v>0</v>
      </c>
      <c r="R244" s="42">
        <f>SUM(Q244-H244-L244)</f>
        <v>0</v>
      </c>
    </row>
    <row r="245" spans="1:18" s="112" customFormat="1" ht="22.5" customHeight="1" x14ac:dyDescent="0.2">
      <c r="A245" s="151" t="s">
        <v>24</v>
      </c>
      <c r="B245" s="22"/>
      <c r="C245" s="151" t="s">
        <v>71</v>
      </c>
      <c r="D245" s="151" t="s">
        <v>75</v>
      </c>
      <c r="E245" s="151"/>
      <c r="F245" s="277">
        <f t="shared" ref="F245:M245" si="40">SUM(F241:F244)</f>
        <v>109820.27</v>
      </c>
      <c r="G245" s="275">
        <f t="shared" si="40"/>
        <v>5491.0135000000009</v>
      </c>
      <c r="H245" s="275">
        <f t="shared" si="40"/>
        <v>5326.2830950000007</v>
      </c>
      <c r="I245" s="275">
        <f t="shared" si="40"/>
        <v>164.73040500000002</v>
      </c>
      <c r="J245" s="277">
        <f t="shared" si="40"/>
        <v>15600.7</v>
      </c>
      <c r="K245" s="275">
        <f t="shared" si="40"/>
        <v>3120.1400000000003</v>
      </c>
      <c r="L245" s="275">
        <f t="shared" si="40"/>
        <v>3026.5358000000001</v>
      </c>
      <c r="M245" s="289">
        <f t="shared" si="40"/>
        <v>93.604200000000006</v>
      </c>
      <c r="N245" s="281"/>
      <c r="O245" s="290"/>
      <c r="P245" s="275">
        <f>SUM(P241:P244)</f>
        <v>2801.0345650000004</v>
      </c>
      <c r="Q245" s="157"/>
      <c r="R245" s="23">
        <f>SUM(R242:R244)</f>
        <v>-5551.7843300000004</v>
      </c>
    </row>
    <row r="246" spans="1:18" s="28" customFormat="1" ht="4.1500000000000004" customHeight="1" x14ac:dyDescent="0.2">
      <c r="A246" s="68"/>
      <c r="B246" s="60"/>
      <c r="C246" s="70"/>
      <c r="D246" s="70"/>
      <c r="E246" s="70"/>
      <c r="F246" s="70"/>
      <c r="G246" s="71"/>
      <c r="H246" s="71"/>
      <c r="I246" s="71"/>
      <c r="J246" s="70"/>
      <c r="K246" s="71"/>
      <c r="L246" s="71"/>
      <c r="M246" s="71"/>
      <c r="N246" s="38"/>
      <c r="O246" s="68"/>
      <c r="P246" s="73"/>
      <c r="Q246" s="74"/>
    </row>
    <row r="247" spans="1:18" s="149" customFormat="1" ht="22.5" customHeight="1" x14ac:dyDescent="0.25">
      <c r="A247" s="140" t="s">
        <v>19</v>
      </c>
      <c r="B247" s="24"/>
      <c r="C247" s="141" t="s">
        <v>71</v>
      </c>
      <c r="D247" s="141" t="s">
        <v>74</v>
      </c>
      <c r="E247" s="141" t="s">
        <v>20</v>
      </c>
      <c r="F247" s="141">
        <v>2794.74</v>
      </c>
      <c r="G247" s="259">
        <f>F247*$G$4</f>
        <v>139.73699999999999</v>
      </c>
      <c r="H247" s="259">
        <f>G247-I247</f>
        <v>135.54489000000001</v>
      </c>
      <c r="I247" s="259">
        <f>G247*$I$4</f>
        <v>4.1921099999999996</v>
      </c>
      <c r="J247" s="141">
        <v>0</v>
      </c>
      <c r="K247" s="259">
        <f>J247*$K$4</f>
        <v>0</v>
      </c>
      <c r="L247" s="259">
        <f>K247-M247</f>
        <v>0</v>
      </c>
      <c r="M247" s="260">
        <f>K247*$M$4</f>
        <v>0</v>
      </c>
      <c r="N247" s="141"/>
      <c r="P247" s="262">
        <f>Q247</f>
        <v>135.54489000000001</v>
      </c>
      <c r="Q247" s="262">
        <f>IF($J247&gt;500000,(500000*0.2)-($I247+$M247),IF($J247+$F247&gt;500000,($J247*0.2)+((500000-$J247)*0.05)-($I247+$M247),IF($J247+$F247&lt;500000,(($J247*0.2)+($F247*0.05))-($I247+$M247),"n/a")))</f>
        <v>135.54489000000001</v>
      </c>
      <c r="R247" s="34">
        <f>SUM(Q247-H247-L247)</f>
        <v>0</v>
      </c>
    </row>
    <row r="248" spans="1:18" s="149" customFormat="1" ht="27" customHeight="1" thickBot="1" x14ac:dyDescent="0.3">
      <c r="A248" s="140" t="s">
        <v>21</v>
      </c>
      <c r="B248" s="77"/>
      <c r="C248" s="141" t="s">
        <v>71</v>
      </c>
      <c r="D248" s="141" t="s">
        <v>74</v>
      </c>
      <c r="E248" s="141" t="s">
        <v>20</v>
      </c>
      <c r="F248" s="141">
        <v>1900</v>
      </c>
      <c r="G248" s="259">
        <f>F248*$G$4</f>
        <v>95</v>
      </c>
      <c r="H248" s="259">
        <f>G248-I248</f>
        <v>92.15</v>
      </c>
      <c r="I248" s="259">
        <f>G248*$I$4</f>
        <v>2.85</v>
      </c>
      <c r="J248" s="141">
        <v>0</v>
      </c>
      <c r="K248" s="259">
        <f>J248*$K$4</f>
        <v>0</v>
      </c>
      <c r="L248" s="259">
        <f>K248-M248</f>
        <v>0</v>
      </c>
      <c r="M248" s="260">
        <f>K248*$M$4</f>
        <v>0</v>
      </c>
      <c r="N248" s="141"/>
      <c r="P248" s="262">
        <v>0</v>
      </c>
      <c r="Q248" s="262">
        <v>0</v>
      </c>
      <c r="R248" s="78">
        <f>SUM(Q248-H248-L248)</f>
        <v>-92.15</v>
      </c>
    </row>
    <row r="249" spans="1:18" s="112" customFormat="1" ht="27" customHeight="1" thickBot="1" x14ac:dyDescent="0.25">
      <c r="A249" s="150" t="s">
        <v>22</v>
      </c>
      <c r="B249" s="58"/>
      <c r="C249" s="152" t="s">
        <v>71</v>
      </c>
      <c r="D249" s="152" t="s">
        <v>74</v>
      </c>
      <c r="E249" s="153" t="s">
        <v>20</v>
      </c>
      <c r="F249" s="153">
        <v>0</v>
      </c>
      <c r="G249" s="145">
        <f>F249*$G$4</f>
        <v>0</v>
      </c>
      <c r="H249" s="145">
        <f>G249-I249</f>
        <v>0</v>
      </c>
      <c r="I249" s="145">
        <f>G249*$I$4</f>
        <v>0</v>
      </c>
      <c r="J249" s="153">
        <v>0</v>
      </c>
      <c r="K249" s="145">
        <f>J249*$K$4</f>
        <v>0</v>
      </c>
      <c r="L249" s="145">
        <f>K249-M249</f>
        <v>0</v>
      </c>
      <c r="M249" s="154">
        <f>K249*$M$4</f>
        <v>0</v>
      </c>
      <c r="N249" s="109"/>
      <c r="O249" s="155"/>
      <c r="P249" s="252">
        <v>0</v>
      </c>
      <c r="Q249" s="252">
        <v>0</v>
      </c>
      <c r="R249" s="65">
        <f>SUM(Q249-H249-L249)</f>
        <v>0</v>
      </c>
    </row>
    <row r="250" spans="1:18" s="112" customFormat="1" ht="27" customHeight="1" x14ac:dyDescent="0.25">
      <c r="A250" s="87" t="s">
        <v>23</v>
      </c>
      <c r="B250" s="41"/>
      <c r="C250" s="115" t="s">
        <v>71</v>
      </c>
      <c r="D250" s="115" t="s">
        <v>74</v>
      </c>
      <c r="E250" s="109" t="s">
        <v>20</v>
      </c>
      <c r="F250" s="109">
        <v>0</v>
      </c>
      <c r="G250" s="110">
        <f>F250*$G$4</f>
        <v>0</v>
      </c>
      <c r="H250" s="110">
        <f>G250-I250</f>
        <v>0</v>
      </c>
      <c r="I250" s="110">
        <f>G250*$I$4</f>
        <v>0</v>
      </c>
      <c r="J250" s="109">
        <v>0</v>
      </c>
      <c r="K250" s="110">
        <f>J250*$K$4</f>
        <v>0</v>
      </c>
      <c r="L250" s="110">
        <f>K250-M250</f>
        <v>0</v>
      </c>
      <c r="M250" s="111">
        <f>K250*$M$4</f>
        <v>0</v>
      </c>
      <c r="N250" s="109"/>
      <c r="P250" s="212">
        <v>0</v>
      </c>
      <c r="Q250" s="212">
        <v>0</v>
      </c>
      <c r="R250" s="42">
        <f>SUM(Q250-H250-L250)</f>
        <v>0</v>
      </c>
    </row>
    <row r="251" spans="1:18" s="112" customFormat="1" ht="27" customHeight="1" x14ac:dyDescent="0.2">
      <c r="A251" s="151" t="s">
        <v>24</v>
      </c>
      <c r="B251" s="22"/>
      <c r="C251" s="151" t="s">
        <v>71</v>
      </c>
      <c r="D251" s="151" t="s">
        <v>74</v>
      </c>
      <c r="E251" s="151"/>
      <c r="F251" s="277">
        <f t="shared" ref="F251:M251" si="41">SUM(F247:F250)</f>
        <v>4694.74</v>
      </c>
      <c r="G251" s="275">
        <f t="shared" si="41"/>
        <v>234.73699999999999</v>
      </c>
      <c r="H251" s="275">
        <f t="shared" si="41"/>
        <v>227.69489000000002</v>
      </c>
      <c r="I251" s="275">
        <f t="shared" si="41"/>
        <v>7.0421099999999992</v>
      </c>
      <c r="J251" s="277">
        <f t="shared" si="41"/>
        <v>0</v>
      </c>
      <c r="K251" s="275">
        <f t="shared" si="41"/>
        <v>0</v>
      </c>
      <c r="L251" s="275">
        <f t="shared" si="41"/>
        <v>0</v>
      </c>
      <c r="M251" s="289">
        <f t="shared" si="41"/>
        <v>0</v>
      </c>
      <c r="N251" s="281"/>
      <c r="O251" s="290"/>
      <c r="P251" s="275">
        <f>SUM(P247:P250)</f>
        <v>135.54489000000001</v>
      </c>
      <c r="Q251" s="157"/>
      <c r="R251" s="23">
        <f>SUM(R248:R250)</f>
        <v>-92.15</v>
      </c>
    </row>
    <row r="252" spans="1:18" s="28" customFormat="1" ht="4.1500000000000004" customHeight="1" x14ac:dyDescent="0.2">
      <c r="A252" s="35"/>
      <c r="B252" s="31"/>
      <c r="C252" s="36"/>
      <c r="D252" s="36"/>
      <c r="E252" s="36"/>
      <c r="F252" s="36"/>
      <c r="G252" s="37"/>
      <c r="H252" s="37"/>
      <c r="I252" s="37"/>
      <c r="J252" s="36"/>
      <c r="K252" s="37"/>
      <c r="L252" s="37"/>
      <c r="M252" s="37"/>
      <c r="N252" s="38"/>
      <c r="O252" s="35"/>
      <c r="P252" s="39"/>
      <c r="Q252" s="40"/>
    </row>
    <row r="253" spans="1:18" s="149" customFormat="1" ht="27" customHeight="1" x14ac:dyDescent="0.25">
      <c r="A253" s="140" t="s">
        <v>19</v>
      </c>
      <c r="B253" s="24"/>
      <c r="C253" s="141" t="s">
        <v>71</v>
      </c>
      <c r="D253" s="141" t="s">
        <v>73</v>
      </c>
      <c r="E253" s="141" t="s">
        <v>20</v>
      </c>
      <c r="F253" s="141">
        <v>2249.27</v>
      </c>
      <c r="G253" s="259">
        <f>F253*$G$4</f>
        <v>112.46350000000001</v>
      </c>
      <c r="H253" s="259">
        <f>G253-I253</f>
        <v>109.08959500000002</v>
      </c>
      <c r="I253" s="259">
        <f>G253*$I$4</f>
        <v>3.3739050000000002</v>
      </c>
      <c r="J253" s="141">
        <v>0</v>
      </c>
      <c r="K253" s="259">
        <f>J253*$K$4</f>
        <v>0</v>
      </c>
      <c r="L253" s="259">
        <f>K253-M253</f>
        <v>0</v>
      </c>
      <c r="M253" s="260">
        <f>K253*$M$4</f>
        <v>0</v>
      </c>
      <c r="N253" s="141"/>
      <c r="P253" s="262">
        <f>Q253</f>
        <v>109.08959500000002</v>
      </c>
      <c r="Q253" s="262">
        <f>IF($J253&gt;500000,(500000*0.2)-($I253+$M253),IF($J253+$F253&gt;500000,($J253*0.2)+((500000-$J253)*0.05)-($I253+$M253),IF($J253+$F253&lt;500000,(($J253*0.2)+($F253*0.05))-($I253+$M253),"n/a")))</f>
        <v>109.08959500000002</v>
      </c>
      <c r="R253" s="34">
        <f>SUM(Q253-H253-L253)</f>
        <v>0</v>
      </c>
    </row>
    <row r="254" spans="1:18" s="149" customFormat="1" ht="27" customHeight="1" thickBot="1" x14ac:dyDescent="0.3">
      <c r="A254" s="140" t="s">
        <v>21</v>
      </c>
      <c r="B254" s="77"/>
      <c r="C254" s="141" t="s">
        <v>71</v>
      </c>
      <c r="D254" s="141" t="s">
        <v>73</v>
      </c>
      <c r="E254" s="141" t="s">
        <v>20</v>
      </c>
      <c r="F254" s="141">
        <v>1831.03</v>
      </c>
      <c r="G254" s="259">
        <f>F254*$G$4</f>
        <v>91.551500000000004</v>
      </c>
      <c r="H254" s="259">
        <f>G254-I254</f>
        <v>88.804955000000007</v>
      </c>
      <c r="I254" s="259">
        <f>G254*$I$4</f>
        <v>2.7465450000000002</v>
      </c>
      <c r="J254" s="141">
        <v>0</v>
      </c>
      <c r="K254" s="259">
        <f>J254*$K$4</f>
        <v>0</v>
      </c>
      <c r="L254" s="259">
        <f>K254-M254</f>
        <v>0</v>
      </c>
      <c r="M254" s="260">
        <f>K254*$M$4</f>
        <v>0</v>
      </c>
      <c r="N254" s="141"/>
      <c r="O254" s="261"/>
      <c r="P254" s="262">
        <v>0</v>
      </c>
      <c r="Q254" s="262">
        <v>0</v>
      </c>
      <c r="R254" s="78">
        <f>SUM(Q254-H254-L254)</f>
        <v>-88.804955000000007</v>
      </c>
    </row>
    <row r="255" spans="1:18" s="112" customFormat="1" ht="27" customHeight="1" thickBot="1" x14ac:dyDescent="0.25">
      <c r="A255" s="150" t="s">
        <v>22</v>
      </c>
      <c r="B255" s="58"/>
      <c r="C255" s="152" t="s">
        <v>71</v>
      </c>
      <c r="D255" s="152" t="s">
        <v>73</v>
      </c>
      <c r="E255" s="153" t="s">
        <v>20</v>
      </c>
      <c r="F255" s="153">
        <v>0</v>
      </c>
      <c r="G255" s="145">
        <f>F255*$G$4</f>
        <v>0</v>
      </c>
      <c r="H255" s="145">
        <f>G255-I255</f>
        <v>0</v>
      </c>
      <c r="I255" s="145">
        <f>G255*$I$4</f>
        <v>0</v>
      </c>
      <c r="J255" s="153">
        <v>0</v>
      </c>
      <c r="K255" s="145">
        <f>J255*$K$4</f>
        <v>0</v>
      </c>
      <c r="L255" s="145">
        <f>K255-M255</f>
        <v>0</v>
      </c>
      <c r="M255" s="154">
        <f>K255*$M$4</f>
        <v>0</v>
      </c>
      <c r="N255" s="109"/>
      <c r="O255" s="155"/>
      <c r="P255" s="252">
        <v>0</v>
      </c>
      <c r="Q255" s="252">
        <v>0</v>
      </c>
      <c r="R255" s="65">
        <f>SUM(Q255-H255-L255)</f>
        <v>0</v>
      </c>
    </row>
    <row r="256" spans="1:18" s="112" customFormat="1" ht="27" customHeight="1" x14ac:dyDescent="0.25">
      <c r="A256" s="87" t="s">
        <v>23</v>
      </c>
      <c r="B256" s="41"/>
      <c r="C256" s="115" t="s">
        <v>71</v>
      </c>
      <c r="D256" s="115" t="s">
        <v>73</v>
      </c>
      <c r="E256" s="109" t="s">
        <v>20</v>
      </c>
      <c r="F256" s="109">
        <v>0</v>
      </c>
      <c r="G256" s="110">
        <f>F256*$G$4</f>
        <v>0</v>
      </c>
      <c r="H256" s="110">
        <f>G256-I256</f>
        <v>0</v>
      </c>
      <c r="I256" s="110">
        <f>G256*$I$4</f>
        <v>0</v>
      </c>
      <c r="J256" s="109">
        <v>0</v>
      </c>
      <c r="K256" s="110">
        <f>J256*$K$4</f>
        <v>0</v>
      </c>
      <c r="L256" s="110">
        <f>K256-M256</f>
        <v>0</v>
      </c>
      <c r="M256" s="111">
        <f>K256*$M$4</f>
        <v>0</v>
      </c>
      <c r="N256" s="109"/>
      <c r="P256" s="212">
        <v>0</v>
      </c>
      <c r="Q256" s="212">
        <v>0</v>
      </c>
      <c r="R256" s="42">
        <f>SUM(Q256-H256-L256)</f>
        <v>0</v>
      </c>
    </row>
    <row r="257" spans="1:18" s="112" customFormat="1" ht="27" customHeight="1" x14ac:dyDescent="0.2">
      <c r="A257" s="151" t="s">
        <v>24</v>
      </c>
      <c r="B257" s="22"/>
      <c r="C257" s="151" t="s">
        <v>71</v>
      </c>
      <c r="D257" s="151" t="s">
        <v>73</v>
      </c>
      <c r="E257" s="151"/>
      <c r="F257" s="277">
        <f t="shared" ref="F257:M257" si="42">SUM(F253:F256)</f>
        <v>4080.3</v>
      </c>
      <c r="G257" s="275">
        <f t="shared" si="42"/>
        <v>204.01500000000001</v>
      </c>
      <c r="H257" s="275">
        <f t="shared" si="42"/>
        <v>197.89455000000004</v>
      </c>
      <c r="I257" s="275">
        <f t="shared" si="42"/>
        <v>6.1204499999999999</v>
      </c>
      <c r="J257" s="277">
        <f t="shared" si="42"/>
        <v>0</v>
      </c>
      <c r="K257" s="275">
        <f t="shared" si="42"/>
        <v>0</v>
      </c>
      <c r="L257" s="275">
        <f t="shared" si="42"/>
        <v>0</v>
      </c>
      <c r="M257" s="289">
        <f t="shared" si="42"/>
        <v>0</v>
      </c>
      <c r="N257" s="281"/>
      <c r="O257" s="290"/>
      <c r="P257" s="275">
        <f>SUM(P253:P256)</f>
        <v>109.08959500000002</v>
      </c>
      <c r="Q257" s="157"/>
      <c r="R257" s="23">
        <f>SUM(R254:R256)</f>
        <v>-88.804955000000007</v>
      </c>
    </row>
    <row r="258" spans="1:18" s="28" customFormat="1" ht="4.1500000000000004" customHeight="1" x14ac:dyDescent="0.2">
      <c r="A258" s="68"/>
      <c r="B258" s="60"/>
      <c r="C258" s="70"/>
      <c r="D258" s="70"/>
      <c r="E258" s="70"/>
      <c r="F258" s="70"/>
      <c r="G258" s="71"/>
      <c r="H258" s="71"/>
      <c r="I258" s="71"/>
      <c r="J258" s="70"/>
      <c r="K258" s="71"/>
      <c r="L258" s="71"/>
      <c r="M258" s="71"/>
      <c r="N258" s="38"/>
      <c r="O258" s="35"/>
      <c r="P258" s="73"/>
      <c r="Q258" s="74"/>
      <c r="R258" s="69"/>
    </row>
    <row r="259" spans="1:18" s="149" customFormat="1" ht="27" customHeight="1" x14ac:dyDescent="0.25">
      <c r="A259" s="140" t="s">
        <v>19</v>
      </c>
      <c r="B259" s="24"/>
      <c r="C259" s="141" t="s">
        <v>349</v>
      </c>
      <c r="D259" s="141" t="s">
        <v>308</v>
      </c>
      <c r="E259" s="141" t="s">
        <v>20</v>
      </c>
      <c r="F259" s="141">
        <v>15721</v>
      </c>
      <c r="G259" s="259">
        <f>F259*$G$4</f>
        <v>786.05000000000007</v>
      </c>
      <c r="H259" s="259">
        <f>G259-I259</f>
        <v>762.46850000000006</v>
      </c>
      <c r="I259" s="259">
        <f>G259*$I$4</f>
        <v>23.581500000000002</v>
      </c>
      <c r="J259" s="141">
        <v>0</v>
      </c>
      <c r="K259" s="259">
        <f>J259*$K$4</f>
        <v>0</v>
      </c>
      <c r="L259" s="259">
        <f>K259-M259</f>
        <v>0</v>
      </c>
      <c r="M259" s="260">
        <f>K259*$M$4</f>
        <v>0</v>
      </c>
      <c r="N259" s="141"/>
      <c r="O259" s="261"/>
      <c r="P259" s="262">
        <f>Q259</f>
        <v>762.46850000000006</v>
      </c>
      <c r="Q259" s="262">
        <f>IF($J259&gt;500000,(500000*0.2)-($I259+$M259),IF($J259+$F259&gt;500000,($J259*0.2)+((500000-$J259)*0.05)-($I259+$M259),IF($J259+$F259&lt;500000,(($J259*0.2)+($F259*0.05))-($I259+$M259),"n/a")))</f>
        <v>762.46850000000006</v>
      </c>
      <c r="R259" s="34">
        <f>SUM(Q259-H259-L259)</f>
        <v>0</v>
      </c>
    </row>
    <row r="260" spans="1:18" s="149" customFormat="1" ht="27" customHeight="1" thickBot="1" x14ac:dyDescent="0.3">
      <c r="A260" s="140" t="s">
        <v>21</v>
      </c>
      <c r="B260" s="77"/>
      <c r="C260" s="141" t="s">
        <v>349</v>
      </c>
      <c r="D260" s="141" t="s">
        <v>308</v>
      </c>
      <c r="E260" s="141" t="s">
        <v>20</v>
      </c>
      <c r="F260" s="141">
        <v>18528</v>
      </c>
      <c r="G260" s="259">
        <f>F260*$G$4</f>
        <v>926.40000000000009</v>
      </c>
      <c r="H260" s="259">
        <f>G260-I260</f>
        <v>898.60800000000006</v>
      </c>
      <c r="I260" s="259">
        <f>G260*$I$4</f>
        <v>27.792000000000002</v>
      </c>
      <c r="J260" s="141">
        <v>0</v>
      </c>
      <c r="K260" s="259">
        <f>J260*$K$4</f>
        <v>0</v>
      </c>
      <c r="L260" s="259">
        <f>K260-M260</f>
        <v>0</v>
      </c>
      <c r="M260" s="260">
        <f>K260*$M$4</f>
        <v>0</v>
      </c>
      <c r="N260" s="141"/>
      <c r="O260" s="261"/>
      <c r="P260" s="262">
        <v>0</v>
      </c>
      <c r="Q260" s="262">
        <v>0</v>
      </c>
      <c r="R260" s="78">
        <f>SUM(Q260-H260-L260)</f>
        <v>-898.60800000000006</v>
      </c>
    </row>
    <row r="261" spans="1:18" s="112" customFormat="1" ht="27" customHeight="1" thickBot="1" x14ac:dyDescent="0.25">
      <c r="A261" s="161" t="s">
        <v>22</v>
      </c>
      <c r="B261" s="61"/>
      <c r="C261" s="162" t="s">
        <v>349</v>
      </c>
      <c r="D261" s="162" t="s">
        <v>308</v>
      </c>
      <c r="E261" s="163" t="s">
        <v>20</v>
      </c>
      <c r="F261" s="164">
        <v>0</v>
      </c>
      <c r="G261" s="165">
        <f>F261*$G$4</f>
        <v>0</v>
      </c>
      <c r="H261" s="165">
        <f>G261-I261</f>
        <v>0</v>
      </c>
      <c r="I261" s="165">
        <f>G261*$I$4</f>
        <v>0</v>
      </c>
      <c r="J261" s="164">
        <v>0</v>
      </c>
      <c r="K261" s="165">
        <f>J261*$K$4</f>
        <v>0</v>
      </c>
      <c r="L261" s="165">
        <f>K261-M261</f>
        <v>0</v>
      </c>
      <c r="M261" s="166">
        <f>K261*$M$4</f>
        <v>0</v>
      </c>
      <c r="N261" s="107"/>
      <c r="O261" s="167"/>
      <c r="P261" s="253">
        <v>0</v>
      </c>
      <c r="Q261" s="253">
        <v>0</v>
      </c>
      <c r="R261" s="65">
        <f>SUM(Q261-H261-L261)</f>
        <v>0</v>
      </c>
    </row>
    <row r="262" spans="1:18" s="112" customFormat="1" ht="23.25" customHeight="1" x14ac:dyDescent="0.2">
      <c r="A262" s="168" t="s">
        <v>23</v>
      </c>
      <c r="B262" s="33"/>
      <c r="C262" s="169" t="s">
        <v>349</v>
      </c>
      <c r="D262" s="169" t="s">
        <v>308</v>
      </c>
      <c r="E262" s="107" t="s">
        <v>20</v>
      </c>
      <c r="F262" s="170">
        <v>0</v>
      </c>
      <c r="G262" s="171">
        <f>F262*$G$4</f>
        <v>0</v>
      </c>
      <c r="H262" s="171">
        <f>G262-I262</f>
        <v>0</v>
      </c>
      <c r="I262" s="171">
        <f>G262*$I$4</f>
        <v>0</v>
      </c>
      <c r="J262" s="170">
        <v>0</v>
      </c>
      <c r="K262" s="171">
        <f>J262*$K$4</f>
        <v>0</v>
      </c>
      <c r="L262" s="171">
        <f>K262-M262</f>
        <v>0</v>
      </c>
      <c r="M262" s="172">
        <f>K262*$M$4</f>
        <v>0</v>
      </c>
      <c r="N262" s="107"/>
      <c r="O262" s="173"/>
      <c r="P262" s="254">
        <v>0</v>
      </c>
      <c r="Q262" s="254">
        <v>0</v>
      </c>
      <c r="R262" s="34">
        <f>SUM(Q262-H262-L262)</f>
        <v>0</v>
      </c>
    </row>
    <row r="263" spans="1:18" s="112" customFormat="1" ht="27" customHeight="1" x14ac:dyDescent="0.2">
      <c r="A263" s="151" t="s">
        <v>24</v>
      </c>
      <c r="B263" s="22"/>
      <c r="C263" s="151" t="s">
        <v>349</v>
      </c>
      <c r="D263" s="151" t="s">
        <v>308</v>
      </c>
      <c r="E263" s="151"/>
      <c r="F263" s="277">
        <f t="shared" ref="F263:M263" si="43">SUM(F259:F262)</f>
        <v>34249</v>
      </c>
      <c r="G263" s="275">
        <f t="shared" si="43"/>
        <v>1712.4500000000003</v>
      </c>
      <c r="H263" s="275">
        <f t="shared" si="43"/>
        <v>1661.0765000000001</v>
      </c>
      <c r="I263" s="275">
        <f t="shared" si="43"/>
        <v>51.373500000000007</v>
      </c>
      <c r="J263" s="277">
        <f t="shared" si="43"/>
        <v>0</v>
      </c>
      <c r="K263" s="275">
        <f t="shared" si="43"/>
        <v>0</v>
      </c>
      <c r="L263" s="275">
        <f t="shared" si="43"/>
        <v>0</v>
      </c>
      <c r="M263" s="289">
        <f t="shared" si="43"/>
        <v>0</v>
      </c>
      <c r="N263" s="281"/>
      <c r="O263" s="290"/>
      <c r="P263" s="275">
        <f>SUM(P259:P262)</f>
        <v>762.46850000000006</v>
      </c>
      <c r="Q263" s="157"/>
      <c r="R263" s="23">
        <f>SUM(R260:R262)</f>
        <v>-898.60800000000006</v>
      </c>
    </row>
    <row r="264" spans="1:18" s="28" customFormat="1" ht="4.1500000000000004" customHeight="1" x14ac:dyDescent="0.2">
      <c r="A264" s="68"/>
      <c r="B264" s="60"/>
      <c r="C264" s="70"/>
      <c r="D264" s="70"/>
      <c r="E264" s="70"/>
      <c r="F264" s="70"/>
      <c r="G264" s="71"/>
      <c r="H264" s="71"/>
      <c r="I264" s="71"/>
      <c r="J264" s="70"/>
      <c r="K264" s="71"/>
      <c r="L264" s="71"/>
      <c r="M264" s="71"/>
      <c r="N264" s="38"/>
      <c r="O264" s="35"/>
      <c r="P264" s="73"/>
      <c r="Q264" s="74"/>
      <c r="R264" s="69"/>
    </row>
    <row r="265" spans="1:18" s="149" customFormat="1" ht="27" customHeight="1" x14ac:dyDescent="0.25">
      <c r="A265" s="140" t="s">
        <v>19</v>
      </c>
      <c r="B265" s="24"/>
      <c r="C265" s="141" t="s">
        <v>76</v>
      </c>
      <c r="D265" s="141" t="s">
        <v>77</v>
      </c>
      <c r="E265" s="141" t="s">
        <v>20</v>
      </c>
      <c r="F265" s="141">
        <v>221476</v>
      </c>
      <c r="G265" s="259">
        <f>F265*$G$4</f>
        <v>11073.800000000001</v>
      </c>
      <c r="H265" s="259">
        <f>G265-I265</f>
        <v>10741.586000000001</v>
      </c>
      <c r="I265" s="259">
        <f>G265*$I$4</f>
        <v>332.214</v>
      </c>
      <c r="J265" s="141">
        <v>0</v>
      </c>
      <c r="K265" s="259">
        <f>J265*$K$4</f>
        <v>0</v>
      </c>
      <c r="L265" s="259">
        <f>K265-M265</f>
        <v>0</v>
      </c>
      <c r="M265" s="260">
        <f>K265*$M$4</f>
        <v>0</v>
      </c>
      <c r="N265" s="141"/>
      <c r="O265" s="261"/>
      <c r="P265" s="262">
        <f>Q265</f>
        <v>10741.586000000001</v>
      </c>
      <c r="Q265" s="262">
        <f>IF($J265&gt;500000,(500000*0.2)-($I265+$M265),IF($J265+$F265&gt;500000,($J265*0.2)+((500000-$J265)*0.05)-($I265+$M265),IF($J265+$F265&lt;500000,(($J265*0.2)+($F265*0.05))-($I265+$M265),"n/a")))</f>
        <v>10741.586000000001</v>
      </c>
      <c r="R265" s="34">
        <f>SUM(Q265-H265-L265)</f>
        <v>0</v>
      </c>
    </row>
    <row r="266" spans="1:18" s="149" customFormat="1" ht="27" customHeight="1" thickBot="1" x14ac:dyDescent="0.3">
      <c r="A266" s="140" t="s">
        <v>21</v>
      </c>
      <c r="B266" s="77"/>
      <c r="C266" s="141" t="s">
        <v>76</v>
      </c>
      <c r="D266" s="141" t="s">
        <v>77</v>
      </c>
      <c r="E266" s="141" t="s">
        <v>20</v>
      </c>
      <c r="F266" s="141">
        <v>89099</v>
      </c>
      <c r="G266" s="259">
        <f>F266*$G$4</f>
        <v>4454.95</v>
      </c>
      <c r="H266" s="259">
        <f>G266-I266</f>
        <v>4321.3014999999996</v>
      </c>
      <c r="I266" s="259">
        <f>G266*$I$4</f>
        <v>133.64849999999998</v>
      </c>
      <c r="J266" s="141">
        <v>0</v>
      </c>
      <c r="K266" s="259">
        <f>J266*$K$4</f>
        <v>0</v>
      </c>
      <c r="L266" s="259">
        <f>K266-M266</f>
        <v>0</v>
      </c>
      <c r="M266" s="260">
        <f>K266*$M$4</f>
        <v>0</v>
      </c>
      <c r="N266" s="141"/>
      <c r="O266" s="261"/>
      <c r="P266" s="262">
        <f>Q266-Q265</f>
        <v>4321.3014999999996</v>
      </c>
      <c r="Q266" s="262">
        <f>IF(SUM($J265:$J266)&gt;500000,(500000*0.2)-((SUM($I265:$I266)+SUM($M265:$M266))),IF(SUM($J265:$J266)+SUM($F265:$F266)&gt;500000,(SUM($J265:$J266)*0.2)+((500000-SUM($J265:$J266))*0.05)-(SUM($I265:$I266)+SUM($M265:$M266)),IF(SUM($J265:$J266)+SUM($F265:$F266)&lt;500000,((SUM($J265:$J266)*0.2)+(SUM($F265:$F266)*0.05))-(SUM($I265:$I266)+SUM($M265:$M266)),"n/a")))</f>
        <v>15062.887500000001</v>
      </c>
      <c r="R266" s="78">
        <f>SUM(Q266-H266-L266)</f>
        <v>10741.586000000001</v>
      </c>
    </row>
    <row r="267" spans="1:18" s="112" customFormat="1" ht="27" customHeight="1" thickBot="1" x14ac:dyDescent="0.25">
      <c r="A267" s="150" t="s">
        <v>22</v>
      </c>
      <c r="B267" s="58"/>
      <c r="C267" s="152" t="s">
        <v>76</v>
      </c>
      <c r="D267" s="152" t="s">
        <v>77</v>
      </c>
      <c r="E267" s="153" t="s">
        <v>20</v>
      </c>
      <c r="F267" s="153">
        <v>0</v>
      </c>
      <c r="G267" s="145">
        <f>F267*$G$4</f>
        <v>0</v>
      </c>
      <c r="H267" s="145">
        <f>G267-I267</f>
        <v>0</v>
      </c>
      <c r="I267" s="145">
        <f>G267*$I$4</f>
        <v>0</v>
      </c>
      <c r="J267" s="153">
        <v>0</v>
      </c>
      <c r="K267" s="145">
        <f>J267*$K$4</f>
        <v>0</v>
      </c>
      <c r="L267" s="145">
        <f>K267-M267</f>
        <v>0</v>
      </c>
      <c r="M267" s="154">
        <f>K267*$M$4</f>
        <v>0</v>
      </c>
      <c r="N267" s="109"/>
      <c r="O267" s="155"/>
      <c r="P267" s="252">
        <f>Q267-Q270</f>
        <v>4321.3014999999996</v>
      </c>
      <c r="Q267" s="252">
        <f>IF(SUM($J266:$J268)&gt;500000,(500000*0.2)-((SUM($I266:$I268)+SUM($M266:$M268))),IF(SUM($J266:$J268)+SUM($F266:$F268)&gt;500000,(SUM($J266:$J268)*0.2)+((500000-SUM($J266:$J268))*0.05)-(SUM($I266:$I268)+SUM($M266:$M268)),IF(SUM($J266:$J268)+SUM($F266:$F268)&lt;500000,((SUM($J266:$J268)*0.2)+(SUM($F266:$F268)*0.05))-(SUM($I266:$I268)+SUM($M266:$M268)),"n/a")))</f>
        <v>4321.3014999999996</v>
      </c>
      <c r="R267" s="65">
        <f>SUM(Q267-H267-L267)</f>
        <v>4321.3014999999996</v>
      </c>
    </row>
    <row r="268" spans="1:18" s="112" customFormat="1" ht="27" customHeight="1" x14ac:dyDescent="0.2">
      <c r="A268" s="87" t="s">
        <v>23</v>
      </c>
      <c r="B268" s="24"/>
      <c r="C268" s="115" t="s">
        <v>76</v>
      </c>
      <c r="D268" s="115" t="s">
        <v>77</v>
      </c>
      <c r="E268" s="109" t="s">
        <v>20</v>
      </c>
      <c r="F268" s="109">
        <v>0</v>
      </c>
      <c r="G268" s="110">
        <f>F268*$G$4</f>
        <v>0</v>
      </c>
      <c r="H268" s="110">
        <f>G268-I268</f>
        <v>0</v>
      </c>
      <c r="I268" s="110">
        <f>G268*$I$4</f>
        <v>0</v>
      </c>
      <c r="J268" s="109">
        <v>0</v>
      </c>
      <c r="K268" s="110">
        <f>J268*$K$4</f>
        <v>0</v>
      </c>
      <c r="L268" s="110">
        <f>K268-M268</f>
        <v>0</v>
      </c>
      <c r="M268" s="111">
        <f>K268*$M$4</f>
        <v>0</v>
      </c>
      <c r="N268" s="109"/>
      <c r="P268" s="212">
        <f>Q268-Q266</f>
        <v>0</v>
      </c>
      <c r="Q268" s="212">
        <f>IF(SUM($J265:$J268)&gt;500000,(500000*0.2)-((SUM($I265:$I268)+SUM($M265:$M268))),IF(SUM($J265:$J268)+SUM($F265:$F268)&gt;500000,(SUM($J265:$J268)*0.2)+((500000-SUM($J265:$J268))*0.05)-(SUM($I265:$I268)+SUM($M265:$M268)),IF(SUM($J265:$J268)+SUM($F265:$F268)&lt;500000,((SUM($J265:$J268)*0.2)+(SUM($F265:$F268)*0.05))-(SUM($I265:$I268)+SUM($M265:$M268)),"n/a")))</f>
        <v>15062.887500000001</v>
      </c>
      <c r="R268" s="34">
        <f>SUM(Q268-H268-L268)</f>
        <v>15062.887500000001</v>
      </c>
    </row>
    <row r="269" spans="1:18" s="112" customFormat="1" ht="27" customHeight="1" x14ac:dyDescent="0.2">
      <c r="A269" s="151" t="s">
        <v>24</v>
      </c>
      <c r="B269" s="22"/>
      <c r="C269" s="151" t="s">
        <v>76</v>
      </c>
      <c r="D269" s="151" t="s">
        <v>77</v>
      </c>
      <c r="E269" s="151"/>
      <c r="F269" s="277">
        <f t="shared" ref="F269:M269" si="44">SUM(F265:F268)</f>
        <v>310575</v>
      </c>
      <c r="G269" s="275">
        <f t="shared" si="44"/>
        <v>15528.75</v>
      </c>
      <c r="H269" s="275">
        <f t="shared" si="44"/>
        <v>15062.887500000001</v>
      </c>
      <c r="I269" s="275">
        <f t="shared" si="44"/>
        <v>465.86249999999995</v>
      </c>
      <c r="J269" s="277">
        <f t="shared" si="44"/>
        <v>0</v>
      </c>
      <c r="K269" s="275">
        <f t="shared" si="44"/>
        <v>0</v>
      </c>
      <c r="L269" s="275">
        <f t="shared" si="44"/>
        <v>0</v>
      </c>
      <c r="M269" s="289">
        <f t="shared" si="44"/>
        <v>0</v>
      </c>
      <c r="N269" s="281"/>
      <c r="O269" s="290"/>
      <c r="P269" s="275">
        <f>SUM(P265:P268)</f>
        <v>19384.188999999998</v>
      </c>
      <c r="Q269" s="157"/>
      <c r="R269" s="23">
        <f>SUM(R266:R268)</f>
        <v>30125.775000000001</v>
      </c>
    </row>
    <row r="270" spans="1:18" s="28" customFormat="1" ht="4.1500000000000004" customHeight="1" x14ac:dyDescent="0.2">
      <c r="A270" s="68"/>
      <c r="B270" s="60"/>
      <c r="C270" s="70"/>
      <c r="D270" s="70"/>
      <c r="E270" s="70"/>
      <c r="F270" s="70"/>
      <c r="G270" s="71"/>
      <c r="H270" s="71"/>
      <c r="I270" s="71"/>
      <c r="J270" s="70"/>
      <c r="K270" s="71"/>
      <c r="L270" s="71"/>
      <c r="M270" s="71"/>
      <c r="N270" s="38"/>
      <c r="O270" s="35"/>
      <c r="P270" s="73"/>
      <c r="Q270" s="74"/>
      <c r="R270" s="69"/>
    </row>
    <row r="271" spans="1:18" s="149" customFormat="1" ht="27" customHeight="1" x14ac:dyDescent="0.25">
      <c r="A271" s="140" t="s">
        <v>19</v>
      </c>
      <c r="B271" s="77"/>
      <c r="C271" s="141" t="s">
        <v>335</v>
      </c>
      <c r="D271" s="141" t="s">
        <v>336</v>
      </c>
      <c r="E271" s="141" t="s">
        <v>20</v>
      </c>
      <c r="F271" s="141">
        <v>14690</v>
      </c>
      <c r="G271" s="259">
        <f>F271*$G$4</f>
        <v>734.5</v>
      </c>
      <c r="H271" s="259">
        <f>G271-I271</f>
        <v>712.46500000000003</v>
      </c>
      <c r="I271" s="259">
        <f>G271*$I$4</f>
        <v>22.035</v>
      </c>
      <c r="J271" s="141">
        <v>0</v>
      </c>
      <c r="K271" s="259">
        <f>J271*$K$4</f>
        <v>0</v>
      </c>
      <c r="L271" s="259">
        <f>K271-M271</f>
        <v>0</v>
      </c>
      <c r="M271" s="260">
        <f>K271*$M$4</f>
        <v>0</v>
      </c>
      <c r="N271" s="141"/>
      <c r="O271" s="261"/>
      <c r="P271" s="262">
        <f>Q271</f>
        <v>712.46500000000003</v>
      </c>
      <c r="Q271" s="262">
        <f>IF($J271&gt;500000,(500000*0.2)-($I271+$M271),IF($J271+$F271&gt;500000,($J271*0.2)+((500000-$J271)*0.05)-($I271+$M271),IF($J271+$F271&lt;500000,(($J271*0.2)+($F271*0.05))-($I271+$M271),"n/a")))</f>
        <v>712.46500000000003</v>
      </c>
      <c r="R271" s="78">
        <f>SUM(Q271-H271-L271)</f>
        <v>0</v>
      </c>
    </row>
    <row r="272" spans="1:18" s="149" customFormat="1" ht="27" customHeight="1" thickBot="1" x14ac:dyDescent="0.3">
      <c r="A272" s="140" t="s">
        <v>21</v>
      </c>
      <c r="B272" s="77"/>
      <c r="C272" s="141" t="s">
        <v>335</v>
      </c>
      <c r="D272" s="141" t="s">
        <v>336</v>
      </c>
      <c r="E272" s="141" t="s">
        <v>20</v>
      </c>
      <c r="F272" s="141">
        <v>5120</v>
      </c>
      <c r="G272" s="259">
        <f>F272*$G$4</f>
        <v>256</v>
      </c>
      <c r="H272" s="259">
        <f>G272-I272</f>
        <v>248.32</v>
      </c>
      <c r="I272" s="259">
        <f>G272*$I$4</f>
        <v>7.68</v>
      </c>
      <c r="J272" s="141">
        <v>0</v>
      </c>
      <c r="K272" s="259">
        <f>J272*$K$4</f>
        <v>0</v>
      </c>
      <c r="L272" s="259">
        <f>K272-M272</f>
        <v>0</v>
      </c>
      <c r="M272" s="260">
        <f>K272*$M$4</f>
        <v>0</v>
      </c>
      <c r="N272" s="141"/>
      <c r="O272" s="261"/>
      <c r="P272" s="262">
        <f>Q272-Q271</f>
        <v>248.31999999999994</v>
      </c>
      <c r="Q272" s="262">
        <f>IF(SUM($J271:$J272)&gt;500000,(500000*0.2)-((SUM($I271:$I272)+SUM($M271:$M272))),IF(SUM($J271:$J272)+SUM($F271:$F272)&gt;500000,(SUM($J271:$J272)*0.2)+((500000-SUM($J271:$J272))*0.05)-(SUM($I271:$I272)+SUM($M271:$M272)),IF(SUM($J271:$J272)+SUM($F271:$F272)&lt;500000,((SUM($J271:$J272)*0.2)+(SUM($F271:$F272)*0.05))-(SUM($I271:$I272)+SUM($M271:$M272)),"n/a")))</f>
        <v>960.78499999999997</v>
      </c>
      <c r="R272" s="78">
        <f>SUM(Q272-H272-L272)</f>
        <v>712.46499999999992</v>
      </c>
    </row>
    <row r="273" spans="1:18" s="112" customFormat="1" ht="27" customHeight="1" thickBot="1" x14ac:dyDescent="0.3">
      <c r="A273" s="150" t="s">
        <v>22</v>
      </c>
      <c r="B273" s="59"/>
      <c r="C273" s="152" t="s">
        <v>335</v>
      </c>
      <c r="D273" s="152" t="s">
        <v>336</v>
      </c>
      <c r="E273" s="153" t="s">
        <v>20</v>
      </c>
      <c r="F273" s="153">
        <v>0</v>
      </c>
      <c r="G273" s="145">
        <f>F273*$G$4</f>
        <v>0</v>
      </c>
      <c r="H273" s="145">
        <f>G273-I273</f>
        <v>0</v>
      </c>
      <c r="I273" s="145">
        <f>G273*$I$4</f>
        <v>0</v>
      </c>
      <c r="J273" s="153">
        <v>0</v>
      </c>
      <c r="K273" s="145">
        <f>J273*$K$4</f>
        <v>0</v>
      </c>
      <c r="L273" s="145">
        <f>K273-M273</f>
        <v>0</v>
      </c>
      <c r="M273" s="154">
        <f>K273*$M$4</f>
        <v>0</v>
      </c>
      <c r="N273" s="109"/>
      <c r="O273" s="155"/>
      <c r="P273" s="252">
        <f>Q273-Q276</f>
        <v>248.32</v>
      </c>
      <c r="Q273" s="252">
        <f>IF(SUM($J272:$J274)&gt;500000,(500000*0.2)-((SUM($I272:$I274)+SUM($M272:$M274))),IF(SUM($J272:$J274)+SUM($F272:$F274)&gt;500000,(SUM($J272:$J274)*0.2)+((500000-SUM($J272:$J274))*0.05)-(SUM($I272:$I274)+SUM($M272:$M274)),IF(SUM($J272:$J274)+SUM($F272:$F274)&lt;500000,((SUM($J272:$J274)*0.2)+(SUM($F272:$F274)*0.05))-(SUM($I272:$I274)+SUM($M272:$M274)),"n/a")))</f>
        <v>248.32</v>
      </c>
      <c r="R273" s="66">
        <f>SUM(Q273-H273-L273)</f>
        <v>248.32</v>
      </c>
    </row>
    <row r="274" spans="1:18" s="112" customFormat="1" ht="27" customHeight="1" x14ac:dyDescent="0.25">
      <c r="A274" s="87" t="s">
        <v>23</v>
      </c>
      <c r="B274" s="41"/>
      <c r="C274" s="115" t="s">
        <v>335</v>
      </c>
      <c r="D274" s="115" t="s">
        <v>336</v>
      </c>
      <c r="E274" s="109" t="s">
        <v>20</v>
      </c>
      <c r="F274" s="109">
        <v>0</v>
      </c>
      <c r="G274" s="110">
        <f>F274*$G$4</f>
        <v>0</v>
      </c>
      <c r="H274" s="110">
        <f>G274-I274</f>
        <v>0</v>
      </c>
      <c r="I274" s="110">
        <f>G274*$I$4</f>
        <v>0</v>
      </c>
      <c r="J274" s="109">
        <v>0</v>
      </c>
      <c r="K274" s="110">
        <f>J274*$K$4</f>
        <v>0</v>
      </c>
      <c r="L274" s="110">
        <f>K274-M274</f>
        <v>0</v>
      </c>
      <c r="M274" s="111">
        <f>K274*$M$4</f>
        <v>0</v>
      </c>
      <c r="N274" s="109"/>
      <c r="P274" s="212">
        <f>Q274-Q272</f>
        <v>0</v>
      </c>
      <c r="Q274" s="212">
        <f>IF(SUM($J271:$J274)&gt;500000,(500000*0.2)-((SUM($I271:$I274)+SUM($M271:$M274))),IF(SUM($J271:$J274)+SUM($F271:$F274)&gt;500000,(SUM($J271:$J274)*0.2)+((500000-SUM($J271:$J274))*0.05)-(SUM($I271:$I274)+SUM($M271:$M274)),IF(SUM($J271:$J274)+SUM($F271:$F274)&lt;500000,((SUM($J271:$J274)*0.2)+(SUM($F271:$F274)*0.05))-(SUM($I271:$I274)+SUM($M271:$M274)),"n/a")))</f>
        <v>960.78499999999997</v>
      </c>
      <c r="R274" s="42">
        <f>SUM(Q274-H274-L274)</f>
        <v>960.78499999999997</v>
      </c>
    </row>
    <row r="275" spans="1:18" s="112" customFormat="1" ht="27" customHeight="1" x14ac:dyDescent="0.2">
      <c r="A275" s="151" t="s">
        <v>24</v>
      </c>
      <c r="B275" s="22"/>
      <c r="C275" s="151" t="s">
        <v>335</v>
      </c>
      <c r="D275" s="151" t="s">
        <v>336</v>
      </c>
      <c r="E275" s="151"/>
      <c r="F275" s="277">
        <f t="shared" ref="F275:M275" si="45">SUM(F271:F274)</f>
        <v>19810</v>
      </c>
      <c r="G275" s="275">
        <f t="shared" si="45"/>
        <v>990.5</v>
      </c>
      <c r="H275" s="275">
        <f t="shared" si="45"/>
        <v>960.78500000000008</v>
      </c>
      <c r="I275" s="275">
        <f t="shared" si="45"/>
        <v>29.715</v>
      </c>
      <c r="J275" s="277">
        <f t="shared" si="45"/>
        <v>0</v>
      </c>
      <c r="K275" s="275">
        <f t="shared" si="45"/>
        <v>0</v>
      </c>
      <c r="L275" s="275">
        <f t="shared" si="45"/>
        <v>0</v>
      </c>
      <c r="M275" s="289">
        <f t="shared" si="45"/>
        <v>0</v>
      </c>
      <c r="N275" s="281"/>
      <c r="O275" s="290"/>
      <c r="P275" s="275">
        <f>SUM(P271:P274)</f>
        <v>1209.105</v>
      </c>
      <c r="Q275" s="157"/>
      <c r="R275" s="23">
        <f>SUM(R272:R274)</f>
        <v>1921.5699999999997</v>
      </c>
    </row>
    <row r="276" spans="1:18" s="28" customFormat="1" ht="4.1500000000000004" customHeight="1" x14ac:dyDescent="0.2">
      <c r="A276" s="68"/>
      <c r="B276" s="60"/>
      <c r="C276" s="70"/>
      <c r="D276" s="70"/>
      <c r="E276" s="70"/>
      <c r="F276" s="70"/>
      <c r="G276" s="71"/>
      <c r="H276" s="71"/>
      <c r="I276" s="71"/>
      <c r="J276" s="70"/>
      <c r="K276" s="71"/>
      <c r="L276" s="71"/>
      <c r="M276" s="71"/>
      <c r="N276" s="38"/>
      <c r="O276" s="35"/>
      <c r="P276" s="73"/>
      <c r="Q276" s="74"/>
      <c r="R276" s="69"/>
    </row>
    <row r="277" spans="1:18" s="149" customFormat="1" ht="27" customHeight="1" x14ac:dyDescent="0.25">
      <c r="A277" s="140" t="s">
        <v>19</v>
      </c>
      <c r="B277" s="77"/>
      <c r="C277" s="141" t="s">
        <v>78</v>
      </c>
      <c r="D277" s="141" t="s">
        <v>79</v>
      </c>
      <c r="E277" s="141" t="s">
        <v>20</v>
      </c>
      <c r="F277" s="141">
        <v>6524</v>
      </c>
      <c r="G277" s="259">
        <f>F277*$G$4</f>
        <v>326.20000000000005</v>
      </c>
      <c r="H277" s="259">
        <f>G277-I277</f>
        <v>316.41400000000004</v>
      </c>
      <c r="I277" s="259">
        <f>G277*$I$4</f>
        <v>9.7860000000000014</v>
      </c>
      <c r="J277" s="141">
        <v>0</v>
      </c>
      <c r="K277" s="259">
        <f>J277*$K$4</f>
        <v>0</v>
      </c>
      <c r="L277" s="259">
        <f>K277-M277</f>
        <v>0</v>
      </c>
      <c r="M277" s="260">
        <f>K277*$M$4</f>
        <v>0</v>
      </c>
      <c r="N277" s="141"/>
      <c r="O277" s="261"/>
      <c r="P277" s="262">
        <f>Q277</f>
        <v>316.41400000000004</v>
      </c>
      <c r="Q277" s="262">
        <f>IF($J277&gt;500000,(500000*0.2)-($I277+$M277),IF($J277+$F277&gt;500000,($J277*0.2)+((500000-$J277)*0.05)-($I277+$M277),IF($J277+$F277&lt;500000,(($J277*0.2)+($F277*0.05))-($I277+$M277),"n/a")))</f>
        <v>316.41400000000004</v>
      </c>
      <c r="R277" s="78">
        <f>SUM(Q277-H277-L277)</f>
        <v>0</v>
      </c>
    </row>
    <row r="278" spans="1:18" s="149" customFormat="1" ht="27" customHeight="1" thickBot="1" x14ac:dyDescent="0.3">
      <c r="A278" s="140" t="s">
        <v>21</v>
      </c>
      <c r="B278" s="77"/>
      <c r="C278" s="141" t="s">
        <v>78</v>
      </c>
      <c r="D278" s="141" t="s">
        <v>79</v>
      </c>
      <c r="E278" s="141" t="s">
        <v>20</v>
      </c>
      <c r="F278" s="141">
        <v>6874</v>
      </c>
      <c r="G278" s="259">
        <f>F278*$G$4</f>
        <v>343.70000000000005</v>
      </c>
      <c r="H278" s="259">
        <f>G278-I278</f>
        <v>333.38900000000007</v>
      </c>
      <c r="I278" s="259">
        <f>G278*$I$4</f>
        <v>10.311000000000002</v>
      </c>
      <c r="J278" s="141">
        <v>0</v>
      </c>
      <c r="K278" s="259">
        <f>J278*$K$4</f>
        <v>0</v>
      </c>
      <c r="L278" s="259">
        <f>K278-M278</f>
        <v>0</v>
      </c>
      <c r="M278" s="260">
        <f>K278*$M$4</f>
        <v>0</v>
      </c>
      <c r="N278" s="141"/>
      <c r="O278" s="261"/>
      <c r="P278" s="262">
        <f>Q278-Q277</f>
        <v>333.38900000000007</v>
      </c>
      <c r="Q278" s="262">
        <f>IF(SUM($J277:$J278)&gt;500000,(500000*0.2)-((SUM($I277:$I278)+SUM($M277:$M278))),IF(SUM($J277:$J278)+SUM($F277:$F278)&gt;500000,(SUM($J277:$J278)*0.2)+((500000-SUM($J277:$J278))*0.05)-(SUM($I277:$I278)+SUM($M277:$M278)),IF(SUM($J277:$J278)+SUM($F277:$F278)&lt;500000,((SUM($J277:$J278)*0.2)+(SUM($F277:$F278)*0.05))-(SUM($I277:$I278)+SUM($M277:$M278)),"n/a")))</f>
        <v>649.80300000000011</v>
      </c>
      <c r="R278" s="78">
        <f>SUM(Q278-H278-L278)</f>
        <v>316.41400000000004</v>
      </c>
    </row>
    <row r="279" spans="1:18" s="112" customFormat="1" ht="27" customHeight="1" thickBot="1" x14ac:dyDescent="0.3">
      <c r="A279" s="150" t="s">
        <v>22</v>
      </c>
      <c r="B279" s="59"/>
      <c r="C279" s="152" t="s">
        <v>78</v>
      </c>
      <c r="D279" s="152" t="s">
        <v>79</v>
      </c>
      <c r="E279" s="153" t="s">
        <v>20</v>
      </c>
      <c r="F279" s="153">
        <v>0</v>
      </c>
      <c r="G279" s="145">
        <f>F279*$G$4</f>
        <v>0</v>
      </c>
      <c r="H279" s="145">
        <f>G279-I279</f>
        <v>0</v>
      </c>
      <c r="I279" s="145">
        <f>G279*$I$4</f>
        <v>0</v>
      </c>
      <c r="J279" s="153">
        <v>0</v>
      </c>
      <c r="K279" s="145">
        <f>J279*$K$4</f>
        <v>0</v>
      </c>
      <c r="L279" s="145">
        <f>K279-M279</f>
        <v>0</v>
      </c>
      <c r="M279" s="154">
        <f>K279*$M$4</f>
        <v>0</v>
      </c>
      <c r="N279" s="109"/>
      <c r="O279" s="155"/>
      <c r="P279" s="252">
        <f>Q279-Q282</f>
        <v>333.38900000000007</v>
      </c>
      <c r="Q279" s="252">
        <f>IF(SUM($J278:$J280)&gt;500000,(500000*0.2)-((SUM($I278:$I280)+SUM($M278:$M280))),IF(SUM($J278:$J280)+SUM($F278:$F280)&gt;500000,(SUM($J278:$J280)*0.2)+((500000-SUM($J278:$J280))*0.05)-(SUM($I278:$I280)+SUM($M278:$M280)),IF(SUM($J278:$J280)+SUM($F278:$F280)&lt;500000,((SUM($J278:$J280)*0.2)+(SUM($F278:$F280)*0.05))-(SUM($I278:$I280)+SUM($M278:$M280)),"n/a")))</f>
        <v>333.38900000000007</v>
      </c>
      <c r="R279" s="66">
        <f>SUM(Q279-H279-L279)</f>
        <v>333.38900000000007</v>
      </c>
    </row>
    <row r="280" spans="1:18" s="112" customFormat="1" ht="27" customHeight="1" x14ac:dyDescent="0.2">
      <c r="A280" s="87" t="s">
        <v>23</v>
      </c>
      <c r="B280" s="24"/>
      <c r="C280" s="115" t="s">
        <v>78</v>
      </c>
      <c r="D280" s="115" t="s">
        <v>79</v>
      </c>
      <c r="E280" s="109" t="s">
        <v>20</v>
      </c>
      <c r="F280" s="109">
        <v>0</v>
      </c>
      <c r="G280" s="110">
        <f>F280*$G$4</f>
        <v>0</v>
      </c>
      <c r="H280" s="110">
        <f>G280-I280</f>
        <v>0</v>
      </c>
      <c r="I280" s="110">
        <f>G280*$I$4</f>
        <v>0</v>
      </c>
      <c r="J280" s="109">
        <v>0</v>
      </c>
      <c r="K280" s="110">
        <f>J280*$K$4</f>
        <v>0</v>
      </c>
      <c r="L280" s="110">
        <f>K280-M280</f>
        <v>0</v>
      </c>
      <c r="M280" s="111">
        <f>K280*$M$4</f>
        <v>0</v>
      </c>
      <c r="N280" s="109"/>
      <c r="P280" s="212">
        <f>Q280-Q278</f>
        <v>0</v>
      </c>
      <c r="Q280" s="212">
        <f>IF(SUM($J277:$J280)&gt;500000,(500000*0.2)-((SUM($I277:$I280)+SUM($M277:$M280))),IF(SUM($J277:$J280)+SUM($F277:$F280)&gt;500000,(SUM($J277:$J280)*0.2)+((500000-SUM($J277:$J280))*0.05)-(SUM($I277:$I280)+SUM($M277:$M280)),IF(SUM($J277:$J280)+SUM($F277:$F280)&lt;500000,((SUM($J277:$J280)*0.2)+(SUM($F277:$F280)*0.05))-(SUM($I277:$I280)+SUM($M277:$M280)),"n/a")))</f>
        <v>649.80300000000011</v>
      </c>
      <c r="R280" s="34">
        <f>SUM(Q280-H280-L280)</f>
        <v>649.80300000000011</v>
      </c>
    </row>
    <row r="281" spans="1:18" s="112" customFormat="1" ht="27" customHeight="1" x14ac:dyDescent="0.2">
      <c r="A281" s="151" t="s">
        <v>24</v>
      </c>
      <c r="B281" s="22"/>
      <c r="C281" s="151" t="s">
        <v>78</v>
      </c>
      <c r="D281" s="151" t="s">
        <v>79</v>
      </c>
      <c r="E281" s="151"/>
      <c r="F281" s="277">
        <f t="shared" ref="F281:M281" si="46">SUM(F277:F280)</f>
        <v>13398</v>
      </c>
      <c r="G281" s="275">
        <f t="shared" si="46"/>
        <v>669.90000000000009</v>
      </c>
      <c r="H281" s="275">
        <f t="shared" si="46"/>
        <v>649.80300000000011</v>
      </c>
      <c r="I281" s="275">
        <f t="shared" si="46"/>
        <v>20.097000000000001</v>
      </c>
      <c r="J281" s="277">
        <f t="shared" si="46"/>
        <v>0</v>
      </c>
      <c r="K281" s="275">
        <f t="shared" si="46"/>
        <v>0</v>
      </c>
      <c r="L281" s="275">
        <f t="shared" si="46"/>
        <v>0</v>
      </c>
      <c r="M281" s="289">
        <f t="shared" si="46"/>
        <v>0</v>
      </c>
      <c r="N281" s="281"/>
      <c r="O281" s="290"/>
      <c r="P281" s="275">
        <f>SUM(P277:P280)</f>
        <v>983.19200000000023</v>
      </c>
      <c r="Q281" s="157"/>
      <c r="R281" s="23">
        <f>SUM(R278:R280)</f>
        <v>1299.6060000000002</v>
      </c>
    </row>
    <row r="282" spans="1:18" s="28" customFormat="1" ht="4.1500000000000004" customHeight="1" x14ac:dyDescent="0.2">
      <c r="A282" s="68"/>
      <c r="B282" s="60"/>
      <c r="C282" s="70"/>
      <c r="D282" s="70"/>
      <c r="E282" s="70"/>
      <c r="F282" s="70"/>
      <c r="G282" s="71"/>
      <c r="H282" s="71"/>
      <c r="I282" s="71"/>
      <c r="J282" s="70"/>
      <c r="K282" s="71"/>
      <c r="L282" s="71"/>
      <c r="M282" s="71"/>
      <c r="N282" s="38"/>
      <c r="O282" s="68"/>
      <c r="P282" s="73"/>
      <c r="Q282" s="74"/>
      <c r="R282" s="69"/>
    </row>
    <row r="283" spans="1:18" s="149" customFormat="1" ht="60" x14ac:dyDescent="0.25">
      <c r="A283" s="140" t="s">
        <v>19</v>
      </c>
      <c r="B283" s="77"/>
      <c r="C283" s="141" t="s">
        <v>80</v>
      </c>
      <c r="D283" s="141" t="s">
        <v>81</v>
      </c>
      <c r="E283" s="141" t="s">
        <v>20</v>
      </c>
      <c r="F283" s="141">
        <v>138024</v>
      </c>
      <c r="G283" s="259">
        <f>F283*$G$4</f>
        <v>6901.2000000000007</v>
      </c>
      <c r="H283" s="259">
        <f>G283-I283</f>
        <v>6901.2000000000007</v>
      </c>
      <c r="I283" s="259">
        <v>0</v>
      </c>
      <c r="J283" s="141">
        <v>342213.5</v>
      </c>
      <c r="K283" s="259">
        <f>J283*$K$4</f>
        <v>68442.7</v>
      </c>
      <c r="L283" s="259">
        <f>K283-M283</f>
        <v>68442.7</v>
      </c>
      <c r="M283" s="260">
        <v>0</v>
      </c>
      <c r="N283" s="141" t="s">
        <v>373</v>
      </c>
      <c r="O283" s="261"/>
      <c r="P283" s="262">
        <f>Q283</f>
        <v>75343.899999999994</v>
      </c>
      <c r="Q283" s="262">
        <f>IF($J283&gt;500000,(500000*0.2)-($I283+$M283),IF($J283+$F283&gt;500000,($J283*0.2)+((500000-$J283)*0.05)-($I283+$M283),IF($J283+$F283&lt;500000,(($J283*0.2)+($F283*0.05))-($I283+$M283),"n/a")))</f>
        <v>75343.899999999994</v>
      </c>
      <c r="R283" s="78">
        <f>SUM(Q283-H283-L283)</f>
        <v>0</v>
      </c>
    </row>
    <row r="284" spans="1:18" s="149" customFormat="1" ht="27" customHeight="1" thickBot="1" x14ac:dyDescent="0.3">
      <c r="A284" s="140" t="s">
        <v>21</v>
      </c>
      <c r="B284" s="77"/>
      <c r="C284" s="141" t="s">
        <v>80</v>
      </c>
      <c r="D284" s="141" t="s">
        <v>81</v>
      </c>
      <c r="E284" s="141" t="s">
        <v>20</v>
      </c>
      <c r="F284" s="141">
        <v>199375</v>
      </c>
      <c r="G284" s="259">
        <v>0</v>
      </c>
      <c r="H284" s="259">
        <f>G284-I284</f>
        <v>0</v>
      </c>
      <c r="I284" s="259">
        <f>G284*$I$4</f>
        <v>0</v>
      </c>
      <c r="J284" s="141">
        <v>219492</v>
      </c>
      <c r="K284" s="259">
        <v>21656.1</v>
      </c>
      <c r="L284" s="259">
        <v>21656.1</v>
      </c>
      <c r="M284" s="260">
        <v>0</v>
      </c>
      <c r="N284" s="141" t="s">
        <v>374</v>
      </c>
      <c r="O284" s="261"/>
      <c r="P284" s="262">
        <v>21656.1</v>
      </c>
      <c r="Q284" s="262">
        <v>21656.1</v>
      </c>
      <c r="R284" s="78">
        <f>SUM(Q284-H284-L284)</f>
        <v>0</v>
      </c>
    </row>
    <row r="285" spans="1:18" s="112" customFormat="1" ht="27" customHeight="1" thickBot="1" x14ac:dyDescent="0.25">
      <c r="A285" s="150" t="s">
        <v>22</v>
      </c>
      <c r="B285" s="61"/>
      <c r="C285" s="152" t="s">
        <v>80</v>
      </c>
      <c r="D285" s="152" t="s">
        <v>81</v>
      </c>
      <c r="E285" s="153" t="s">
        <v>20</v>
      </c>
      <c r="F285" s="153">
        <v>0</v>
      </c>
      <c r="G285" s="145">
        <f>F285*$G$4</f>
        <v>0</v>
      </c>
      <c r="H285" s="145">
        <f>G285-I285</f>
        <v>0</v>
      </c>
      <c r="I285" s="145">
        <f>G285*$I$4</f>
        <v>0</v>
      </c>
      <c r="J285" s="153">
        <v>0</v>
      </c>
      <c r="K285" s="145">
        <f>J285*$K$4</f>
        <v>0</v>
      </c>
      <c r="L285" s="145">
        <f>K285-M285</f>
        <v>0</v>
      </c>
      <c r="M285" s="154">
        <f>K285*$M$4</f>
        <v>0</v>
      </c>
      <c r="N285" s="109"/>
      <c r="O285" s="167"/>
      <c r="P285" s="252">
        <v>0</v>
      </c>
      <c r="Q285" s="252">
        <v>0</v>
      </c>
      <c r="R285" s="65">
        <f>SUM(Q285-H285-L285)</f>
        <v>0</v>
      </c>
    </row>
    <row r="286" spans="1:18" s="112" customFormat="1" ht="27" customHeight="1" x14ac:dyDescent="0.2">
      <c r="A286" s="87" t="s">
        <v>23</v>
      </c>
      <c r="B286" s="33"/>
      <c r="C286" s="115" t="s">
        <v>80</v>
      </c>
      <c r="D286" s="115" t="s">
        <v>81</v>
      </c>
      <c r="E286" s="109" t="s">
        <v>20</v>
      </c>
      <c r="F286" s="109">
        <v>0</v>
      </c>
      <c r="G286" s="110">
        <f>F286*$G$4</f>
        <v>0</v>
      </c>
      <c r="H286" s="110">
        <f>G286-I286</f>
        <v>0</v>
      </c>
      <c r="I286" s="110">
        <f>G286*$I$4</f>
        <v>0</v>
      </c>
      <c r="J286" s="109">
        <v>0</v>
      </c>
      <c r="K286" s="110">
        <f>J286*$K$4</f>
        <v>0</v>
      </c>
      <c r="L286" s="110">
        <f>K286-M286</f>
        <v>0</v>
      </c>
      <c r="M286" s="111">
        <f>K286*$M$4</f>
        <v>0</v>
      </c>
      <c r="N286" s="109"/>
      <c r="O286" s="81"/>
      <c r="P286" s="212">
        <v>0</v>
      </c>
      <c r="Q286" s="212">
        <v>0</v>
      </c>
      <c r="R286" s="34">
        <f>SUM(Q286-H286-L286)</f>
        <v>0</v>
      </c>
    </row>
    <row r="287" spans="1:18" s="112" customFormat="1" ht="27" customHeight="1" x14ac:dyDescent="0.2">
      <c r="A287" s="151" t="s">
        <v>24</v>
      </c>
      <c r="B287" s="22"/>
      <c r="C287" s="151" t="s">
        <v>80</v>
      </c>
      <c r="D287" s="151" t="s">
        <v>81</v>
      </c>
      <c r="E287" s="151"/>
      <c r="F287" s="277">
        <f t="shared" ref="F287:M287" si="47">SUM(F283:F286)</f>
        <v>337399</v>
      </c>
      <c r="G287" s="275">
        <f t="shared" si="47"/>
        <v>6901.2000000000007</v>
      </c>
      <c r="H287" s="275">
        <f t="shared" si="47"/>
        <v>6901.2000000000007</v>
      </c>
      <c r="I287" s="275">
        <f t="shared" si="47"/>
        <v>0</v>
      </c>
      <c r="J287" s="277">
        <f t="shared" si="47"/>
        <v>561705.5</v>
      </c>
      <c r="K287" s="275">
        <f t="shared" si="47"/>
        <v>90098.799999999988</v>
      </c>
      <c r="L287" s="275">
        <f t="shared" si="47"/>
        <v>90098.799999999988</v>
      </c>
      <c r="M287" s="289">
        <f t="shared" si="47"/>
        <v>0</v>
      </c>
      <c r="N287" s="281"/>
      <c r="O287" s="290"/>
      <c r="P287" s="275">
        <f>SUM(P283:P286)</f>
        <v>97000</v>
      </c>
      <c r="Q287" s="157"/>
      <c r="R287" s="23">
        <f>SUM(R284:R286)</f>
        <v>0</v>
      </c>
    </row>
    <row r="288" spans="1:18" s="28" customFormat="1" ht="4.1500000000000004" customHeight="1" x14ac:dyDescent="0.2">
      <c r="A288" s="35"/>
      <c r="B288" s="31"/>
      <c r="C288" s="36"/>
      <c r="D288" s="36"/>
      <c r="E288" s="36"/>
      <c r="F288" s="36"/>
      <c r="G288" s="37"/>
      <c r="H288" s="37"/>
      <c r="I288" s="37"/>
      <c r="J288" s="36"/>
      <c r="K288" s="37"/>
      <c r="L288" s="37"/>
      <c r="M288" s="37"/>
      <c r="N288" s="38"/>
      <c r="O288" s="35"/>
      <c r="P288" s="39"/>
      <c r="Q288" s="40"/>
    </row>
    <row r="289" spans="1:18" s="149" customFormat="1" ht="27" customHeight="1" x14ac:dyDescent="0.25">
      <c r="A289" s="140" t="s">
        <v>19</v>
      </c>
      <c r="B289" s="24"/>
      <c r="C289" s="141" t="s">
        <v>347</v>
      </c>
      <c r="D289" s="141" t="s">
        <v>296</v>
      </c>
      <c r="E289" s="141" t="s">
        <v>20</v>
      </c>
      <c r="F289" s="141">
        <v>10751</v>
      </c>
      <c r="G289" s="259">
        <f>F289*$G$4</f>
        <v>537.55000000000007</v>
      </c>
      <c r="H289" s="259">
        <f>G289-I289</f>
        <v>521.4235000000001</v>
      </c>
      <c r="I289" s="259">
        <f>G289*$I$4</f>
        <v>16.1265</v>
      </c>
      <c r="J289" s="141">
        <v>0</v>
      </c>
      <c r="K289" s="259">
        <f>J289*$K$4</f>
        <v>0</v>
      </c>
      <c r="L289" s="259">
        <f>K289-M289</f>
        <v>0</v>
      </c>
      <c r="M289" s="260">
        <f>K289*$M$4</f>
        <v>0</v>
      </c>
      <c r="N289" s="141"/>
      <c r="O289" s="261"/>
      <c r="P289" s="262">
        <f>Q289</f>
        <v>521.4235000000001</v>
      </c>
      <c r="Q289" s="262">
        <f>IF($J289&gt;500000,(500000*0.2)-($I289+$M289),IF($J289+$F289&gt;500000,($J289*0.2)+((500000-$J289)*0.05)-($I289+$M289),IF($J289+$F289&lt;500000,(($J289*0.2)+($F289*0.05))-($I289+$M289),"n/a")))</f>
        <v>521.4235000000001</v>
      </c>
      <c r="R289" s="34">
        <f>SUM(Q289-H289-L289)</f>
        <v>0</v>
      </c>
    </row>
    <row r="290" spans="1:18" s="149" customFormat="1" ht="27" customHeight="1" thickBot="1" x14ac:dyDescent="0.3">
      <c r="A290" s="140" t="s">
        <v>21</v>
      </c>
      <c r="B290" s="77"/>
      <c r="C290" s="141" t="s">
        <v>347</v>
      </c>
      <c r="D290" s="141" t="s">
        <v>296</v>
      </c>
      <c r="E290" s="141" t="s">
        <v>20</v>
      </c>
      <c r="F290" s="141">
        <v>13507</v>
      </c>
      <c r="G290" s="259">
        <f>F290*$G$4</f>
        <v>675.35</v>
      </c>
      <c r="H290" s="259">
        <f>G290-I290</f>
        <v>655.08950000000004</v>
      </c>
      <c r="I290" s="259">
        <f>G290*$I$4</f>
        <v>20.2605</v>
      </c>
      <c r="J290" s="141">
        <v>0</v>
      </c>
      <c r="K290" s="259">
        <f>J290*$K$4</f>
        <v>0</v>
      </c>
      <c r="L290" s="259">
        <f>K290-M290</f>
        <v>0</v>
      </c>
      <c r="M290" s="260">
        <f>K290*$M$4</f>
        <v>0</v>
      </c>
      <c r="N290" s="141"/>
      <c r="P290" s="262">
        <f>Q290-Q289</f>
        <v>655.08950000000004</v>
      </c>
      <c r="Q290" s="262">
        <f>IF(SUM($J289:$J290)&gt;500000,(500000*0.2)-((SUM($I289:$I290)+SUM($M289:$M290))),IF(SUM($J289:$J290)+SUM($F289:$F290)&gt;500000,(SUM($J289:$J290)*0.2)+((500000-SUM($J289:$J290))*0.05)-(SUM($I289:$I290)+SUM($M289:$M290)),IF(SUM($J289:$J290)+SUM($F289:$F290)&lt;500000,((SUM($J289:$J290)*0.2)+(SUM($F289:$F290)*0.05))-(SUM($I289:$I290)+SUM($M289:$M290)),"n/a")))</f>
        <v>1176.5130000000001</v>
      </c>
      <c r="R290" s="78">
        <f>SUM(Q290-H290-L290)</f>
        <v>521.4235000000001</v>
      </c>
    </row>
    <row r="291" spans="1:18" s="112" customFormat="1" ht="27" customHeight="1" thickBot="1" x14ac:dyDescent="0.25">
      <c r="A291" s="150" t="s">
        <v>22</v>
      </c>
      <c r="B291" s="58"/>
      <c r="C291" s="152" t="s">
        <v>347</v>
      </c>
      <c r="D291" s="152" t="s">
        <v>296</v>
      </c>
      <c r="E291" s="153" t="s">
        <v>20</v>
      </c>
      <c r="F291" s="153">
        <v>0</v>
      </c>
      <c r="G291" s="145">
        <f>F291*$G$4</f>
        <v>0</v>
      </c>
      <c r="H291" s="145">
        <f>G291-I291</f>
        <v>0</v>
      </c>
      <c r="I291" s="145">
        <f>G291*$I$4</f>
        <v>0</v>
      </c>
      <c r="J291" s="153">
        <v>0</v>
      </c>
      <c r="K291" s="145">
        <f>J291*$K$4</f>
        <v>0</v>
      </c>
      <c r="L291" s="145">
        <f>K291-M291</f>
        <v>0</v>
      </c>
      <c r="M291" s="154">
        <f>K291*$M$4</f>
        <v>0</v>
      </c>
      <c r="N291" s="109"/>
      <c r="O291" s="155"/>
      <c r="P291" s="252">
        <f>Q291-Q294</f>
        <v>655.08950000000004</v>
      </c>
      <c r="Q291" s="252">
        <f>IF(SUM($J290:$J292)&gt;500000,(500000*0.2)-((SUM($I290:$I292)+SUM($M290:$M292))),IF(SUM($J290:$J292)+SUM($F290:$F292)&gt;500000,(SUM($J290:$J292)*0.2)+((500000-SUM($J290:$J292))*0.05)-(SUM($I290:$I292)+SUM($M290:$M292)),IF(SUM($J290:$J292)+SUM($F290:$F292)&lt;500000,((SUM($J290:$J292)*0.2)+(SUM($F290:$F292)*0.05))-(SUM($I290:$I292)+SUM($M290:$M292)),"n/a")))</f>
        <v>655.08950000000004</v>
      </c>
      <c r="R291" s="65">
        <f>SUM(Q291-H291-L291)</f>
        <v>655.08950000000004</v>
      </c>
    </row>
    <row r="292" spans="1:18" s="112" customFormat="1" ht="27" customHeight="1" x14ac:dyDescent="0.2">
      <c r="A292" s="87" t="s">
        <v>23</v>
      </c>
      <c r="B292" s="24"/>
      <c r="C292" s="115" t="s">
        <v>347</v>
      </c>
      <c r="D292" s="115" t="s">
        <v>296</v>
      </c>
      <c r="E292" s="109" t="s">
        <v>20</v>
      </c>
      <c r="F292" s="109">
        <v>0</v>
      </c>
      <c r="G292" s="110">
        <f>F292*$G$4</f>
        <v>0</v>
      </c>
      <c r="H292" s="110">
        <f>G292-I292</f>
        <v>0</v>
      </c>
      <c r="I292" s="110">
        <f>G292*$I$4</f>
        <v>0</v>
      </c>
      <c r="J292" s="109">
        <v>0</v>
      </c>
      <c r="K292" s="110">
        <f>J292*$K$4</f>
        <v>0</v>
      </c>
      <c r="L292" s="110">
        <f>K292-M292</f>
        <v>0</v>
      </c>
      <c r="M292" s="111">
        <f>K292*$M$4</f>
        <v>0</v>
      </c>
      <c r="N292" s="109"/>
      <c r="O292" s="123"/>
      <c r="P292" s="212">
        <f>Q292-Q290</f>
        <v>0</v>
      </c>
      <c r="Q292" s="212">
        <f>IF(SUM($J289:$J292)&gt;500000,(500000*0.2)-((SUM($I289:$I292)+SUM($M289:$M292))),IF(SUM($J289:$J292)+SUM($F289:$F292)&gt;500000,(SUM($J289:$J292)*0.2)+((500000-SUM($J289:$J292))*0.05)-(SUM($I289:$I292)+SUM($M289:$M292)),IF(SUM($J289:$J292)+SUM($F289:$F292)&lt;500000,((SUM($J289:$J292)*0.2)+(SUM($F289:$F292)*0.05))-(SUM($I289:$I292)+SUM($M289:$M292)),"n/a")))</f>
        <v>1176.5130000000001</v>
      </c>
      <c r="R292" s="34">
        <f>SUM(Q292-H292-L292)</f>
        <v>1176.5130000000001</v>
      </c>
    </row>
    <row r="293" spans="1:18" s="112" customFormat="1" ht="27" customHeight="1" x14ac:dyDescent="0.2">
      <c r="A293" s="151" t="s">
        <v>24</v>
      </c>
      <c r="B293" s="22"/>
      <c r="C293" s="151" t="s">
        <v>347</v>
      </c>
      <c r="D293" s="151" t="s">
        <v>296</v>
      </c>
      <c r="E293" s="151"/>
      <c r="F293" s="277">
        <f t="shared" ref="F293:M293" si="48">SUM(F289:F292)</f>
        <v>24258</v>
      </c>
      <c r="G293" s="275">
        <f t="shared" si="48"/>
        <v>1212.9000000000001</v>
      </c>
      <c r="H293" s="275">
        <f t="shared" si="48"/>
        <v>1176.5130000000001</v>
      </c>
      <c r="I293" s="275">
        <f t="shared" si="48"/>
        <v>36.387</v>
      </c>
      <c r="J293" s="277">
        <f t="shared" si="48"/>
        <v>0</v>
      </c>
      <c r="K293" s="275">
        <f t="shared" si="48"/>
        <v>0</v>
      </c>
      <c r="L293" s="275">
        <f t="shared" si="48"/>
        <v>0</v>
      </c>
      <c r="M293" s="289">
        <f t="shared" si="48"/>
        <v>0</v>
      </c>
      <c r="N293" s="281"/>
      <c r="O293" s="290"/>
      <c r="P293" s="275">
        <f>SUM(P289:P292)</f>
        <v>1831.6025000000002</v>
      </c>
      <c r="Q293" s="157"/>
      <c r="R293" s="23">
        <f>SUM(R290:R292)</f>
        <v>2353.0260000000003</v>
      </c>
    </row>
    <row r="294" spans="1:18" s="28" customFormat="1" ht="4.1500000000000004" customHeight="1" x14ac:dyDescent="0.2">
      <c r="A294" s="68"/>
      <c r="B294" s="60"/>
      <c r="C294" s="70"/>
      <c r="D294" s="70"/>
      <c r="E294" s="70"/>
      <c r="F294" s="70"/>
      <c r="G294" s="71"/>
      <c r="H294" s="71"/>
      <c r="I294" s="71"/>
      <c r="J294" s="70"/>
      <c r="K294" s="71"/>
      <c r="L294" s="71"/>
      <c r="M294" s="71"/>
      <c r="N294" s="38"/>
      <c r="O294" s="35"/>
      <c r="P294" s="73"/>
      <c r="Q294" s="74"/>
      <c r="R294" s="69"/>
    </row>
    <row r="295" spans="1:18" s="149" customFormat="1" ht="27" customHeight="1" x14ac:dyDescent="0.25">
      <c r="A295" s="140" t="s">
        <v>19</v>
      </c>
      <c r="B295" s="24"/>
      <c r="C295" s="141" t="s">
        <v>347</v>
      </c>
      <c r="D295" s="141" t="s">
        <v>295</v>
      </c>
      <c r="E295" s="141" t="s">
        <v>20</v>
      </c>
      <c r="F295" s="141">
        <v>9423</v>
      </c>
      <c r="G295" s="259">
        <f>F295*$G$4</f>
        <v>471.15000000000003</v>
      </c>
      <c r="H295" s="259">
        <f>G295-I295</f>
        <v>457.01550000000003</v>
      </c>
      <c r="I295" s="259">
        <f>G295*$I$4</f>
        <v>14.134500000000001</v>
      </c>
      <c r="J295" s="141">
        <v>0</v>
      </c>
      <c r="K295" s="259">
        <f>J295*$K$4</f>
        <v>0</v>
      </c>
      <c r="L295" s="259">
        <f>K295-M295</f>
        <v>0</v>
      </c>
      <c r="M295" s="260">
        <f>K295*$M$4</f>
        <v>0</v>
      </c>
      <c r="N295" s="141"/>
      <c r="O295" s="261"/>
      <c r="P295" s="262">
        <f>Q295</f>
        <v>457.01550000000003</v>
      </c>
      <c r="Q295" s="262">
        <f>IF($J295&gt;500000,(500000*0.2)-($I295+$M295),IF($J295+$F295&gt;500000,($J295*0.2)+((500000-$J295)*0.05)-($I295+$M295),IF($J295+$F295&lt;500000,(($J295*0.2)+($F295*0.05))-($I295+$M295),"n/a")))</f>
        <v>457.01550000000003</v>
      </c>
      <c r="R295" s="34">
        <f>SUM(Q295-H295-L295)</f>
        <v>0</v>
      </c>
    </row>
    <row r="296" spans="1:18" s="149" customFormat="1" ht="27" customHeight="1" thickBot="1" x14ac:dyDescent="0.3">
      <c r="A296" s="140" t="s">
        <v>21</v>
      </c>
      <c r="B296" s="77"/>
      <c r="C296" s="141" t="s">
        <v>347</v>
      </c>
      <c r="D296" s="141" t="s">
        <v>295</v>
      </c>
      <c r="E296" s="141" t="s">
        <v>20</v>
      </c>
      <c r="F296" s="141">
        <v>10981</v>
      </c>
      <c r="G296" s="259">
        <f>F296*$G$4</f>
        <v>549.05000000000007</v>
      </c>
      <c r="H296" s="259">
        <f>G296-I296</f>
        <v>532.57850000000008</v>
      </c>
      <c r="I296" s="259">
        <f>G296*$I$4</f>
        <v>16.471500000000002</v>
      </c>
      <c r="J296" s="141">
        <v>0</v>
      </c>
      <c r="K296" s="259">
        <f>J296*$K$4</f>
        <v>0</v>
      </c>
      <c r="L296" s="259">
        <f>K296-M296</f>
        <v>0</v>
      </c>
      <c r="M296" s="260">
        <f>K296*$M$4</f>
        <v>0</v>
      </c>
      <c r="N296" s="141"/>
      <c r="O296" s="261"/>
      <c r="P296" s="262">
        <f>Q296-Q295</f>
        <v>532.57850000000008</v>
      </c>
      <c r="Q296" s="262">
        <f>IF(SUM($J295:$J296)&gt;500000,(500000*0.2)-((SUM($I295:$I296)+SUM($M295:$M296))),IF(SUM($J295:$J296)+SUM($F295:$F296)&gt;500000,(SUM($J295:$J296)*0.2)+((500000-SUM($J295:$J296))*0.05)-(SUM($I295:$I296)+SUM($M295:$M296)),IF(SUM($J295:$J296)+SUM($F295:$F296)&lt;500000,((SUM($J295:$J296)*0.2)+(SUM($F295:$F296)*0.05))-(SUM($I295:$I296)+SUM($M295:$M296)),"n/a")))</f>
        <v>989.59400000000005</v>
      </c>
      <c r="R296" s="78">
        <f>SUM(Q296-H296-L296)</f>
        <v>457.01549999999997</v>
      </c>
    </row>
    <row r="297" spans="1:18" s="112" customFormat="1" ht="27" customHeight="1" thickBot="1" x14ac:dyDescent="0.25">
      <c r="A297" s="150" t="s">
        <v>22</v>
      </c>
      <c r="B297" s="58"/>
      <c r="C297" s="152" t="s">
        <v>347</v>
      </c>
      <c r="D297" s="152" t="s">
        <v>295</v>
      </c>
      <c r="E297" s="153" t="s">
        <v>20</v>
      </c>
      <c r="F297" s="153">
        <v>0</v>
      </c>
      <c r="G297" s="145">
        <f>F297*$G$4</f>
        <v>0</v>
      </c>
      <c r="H297" s="145">
        <f>G297-I297</f>
        <v>0</v>
      </c>
      <c r="I297" s="145">
        <f>G297*$I$4</f>
        <v>0</v>
      </c>
      <c r="J297" s="153">
        <v>0</v>
      </c>
      <c r="K297" s="145">
        <f>J297*$K$4</f>
        <v>0</v>
      </c>
      <c r="L297" s="145">
        <f>K297-M297</f>
        <v>0</v>
      </c>
      <c r="M297" s="154">
        <f>K297*$M$4</f>
        <v>0</v>
      </c>
      <c r="N297" s="109"/>
      <c r="O297" s="155"/>
      <c r="P297" s="252">
        <f>Q297-Q300</f>
        <v>532.57850000000008</v>
      </c>
      <c r="Q297" s="252">
        <f>IF(SUM($J296:$J298)&gt;500000,(500000*0.2)-((SUM($I296:$I298)+SUM($M296:$M298))),IF(SUM($J296:$J298)+SUM($F296:$F298)&gt;500000,(SUM($J296:$J298)*0.2)+((500000-SUM($J296:$J298))*0.05)-(SUM($I296:$I298)+SUM($M296:$M298)),IF(SUM($J296:$J298)+SUM($F296:$F298)&lt;500000,((SUM($J296:$J298)*0.2)+(SUM($F296:$F298)*0.05))-(SUM($I296:$I298)+SUM($M296:$M298)),"n/a")))</f>
        <v>532.57850000000008</v>
      </c>
      <c r="R297" s="65">
        <f>SUM(Q297-H297-L297)</f>
        <v>532.57850000000008</v>
      </c>
    </row>
    <row r="298" spans="1:18" s="112" customFormat="1" ht="27" customHeight="1" x14ac:dyDescent="0.2">
      <c r="A298" s="87" t="s">
        <v>23</v>
      </c>
      <c r="B298" s="24"/>
      <c r="C298" s="115" t="s">
        <v>347</v>
      </c>
      <c r="D298" s="115" t="s">
        <v>295</v>
      </c>
      <c r="E298" s="109" t="s">
        <v>20</v>
      </c>
      <c r="F298" s="109">
        <v>0</v>
      </c>
      <c r="G298" s="110">
        <f>F298*$G$4</f>
        <v>0</v>
      </c>
      <c r="H298" s="110">
        <f>G298-I298</f>
        <v>0</v>
      </c>
      <c r="I298" s="110">
        <f>G298*$I$4</f>
        <v>0</v>
      </c>
      <c r="J298" s="109">
        <v>0</v>
      </c>
      <c r="K298" s="110">
        <f>J298*$K$4</f>
        <v>0</v>
      </c>
      <c r="L298" s="110">
        <f>K298-M298</f>
        <v>0</v>
      </c>
      <c r="M298" s="111">
        <f>K298*$M$4</f>
        <v>0</v>
      </c>
      <c r="N298" s="109"/>
      <c r="O298" s="123"/>
      <c r="P298" s="212">
        <f>Q298-Q296</f>
        <v>0</v>
      </c>
      <c r="Q298" s="212">
        <f>IF(SUM($J295:$J298)&gt;500000,(500000*0.2)-((SUM($I295:$I298)+SUM($M295:$M298))),IF(SUM($J295:$J298)+SUM($F295:$F298)&gt;500000,(SUM($J295:$J298)*0.2)+((500000-SUM($J295:$J298))*0.05)-(SUM($I295:$I298)+SUM($M295:$M298)),IF(SUM($J295:$J298)+SUM($F295:$F298)&lt;500000,((SUM($J295:$J298)*0.2)+(SUM($F295:$F298)*0.05))-(SUM($I295:$I298)+SUM($M295:$M298)),"n/a")))</f>
        <v>989.59400000000005</v>
      </c>
      <c r="R298" s="34">
        <f>SUM(Q298-H298-L298)</f>
        <v>989.59400000000005</v>
      </c>
    </row>
    <row r="299" spans="1:18" s="112" customFormat="1" ht="27" customHeight="1" x14ac:dyDescent="0.2">
      <c r="A299" s="151" t="s">
        <v>24</v>
      </c>
      <c r="B299" s="22"/>
      <c r="C299" s="151" t="s">
        <v>347</v>
      </c>
      <c r="D299" s="151" t="s">
        <v>295</v>
      </c>
      <c r="E299" s="151"/>
      <c r="F299" s="277">
        <f t="shared" ref="F299:M299" si="49">SUM(F295:F298)</f>
        <v>20404</v>
      </c>
      <c r="G299" s="275">
        <f t="shared" si="49"/>
        <v>1020.2</v>
      </c>
      <c r="H299" s="275">
        <f t="shared" si="49"/>
        <v>989.59400000000005</v>
      </c>
      <c r="I299" s="275">
        <f t="shared" si="49"/>
        <v>30.606000000000002</v>
      </c>
      <c r="J299" s="277">
        <f t="shared" si="49"/>
        <v>0</v>
      </c>
      <c r="K299" s="275">
        <f t="shared" si="49"/>
        <v>0</v>
      </c>
      <c r="L299" s="275">
        <f t="shared" si="49"/>
        <v>0</v>
      </c>
      <c r="M299" s="289">
        <f t="shared" si="49"/>
        <v>0</v>
      </c>
      <c r="N299" s="281"/>
      <c r="O299" s="290"/>
      <c r="P299" s="275">
        <f>SUM(P295:P298)</f>
        <v>1522.1725000000001</v>
      </c>
      <c r="Q299" s="157"/>
      <c r="R299" s="23">
        <f>SUM(R296:R298)</f>
        <v>1979.1880000000001</v>
      </c>
    </row>
    <row r="300" spans="1:18" s="28" customFormat="1" ht="4.1500000000000004" customHeight="1" x14ac:dyDescent="0.2">
      <c r="A300" s="68"/>
      <c r="B300" s="60"/>
      <c r="C300" s="70"/>
      <c r="D300" s="70"/>
      <c r="E300" s="70"/>
      <c r="F300" s="70"/>
      <c r="G300" s="71"/>
      <c r="H300" s="71"/>
      <c r="I300" s="71"/>
      <c r="J300" s="70"/>
      <c r="K300" s="71"/>
      <c r="L300" s="71"/>
      <c r="M300" s="71"/>
      <c r="N300" s="38"/>
      <c r="O300" s="35"/>
      <c r="P300" s="73"/>
      <c r="Q300" s="74"/>
      <c r="R300" s="69"/>
    </row>
    <row r="301" spans="1:18" s="149" customFormat="1" ht="60" x14ac:dyDescent="0.25">
      <c r="A301" s="140" t="s">
        <v>19</v>
      </c>
      <c r="B301" s="77"/>
      <c r="C301" s="141" t="s">
        <v>82</v>
      </c>
      <c r="D301" s="141" t="s">
        <v>83</v>
      </c>
      <c r="E301" s="141" t="s">
        <v>20</v>
      </c>
      <c r="F301" s="141">
        <v>251997</v>
      </c>
      <c r="G301" s="259">
        <f>F301*$G$4</f>
        <v>12599.85</v>
      </c>
      <c r="H301" s="259">
        <f>G301-I301</f>
        <v>12599.85</v>
      </c>
      <c r="I301" s="259">
        <v>0</v>
      </c>
      <c r="J301" s="141">
        <v>36250</v>
      </c>
      <c r="K301" s="259">
        <f>J301*$K$4</f>
        <v>7250</v>
      </c>
      <c r="L301" s="259">
        <f>K301-M301</f>
        <v>7250</v>
      </c>
      <c r="M301" s="260">
        <v>0</v>
      </c>
      <c r="N301" s="141" t="s">
        <v>373</v>
      </c>
      <c r="O301" s="261"/>
      <c r="P301" s="262">
        <f>Q301</f>
        <v>19849.849999999999</v>
      </c>
      <c r="Q301" s="262">
        <f>IF($J301&gt;500000,(500000*0.2)-($I301+$M301),IF($J301+$F301&gt;500000,($J301*0.2)+((500000-$J301)*0.05)-($I301+$M301),IF($J301+$F301&lt;500000,(($J301*0.2)+($F301*0.05))-($I301+$M301),"n/a")))</f>
        <v>19849.849999999999</v>
      </c>
      <c r="R301" s="78">
        <f>SUM(Q301-H301-L301)</f>
        <v>-1.8189894035458565E-12</v>
      </c>
    </row>
    <row r="302" spans="1:18" s="149" customFormat="1" ht="27" customHeight="1" thickBot="1" x14ac:dyDescent="0.3">
      <c r="A302" s="140" t="s">
        <v>21</v>
      </c>
      <c r="B302" s="77"/>
      <c r="C302" s="141" t="s">
        <v>82</v>
      </c>
      <c r="D302" s="141" t="s">
        <v>83</v>
      </c>
      <c r="E302" s="141" t="s">
        <v>20</v>
      </c>
      <c r="F302" s="141">
        <v>208419</v>
      </c>
      <c r="G302" s="259">
        <f>F302*$G$4</f>
        <v>10420.950000000001</v>
      </c>
      <c r="H302" s="259">
        <f>G302-I302</f>
        <v>10108.3215</v>
      </c>
      <c r="I302" s="259">
        <f>G302*$I$4</f>
        <v>312.62850000000003</v>
      </c>
      <c r="J302" s="141">
        <v>33176</v>
      </c>
      <c r="K302" s="259">
        <f>J302*$K$4</f>
        <v>6635.2000000000007</v>
      </c>
      <c r="L302" s="259">
        <f>K302-M302</f>
        <v>6436.1440000000011</v>
      </c>
      <c r="M302" s="260">
        <f>K302*$M$4</f>
        <v>199.05600000000001</v>
      </c>
      <c r="N302" s="141" t="s">
        <v>372</v>
      </c>
      <c r="O302" s="261"/>
      <c r="P302" s="262">
        <f>Q302-Q301</f>
        <v>15052.3655</v>
      </c>
      <c r="Q302" s="262">
        <f>IF(SUM($J301:$J302)&gt;500000,(500000*0.2)-((SUM($I301:$I302)+SUM($M301:$M302))),IF(SUM($J301:$J302)+SUM($F301:$F302)&gt;500000,(SUM($J301:$J302)*0.2)+((500000-SUM($J301:$J302))*0.05)-(SUM($I301:$I302)+SUM($M301:$M302)),IF(SUM($J301:$J302)+SUM($F301:$F302)&lt;500000,((SUM($J301:$J302)*0.2)+(SUM($F301:$F302)*0.05))-(SUM($I301:$I302)+SUM($M301:$M302)),"n/a")))</f>
        <v>34902.215499999998</v>
      </c>
      <c r="R302" s="78">
        <f>SUM(Q302-H302-L302)</f>
        <v>18357.75</v>
      </c>
    </row>
    <row r="303" spans="1:18" s="112" customFormat="1" ht="27" customHeight="1" thickBot="1" x14ac:dyDescent="0.25">
      <c r="A303" s="150" t="s">
        <v>22</v>
      </c>
      <c r="B303" s="61"/>
      <c r="C303" s="152" t="s">
        <v>82</v>
      </c>
      <c r="D303" s="152" t="s">
        <v>83</v>
      </c>
      <c r="E303" s="153" t="s">
        <v>20</v>
      </c>
      <c r="F303" s="153">
        <v>0</v>
      </c>
      <c r="G303" s="145">
        <f>F303*$G$4</f>
        <v>0</v>
      </c>
      <c r="H303" s="145">
        <f>G303-I303</f>
        <v>0</v>
      </c>
      <c r="I303" s="145">
        <f>G303*$I$4</f>
        <v>0</v>
      </c>
      <c r="J303" s="153">
        <v>0</v>
      </c>
      <c r="K303" s="145">
        <f>J303*$K$4</f>
        <v>0</v>
      </c>
      <c r="L303" s="145">
        <f>K303-M303</f>
        <v>0</v>
      </c>
      <c r="M303" s="154">
        <f>K303*$M$4</f>
        <v>0</v>
      </c>
      <c r="N303" s="109"/>
      <c r="O303" s="167"/>
      <c r="P303" s="252">
        <f>Q303-Q306</f>
        <v>16544.465500000002</v>
      </c>
      <c r="Q303" s="252">
        <f>IF(SUM($J302:$J304)&gt;500000,(500000*0.2)-((SUM($I302:$I304)+SUM($M302:$M304))),IF(SUM($J302:$J304)+SUM($F302:$F304)&gt;500000,(SUM($J302:$J304)*0.2)+((500000-SUM($J302:$J304))*0.05)-(SUM($I302:$I304)+SUM($M302:$M304)),IF(SUM($J302:$J304)+SUM($F302:$F304)&lt;500000,((SUM($J302:$J304)*0.2)+(SUM($F302:$F304)*0.05))-(SUM($I302:$I304)+SUM($M302:$M304)),"n/a")))</f>
        <v>16544.465500000002</v>
      </c>
      <c r="R303" s="65">
        <f>SUM(Q303-H303-L303)</f>
        <v>16544.465500000002</v>
      </c>
    </row>
    <row r="304" spans="1:18" s="112" customFormat="1" ht="27" customHeight="1" x14ac:dyDescent="0.2">
      <c r="A304" s="87" t="s">
        <v>23</v>
      </c>
      <c r="B304" s="33"/>
      <c r="C304" s="115" t="s">
        <v>82</v>
      </c>
      <c r="D304" s="115" t="s">
        <v>83</v>
      </c>
      <c r="E304" s="109" t="s">
        <v>20</v>
      </c>
      <c r="F304" s="109">
        <v>0</v>
      </c>
      <c r="G304" s="110">
        <f>F304*$G$4</f>
        <v>0</v>
      </c>
      <c r="H304" s="110">
        <f>G304-I304</f>
        <v>0</v>
      </c>
      <c r="I304" s="110">
        <f>G304*$I$4</f>
        <v>0</v>
      </c>
      <c r="J304" s="109">
        <v>0</v>
      </c>
      <c r="K304" s="110">
        <f>J304*$K$4</f>
        <v>0</v>
      </c>
      <c r="L304" s="110">
        <f>K304-M304</f>
        <v>0</v>
      </c>
      <c r="M304" s="111">
        <f>K304*$M$4</f>
        <v>0</v>
      </c>
      <c r="N304" s="109"/>
      <c r="O304" s="173"/>
      <c r="P304" s="212">
        <f>Q304-Q302</f>
        <v>0</v>
      </c>
      <c r="Q304" s="212">
        <f>IF(SUM($J301:$J304)&gt;500000,(500000*0.2)-((SUM($I301:$I304)+SUM($M301:$M304))),IF(SUM($J301:$J304)+SUM($F301:$F304)&gt;500000,(SUM($J301:$J304)*0.2)+((500000-SUM($J301:$J304))*0.05)-(SUM($I301:$I304)+SUM($M301:$M304)),IF(SUM($J301:$J304)+SUM($F301:$F304)&lt;500000,((SUM($J301:$J304)*0.2)+(SUM($F301:$F304)*0.05))-(SUM($I301:$I304)+SUM($M301:$M304)),"n/a")))</f>
        <v>34902.215499999998</v>
      </c>
      <c r="R304" s="34">
        <f>SUM(Q304-H304-L304)</f>
        <v>34902.215499999998</v>
      </c>
    </row>
    <row r="305" spans="1:18" s="112" customFormat="1" ht="27" customHeight="1" x14ac:dyDescent="0.2">
      <c r="A305" s="151" t="s">
        <v>24</v>
      </c>
      <c r="B305" s="22"/>
      <c r="C305" s="151" t="s">
        <v>82</v>
      </c>
      <c r="D305" s="151" t="s">
        <v>83</v>
      </c>
      <c r="E305" s="151"/>
      <c r="F305" s="156">
        <f t="shared" ref="F305:M305" si="50">SUM(F301:F304)</f>
        <v>460416</v>
      </c>
      <c r="G305" s="157">
        <f t="shared" si="50"/>
        <v>23020.800000000003</v>
      </c>
      <c r="H305" s="157">
        <f t="shared" si="50"/>
        <v>22708.1715</v>
      </c>
      <c r="I305" s="157">
        <f t="shared" si="50"/>
        <v>312.62850000000003</v>
      </c>
      <c r="J305" s="156">
        <f t="shared" si="50"/>
        <v>69426</v>
      </c>
      <c r="K305" s="157">
        <f t="shared" si="50"/>
        <v>13885.2</v>
      </c>
      <c r="L305" s="157">
        <f t="shared" si="50"/>
        <v>13686.144</v>
      </c>
      <c r="M305" s="158">
        <f t="shared" si="50"/>
        <v>199.05600000000001</v>
      </c>
      <c r="N305" s="120"/>
      <c r="O305" s="159"/>
      <c r="P305" s="157">
        <f>SUM(P301:P304)</f>
        <v>51446.680999999997</v>
      </c>
      <c r="Q305" s="157"/>
      <c r="R305" s="23">
        <f>SUM(R302:R304)</f>
        <v>69804.431000000011</v>
      </c>
    </row>
    <row r="306" spans="1:18" s="28" customFormat="1" ht="4.1500000000000004" customHeight="1" x14ac:dyDescent="0.2">
      <c r="A306" s="68"/>
      <c r="B306" s="60"/>
      <c r="C306" s="70"/>
      <c r="D306" s="70"/>
      <c r="E306" s="70"/>
      <c r="F306" s="70"/>
      <c r="G306" s="71"/>
      <c r="H306" s="71"/>
      <c r="I306" s="71"/>
      <c r="J306" s="70"/>
      <c r="K306" s="71"/>
      <c r="L306" s="71"/>
      <c r="M306" s="71"/>
      <c r="N306" s="38"/>
      <c r="O306" s="35"/>
      <c r="P306" s="73"/>
      <c r="Q306" s="74"/>
      <c r="R306" s="69"/>
    </row>
    <row r="307" spans="1:18" s="149" customFormat="1" ht="60" x14ac:dyDescent="0.25">
      <c r="A307" s="140" t="s">
        <v>19</v>
      </c>
      <c r="B307" s="77"/>
      <c r="C307" s="141" t="s">
        <v>82</v>
      </c>
      <c r="D307" s="141" t="s">
        <v>84</v>
      </c>
      <c r="E307" s="141" t="s">
        <v>20</v>
      </c>
      <c r="F307" s="141">
        <v>251997</v>
      </c>
      <c r="G307" s="259">
        <f>F307*$G$4</f>
        <v>12599.85</v>
      </c>
      <c r="H307" s="259">
        <f>G307-I307</f>
        <v>12599.85</v>
      </c>
      <c r="I307" s="259">
        <v>0</v>
      </c>
      <c r="J307" s="141">
        <v>36250</v>
      </c>
      <c r="K307" s="259">
        <f>J307*$K$4</f>
        <v>7250</v>
      </c>
      <c r="L307" s="259">
        <f>K307-M307</f>
        <v>7250</v>
      </c>
      <c r="M307" s="260">
        <v>0</v>
      </c>
      <c r="N307" s="141" t="s">
        <v>373</v>
      </c>
      <c r="O307" s="261"/>
      <c r="P307" s="262">
        <f>Q307</f>
        <v>19849.849999999999</v>
      </c>
      <c r="Q307" s="262">
        <f>IF($J307&gt;500000,(500000*0.2)-($I307+$M307),IF($J307+$F307&gt;500000,($J307*0.2)+((500000-$J307)*0.05)-($I307+$M307),IF($J307+$F307&lt;500000,(($J307*0.2)+($F307*0.05))-($I307+$M307),"n/a")))</f>
        <v>19849.849999999999</v>
      </c>
      <c r="R307" s="78">
        <f>SUM(Q307-H307-L307)</f>
        <v>-1.8189894035458565E-12</v>
      </c>
    </row>
    <row r="308" spans="1:18" s="149" customFormat="1" ht="27" customHeight="1" thickBot="1" x14ac:dyDescent="0.3">
      <c r="A308" s="140" t="s">
        <v>21</v>
      </c>
      <c r="B308" s="77"/>
      <c r="C308" s="141" t="s">
        <v>82</v>
      </c>
      <c r="D308" s="141" t="s">
        <v>84</v>
      </c>
      <c r="E308" s="141" t="s">
        <v>20</v>
      </c>
      <c r="F308" s="141">
        <v>208419</v>
      </c>
      <c r="G308" s="259">
        <f>F308*$G$4</f>
        <v>10420.950000000001</v>
      </c>
      <c r="H308" s="259">
        <f>G308-I308</f>
        <v>10108.3215</v>
      </c>
      <c r="I308" s="259">
        <f>G308*$I$4</f>
        <v>312.62850000000003</v>
      </c>
      <c r="J308" s="141">
        <v>33176</v>
      </c>
      <c r="K308" s="259">
        <f>J308*$K$4</f>
        <v>6635.2000000000007</v>
      </c>
      <c r="L308" s="259">
        <f>K308-M308</f>
        <v>6436.1440000000011</v>
      </c>
      <c r="M308" s="260">
        <f>K308*$M$4</f>
        <v>199.05600000000001</v>
      </c>
      <c r="N308" s="141" t="s">
        <v>372</v>
      </c>
      <c r="O308" s="261"/>
      <c r="P308" s="262">
        <f>Q308-Q307</f>
        <v>15052.3655</v>
      </c>
      <c r="Q308" s="262">
        <f>IF(SUM($J307:$J308)&gt;500000,(500000*0.2)-((SUM($I307:$I308)+SUM($M307:$M308))),IF(SUM($J307:$J308)+SUM($F307:$F308)&gt;500000,(SUM($J307:$J308)*0.2)+((500000-SUM($J307:$J308))*0.05)-(SUM($I307:$I308)+SUM($M307:$M308)),IF(SUM($J307:$J308)+SUM($F307:$F308)&lt;500000,((SUM($J307:$J308)*0.2)+(SUM($F307:$F308)*0.05))-(SUM($I307:$I308)+SUM($M307:$M308)),"n/a")))</f>
        <v>34902.215499999998</v>
      </c>
      <c r="R308" s="78">
        <f>SUM(Q308-H308-L308)</f>
        <v>18357.75</v>
      </c>
    </row>
    <row r="309" spans="1:18" s="112" customFormat="1" ht="27" customHeight="1" thickBot="1" x14ac:dyDescent="0.25">
      <c r="A309" s="150" t="s">
        <v>22</v>
      </c>
      <c r="B309" s="61"/>
      <c r="C309" s="152" t="s">
        <v>82</v>
      </c>
      <c r="D309" s="152" t="s">
        <v>84</v>
      </c>
      <c r="E309" s="153" t="s">
        <v>20</v>
      </c>
      <c r="F309" s="153">
        <v>0</v>
      </c>
      <c r="G309" s="145">
        <f>F309*$G$4</f>
        <v>0</v>
      </c>
      <c r="H309" s="145">
        <f>G309-I309</f>
        <v>0</v>
      </c>
      <c r="I309" s="145">
        <f>G309*$I$4</f>
        <v>0</v>
      </c>
      <c r="J309" s="153">
        <v>0</v>
      </c>
      <c r="K309" s="145">
        <f>J309*$K$4</f>
        <v>0</v>
      </c>
      <c r="L309" s="145">
        <f>K309-M309</f>
        <v>0</v>
      </c>
      <c r="M309" s="154">
        <f>K309*$M$4</f>
        <v>0</v>
      </c>
      <c r="N309" s="109"/>
      <c r="O309" s="167"/>
      <c r="P309" s="252">
        <f>Q309-Q312</f>
        <v>16544.465500000002</v>
      </c>
      <c r="Q309" s="252">
        <f>IF(SUM($J308:$J310)&gt;500000,(500000*0.2)-((SUM($I308:$I310)+SUM($M308:$M310))),IF(SUM($J308:$J310)+SUM($F308:$F310)&gt;500000,(SUM($J308:$J310)*0.2)+((500000-SUM($J308:$J310))*0.05)-(SUM($I308:$I310)+SUM($M308:$M310)),IF(SUM($J308:$J310)+SUM($F308:$F310)&lt;500000,((SUM($J308:$J310)*0.2)+(SUM($F308:$F310)*0.05))-(SUM($I308:$I310)+SUM($M308:$M310)),"n/a")))</f>
        <v>16544.465500000002</v>
      </c>
      <c r="R309" s="65">
        <f>SUM(Q309-H309-L309)</f>
        <v>16544.465500000002</v>
      </c>
    </row>
    <row r="310" spans="1:18" s="112" customFormat="1" ht="27" customHeight="1" x14ac:dyDescent="0.2">
      <c r="A310" s="87" t="s">
        <v>23</v>
      </c>
      <c r="B310" s="33"/>
      <c r="C310" s="115" t="s">
        <v>82</v>
      </c>
      <c r="D310" s="115" t="s">
        <v>84</v>
      </c>
      <c r="E310" s="109" t="s">
        <v>20</v>
      </c>
      <c r="F310" s="109">
        <v>0</v>
      </c>
      <c r="G310" s="110">
        <f>F310*$G$4</f>
        <v>0</v>
      </c>
      <c r="H310" s="110">
        <f>G310-I310</f>
        <v>0</v>
      </c>
      <c r="I310" s="110">
        <f>G310*$I$4</f>
        <v>0</v>
      </c>
      <c r="J310" s="109">
        <v>0</v>
      </c>
      <c r="K310" s="110">
        <f>J310*$K$4</f>
        <v>0</v>
      </c>
      <c r="L310" s="110">
        <f>K310-M310</f>
        <v>0</v>
      </c>
      <c r="M310" s="111">
        <f>K310*$M$4</f>
        <v>0</v>
      </c>
      <c r="N310" s="109"/>
      <c r="O310" s="173"/>
      <c r="P310" s="212">
        <f>Q310-Q308</f>
        <v>0</v>
      </c>
      <c r="Q310" s="212">
        <f>IF(SUM($J307:$J310)&gt;500000,(500000*0.2)-((SUM($I307:$I310)+SUM($M307:$M310))),IF(SUM($J307:$J310)+SUM($F307:$F310)&gt;500000,(SUM($J307:$J310)*0.2)+((500000-SUM($J307:$J310))*0.05)-(SUM($I307:$I310)+SUM($M307:$M310)),IF(SUM($J307:$J310)+SUM($F307:$F310)&lt;500000,((SUM($J307:$J310)*0.2)+(SUM($F307:$F310)*0.05))-(SUM($I307:$I310)+SUM($M307:$M310)),"n/a")))</f>
        <v>34902.215499999998</v>
      </c>
      <c r="R310" s="34">
        <f>SUM(Q310-H310-L310)</f>
        <v>34902.215499999998</v>
      </c>
    </row>
    <row r="311" spans="1:18" s="112" customFormat="1" ht="27" customHeight="1" x14ac:dyDescent="0.2">
      <c r="A311" s="151" t="s">
        <v>24</v>
      </c>
      <c r="B311" s="22"/>
      <c r="C311" s="151" t="s">
        <v>82</v>
      </c>
      <c r="D311" s="151" t="s">
        <v>84</v>
      </c>
      <c r="E311" s="151"/>
      <c r="F311" s="156">
        <f t="shared" ref="F311:M311" si="51">SUM(F307:F310)</f>
        <v>460416</v>
      </c>
      <c r="G311" s="157">
        <f t="shared" si="51"/>
        <v>23020.800000000003</v>
      </c>
      <c r="H311" s="157">
        <f t="shared" si="51"/>
        <v>22708.1715</v>
      </c>
      <c r="I311" s="157">
        <f t="shared" si="51"/>
        <v>312.62850000000003</v>
      </c>
      <c r="J311" s="156">
        <f t="shared" si="51"/>
        <v>69426</v>
      </c>
      <c r="K311" s="157">
        <f t="shared" si="51"/>
        <v>13885.2</v>
      </c>
      <c r="L311" s="157">
        <f t="shared" si="51"/>
        <v>13686.144</v>
      </c>
      <c r="M311" s="158">
        <f t="shared" si="51"/>
        <v>199.05600000000001</v>
      </c>
      <c r="N311" s="120"/>
      <c r="O311" s="159"/>
      <c r="P311" s="157">
        <f>SUM(P307:P310)</f>
        <v>51446.680999999997</v>
      </c>
      <c r="Q311" s="157"/>
      <c r="R311" s="23">
        <f>SUM(R308:R310)</f>
        <v>69804.431000000011</v>
      </c>
    </row>
    <row r="312" spans="1:18" s="28" customFormat="1" ht="4.1500000000000004" customHeight="1" x14ac:dyDescent="0.2">
      <c r="A312" s="68"/>
      <c r="B312" s="60"/>
      <c r="C312" s="70"/>
      <c r="D312" s="70"/>
      <c r="E312" s="70"/>
      <c r="F312" s="70"/>
      <c r="G312" s="71"/>
      <c r="H312" s="71"/>
      <c r="I312" s="71"/>
      <c r="J312" s="70"/>
      <c r="K312" s="71"/>
      <c r="L312" s="71"/>
      <c r="M312" s="71"/>
      <c r="N312" s="38"/>
      <c r="O312" s="35"/>
      <c r="P312" s="73"/>
      <c r="Q312" s="74"/>
      <c r="R312" s="69"/>
    </row>
    <row r="313" spans="1:18" s="149" customFormat="1" ht="27" customHeight="1" x14ac:dyDescent="0.25">
      <c r="A313" s="140" t="s">
        <v>19</v>
      </c>
      <c r="B313" s="24"/>
      <c r="C313" s="141" t="s">
        <v>85</v>
      </c>
      <c r="D313" s="141" t="s">
        <v>86</v>
      </c>
      <c r="E313" s="141" t="s">
        <v>20</v>
      </c>
      <c r="F313" s="141">
        <v>76255</v>
      </c>
      <c r="G313" s="259">
        <f>F313*$G$4</f>
        <v>3812.75</v>
      </c>
      <c r="H313" s="259">
        <f>G313-I313</f>
        <v>3698.3674999999998</v>
      </c>
      <c r="I313" s="259">
        <f>G313*$I$4</f>
        <v>114.38249999999999</v>
      </c>
      <c r="J313" s="141">
        <v>87</v>
      </c>
      <c r="K313" s="259">
        <f>J313*$K$4</f>
        <v>17.400000000000002</v>
      </c>
      <c r="L313" s="259">
        <f>K313-M313</f>
        <v>16.878000000000004</v>
      </c>
      <c r="M313" s="260">
        <f>K313*$M$4</f>
        <v>0.52200000000000002</v>
      </c>
      <c r="N313" s="141"/>
      <c r="O313" s="261"/>
      <c r="P313" s="262">
        <f>Q313</f>
        <v>3715.2455</v>
      </c>
      <c r="Q313" s="262">
        <f>IF($J313&gt;500000,(500000*0.2)-($I313+$M313),IF($J313+$F313&gt;500000,($J313*0.2)+((500000-$J313)*0.05)-($I313+$M313),IF($J313+$F313&lt;500000,(($J313*0.2)+($F313*0.05))-($I313+$M313),"n/a")))</f>
        <v>3715.2455</v>
      </c>
      <c r="R313" s="34">
        <f>SUM(Q313-H313-L313)</f>
        <v>1.5276668818842154E-13</v>
      </c>
    </row>
    <row r="314" spans="1:18" s="149" customFormat="1" ht="27" customHeight="1" thickBot="1" x14ac:dyDescent="0.3">
      <c r="A314" s="140" t="s">
        <v>21</v>
      </c>
      <c r="B314" s="77"/>
      <c r="C314" s="141" t="s">
        <v>85</v>
      </c>
      <c r="D314" s="141" t="s">
        <v>86</v>
      </c>
      <c r="E314" s="141" t="s">
        <v>20</v>
      </c>
      <c r="F314" s="141">
        <v>170426</v>
      </c>
      <c r="G314" s="259">
        <f>F314*$G$4</f>
        <v>8521.3000000000011</v>
      </c>
      <c r="H314" s="259">
        <f>G314-I314</f>
        <v>8265.6610000000019</v>
      </c>
      <c r="I314" s="259">
        <f>G314*$I$4</f>
        <v>255.63900000000001</v>
      </c>
      <c r="J314" s="141">
        <v>0</v>
      </c>
      <c r="K314" s="259">
        <f>J314*$K$4</f>
        <v>0</v>
      </c>
      <c r="L314" s="259">
        <f>K314-M314</f>
        <v>0</v>
      </c>
      <c r="M314" s="260">
        <f>K314*$M$4</f>
        <v>0</v>
      </c>
      <c r="N314" s="141"/>
      <c r="P314" s="262">
        <f>Q314-Q313</f>
        <v>8265.6610000000001</v>
      </c>
      <c r="Q314" s="262">
        <f>IF(SUM($J313:$J314)&gt;500000,(500000*0.2)-((SUM($I313:$I314)+SUM($M313:$M314))),IF(SUM($J313:$J314)+SUM($F313:$F314)&gt;500000,(SUM($J313:$J314)*0.2)+((500000-SUM($J313:$J314))*0.05)-(SUM($I313:$I314)+SUM($M313:$M314)),IF(SUM($J313:$J314)+SUM($F313:$F314)&lt;500000,((SUM($J313:$J314)*0.2)+(SUM($F313:$F314)*0.05))-(SUM($I313:$I314)+SUM($M313:$M314)),"n/a")))</f>
        <v>11980.906500000001</v>
      </c>
      <c r="R314" s="78">
        <f>SUM(Q314-H314-L314)</f>
        <v>3715.2454999999991</v>
      </c>
    </row>
    <row r="315" spans="1:18" s="112" customFormat="1" ht="27" customHeight="1" thickBot="1" x14ac:dyDescent="0.25">
      <c r="A315" s="150" t="s">
        <v>22</v>
      </c>
      <c r="B315" s="58"/>
      <c r="C315" s="152" t="s">
        <v>85</v>
      </c>
      <c r="D315" s="152" t="s">
        <v>86</v>
      </c>
      <c r="E315" s="153" t="s">
        <v>20</v>
      </c>
      <c r="F315" s="153">
        <v>0</v>
      </c>
      <c r="G315" s="145">
        <f>F315*$G$4</f>
        <v>0</v>
      </c>
      <c r="H315" s="145">
        <f>G315-I315</f>
        <v>0</v>
      </c>
      <c r="I315" s="145">
        <f>G315*$I$4</f>
        <v>0</v>
      </c>
      <c r="J315" s="153">
        <v>0</v>
      </c>
      <c r="K315" s="145">
        <f>J315*$K$4</f>
        <v>0</v>
      </c>
      <c r="L315" s="145">
        <f>K315-M315</f>
        <v>0</v>
      </c>
      <c r="M315" s="154">
        <f>K315*$M$4</f>
        <v>0</v>
      </c>
      <c r="N315" s="109"/>
      <c r="O315" s="155"/>
      <c r="P315" s="252">
        <f>Q315-Q314</f>
        <v>0</v>
      </c>
      <c r="Q315" s="252">
        <f>IF(SUM($J313:$J315)&gt;500000,(500000*0.2)-((SUM($I313:$I315)+SUM($M313:$M315))),IF(SUM($J313:$J315)+SUM($F313:$F315)&gt;500000,(SUM($J313:$J315)*0.2)+((500000-SUM($J313:$J315))*0.05)-(SUM($I313:$I315)+SUM($M313:$M315)),IF(SUM($J313:$J315)+SUM($F313:$F315)&lt;500000,((SUM($J313:$J315)*0.2)+(SUM($F313:$F315)*0.05))-(SUM($I313:$I315)+SUM($M313:$M315)),"n/a")))</f>
        <v>11980.906500000001</v>
      </c>
      <c r="R315" s="65">
        <f>SUM(Q315-H315-L315)</f>
        <v>11980.906500000001</v>
      </c>
    </row>
    <row r="316" spans="1:18" s="112" customFormat="1" ht="27" customHeight="1" x14ac:dyDescent="0.2">
      <c r="A316" s="87" t="s">
        <v>23</v>
      </c>
      <c r="B316" s="24"/>
      <c r="C316" s="115" t="s">
        <v>85</v>
      </c>
      <c r="D316" s="115" t="s">
        <v>86</v>
      </c>
      <c r="E316" s="109" t="s">
        <v>20</v>
      </c>
      <c r="F316" s="109">
        <v>0</v>
      </c>
      <c r="G316" s="110">
        <f>F316*$G$4</f>
        <v>0</v>
      </c>
      <c r="H316" s="110">
        <f>G316-I316</f>
        <v>0</v>
      </c>
      <c r="I316" s="110">
        <f>G316*$I$4</f>
        <v>0</v>
      </c>
      <c r="J316" s="109">
        <v>0</v>
      </c>
      <c r="K316" s="110">
        <f>J316*$K$4</f>
        <v>0</v>
      </c>
      <c r="L316" s="110">
        <f>K316-M316</f>
        <v>0</v>
      </c>
      <c r="M316" s="111">
        <f>K316*$M$4</f>
        <v>0</v>
      </c>
      <c r="N316" s="109"/>
      <c r="O316" s="123"/>
      <c r="P316" s="212">
        <f>Q316-Q318</f>
        <v>8265.6610000000019</v>
      </c>
      <c r="Q316" s="212">
        <f>IF(SUM($J314:$J316)&gt;500000,(500000*0.2)-((SUM($I314:$I316)+SUM($M314:$M316))),IF(SUM($J314:$J316)+SUM($F314:$F316)&gt;500000,(SUM($J314:$J316)*0.2)+((500000-SUM($J314:$J316))*0.05)-(SUM($I314:$I316)+SUM($M314:$M316)),IF(SUM($J314:$J316)+SUM($F314:$F316)&lt;500000,((SUM($J314:$J316)*0.2)+(SUM($F314:$F316)*0.05))-(SUM($I314:$I316)+SUM($M314:$M316)),"n/a")))</f>
        <v>8265.6610000000019</v>
      </c>
      <c r="R316" s="34">
        <f>SUM(Q316-H316-L316)</f>
        <v>8265.6610000000019</v>
      </c>
    </row>
    <row r="317" spans="1:18" s="112" customFormat="1" ht="27" customHeight="1" x14ac:dyDescent="0.2">
      <c r="A317" s="151" t="s">
        <v>24</v>
      </c>
      <c r="B317" s="22"/>
      <c r="C317" s="151" t="s">
        <v>85</v>
      </c>
      <c r="D317" s="151" t="s">
        <v>86</v>
      </c>
      <c r="E317" s="151"/>
      <c r="F317" s="156">
        <f t="shared" ref="F317:M317" si="52">SUM(F313:F316)</f>
        <v>246681</v>
      </c>
      <c r="G317" s="157">
        <f t="shared" si="52"/>
        <v>12334.050000000001</v>
      </c>
      <c r="H317" s="157">
        <f t="shared" si="52"/>
        <v>11964.028500000002</v>
      </c>
      <c r="I317" s="157">
        <f t="shared" si="52"/>
        <v>370.0215</v>
      </c>
      <c r="J317" s="156">
        <f t="shared" si="52"/>
        <v>87</v>
      </c>
      <c r="K317" s="157">
        <f t="shared" si="52"/>
        <v>17.400000000000002</v>
      </c>
      <c r="L317" s="157">
        <f t="shared" si="52"/>
        <v>16.878000000000004</v>
      </c>
      <c r="M317" s="158">
        <f t="shared" si="52"/>
        <v>0.52200000000000002</v>
      </c>
      <c r="N317" s="120"/>
      <c r="O317" s="159"/>
      <c r="P317" s="157">
        <f>SUM(P313:P316)</f>
        <v>20246.567500000005</v>
      </c>
      <c r="Q317" s="157"/>
      <c r="R317" s="23">
        <f>SUM(R314:R316)</f>
        <v>23961.813000000002</v>
      </c>
    </row>
    <row r="318" spans="1:18" s="28" customFormat="1" ht="4.1500000000000004" customHeight="1" x14ac:dyDescent="0.2">
      <c r="A318" s="68"/>
      <c r="B318" s="60"/>
      <c r="C318" s="70"/>
      <c r="D318" s="70"/>
      <c r="E318" s="70"/>
      <c r="F318" s="70"/>
      <c r="G318" s="71"/>
      <c r="H318" s="71"/>
      <c r="I318" s="71"/>
      <c r="J318" s="70"/>
      <c r="K318" s="71"/>
      <c r="L318" s="71"/>
      <c r="M318" s="71"/>
      <c r="N318" s="38"/>
      <c r="O318" s="68"/>
      <c r="P318" s="73"/>
      <c r="Q318" s="74"/>
      <c r="R318" s="69"/>
    </row>
    <row r="319" spans="1:18" s="112" customFormat="1" ht="27" customHeight="1" x14ac:dyDescent="0.2">
      <c r="A319" s="84" t="s">
        <v>19</v>
      </c>
      <c r="B319" s="24"/>
      <c r="C319" s="108" t="s">
        <v>87</v>
      </c>
      <c r="D319" s="108" t="s">
        <v>88</v>
      </c>
      <c r="E319" s="109" t="s">
        <v>20</v>
      </c>
      <c r="F319" s="109">
        <v>0</v>
      </c>
      <c r="G319" s="110">
        <f>F319*$G$4</f>
        <v>0</v>
      </c>
      <c r="H319" s="110">
        <f>G319-I319</f>
        <v>0</v>
      </c>
      <c r="I319" s="174">
        <f>G319*$I$4</f>
        <v>0</v>
      </c>
      <c r="J319" s="109">
        <v>0</v>
      </c>
      <c r="K319" s="110">
        <f>J319*$K$4</f>
        <v>0</v>
      </c>
      <c r="L319" s="110">
        <f>K319-M319</f>
        <v>0</v>
      </c>
      <c r="M319" s="111">
        <f>K319*$M$4</f>
        <v>0</v>
      </c>
      <c r="N319" s="109"/>
      <c r="O319" s="123"/>
      <c r="P319" s="212">
        <f>Q319</f>
        <v>0</v>
      </c>
      <c r="Q319" s="212">
        <f>IF($J319&gt;500000,(500000*0.2)-($I319+$M319),IF($J319+$F319&gt;500000,($J319*0.2)+((500000-$J319)*0.05)-($I319+$M319),IF($J319+$F319&lt;500000,(($J319*0.2)+($F319*0.05))-($I319+$M319),"n/a")))</f>
        <v>0</v>
      </c>
      <c r="R319" s="34">
        <f>SUM(Q319-H319-L319)</f>
        <v>0</v>
      </c>
    </row>
    <row r="320" spans="1:18" s="149" customFormat="1" ht="27" customHeight="1" thickBot="1" x14ac:dyDescent="0.3">
      <c r="A320" s="140" t="s">
        <v>21</v>
      </c>
      <c r="B320" s="77"/>
      <c r="C320" s="141" t="s">
        <v>87</v>
      </c>
      <c r="D320" s="141" t="s">
        <v>88</v>
      </c>
      <c r="E320" s="141" t="s">
        <v>20</v>
      </c>
      <c r="F320" s="141">
        <v>152.30000000000001</v>
      </c>
      <c r="G320" s="259">
        <f>F320*$G$4</f>
        <v>7.6150000000000011</v>
      </c>
      <c r="H320" s="259">
        <f>G320-I320</f>
        <v>7.3865500000000015</v>
      </c>
      <c r="I320" s="259">
        <f>G320*$I$4</f>
        <v>0.22845000000000001</v>
      </c>
      <c r="J320" s="141">
        <v>0</v>
      </c>
      <c r="K320" s="259">
        <f>J320*$K$4</f>
        <v>0</v>
      </c>
      <c r="L320" s="259">
        <f>K320-M320</f>
        <v>0</v>
      </c>
      <c r="M320" s="260">
        <f>K320*$M$4</f>
        <v>0</v>
      </c>
      <c r="N320" s="141"/>
      <c r="P320" s="262">
        <f>Q320-Q319</f>
        <v>7.3865500000000015</v>
      </c>
      <c r="Q320" s="262">
        <f>IF(SUM($J319:$J320)&gt;500000,(500000*0.2)-((SUM($I319:$I320)+SUM($M319:$M320))),IF(SUM($J319:$J320)+SUM($F319:$F320)&gt;500000,(SUM($J319:$J320)*0.2)+((500000-SUM($J319:$J320))*0.05)-(SUM($I319:$I320)+SUM($M319:$M320)),IF(SUM($J319:$J320)+SUM($F319:$F320)&lt;500000,((SUM($J319:$J320)*0.2)+(SUM($F319:$F320)*0.05))-(SUM($I319:$I320)+SUM($M319:$M320)),"n/a")))</f>
        <v>7.3865500000000015</v>
      </c>
      <c r="R320" s="78">
        <f>SUM(Q320-H320-L320)</f>
        <v>0</v>
      </c>
    </row>
    <row r="321" spans="1:18" s="112" customFormat="1" ht="28.5" customHeight="1" thickBot="1" x14ac:dyDescent="0.25">
      <c r="A321" s="150" t="s">
        <v>22</v>
      </c>
      <c r="B321" s="58"/>
      <c r="C321" s="152" t="s">
        <v>87</v>
      </c>
      <c r="D321" s="152" t="s">
        <v>88</v>
      </c>
      <c r="E321" s="153" t="s">
        <v>20</v>
      </c>
      <c r="F321" s="153">
        <v>0</v>
      </c>
      <c r="G321" s="145">
        <f>F321*$G$4</f>
        <v>0</v>
      </c>
      <c r="H321" s="145">
        <f>G321-I321</f>
        <v>0</v>
      </c>
      <c r="I321" s="175">
        <f>G321*$I$4</f>
        <v>0</v>
      </c>
      <c r="J321" s="153">
        <v>0</v>
      </c>
      <c r="K321" s="145">
        <f>J321*$K$4</f>
        <v>0</v>
      </c>
      <c r="L321" s="145">
        <f>K321-M321</f>
        <v>0</v>
      </c>
      <c r="M321" s="154">
        <f>K321*$M$4</f>
        <v>0</v>
      </c>
      <c r="N321" s="109"/>
      <c r="O321" s="155"/>
      <c r="P321" s="252">
        <f>Q321-Q324</f>
        <v>7.3865500000000015</v>
      </c>
      <c r="Q321" s="252">
        <f>IF(SUM($J320:$J322)&gt;500000,(500000*0.2)-((SUM($I320:$I322)+SUM($M320:$M322))),IF(SUM($J320:$J322)+SUM($F320:$F322)&gt;500000,(SUM($J320:$J322)*0.2)+((500000-SUM($J320:$J322))*0.05)-(SUM($I320:$I322)+SUM($M320:$M322)),IF(SUM($J320:$J322)+SUM($F320:$F322)&lt;500000,((SUM($J320:$J322)*0.2)+(SUM($F320:$F322)*0.05))-(SUM($I320:$I322)+SUM($M320:$M322)),"n/a")))</f>
        <v>7.3865500000000015</v>
      </c>
      <c r="R321" s="65">
        <f>SUM(Q321-H321-L321)</f>
        <v>7.3865500000000015</v>
      </c>
    </row>
    <row r="322" spans="1:18" s="112" customFormat="1" ht="27" customHeight="1" x14ac:dyDescent="0.2">
      <c r="A322" s="87" t="s">
        <v>23</v>
      </c>
      <c r="B322" s="24"/>
      <c r="C322" s="115" t="s">
        <v>87</v>
      </c>
      <c r="D322" s="115" t="s">
        <v>88</v>
      </c>
      <c r="E322" s="109" t="s">
        <v>20</v>
      </c>
      <c r="F322" s="109">
        <v>0</v>
      </c>
      <c r="G322" s="110">
        <f>F322*$G$4</f>
        <v>0</v>
      </c>
      <c r="H322" s="110">
        <f>G322-I322</f>
        <v>0</v>
      </c>
      <c r="I322" s="174">
        <f>G322*$I$4</f>
        <v>0</v>
      </c>
      <c r="J322" s="109">
        <v>0</v>
      </c>
      <c r="K322" s="110">
        <f>J322*$K$4</f>
        <v>0</v>
      </c>
      <c r="L322" s="110">
        <f>K322-M322</f>
        <v>0</v>
      </c>
      <c r="M322" s="111">
        <f>K322*$M$4</f>
        <v>0</v>
      </c>
      <c r="N322" s="109"/>
      <c r="O322" s="123"/>
      <c r="P322" s="212">
        <f>Q322-Q320</f>
        <v>0</v>
      </c>
      <c r="Q322" s="212">
        <f>IF(SUM($J319:$J322)&gt;500000,(500000*0.2)-((SUM($I319:$I322)+SUM($M319:$M322))),IF(SUM($J319:$J322)+SUM($F319:$F322)&gt;500000,(SUM($J319:$J322)*0.2)+((500000-SUM($J319:$J322))*0.05)-(SUM($I319:$I322)+SUM($M319:$M322)),IF(SUM($J319:$J322)+SUM($F319:$F322)&lt;500000,((SUM($J319:$J322)*0.2)+(SUM($F319:$F322)*0.05))-(SUM($I319:$I322)+SUM($M319:$M322)),"n/a")))</f>
        <v>7.3865500000000015</v>
      </c>
      <c r="R322" s="34">
        <f>SUM(Q322-H322-L322)</f>
        <v>7.3865500000000015</v>
      </c>
    </row>
    <row r="323" spans="1:18" s="112" customFormat="1" ht="27" customHeight="1" x14ac:dyDescent="0.2">
      <c r="A323" s="151" t="s">
        <v>24</v>
      </c>
      <c r="B323" s="22"/>
      <c r="C323" s="151" t="s">
        <v>87</v>
      </c>
      <c r="D323" s="151" t="s">
        <v>88</v>
      </c>
      <c r="E323" s="151"/>
      <c r="F323" s="156">
        <f t="shared" ref="F323:M323" si="53">SUM(F319:F322)</f>
        <v>152.30000000000001</v>
      </c>
      <c r="G323" s="157">
        <f t="shared" si="53"/>
        <v>7.6150000000000011</v>
      </c>
      <c r="H323" s="157">
        <f t="shared" si="53"/>
        <v>7.3865500000000015</v>
      </c>
      <c r="I323" s="157">
        <f t="shared" si="53"/>
        <v>0.22845000000000001</v>
      </c>
      <c r="J323" s="156">
        <f t="shared" si="53"/>
        <v>0</v>
      </c>
      <c r="K323" s="157">
        <f t="shared" si="53"/>
        <v>0</v>
      </c>
      <c r="L323" s="157">
        <f t="shared" si="53"/>
        <v>0</v>
      </c>
      <c r="M323" s="158">
        <f t="shared" si="53"/>
        <v>0</v>
      </c>
      <c r="N323" s="120"/>
      <c r="O323" s="159"/>
      <c r="P323" s="157">
        <f>SUM(P319:P322)</f>
        <v>14.773100000000003</v>
      </c>
      <c r="Q323" s="157"/>
      <c r="R323" s="23">
        <f>SUM(R320:R322)</f>
        <v>14.773100000000003</v>
      </c>
    </row>
    <row r="324" spans="1:18" s="28" customFormat="1" ht="3" customHeight="1" x14ac:dyDescent="0.2">
      <c r="A324" s="35"/>
      <c r="B324" s="31"/>
      <c r="C324" s="36"/>
      <c r="D324" s="36"/>
      <c r="E324" s="36"/>
      <c r="F324" s="36"/>
      <c r="G324" s="37"/>
      <c r="H324" s="37"/>
      <c r="I324" s="37"/>
      <c r="J324" s="36"/>
      <c r="K324" s="37"/>
      <c r="L324" s="37"/>
      <c r="M324" s="37"/>
      <c r="N324" s="38"/>
      <c r="O324" s="35"/>
      <c r="P324" s="39"/>
      <c r="Q324" s="40"/>
    </row>
    <row r="325" spans="1:18" s="149" customFormat="1" ht="27" customHeight="1" x14ac:dyDescent="0.25">
      <c r="A325" s="140" t="s">
        <v>19</v>
      </c>
      <c r="B325" s="77"/>
      <c r="C325" s="141" t="s">
        <v>89</v>
      </c>
      <c r="D325" s="141" t="s">
        <v>90</v>
      </c>
      <c r="E325" s="141" t="s">
        <v>20</v>
      </c>
      <c r="F325" s="141">
        <v>5783</v>
      </c>
      <c r="G325" s="259">
        <v>289</v>
      </c>
      <c r="H325" s="259">
        <f>G325-I325</f>
        <v>280</v>
      </c>
      <c r="I325" s="259">
        <v>9</v>
      </c>
      <c r="J325" s="141">
        <v>0</v>
      </c>
      <c r="K325" s="259">
        <f>J325*$K$4</f>
        <v>0</v>
      </c>
      <c r="L325" s="259">
        <f>K325-M325</f>
        <v>0</v>
      </c>
      <c r="M325" s="260">
        <f>K325*$M$4</f>
        <v>0</v>
      </c>
      <c r="N325" s="141"/>
      <c r="O325" s="261"/>
      <c r="P325" s="262">
        <f>Q325</f>
        <v>280.15000000000003</v>
      </c>
      <c r="Q325" s="262">
        <f>IF($J325&gt;500000,(500000*0.2)-($I325+$M325),IF($J325+$F325&gt;500000,($J325*0.2)+((500000-$J325)*0.05)-($I325+$M325),IF($J325+$F325&lt;500000,(($J325*0.2)+($F325*0.05))-($I325+$M325),"n/a")))</f>
        <v>280.15000000000003</v>
      </c>
      <c r="R325" s="78">
        <f>SUM(Q325-H325-L325)</f>
        <v>0.15000000000003411</v>
      </c>
    </row>
    <row r="326" spans="1:18" s="112" customFormat="1" ht="27" customHeight="1" thickBot="1" x14ac:dyDescent="0.25">
      <c r="A326" s="85" t="s">
        <v>21</v>
      </c>
      <c r="B326" s="24"/>
      <c r="C326" s="113" t="s">
        <v>89</v>
      </c>
      <c r="D326" s="113" t="s">
        <v>90</v>
      </c>
      <c r="E326" s="109" t="s">
        <v>20</v>
      </c>
      <c r="F326" s="109">
        <v>3501</v>
      </c>
      <c r="G326" s="110">
        <f>F326*$G$4</f>
        <v>175.05</v>
      </c>
      <c r="H326" s="110">
        <f>G326-I326</f>
        <v>169.79850000000002</v>
      </c>
      <c r="I326" s="110">
        <f>G326*$I$4</f>
        <v>5.2515000000000001</v>
      </c>
      <c r="J326" s="109">
        <v>0</v>
      </c>
      <c r="K326" s="110">
        <f>J326*$K$4</f>
        <v>0</v>
      </c>
      <c r="L326" s="110">
        <f>K326-M326</f>
        <v>0</v>
      </c>
      <c r="M326" s="111">
        <f>K326*$M$4</f>
        <v>0</v>
      </c>
      <c r="N326" s="109"/>
      <c r="P326" s="212">
        <f>Q326-Q325</f>
        <v>169.79849999999999</v>
      </c>
      <c r="Q326" s="212">
        <f>IF(SUM($J325:$J326)&gt;500000,(500000*0.2)-((SUM($I325:$I326)+SUM($M325:$M326))),IF(SUM($J325:$J326)+SUM($F325:$F326)&gt;500000,(SUM($J325:$J326)*0.2)+((500000-SUM($J325:$J326))*0.05)-(SUM($I325:$I326)+SUM($M325:$M326)),IF(SUM($J325:$J326)+SUM($F325:$F326)&lt;500000,((SUM($J325:$J326)*0.2)+(SUM($F325:$F326)*0.05))-(SUM($I325:$I326)+SUM($M325:$M326)),"n/a")))</f>
        <v>449.94850000000002</v>
      </c>
      <c r="R326" s="34">
        <f>SUM(Q326-H326-L326)</f>
        <v>280.14999999999998</v>
      </c>
    </row>
    <row r="327" spans="1:18" s="112" customFormat="1" ht="26.25" thickBot="1" x14ac:dyDescent="0.25">
      <c r="A327" s="150" t="s">
        <v>22</v>
      </c>
      <c r="B327" s="58"/>
      <c r="C327" s="114" t="s">
        <v>89</v>
      </c>
      <c r="D327" s="152" t="s">
        <v>90</v>
      </c>
      <c r="E327" s="153" t="s">
        <v>20</v>
      </c>
      <c r="F327" s="153">
        <v>0</v>
      </c>
      <c r="G327" s="145">
        <f>F327*$G$4</f>
        <v>0</v>
      </c>
      <c r="H327" s="145">
        <f>G327-I327</f>
        <v>0</v>
      </c>
      <c r="I327" s="145">
        <f>G327*$I$4</f>
        <v>0</v>
      </c>
      <c r="J327" s="153">
        <v>0</v>
      </c>
      <c r="K327" s="145">
        <f>J327*$K$4</f>
        <v>0</v>
      </c>
      <c r="L327" s="145">
        <f>K327-M327</f>
        <v>0</v>
      </c>
      <c r="M327" s="154">
        <f>K327*$M$4</f>
        <v>0</v>
      </c>
      <c r="N327" s="109"/>
      <c r="O327" s="155"/>
      <c r="P327" s="252">
        <f>Q327-Q326</f>
        <v>0</v>
      </c>
      <c r="Q327" s="252">
        <f>IF(SUM($J325:$J327)&gt;500000,(500000*0.2)-((SUM($I325:$I327)+SUM($M325:$M327))),IF(SUM($J325:$J327)+SUM($F325:$F327)&gt;500000,(SUM($J325:$J327)*0.2)+((500000-SUM($J325:$J327))*0.05)-(SUM($I325:$I327)+SUM($M325:$M327)),IF(SUM($J325:$J327)+SUM($F325:$F327)&lt;500000,((SUM($J325:$J327)*0.2)+(SUM($F325:$F327)*0.05))-(SUM($I325:$I327)+SUM($M325:$M327)),"n/a")))</f>
        <v>449.94850000000002</v>
      </c>
      <c r="R327" s="65">
        <f>SUM(Q327-H327-L327)</f>
        <v>449.94850000000002</v>
      </c>
    </row>
    <row r="328" spans="1:18" s="112" customFormat="1" ht="26.25" x14ac:dyDescent="0.25">
      <c r="A328" s="87" t="s">
        <v>23</v>
      </c>
      <c r="B328" s="41"/>
      <c r="C328" s="115" t="s">
        <v>89</v>
      </c>
      <c r="D328" s="115" t="s">
        <v>90</v>
      </c>
      <c r="E328" s="109" t="s">
        <v>20</v>
      </c>
      <c r="F328" s="109">
        <v>0</v>
      </c>
      <c r="G328" s="110">
        <f>F328*$G$4</f>
        <v>0</v>
      </c>
      <c r="H328" s="110">
        <f>G328-I328</f>
        <v>0</v>
      </c>
      <c r="I328" s="110">
        <f>G328*$I$4</f>
        <v>0</v>
      </c>
      <c r="J328" s="109">
        <v>0</v>
      </c>
      <c r="K328" s="110">
        <f>J328*$K$4</f>
        <v>0</v>
      </c>
      <c r="L328" s="110">
        <f>K328-M328</f>
        <v>0</v>
      </c>
      <c r="M328" s="111">
        <f>K328*$M$4</f>
        <v>0</v>
      </c>
      <c r="N328" s="109"/>
      <c r="O328" s="123"/>
      <c r="P328" s="212">
        <f>Q328-Q330</f>
        <v>169.79850000000002</v>
      </c>
      <c r="Q328" s="212">
        <f>IF(SUM($J326:$J328)&gt;500000,(500000*0.2)-((SUM($I326:$I328)+SUM($M326:$M328))),IF(SUM($J326:$J328)+SUM($F326:$F328)&gt;500000,(SUM($J326:$J328)*0.2)+((500000-SUM($J326:$J328))*0.05)-(SUM($I326:$I328)+SUM($M326:$M328)),IF(SUM($J326:$J328)+SUM($F326:$F328)&lt;500000,((SUM($J326:$J328)*0.2)+(SUM($F326:$F328)*0.05))-(SUM($I326:$I328)+SUM($M326:$M328)),"n/a")))</f>
        <v>169.79850000000002</v>
      </c>
      <c r="R328" s="42">
        <f>SUM(Q328-H328-L328)</f>
        <v>169.79850000000002</v>
      </c>
    </row>
    <row r="329" spans="1:18" s="112" customFormat="1" ht="25.5" x14ac:dyDescent="0.2">
      <c r="A329" s="151" t="s">
        <v>24</v>
      </c>
      <c r="B329" s="22"/>
      <c r="C329" s="151" t="s">
        <v>89</v>
      </c>
      <c r="D329" s="151" t="s">
        <v>90</v>
      </c>
      <c r="E329" s="151"/>
      <c r="F329" s="156">
        <f t="shared" ref="F329:M329" si="54">SUM(F325:F328)</f>
        <v>9284</v>
      </c>
      <c r="G329" s="157">
        <f t="shared" si="54"/>
        <v>464.05</v>
      </c>
      <c r="H329" s="157">
        <f t="shared" si="54"/>
        <v>449.79849999999999</v>
      </c>
      <c r="I329" s="157">
        <f t="shared" si="54"/>
        <v>14.2515</v>
      </c>
      <c r="J329" s="156">
        <f t="shared" si="54"/>
        <v>0</v>
      </c>
      <c r="K329" s="157">
        <f t="shared" si="54"/>
        <v>0</v>
      </c>
      <c r="L329" s="157">
        <f t="shared" si="54"/>
        <v>0</v>
      </c>
      <c r="M329" s="158">
        <f t="shared" si="54"/>
        <v>0</v>
      </c>
      <c r="N329" s="120"/>
      <c r="O329" s="159"/>
      <c r="P329" s="157">
        <f>SUM(P325:P328)</f>
        <v>619.74700000000007</v>
      </c>
      <c r="Q329" s="157"/>
      <c r="R329" s="23">
        <f>SUM(R325:R328)</f>
        <v>900.04700000000003</v>
      </c>
    </row>
    <row r="330" spans="1:18" s="28" customFormat="1" ht="4.1500000000000004" customHeight="1" x14ac:dyDescent="0.2">
      <c r="A330" s="35"/>
      <c r="B330" s="31"/>
      <c r="C330" s="36"/>
      <c r="D330" s="36"/>
      <c r="E330" s="36"/>
      <c r="F330" s="36"/>
      <c r="G330" s="37"/>
      <c r="H330" s="37"/>
      <c r="I330" s="37"/>
      <c r="J330" s="36"/>
      <c r="K330" s="37"/>
      <c r="L330" s="37"/>
      <c r="M330" s="37"/>
      <c r="N330" s="38"/>
      <c r="O330" s="35"/>
      <c r="P330" s="39"/>
      <c r="Q330" s="40"/>
    </row>
    <row r="331" spans="1:18" s="149" customFormat="1" ht="45" x14ac:dyDescent="0.25">
      <c r="A331" s="140" t="s">
        <v>19</v>
      </c>
      <c r="B331" s="24"/>
      <c r="C331" s="141" t="s">
        <v>95</v>
      </c>
      <c r="D331" s="141" t="s">
        <v>96</v>
      </c>
      <c r="E331" s="141" t="s">
        <v>20</v>
      </c>
      <c r="F331" s="141">
        <v>179567</v>
      </c>
      <c r="G331" s="259">
        <f>F331*$G$4</f>
        <v>8978.35</v>
      </c>
      <c r="H331" s="259">
        <f>G331-I331</f>
        <v>8708.9994999999999</v>
      </c>
      <c r="I331" s="259">
        <f>G331*$I$4</f>
        <v>269.35050000000001</v>
      </c>
      <c r="J331" s="141">
        <v>87</v>
      </c>
      <c r="K331" s="259">
        <f>J331*$K$4</f>
        <v>17.400000000000002</v>
      </c>
      <c r="L331" s="259">
        <f>K331-M331</f>
        <v>16.878000000000004</v>
      </c>
      <c r="M331" s="260">
        <f>K331*$M$4</f>
        <v>0.52200000000000002</v>
      </c>
      <c r="N331" s="141"/>
      <c r="O331" s="261"/>
      <c r="P331" s="262">
        <f>Q331</f>
        <v>8725.8775000000005</v>
      </c>
      <c r="Q331" s="262">
        <f>IF($J331&gt;500000,(500000*0.2)-($I331+$M331),IF($J331+$F331&gt;500000,($J331*0.2)+((500000-$J331)*0.05)-($I331+$M331),IF($J331+$F331&lt;500000,(($J331*0.2)+($F331*0.05))-($I331+$M331),"n/a")))</f>
        <v>8725.8775000000005</v>
      </c>
      <c r="R331" s="34">
        <f>SUM(Q331-H331-L331)</f>
        <v>6.0751403907488566E-13</v>
      </c>
    </row>
    <row r="332" spans="1:18" s="149" customFormat="1" ht="45.75" thickBot="1" x14ac:dyDescent="0.3">
      <c r="A332" s="140" t="s">
        <v>21</v>
      </c>
      <c r="B332" s="77"/>
      <c r="C332" s="141" t="s">
        <v>95</v>
      </c>
      <c r="D332" s="141" t="s">
        <v>96</v>
      </c>
      <c r="E332" s="141" t="s">
        <v>20</v>
      </c>
      <c r="F332" s="141">
        <v>197848</v>
      </c>
      <c r="G332" s="259">
        <f>F332*$G$4</f>
        <v>9892.4000000000015</v>
      </c>
      <c r="H332" s="259">
        <f>G332-I332</f>
        <v>9595.6280000000006</v>
      </c>
      <c r="I332" s="259">
        <f>G332*$I$4</f>
        <v>296.77200000000005</v>
      </c>
      <c r="J332" s="141">
        <v>0</v>
      </c>
      <c r="K332" s="259">
        <f>J332*$K$4</f>
        <v>0</v>
      </c>
      <c r="L332" s="259">
        <f>K332-M332</f>
        <v>0</v>
      </c>
      <c r="M332" s="260">
        <f>K332*$M$4</f>
        <v>0</v>
      </c>
      <c r="N332" s="141"/>
      <c r="O332" s="261"/>
      <c r="P332" s="262">
        <f>Q332-Q331</f>
        <v>9595.6280000000024</v>
      </c>
      <c r="Q332" s="262">
        <f>IF(SUM($J331:$J332)&gt;500000,(500000*0.2)-((SUM($I331:$I332)+SUM($M331:$M332))),IF(SUM($J331:$J332)+SUM($F331:$F332)&gt;500000,(SUM($J331:$J332)*0.2)+((500000-SUM($J331:$J332))*0.05)-(SUM($I331:$I332)+SUM($M331:$M332)),IF(SUM($J331:$J332)+SUM($F331:$F332)&lt;500000,((SUM($J331:$J332)*0.2)+(SUM($F331:$F332)*0.05))-(SUM($I331:$I332)+SUM($M331:$M332)),"n/a")))</f>
        <v>18321.505500000003</v>
      </c>
      <c r="R332" s="78">
        <f>SUM(Q332-H332-L332)</f>
        <v>8725.8775000000023</v>
      </c>
    </row>
    <row r="333" spans="1:18" s="112" customFormat="1" ht="27" customHeight="1" thickBot="1" x14ac:dyDescent="0.25">
      <c r="A333" s="150" t="s">
        <v>22</v>
      </c>
      <c r="B333" s="61"/>
      <c r="C333" s="152" t="s">
        <v>95</v>
      </c>
      <c r="D333" s="152" t="s">
        <v>96</v>
      </c>
      <c r="E333" s="153" t="s">
        <v>20</v>
      </c>
      <c r="F333" s="153">
        <v>0</v>
      </c>
      <c r="G333" s="145">
        <f>F333*$G$4</f>
        <v>0</v>
      </c>
      <c r="H333" s="145">
        <f>G333-I333</f>
        <v>0</v>
      </c>
      <c r="I333" s="145">
        <f>G333*$I$4</f>
        <v>0</v>
      </c>
      <c r="J333" s="153">
        <v>0</v>
      </c>
      <c r="K333" s="145">
        <f>J333*$K$4</f>
        <v>0</v>
      </c>
      <c r="L333" s="145">
        <f>K333-M333</f>
        <v>0</v>
      </c>
      <c r="M333" s="154">
        <f>K333*$M$4</f>
        <v>0</v>
      </c>
      <c r="N333" s="109"/>
      <c r="O333" s="155"/>
      <c r="P333" s="252">
        <f>Q333-Q332</f>
        <v>0</v>
      </c>
      <c r="Q333" s="252">
        <f>IF(SUM($J331:$J333)&gt;500000,(500000*0.2)-((SUM($I331:$I333)+SUM($M331:$M333))),IF(SUM($J331:$J333)+SUM($F331:$F333)&gt;500000,(SUM($J331:$J333)*0.2)+((500000-SUM($J331:$J333))*0.05)-(SUM($I331:$I333)+SUM($M331:$M333)),IF(SUM($J331:$J333)+SUM($F331:$F333)&lt;500000,((SUM($J331:$J333)*0.2)+(SUM($F331:$F333)*0.05))-(SUM($I331:$I333)+SUM($M331:$M333)),"n/a")))</f>
        <v>18321.505500000003</v>
      </c>
      <c r="R333" s="65">
        <f>SUM(Q333-H333-L333)</f>
        <v>18321.505500000003</v>
      </c>
    </row>
    <row r="334" spans="1:18" s="112" customFormat="1" ht="27" customHeight="1" x14ac:dyDescent="0.2">
      <c r="A334" s="87" t="s">
        <v>23</v>
      </c>
      <c r="B334" s="24"/>
      <c r="C334" s="115" t="s">
        <v>95</v>
      </c>
      <c r="D334" s="115" t="s">
        <v>96</v>
      </c>
      <c r="E334" s="109" t="s">
        <v>20</v>
      </c>
      <c r="F334" s="109">
        <v>0</v>
      </c>
      <c r="G334" s="110">
        <f>F334*$G$4</f>
        <v>0</v>
      </c>
      <c r="H334" s="110">
        <f>G334-I334</f>
        <v>0</v>
      </c>
      <c r="I334" s="110">
        <f>G334*$I$4</f>
        <v>0</v>
      </c>
      <c r="J334" s="109">
        <v>0</v>
      </c>
      <c r="K334" s="110">
        <f>J334*$K$4</f>
        <v>0</v>
      </c>
      <c r="L334" s="110">
        <f>K334-M334</f>
        <v>0</v>
      </c>
      <c r="M334" s="111">
        <f>K334*$M$4</f>
        <v>0</v>
      </c>
      <c r="N334" s="109"/>
      <c r="O334" s="123"/>
      <c r="P334" s="212">
        <f>Q334-Q336</f>
        <v>9595.6280000000006</v>
      </c>
      <c r="Q334" s="212">
        <f>IF(SUM($J332:$J334)&gt;500000,(500000*0.2)-((SUM($I332:$I334)+SUM($M332:$M334))),IF(SUM($J332:$J334)+SUM($F332:$F334)&gt;500000,(SUM($J332:$J334)*0.2)+((500000-SUM($J332:$J334))*0.05)-(SUM($I332:$I334)+SUM($M332:$M334)),IF(SUM($J332:$J334)+SUM($F332:$F334)&lt;500000,((SUM($J332:$J334)*0.2)+(SUM($F332:$F334)*0.05))-(SUM($I332:$I334)+SUM($M332:$M334)),"n/a")))</f>
        <v>9595.6280000000006</v>
      </c>
      <c r="R334" s="34">
        <f>SUM(Q334-H334-L334)</f>
        <v>9595.6280000000006</v>
      </c>
    </row>
    <row r="335" spans="1:18" s="112" customFormat="1" ht="27" customHeight="1" x14ac:dyDescent="0.2">
      <c r="A335" s="151" t="s">
        <v>24</v>
      </c>
      <c r="B335" s="22"/>
      <c r="C335" s="151" t="s">
        <v>95</v>
      </c>
      <c r="D335" s="151" t="s">
        <v>96</v>
      </c>
      <c r="E335" s="151"/>
      <c r="F335" s="156">
        <f t="shared" ref="F335:M335" si="55">SUM(F331:F334)</f>
        <v>377415</v>
      </c>
      <c r="G335" s="157">
        <f t="shared" si="55"/>
        <v>18870.75</v>
      </c>
      <c r="H335" s="157">
        <f t="shared" si="55"/>
        <v>18304.627500000002</v>
      </c>
      <c r="I335" s="157">
        <f t="shared" si="55"/>
        <v>566.12250000000006</v>
      </c>
      <c r="J335" s="156">
        <f t="shared" si="55"/>
        <v>87</v>
      </c>
      <c r="K335" s="157">
        <f t="shared" si="55"/>
        <v>17.400000000000002</v>
      </c>
      <c r="L335" s="157">
        <f t="shared" si="55"/>
        <v>16.878000000000004</v>
      </c>
      <c r="M335" s="158">
        <f t="shared" si="55"/>
        <v>0.52200000000000002</v>
      </c>
      <c r="N335" s="120"/>
      <c r="O335" s="159"/>
      <c r="P335" s="157">
        <f>SUM(P331:P334)</f>
        <v>27917.133500000004</v>
      </c>
      <c r="Q335" s="157"/>
      <c r="R335" s="23">
        <f>SUM(R333:R334)</f>
        <v>27917.133500000004</v>
      </c>
    </row>
    <row r="336" spans="1:18" s="28" customFormat="1" ht="4.1500000000000004" customHeight="1" x14ac:dyDescent="0.2">
      <c r="A336" s="68"/>
      <c r="B336" s="60"/>
      <c r="C336" s="70"/>
      <c r="D336" s="70"/>
      <c r="E336" s="70"/>
      <c r="F336" s="70"/>
      <c r="G336" s="71"/>
      <c r="H336" s="71"/>
      <c r="I336" s="71"/>
      <c r="J336" s="70"/>
      <c r="K336" s="71"/>
      <c r="L336" s="71"/>
      <c r="M336" s="71"/>
      <c r="N336" s="38"/>
      <c r="O336" s="35"/>
      <c r="P336" s="73"/>
      <c r="Q336" s="74"/>
      <c r="R336" s="69"/>
    </row>
    <row r="337" spans="1:18" s="149" customFormat="1" ht="27" customHeight="1" x14ac:dyDescent="0.25">
      <c r="A337" s="140" t="s">
        <v>19</v>
      </c>
      <c r="B337" s="77"/>
      <c r="C337" s="141" t="s">
        <v>333</v>
      </c>
      <c r="D337" s="141" t="s">
        <v>163</v>
      </c>
      <c r="E337" s="141" t="s">
        <v>20</v>
      </c>
      <c r="F337" s="141">
        <v>68264.66</v>
      </c>
      <c r="G337" s="259">
        <f>F337*$G$4</f>
        <v>3413.2330000000002</v>
      </c>
      <c r="H337" s="259">
        <f>G337-I337</f>
        <v>3310.83601</v>
      </c>
      <c r="I337" s="259">
        <f>G337*$I$4</f>
        <v>102.39699</v>
      </c>
      <c r="J337" s="141">
        <v>132094.54999999999</v>
      </c>
      <c r="K337" s="259">
        <f>J337*$K$4</f>
        <v>26418.91</v>
      </c>
      <c r="L337" s="259">
        <f>K337-M337</f>
        <v>25626.342700000001</v>
      </c>
      <c r="M337" s="260">
        <f>K337*$M$4</f>
        <v>792.56729999999993</v>
      </c>
      <c r="N337" s="141"/>
      <c r="O337" s="261"/>
      <c r="P337" s="262">
        <f>Q337</f>
        <v>28937.17871</v>
      </c>
      <c r="Q337" s="262">
        <f>IF($J337&gt;500000,(500000*0.2)-($I337+$M337),IF($J337+$F337&gt;500000,($J337*0.2)+((500000-$J337)*0.05)-($I337+$M337),IF($J337+$F337&lt;500000,(($J337*0.2)+($F337*0.05))-($I337+$M337),"n/a")))</f>
        <v>28937.17871</v>
      </c>
      <c r="R337" s="78">
        <f>SUM(Q337-H337-L337)</f>
        <v>0</v>
      </c>
    </row>
    <row r="338" spans="1:18" s="149" customFormat="1" ht="27" customHeight="1" thickBot="1" x14ac:dyDescent="0.3">
      <c r="A338" s="140" t="s">
        <v>21</v>
      </c>
      <c r="B338" s="77"/>
      <c r="C338" s="141" t="s">
        <v>333</v>
      </c>
      <c r="D338" s="141" t="s">
        <v>163</v>
      </c>
      <c r="E338" s="141" t="s">
        <v>20</v>
      </c>
      <c r="F338" s="141">
        <v>107541.92</v>
      </c>
      <c r="G338" s="259">
        <f>F338*$G$4</f>
        <v>5377.0960000000005</v>
      </c>
      <c r="H338" s="259">
        <f>G338-I338</f>
        <v>5215.7831200000001</v>
      </c>
      <c r="I338" s="259">
        <f>G338*$I$4</f>
        <v>161.31288000000001</v>
      </c>
      <c r="J338" s="141">
        <v>134531.44</v>
      </c>
      <c r="K338" s="259">
        <f>J338*$K$4</f>
        <v>26906.288</v>
      </c>
      <c r="L338" s="259">
        <f>K338-M338</f>
        <v>26099.09936</v>
      </c>
      <c r="M338" s="260">
        <f>K338*$M$4</f>
        <v>807.18863999999996</v>
      </c>
      <c r="N338" s="141"/>
      <c r="O338" s="261"/>
      <c r="P338" s="262">
        <f>Q338-Q337</f>
        <v>31314.88248</v>
      </c>
      <c r="Q338" s="262">
        <f>IF(SUM($J337:$J338)&gt;500000,(500000*0.2)-((SUM($I337:$I338)+SUM($M337:$M338))),IF(SUM($J337:$J338)+SUM($F337:$F338)&gt;500000,(SUM($J337:$J338)*0.2)+((500000-SUM($J337:$J338))*0.05)-(SUM($I337:$I338)+SUM($M337:$M338)),IF(SUM($J337:$J338)+SUM($F337:$F338)&lt;500000,((SUM($J337:$J338)*0.2)+(SUM($F337:$F338)*0.05))-(SUM($I337:$I338)+SUM($M337:$M338)),"n/a")))</f>
        <v>60252.06119</v>
      </c>
      <c r="R338" s="78">
        <f>SUM(Q338-H338-L338)</f>
        <v>28937.17871</v>
      </c>
    </row>
    <row r="339" spans="1:18" s="112" customFormat="1" ht="27" customHeight="1" thickBot="1" x14ac:dyDescent="0.25">
      <c r="A339" s="150" t="s">
        <v>22</v>
      </c>
      <c r="B339" s="58"/>
      <c r="C339" s="152" t="s">
        <v>333</v>
      </c>
      <c r="D339" s="152" t="s">
        <v>163</v>
      </c>
      <c r="E339" s="153" t="s">
        <v>20</v>
      </c>
      <c r="F339" s="153">
        <v>0</v>
      </c>
      <c r="G339" s="145">
        <f>F339*$G$4</f>
        <v>0</v>
      </c>
      <c r="H339" s="145">
        <f>G339-I339</f>
        <v>0</v>
      </c>
      <c r="I339" s="145">
        <f>G339*$I$4</f>
        <v>0</v>
      </c>
      <c r="J339" s="153">
        <v>0</v>
      </c>
      <c r="K339" s="145">
        <f>J339*$K$4</f>
        <v>0</v>
      </c>
      <c r="L339" s="145">
        <f>K339-M339</f>
        <v>0</v>
      </c>
      <c r="M339" s="154">
        <f>K339*$M$4</f>
        <v>0</v>
      </c>
      <c r="N339" s="176"/>
      <c r="O339" s="155"/>
      <c r="P339" s="252">
        <f>Q339-Q338</f>
        <v>0</v>
      </c>
      <c r="Q339" s="252">
        <f>IF(SUM($J337:$J339)&gt;500000,(500000*0.2)-((SUM($I337:$I339)+SUM($M337:$M339))),IF(SUM($J337:$J339)+SUM($F337:$F339)&gt;500000,(SUM($J337:$J339)*0.2)+((500000-SUM($J337:$J339))*0.05)-(SUM($I337:$I339)+SUM($M337:$M339)),IF(SUM($J337:$J339)+SUM($F337:$F339)&lt;500000,((SUM($J337:$J339)*0.2)+(SUM($F337:$F339)*0.05))-(SUM($I337:$I339)+SUM($M337:$M339)),"n/a")))</f>
        <v>60252.06119</v>
      </c>
      <c r="R339" s="65">
        <f>SUM(Q339-H339-L339)</f>
        <v>60252.06119</v>
      </c>
    </row>
    <row r="340" spans="1:18" s="112" customFormat="1" ht="27" customHeight="1" x14ac:dyDescent="0.2">
      <c r="A340" s="87" t="s">
        <v>23</v>
      </c>
      <c r="B340" s="24"/>
      <c r="C340" s="115" t="s">
        <v>333</v>
      </c>
      <c r="D340" s="115" t="s">
        <v>163</v>
      </c>
      <c r="E340" s="109" t="s">
        <v>20</v>
      </c>
      <c r="F340" s="109">
        <v>0</v>
      </c>
      <c r="G340" s="110">
        <f>F340*$G$4</f>
        <v>0</v>
      </c>
      <c r="H340" s="110">
        <f>G340-I340</f>
        <v>0</v>
      </c>
      <c r="I340" s="110">
        <f>G340*$I$4</f>
        <v>0</v>
      </c>
      <c r="J340" s="109">
        <v>0</v>
      </c>
      <c r="K340" s="110">
        <f>J340*$K$4</f>
        <v>0</v>
      </c>
      <c r="L340" s="110">
        <f>K340-M340</f>
        <v>0</v>
      </c>
      <c r="M340" s="111">
        <f>K340*$M$4</f>
        <v>0</v>
      </c>
      <c r="N340" s="109"/>
      <c r="O340" s="123"/>
      <c r="P340" s="212">
        <f>Q340-Q342</f>
        <v>31314.88248</v>
      </c>
      <c r="Q340" s="212">
        <f>IF(SUM($J338:$J340)&gt;500000,(500000*0.2)-((SUM($I338:$I340)+SUM($M338:$M340))),IF(SUM($J338:$J340)+SUM($F338:$F340)&gt;500000,(SUM($J338:$J340)*0.2)+((500000-SUM($J338:$J340))*0.05)-(SUM($I338:$I340)+SUM($M338:$M340)),IF(SUM($J338:$J340)+SUM($F338:$F340)&lt;500000,((SUM($J338:$J340)*0.2)+(SUM($F338:$F340)*0.05))-(SUM($I338:$I340)+SUM($M338:$M340)),"n/a")))</f>
        <v>31314.88248</v>
      </c>
      <c r="R340" s="34">
        <f>SUM(Q340-H340-L340)</f>
        <v>31314.88248</v>
      </c>
    </row>
    <row r="341" spans="1:18" s="112" customFormat="1" ht="27" customHeight="1" x14ac:dyDescent="0.2">
      <c r="A341" s="151" t="s">
        <v>24</v>
      </c>
      <c r="B341" s="22"/>
      <c r="C341" s="151" t="s">
        <v>333</v>
      </c>
      <c r="D341" s="151" t="s">
        <v>163</v>
      </c>
      <c r="E341" s="151"/>
      <c r="F341" s="156">
        <f t="shared" ref="F341:M341" si="56">SUM(F337:F340)</f>
        <v>175806.58000000002</v>
      </c>
      <c r="G341" s="157">
        <f t="shared" si="56"/>
        <v>8790.3290000000015</v>
      </c>
      <c r="H341" s="157">
        <f t="shared" si="56"/>
        <v>8526.6191299999991</v>
      </c>
      <c r="I341" s="157">
        <f t="shared" si="56"/>
        <v>263.70987000000002</v>
      </c>
      <c r="J341" s="156">
        <f t="shared" si="56"/>
        <v>266625.99</v>
      </c>
      <c r="K341" s="157">
        <f t="shared" si="56"/>
        <v>53325.198000000004</v>
      </c>
      <c r="L341" s="157">
        <f t="shared" si="56"/>
        <v>51725.442060000001</v>
      </c>
      <c r="M341" s="158">
        <f t="shared" si="56"/>
        <v>1599.75594</v>
      </c>
      <c r="N341" s="120"/>
      <c r="O341" s="159"/>
      <c r="P341" s="157">
        <f>SUM(P337:P340)</f>
        <v>91566.943670000008</v>
      </c>
      <c r="Q341" s="157"/>
      <c r="R341" s="23">
        <f>SUM(R338:R340)</f>
        <v>120504.12238</v>
      </c>
    </row>
    <row r="342" spans="1:18" s="28" customFormat="1" ht="4.1500000000000004" customHeight="1" x14ac:dyDescent="0.2">
      <c r="A342" s="68"/>
      <c r="B342" s="60"/>
      <c r="C342" s="70"/>
      <c r="D342" s="70"/>
      <c r="E342" s="70"/>
      <c r="F342" s="70"/>
      <c r="G342" s="71"/>
      <c r="H342" s="71"/>
      <c r="I342" s="71"/>
      <c r="J342" s="70"/>
      <c r="K342" s="71"/>
      <c r="L342" s="71"/>
      <c r="M342" s="71"/>
      <c r="N342" s="38"/>
      <c r="O342" s="35"/>
      <c r="P342" s="73"/>
      <c r="Q342" s="74"/>
      <c r="R342" s="69"/>
    </row>
    <row r="343" spans="1:18" s="149" customFormat="1" ht="27" customHeight="1" x14ac:dyDescent="0.25">
      <c r="A343" s="140" t="s">
        <v>19</v>
      </c>
      <c r="B343" s="77"/>
      <c r="C343" s="141" t="s">
        <v>333</v>
      </c>
      <c r="D343" s="141" t="s">
        <v>164</v>
      </c>
      <c r="E343" s="141" t="s">
        <v>20</v>
      </c>
      <c r="F343" s="141">
        <v>63668.41</v>
      </c>
      <c r="G343" s="259">
        <f>F343*$G$4</f>
        <v>3183.4205000000002</v>
      </c>
      <c r="H343" s="259">
        <f>G343-I343</f>
        <v>3087.9178850000003</v>
      </c>
      <c r="I343" s="259">
        <f>G343*$I$4</f>
        <v>95.502615000000006</v>
      </c>
      <c r="J343" s="141">
        <v>123200.64</v>
      </c>
      <c r="K343" s="259">
        <f>J343*$K$4</f>
        <v>24640.128000000001</v>
      </c>
      <c r="L343" s="259">
        <f>K343-M343</f>
        <v>23900.924160000002</v>
      </c>
      <c r="M343" s="260">
        <f>K343*$M$4</f>
        <v>739.20384000000001</v>
      </c>
      <c r="N343" s="141"/>
      <c r="O343" s="261"/>
      <c r="P343" s="262">
        <f>Q343</f>
        <v>26988.842045000001</v>
      </c>
      <c r="Q343" s="262">
        <f>IF($J343&gt;500000,(500000*0.2)-($I343+$M343),IF($J343+$F343&gt;500000,($J343*0.2)+((500000-$J343)*0.05)-($I343+$M343),IF($J343+$F343&lt;500000,(($J343*0.2)+($F343*0.05))-($I343+$M343),"n/a")))</f>
        <v>26988.842045000001</v>
      </c>
      <c r="R343" s="78">
        <f>SUM(Q343-H343-L343)</f>
        <v>0</v>
      </c>
    </row>
    <row r="344" spans="1:18" s="149" customFormat="1" ht="27" customHeight="1" thickBot="1" x14ac:dyDescent="0.3">
      <c r="A344" s="140" t="s">
        <v>21</v>
      </c>
      <c r="B344" s="77"/>
      <c r="C344" s="141" t="s">
        <v>333</v>
      </c>
      <c r="D344" s="141" t="s">
        <v>164</v>
      </c>
      <c r="E344" s="141" t="s">
        <v>20</v>
      </c>
      <c r="F344" s="141">
        <v>102967.99</v>
      </c>
      <c r="G344" s="259">
        <f>F344*$G$4</f>
        <v>5148.3995000000004</v>
      </c>
      <c r="H344" s="259">
        <f>G344-I344</f>
        <v>4993.9475150000007</v>
      </c>
      <c r="I344" s="259">
        <f>G344*$I$4</f>
        <v>154.45198500000001</v>
      </c>
      <c r="J344" s="141">
        <v>128809.61</v>
      </c>
      <c r="K344" s="259">
        <f>J344*$K$4</f>
        <v>25761.922000000002</v>
      </c>
      <c r="L344" s="259">
        <f>K344-M344</f>
        <v>24989.064340000001</v>
      </c>
      <c r="M344" s="260">
        <f>K344*$M$4</f>
        <v>772.85766000000001</v>
      </c>
      <c r="N344" s="141"/>
      <c r="O344" s="261"/>
      <c r="P344" s="262">
        <f>Q344-Q343</f>
        <v>29983.011855000001</v>
      </c>
      <c r="Q344" s="262">
        <f>IF(SUM($J343:$J344)&gt;500000,(500000*0.2)-((SUM($I343:$I344)+SUM($M343:$M344))),IF(SUM($J343:$J344)+SUM($F343:$F344)&gt;500000,(SUM($J343:$J344)*0.2)+((500000-SUM($J343:$J344))*0.05)-(SUM($I343:$I344)+SUM($M343:$M344)),IF(SUM($J343:$J344)+SUM($F343:$F344)&lt;500000,((SUM($J343:$J344)*0.2)+(SUM($F343:$F344)*0.05))-(SUM($I343:$I344)+SUM($M343:$M344)),"n/a")))</f>
        <v>56971.853900000002</v>
      </c>
      <c r="R344" s="78">
        <f>SUM(Q344-H344-L344)</f>
        <v>26988.842045000001</v>
      </c>
    </row>
    <row r="345" spans="1:18" s="112" customFormat="1" ht="27" customHeight="1" thickBot="1" x14ac:dyDescent="0.25">
      <c r="A345" s="150" t="s">
        <v>22</v>
      </c>
      <c r="B345" s="58"/>
      <c r="C345" s="152" t="s">
        <v>333</v>
      </c>
      <c r="D345" s="152" t="s">
        <v>164</v>
      </c>
      <c r="E345" s="153" t="s">
        <v>20</v>
      </c>
      <c r="F345" s="153">
        <v>0</v>
      </c>
      <c r="G345" s="145">
        <f>F345*$G$4</f>
        <v>0</v>
      </c>
      <c r="H345" s="145">
        <f>G345-I345</f>
        <v>0</v>
      </c>
      <c r="I345" s="145">
        <f>G345*$I$4</f>
        <v>0</v>
      </c>
      <c r="J345" s="153">
        <v>0</v>
      </c>
      <c r="K345" s="145">
        <f>J345*$K$4</f>
        <v>0</v>
      </c>
      <c r="L345" s="145">
        <f>K345-M345</f>
        <v>0</v>
      </c>
      <c r="M345" s="154">
        <f>K345*$M$4</f>
        <v>0</v>
      </c>
      <c r="N345" s="176"/>
      <c r="O345" s="155"/>
      <c r="P345" s="252">
        <f>Q345-Q344</f>
        <v>0</v>
      </c>
      <c r="Q345" s="252">
        <f>IF(SUM($J343:$J345)&gt;500000,(500000*0.2)-((SUM($I343:$I345)+SUM($M343:$M345))),IF(SUM($J343:$J345)+SUM($F343:$F345)&gt;500000,(SUM($J343:$J345)*0.2)+((500000-SUM($J343:$J345))*0.05)-(SUM($I343:$I345)+SUM($M343:$M345)),IF(SUM($J343:$J345)+SUM($F343:$F345)&lt;500000,((SUM($J343:$J345)*0.2)+(SUM($F343:$F345)*0.05))-(SUM($I343:$I345)+SUM($M343:$M345)),"n/a")))</f>
        <v>56971.853900000002</v>
      </c>
      <c r="R345" s="65">
        <f>SUM(Q345-H345-L345)</f>
        <v>56971.853900000002</v>
      </c>
    </row>
    <row r="346" spans="1:18" s="112" customFormat="1" ht="27" customHeight="1" x14ac:dyDescent="0.2">
      <c r="A346" s="87" t="s">
        <v>23</v>
      </c>
      <c r="B346" s="24"/>
      <c r="C346" s="115" t="s">
        <v>333</v>
      </c>
      <c r="D346" s="115" t="s">
        <v>164</v>
      </c>
      <c r="E346" s="109" t="s">
        <v>20</v>
      </c>
      <c r="F346" s="109">
        <v>0</v>
      </c>
      <c r="G346" s="110">
        <f>F346*$G$4</f>
        <v>0</v>
      </c>
      <c r="H346" s="110">
        <f>G346-I346</f>
        <v>0</v>
      </c>
      <c r="I346" s="110">
        <f>G346*$I$4</f>
        <v>0</v>
      </c>
      <c r="J346" s="109">
        <v>0</v>
      </c>
      <c r="K346" s="110">
        <f>J346*$K$4</f>
        <v>0</v>
      </c>
      <c r="L346" s="110">
        <f>K346-M346</f>
        <v>0</v>
      </c>
      <c r="M346" s="111">
        <f>K346*$M$4</f>
        <v>0</v>
      </c>
      <c r="N346" s="109"/>
      <c r="O346" s="123"/>
      <c r="P346" s="212">
        <f>Q346-Q348</f>
        <v>29983.011855000001</v>
      </c>
      <c r="Q346" s="212">
        <f>IF(SUM($J344:$J346)&gt;500000,(500000*0.2)-((SUM($I344:$I346)+SUM($M344:$M346))),IF(SUM($J344:$J346)+SUM($F344:$F346)&gt;500000,(SUM($J344:$J346)*0.2)+((500000-SUM($J344:$J346))*0.05)-(SUM($I344:$I346)+SUM($M344:$M346)),IF(SUM($J344:$J346)+SUM($F344:$F346)&lt;500000,((SUM($J344:$J346)*0.2)+(SUM($F344:$F346)*0.05))-(SUM($I344:$I346)+SUM($M344:$M346)),"n/a")))</f>
        <v>29983.011855000001</v>
      </c>
      <c r="R346" s="34">
        <f>SUM(Q346-H346-L346)</f>
        <v>29983.011855000001</v>
      </c>
    </row>
    <row r="347" spans="1:18" s="112" customFormat="1" ht="27" customHeight="1" x14ac:dyDescent="0.2">
      <c r="A347" s="151" t="s">
        <v>24</v>
      </c>
      <c r="B347" s="22"/>
      <c r="C347" s="151" t="s">
        <v>333</v>
      </c>
      <c r="D347" s="151" t="s">
        <v>164</v>
      </c>
      <c r="E347" s="151"/>
      <c r="F347" s="156">
        <f t="shared" ref="F347:M347" si="57">SUM(F343:F346)</f>
        <v>166636.40000000002</v>
      </c>
      <c r="G347" s="157">
        <f t="shared" si="57"/>
        <v>8331.82</v>
      </c>
      <c r="H347" s="157">
        <f t="shared" si="57"/>
        <v>8081.8654000000006</v>
      </c>
      <c r="I347" s="157">
        <f t="shared" si="57"/>
        <v>249.95460000000003</v>
      </c>
      <c r="J347" s="156">
        <f t="shared" si="57"/>
        <v>252010.25</v>
      </c>
      <c r="K347" s="157">
        <f t="shared" si="57"/>
        <v>50402.05</v>
      </c>
      <c r="L347" s="157">
        <f t="shared" si="57"/>
        <v>48889.988500000007</v>
      </c>
      <c r="M347" s="158">
        <f t="shared" si="57"/>
        <v>1512.0615</v>
      </c>
      <c r="N347" s="120"/>
      <c r="O347" s="159"/>
      <c r="P347" s="157">
        <f>SUM(P343:P346)</f>
        <v>86954.865755000006</v>
      </c>
      <c r="Q347" s="157"/>
      <c r="R347" s="23">
        <f>SUM(R344:R346)</f>
        <v>113943.7078</v>
      </c>
    </row>
    <row r="348" spans="1:18" s="28" customFormat="1" ht="4.1500000000000004" customHeight="1" x14ac:dyDescent="0.2">
      <c r="A348" s="68"/>
      <c r="B348" s="60"/>
      <c r="C348" s="70"/>
      <c r="D348" s="70"/>
      <c r="E348" s="70"/>
      <c r="F348" s="70"/>
      <c r="G348" s="71"/>
      <c r="H348" s="71"/>
      <c r="I348" s="71"/>
      <c r="J348" s="70"/>
      <c r="K348" s="71"/>
      <c r="L348" s="71"/>
      <c r="M348" s="71"/>
      <c r="N348" s="38"/>
      <c r="O348" s="35"/>
      <c r="P348" s="73"/>
      <c r="Q348" s="74"/>
      <c r="R348" s="69"/>
    </row>
    <row r="349" spans="1:18" s="149" customFormat="1" ht="27" customHeight="1" x14ac:dyDescent="0.25">
      <c r="A349" s="140" t="s">
        <v>19</v>
      </c>
      <c r="B349" s="77"/>
      <c r="C349" s="141" t="s">
        <v>333</v>
      </c>
      <c r="D349" s="141" t="s">
        <v>162</v>
      </c>
      <c r="E349" s="141" t="s">
        <v>20</v>
      </c>
      <c r="F349" s="141">
        <v>55697.36</v>
      </c>
      <c r="G349" s="259">
        <f>F349*$G$4</f>
        <v>2784.8680000000004</v>
      </c>
      <c r="H349" s="259">
        <f>G349-I349</f>
        <v>2701.3219600000002</v>
      </c>
      <c r="I349" s="259">
        <f>G349*$I$4</f>
        <v>83.546040000000005</v>
      </c>
      <c r="J349" s="141">
        <v>107776.38</v>
      </c>
      <c r="K349" s="259">
        <f>J349*$K$4</f>
        <v>21555.276000000002</v>
      </c>
      <c r="L349" s="259">
        <f>K349-M349</f>
        <v>20908.617720000002</v>
      </c>
      <c r="M349" s="260">
        <f>K349*$M$4</f>
        <v>646.65827999999999</v>
      </c>
      <c r="N349" s="141"/>
      <c r="O349" s="261"/>
      <c r="P349" s="262">
        <f>Q349</f>
        <v>23609.939679999999</v>
      </c>
      <c r="Q349" s="262">
        <f>IF($J349&gt;500000,(500000*0.2)-($I349+$M349),IF($J349+$F349&gt;500000,($J349*0.2)+((500000-$J349)*0.05)-($I349+$M349),IF($J349+$F349&lt;500000,(($J349*0.2)+($F349*0.05))-($I349+$M349),"n/a")))</f>
        <v>23609.939679999999</v>
      </c>
      <c r="R349" s="78">
        <f>SUM(Q349-H349-L349)</f>
        <v>-3.637978807091713E-12</v>
      </c>
    </row>
    <row r="350" spans="1:18" s="149" customFormat="1" ht="27" customHeight="1" thickBot="1" x14ac:dyDescent="0.3">
      <c r="A350" s="140" t="s">
        <v>21</v>
      </c>
      <c r="B350" s="77"/>
      <c r="C350" s="141" t="s">
        <v>333</v>
      </c>
      <c r="D350" s="141" t="s">
        <v>162</v>
      </c>
      <c r="E350" s="141" t="s">
        <v>20</v>
      </c>
      <c r="F350" s="141">
        <v>65103.91</v>
      </c>
      <c r="G350" s="259">
        <f>F350*$G$4</f>
        <v>3255.1955000000003</v>
      </c>
      <c r="H350" s="259">
        <f>G350-I350</f>
        <v>3157.5396350000001</v>
      </c>
      <c r="I350" s="259">
        <f>G350*$I$4</f>
        <v>97.655865000000006</v>
      </c>
      <c r="J350" s="141">
        <v>81442.87</v>
      </c>
      <c r="K350" s="259">
        <f>J350*$K$4</f>
        <v>16288.574000000001</v>
      </c>
      <c r="L350" s="259">
        <f>K350-M350</f>
        <v>15799.916780000001</v>
      </c>
      <c r="M350" s="260">
        <f>K350*$M$4</f>
        <v>488.65722</v>
      </c>
      <c r="N350" s="141"/>
      <c r="O350" s="261"/>
      <c r="P350" s="262">
        <f>Q350-Q349</f>
        <v>18957.456414999997</v>
      </c>
      <c r="Q350" s="262">
        <f>IF(SUM($J349:$J350)&gt;500000,(500000*0.2)-((SUM($I349:$I350)+SUM($M349:$M350))),IF(SUM($J349:$J350)+SUM($F349:$F350)&gt;500000,(SUM($J349:$J350)*0.2)+((500000-SUM($J349:$J350))*0.05)-(SUM($I349:$I350)+SUM($M349:$M350)),IF(SUM($J349:$J350)+SUM($F349:$F350)&lt;500000,((SUM($J349:$J350)*0.2)+(SUM($F349:$F350)*0.05))-(SUM($I349:$I350)+SUM($M349:$M350)),"n/a")))</f>
        <v>42567.396094999996</v>
      </c>
      <c r="R350" s="78">
        <f>SUM(Q350-H350-L350)</f>
        <v>23609.939679999996</v>
      </c>
    </row>
    <row r="351" spans="1:18" s="112" customFormat="1" ht="27" customHeight="1" thickBot="1" x14ac:dyDescent="0.25">
      <c r="A351" s="150" t="s">
        <v>22</v>
      </c>
      <c r="B351" s="58"/>
      <c r="C351" s="152" t="s">
        <v>333</v>
      </c>
      <c r="D351" s="152" t="s">
        <v>162</v>
      </c>
      <c r="E351" s="153" t="s">
        <v>20</v>
      </c>
      <c r="F351" s="153">
        <v>0</v>
      </c>
      <c r="G351" s="145">
        <f>F351*$G$4</f>
        <v>0</v>
      </c>
      <c r="H351" s="145">
        <f>G351-I351</f>
        <v>0</v>
      </c>
      <c r="I351" s="145">
        <f>G351*$I$4</f>
        <v>0</v>
      </c>
      <c r="J351" s="153">
        <v>0</v>
      </c>
      <c r="K351" s="145">
        <f>J351*$K$4</f>
        <v>0</v>
      </c>
      <c r="L351" s="145">
        <f>K351-M351</f>
        <v>0</v>
      </c>
      <c r="M351" s="154">
        <f>K351*$M$4</f>
        <v>0</v>
      </c>
      <c r="N351" s="176"/>
      <c r="O351" s="155"/>
      <c r="P351" s="252">
        <f>Q351-Q350</f>
        <v>0</v>
      </c>
      <c r="Q351" s="252">
        <f>IF(SUM($J349:$J351)&gt;500000,(500000*0.2)-((SUM($I349:$I351)+SUM($M349:$M351))),IF(SUM($J349:$J351)+SUM($F349:$F351)&gt;500000,(SUM($J349:$J351)*0.2)+((500000-SUM($J349:$J351))*0.05)-(SUM($I349:$I351)+SUM($M349:$M351)),IF(SUM($J349:$J351)+SUM($F349:$F351)&lt;500000,((SUM($J349:$J351)*0.2)+(SUM($F349:$F351)*0.05))-(SUM($I349:$I351)+SUM($M349:$M351)),"n/a")))</f>
        <v>42567.396094999996</v>
      </c>
      <c r="R351" s="65">
        <f>SUM(Q351-H351-L351)</f>
        <v>42567.396094999996</v>
      </c>
    </row>
    <row r="352" spans="1:18" s="112" customFormat="1" ht="27" customHeight="1" x14ac:dyDescent="0.2">
      <c r="A352" s="87" t="s">
        <v>23</v>
      </c>
      <c r="B352" s="24"/>
      <c r="C352" s="115" t="s">
        <v>333</v>
      </c>
      <c r="D352" s="115" t="s">
        <v>162</v>
      </c>
      <c r="E352" s="109" t="s">
        <v>20</v>
      </c>
      <c r="F352" s="109">
        <v>0</v>
      </c>
      <c r="G352" s="110">
        <f>F352*$G$4</f>
        <v>0</v>
      </c>
      <c r="H352" s="110">
        <f>G352-I352</f>
        <v>0</v>
      </c>
      <c r="I352" s="110">
        <f>G352*$I$4</f>
        <v>0</v>
      </c>
      <c r="J352" s="109">
        <v>0</v>
      </c>
      <c r="K352" s="110">
        <f>J352*$K$4</f>
        <v>0</v>
      </c>
      <c r="L352" s="110">
        <f>K352-M352</f>
        <v>0</v>
      </c>
      <c r="M352" s="111">
        <f>K352*$M$4</f>
        <v>0</v>
      </c>
      <c r="N352" s="109"/>
      <c r="O352" s="123"/>
      <c r="P352" s="212">
        <f>Q352-Q354</f>
        <v>18957.456415000001</v>
      </c>
      <c r="Q352" s="212">
        <f>IF(SUM($J350:$J352)&gt;500000,(500000*0.2)-((SUM($I350:$I352)+SUM($M350:$M352))),IF(SUM($J350:$J352)+SUM($F350:$F352)&gt;500000,(SUM($J350:$J352)*0.2)+((500000-SUM($J350:$J352))*0.05)-(SUM($I350:$I352)+SUM($M350:$M352)),IF(SUM($J350:$J352)+SUM($F350:$F352)&lt;500000,((SUM($J350:$J352)*0.2)+(SUM($F350:$F352)*0.05))-(SUM($I350:$I352)+SUM($M350:$M352)),"n/a")))</f>
        <v>18957.456415000001</v>
      </c>
      <c r="R352" s="34">
        <f>SUM(Q352-H352-L352)</f>
        <v>18957.456415000001</v>
      </c>
    </row>
    <row r="353" spans="1:18" s="112" customFormat="1" ht="27" customHeight="1" x14ac:dyDescent="0.2">
      <c r="A353" s="151" t="s">
        <v>24</v>
      </c>
      <c r="B353" s="22"/>
      <c r="C353" s="151" t="s">
        <v>333</v>
      </c>
      <c r="D353" s="151" t="s">
        <v>162</v>
      </c>
      <c r="E353" s="151"/>
      <c r="F353" s="156">
        <f t="shared" ref="F353:M353" si="58">SUM(F349:F352)</f>
        <v>120801.27</v>
      </c>
      <c r="G353" s="157">
        <f t="shared" si="58"/>
        <v>6040.0635000000002</v>
      </c>
      <c r="H353" s="157">
        <f t="shared" si="58"/>
        <v>5858.8615950000003</v>
      </c>
      <c r="I353" s="157">
        <f t="shared" si="58"/>
        <v>181.20190500000001</v>
      </c>
      <c r="J353" s="156">
        <f t="shared" si="58"/>
        <v>189219.25</v>
      </c>
      <c r="K353" s="157">
        <f t="shared" si="58"/>
        <v>37843.850000000006</v>
      </c>
      <c r="L353" s="157">
        <f t="shared" si="58"/>
        <v>36708.534500000002</v>
      </c>
      <c r="M353" s="158">
        <f t="shared" si="58"/>
        <v>1135.3154999999999</v>
      </c>
      <c r="N353" s="120"/>
      <c r="O353" s="159"/>
      <c r="P353" s="157">
        <f>SUM(P349:P352)</f>
        <v>61524.852509999997</v>
      </c>
      <c r="Q353" s="157"/>
      <c r="R353" s="23">
        <f>SUM(R350:R352)</f>
        <v>85134.792189999978</v>
      </c>
    </row>
    <row r="354" spans="1:18" s="28" customFormat="1" ht="4.1500000000000004" customHeight="1" x14ac:dyDescent="0.2">
      <c r="A354" s="68"/>
      <c r="B354" s="60"/>
      <c r="C354" s="70"/>
      <c r="D354" s="70"/>
      <c r="E354" s="70"/>
      <c r="F354" s="70"/>
      <c r="G354" s="71"/>
      <c r="H354" s="71"/>
      <c r="I354" s="71"/>
      <c r="J354" s="70"/>
      <c r="K354" s="71"/>
      <c r="L354" s="71"/>
      <c r="M354" s="71"/>
      <c r="N354" s="38"/>
      <c r="O354" s="68"/>
      <c r="P354" s="73"/>
      <c r="Q354" s="74"/>
      <c r="R354" s="69"/>
    </row>
    <row r="355" spans="1:18" s="149" customFormat="1" ht="27" customHeight="1" x14ac:dyDescent="0.25">
      <c r="A355" s="140" t="s">
        <v>19</v>
      </c>
      <c r="B355" s="77"/>
      <c r="C355" s="141" t="s">
        <v>97</v>
      </c>
      <c r="D355" s="141" t="s">
        <v>98</v>
      </c>
      <c r="E355" s="141" t="s">
        <v>20</v>
      </c>
      <c r="F355" s="141">
        <v>136084.93900000001</v>
      </c>
      <c r="G355" s="259">
        <f>F355*$G$4</f>
        <v>6804.2469500000007</v>
      </c>
      <c r="H355" s="259">
        <f>G355-I355</f>
        <v>6600.1195415000002</v>
      </c>
      <c r="I355" s="259">
        <f>G355*$I$4</f>
        <v>204.1274085</v>
      </c>
      <c r="J355" s="141">
        <v>2560.27</v>
      </c>
      <c r="K355" s="259">
        <f>J355*$K$4</f>
        <v>512.05399999999997</v>
      </c>
      <c r="L355" s="259">
        <f>K355-M355</f>
        <v>496.69237999999996</v>
      </c>
      <c r="M355" s="260">
        <f>K355*$M$4</f>
        <v>15.361619999999998</v>
      </c>
      <c r="N355" s="141"/>
      <c r="O355" s="261"/>
      <c r="P355" s="262">
        <f>Q355</f>
        <v>7096.8119215000006</v>
      </c>
      <c r="Q355" s="262">
        <f>IF($J355&gt;500000,(500000*0.2)-($I355+$M355),IF($J355+$F355&gt;500000,($J355*0.2)+((500000-$J355)*0.05)-($I355+$M355),IF($J355+$F355&lt;500000,(($J355*0.2)+($F355*0.05))-($I355+$M355),"n/a")))</f>
        <v>7096.8119215000006</v>
      </c>
      <c r="R355" s="78">
        <f>SUM(Q355-H355-L355)</f>
        <v>4.5474735088646412E-13</v>
      </c>
    </row>
    <row r="356" spans="1:18" s="149" customFormat="1" ht="27" customHeight="1" thickBot="1" x14ac:dyDescent="0.3">
      <c r="A356" s="140" t="s">
        <v>21</v>
      </c>
      <c r="B356" s="77"/>
      <c r="C356" s="141" t="s">
        <v>97</v>
      </c>
      <c r="D356" s="141" t="s">
        <v>98</v>
      </c>
      <c r="E356" s="141" t="s">
        <v>20</v>
      </c>
      <c r="F356" s="141">
        <v>78366.429999999993</v>
      </c>
      <c r="G356" s="259">
        <f>F356*$G$4</f>
        <v>3918.3215</v>
      </c>
      <c r="H356" s="259">
        <f>G356-I356</f>
        <v>3800.771855</v>
      </c>
      <c r="I356" s="259">
        <f>G356*$I$4</f>
        <v>117.549645</v>
      </c>
      <c r="J356" s="141">
        <v>0</v>
      </c>
      <c r="K356" s="259">
        <f>J356*$K$4</f>
        <v>0</v>
      </c>
      <c r="L356" s="259">
        <f>K356-M356</f>
        <v>0</v>
      </c>
      <c r="M356" s="260">
        <f>K356*$M$4</f>
        <v>0</v>
      </c>
      <c r="N356" s="141"/>
      <c r="O356" s="261"/>
      <c r="P356" s="262">
        <f>Q356-Q355</f>
        <v>3800.7718550000009</v>
      </c>
      <c r="Q356" s="262">
        <f>IF(SUM($J355:$J356)&gt;500000,(500000*0.2)-((SUM($I355:$I356)+SUM($M355:$M356))),IF(SUM($J355:$J356)+SUM($F355:$F356)&gt;500000,(SUM($J355:$J356)*0.2)+((500000-SUM($J355:$J356))*0.05)-(SUM($I355:$I356)+SUM($M355:$M356)),IF(SUM($J355:$J356)+SUM($F355:$F356)&lt;500000,((SUM($J355:$J356)*0.2)+(SUM($F355:$F356)*0.05))-(SUM($I355:$I356)+SUM($M355:$M356)),"n/a")))</f>
        <v>10897.583776500001</v>
      </c>
      <c r="R356" s="78">
        <f>SUM(Q356-H356-L356)</f>
        <v>7096.8119215000015</v>
      </c>
    </row>
    <row r="357" spans="1:18" s="112" customFormat="1" ht="27" customHeight="1" thickBot="1" x14ac:dyDescent="0.25">
      <c r="A357" s="150" t="s">
        <v>22</v>
      </c>
      <c r="B357" s="58"/>
      <c r="C357" s="152" t="s">
        <v>97</v>
      </c>
      <c r="D357" s="152" t="s">
        <v>98</v>
      </c>
      <c r="E357" s="153" t="s">
        <v>20</v>
      </c>
      <c r="F357" s="153">
        <v>0</v>
      </c>
      <c r="G357" s="145">
        <f>F357*$G$4</f>
        <v>0</v>
      </c>
      <c r="H357" s="145">
        <f>G357-I357</f>
        <v>0</v>
      </c>
      <c r="I357" s="145">
        <f>G357*$I$4</f>
        <v>0</v>
      </c>
      <c r="J357" s="153">
        <v>0</v>
      </c>
      <c r="K357" s="145">
        <f>J357*$K$4</f>
        <v>0</v>
      </c>
      <c r="L357" s="145">
        <f>K357-M357</f>
        <v>0</v>
      </c>
      <c r="M357" s="154">
        <f>K357*$M$4</f>
        <v>0</v>
      </c>
      <c r="N357" s="109"/>
      <c r="O357" s="155"/>
      <c r="P357" s="252">
        <f>Q357-Q356</f>
        <v>0</v>
      </c>
      <c r="Q357" s="252">
        <f>IF(SUM($J355:$J357)&gt;500000,(500000*0.2)-((SUM($I355:$I357)+SUM($M355:$M357))),IF(SUM($J355:$J357)+SUM($F355:$F357)&gt;500000,(SUM($J355:$J357)*0.2)+((500000-SUM($J355:$J357))*0.05)-(SUM($I355:$I357)+SUM($M355:$M357)),IF(SUM($J355:$J357)+SUM($F355:$F357)&lt;500000,((SUM($J355:$J357)*0.2)+(SUM($F355:$F357)*0.05))-(SUM($I355:$I357)+SUM($M355:$M357)),"n/a")))</f>
        <v>10897.583776500001</v>
      </c>
      <c r="R357" s="65">
        <f>SUM(Q357-H357-L357)</f>
        <v>10897.583776500001</v>
      </c>
    </row>
    <row r="358" spans="1:18" s="112" customFormat="1" ht="27" customHeight="1" x14ac:dyDescent="0.2">
      <c r="A358" s="87" t="s">
        <v>23</v>
      </c>
      <c r="B358" s="24"/>
      <c r="C358" s="115" t="s">
        <v>97</v>
      </c>
      <c r="D358" s="115" t="s">
        <v>98</v>
      </c>
      <c r="E358" s="109" t="s">
        <v>20</v>
      </c>
      <c r="F358" s="109">
        <v>0</v>
      </c>
      <c r="G358" s="110">
        <f>F358*$G$4</f>
        <v>0</v>
      </c>
      <c r="H358" s="110">
        <f>G358-I358</f>
        <v>0</v>
      </c>
      <c r="I358" s="110">
        <f>G358*$I$4</f>
        <v>0</v>
      </c>
      <c r="J358" s="109">
        <v>0</v>
      </c>
      <c r="K358" s="110">
        <f>J358*$K$4</f>
        <v>0</v>
      </c>
      <c r="L358" s="110">
        <f>K358-M358</f>
        <v>0</v>
      </c>
      <c r="M358" s="111">
        <f>K358*$M$4</f>
        <v>0</v>
      </c>
      <c r="N358" s="109"/>
      <c r="O358" s="123"/>
      <c r="P358" s="212">
        <f>Q358-Q360</f>
        <v>3800.771855</v>
      </c>
      <c r="Q358" s="212">
        <f>IF(SUM($J356:$J358)&gt;500000,(500000*0.2)-((SUM($I356:$I358)+SUM($M356:$M358))),IF(SUM($J356:$J358)+SUM($F356:$F358)&gt;500000,(SUM($J356:$J358)*0.2)+((500000-SUM($J356:$J358))*0.05)-(SUM($I356:$I358)+SUM($M356:$M358)),IF(SUM($J356:$J358)+SUM($F356:$F358)&lt;500000,((SUM($J356:$J358)*0.2)+(SUM($F356:$F358)*0.05))-(SUM($I356:$I358)+SUM($M356:$M358)),"n/a")))</f>
        <v>3800.771855</v>
      </c>
      <c r="R358" s="34">
        <f>SUM(Q358-H358-L358)</f>
        <v>3800.771855</v>
      </c>
    </row>
    <row r="359" spans="1:18" s="112" customFormat="1" ht="27" customHeight="1" x14ac:dyDescent="0.2">
      <c r="A359" s="151" t="s">
        <v>24</v>
      </c>
      <c r="B359" s="22"/>
      <c r="C359" s="151" t="s">
        <v>97</v>
      </c>
      <c r="D359" s="151" t="s">
        <v>98</v>
      </c>
      <c r="E359" s="151"/>
      <c r="F359" s="156">
        <f t="shared" ref="F359:M359" si="59">SUM(F355:F358)</f>
        <v>214451.36900000001</v>
      </c>
      <c r="G359" s="157">
        <f t="shared" si="59"/>
        <v>10722.568450000001</v>
      </c>
      <c r="H359" s="157">
        <f t="shared" si="59"/>
        <v>10400.891396499999</v>
      </c>
      <c r="I359" s="157">
        <f t="shared" si="59"/>
        <v>321.6770535</v>
      </c>
      <c r="J359" s="156">
        <f t="shared" si="59"/>
        <v>2560.27</v>
      </c>
      <c r="K359" s="157">
        <f t="shared" si="59"/>
        <v>512.05399999999997</v>
      </c>
      <c r="L359" s="157">
        <f t="shared" si="59"/>
        <v>496.69237999999996</v>
      </c>
      <c r="M359" s="158">
        <f t="shared" si="59"/>
        <v>15.361619999999998</v>
      </c>
      <c r="N359" s="120"/>
      <c r="O359" s="159"/>
      <c r="P359" s="157">
        <f>SUM(P355:P358)</f>
        <v>14698.355631500002</v>
      </c>
      <c r="Q359" s="157"/>
      <c r="R359" s="23">
        <f>SUM(R356:R358)</f>
        <v>21795.167553000003</v>
      </c>
    </row>
    <row r="360" spans="1:18" s="28" customFormat="1" ht="4.1500000000000004" customHeight="1" x14ac:dyDescent="0.2">
      <c r="A360" s="35"/>
      <c r="B360" s="31"/>
      <c r="C360" s="36"/>
      <c r="D360" s="36"/>
      <c r="E360" s="36"/>
      <c r="F360" s="36"/>
      <c r="G360" s="37"/>
      <c r="H360" s="37"/>
      <c r="I360" s="37"/>
      <c r="J360" s="36"/>
      <c r="K360" s="37"/>
      <c r="L360" s="37"/>
      <c r="M360" s="37"/>
      <c r="N360" s="38"/>
      <c r="O360" s="35"/>
      <c r="P360" s="39"/>
      <c r="Q360" s="40"/>
    </row>
    <row r="361" spans="1:18" s="149" customFormat="1" ht="27" customHeight="1" x14ac:dyDescent="0.25">
      <c r="A361" s="140" t="s">
        <v>19</v>
      </c>
      <c r="B361" s="77"/>
      <c r="C361" s="141" t="s">
        <v>99</v>
      </c>
      <c r="D361" s="141" t="s">
        <v>100</v>
      </c>
      <c r="E361" s="141" t="s">
        <v>20</v>
      </c>
      <c r="F361" s="141">
        <v>6711.98</v>
      </c>
      <c r="G361" s="259">
        <f>F361*$G$4</f>
        <v>335.59899999999999</v>
      </c>
      <c r="H361" s="259">
        <f>G361-I361</f>
        <v>325.53102999999999</v>
      </c>
      <c r="I361" s="259">
        <f>G361*$I$4</f>
        <v>10.067969999999999</v>
      </c>
      <c r="J361" s="141">
        <v>10010.879999999999</v>
      </c>
      <c r="K361" s="259">
        <f>J361*$K$4</f>
        <v>2002.1759999999999</v>
      </c>
      <c r="L361" s="259">
        <f>K361-M361</f>
        <v>1942.1107199999999</v>
      </c>
      <c r="M361" s="260">
        <f>K361*$M$4</f>
        <v>60.065279999999994</v>
      </c>
      <c r="N361" s="141"/>
      <c r="O361" s="261"/>
      <c r="P361" s="262">
        <f>Q361</f>
        <v>2267.6417500000002</v>
      </c>
      <c r="Q361" s="262">
        <f>IF($J361&gt;500000,(500000*0.2)-($I361+$M361),IF($J361+$F361&gt;500000,($J361*0.2)+((500000-$J361)*0.05)-($I361+$M361),IF($J361+$F361&lt;500000,(($J361*0.2)+($F361*0.05))-($I361+$M361),"n/a")))</f>
        <v>2267.6417500000002</v>
      </c>
      <c r="R361" s="78">
        <f>SUM(Q361-H361-L361)</f>
        <v>2.2737367544323206E-13</v>
      </c>
    </row>
    <row r="362" spans="1:18" s="149" customFormat="1" ht="27" customHeight="1" thickBot="1" x14ac:dyDescent="0.3">
      <c r="A362" s="140" t="s">
        <v>21</v>
      </c>
      <c r="B362" s="77"/>
      <c r="C362" s="141" t="s">
        <v>99</v>
      </c>
      <c r="D362" s="141" t="s">
        <v>100</v>
      </c>
      <c r="E362" s="141" t="s">
        <v>20</v>
      </c>
      <c r="F362" s="141">
        <v>7523.85</v>
      </c>
      <c r="G362" s="259">
        <f>F362*$G$4</f>
        <v>376.19250000000005</v>
      </c>
      <c r="H362" s="259">
        <f>G362-I362</f>
        <v>364.90672500000005</v>
      </c>
      <c r="I362" s="259">
        <f>G362*$I$4</f>
        <v>11.285775000000001</v>
      </c>
      <c r="J362" s="141">
        <v>15782.46</v>
      </c>
      <c r="K362" s="259">
        <f>J362*$K$4</f>
        <v>3156.4920000000002</v>
      </c>
      <c r="L362" s="259">
        <f>K362-M362</f>
        <v>3061.7972400000003</v>
      </c>
      <c r="M362" s="260">
        <f>K362*$M$4</f>
        <v>94.694760000000002</v>
      </c>
      <c r="N362" s="141"/>
      <c r="O362" s="261"/>
      <c r="P362" s="262">
        <f>Q362-Q361</f>
        <v>3426.7039649999992</v>
      </c>
      <c r="Q362" s="262">
        <f>IF(SUM($J361:$J362)&gt;500000,(500000*0.2)-((SUM($I361:$I362)+SUM($M361:$M362))),IF(SUM($J361:$J362)+SUM($F361:$F362)&gt;500000,(SUM($J361:$J362)*0.2)+((500000-SUM($J361:$J362))*0.05)-(SUM($I361:$I362)+SUM($M361:$M362)),IF(SUM($J361:$J362)+SUM($F361:$F362)&lt;500000,((SUM($J361:$J362)*0.2)+(SUM($F361:$F362)*0.05))-(SUM($I361:$I362)+SUM($M361:$M362)),"n/a")))</f>
        <v>5694.3457149999995</v>
      </c>
      <c r="R362" s="78">
        <f>SUM(Q362-H362-L362)</f>
        <v>2267.6417499999993</v>
      </c>
    </row>
    <row r="363" spans="1:18" s="112" customFormat="1" ht="27" customHeight="1" thickBot="1" x14ac:dyDescent="0.25">
      <c r="A363" s="150" t="s">
        <v>22</v>
      </c>
      <c r="B363" s="58"/>
      <c r="C363" s="152" t="s">
        <v>99</v>
      </c>
      <c r="D363" s="152" t="s">
        <v>100</v>
      </c>
      <c r="E363" s="153" t="s">
        <v>20</v>
      </c>
      <c r="F363" s="153">
        <v>0</v>
      </c>
      <c r="G363" s="145">
        <f>F363*$G$4</f>
        <v>0</v>
      </c>
      <c r="H363" s="145">
        <f>G363-I363</f>
        <v>0</v>
      </c>
      <c r="I363" s="145">
        <f>G363*$I$4</f>
        <v>0</v>
      </c>
      <c r="J363" s="153">
        <v>0</v>
      </c>
      <c r="K363" s="145">
        <f>J363*$K$4</f>
        <v>0</v>
      </c>
      <c r="L363" s="145">
        <f>K363-M363</f>
        <v>0</v>
      </c>
      <c r="M363" s="154">
        <f>K363*$M$4</f>
        <v>0</v>
      </c>
      <c r="N363" s="109"/>
      <c r="O363" s="155"/>
      <c r="P363" s="252">
        <f>Q363-Q362</f>
        <v>0</v>
      </c>
      <c r="Q363" s="252">
        <f>IF(SUM($J361:$J363)&gt;500000,(500000*0.2)-((SUM($I361:$I363)+SUM($M361:$M363))),IF(SUM($J361:$J363)+SUM($F361:$F363)&gt;500000,(SUM($J361:$J363)*0.2)+((500000-SUM($J361:$J363))*0.05)-(SUM($I361:$I363)+SUM($M361:$M363)),IF(SUM($J361:$J363)+SUM($F361:$F363)&lt;500000,((SUM($J361:$J363)*0.2)+(SUM($F361:$F363)*0.05))-(SUM($I361:$I363)+SUM($M361:$M363)),"n/a")))</f>
        <v>5694.3457149999995</v>
      </c>
      <c r="R363" s="65">
        <f>SUM(Q363-H363-L363)</f>
        <v>5694.3457149999995</v>
      </c>
    </row>
    <row r="364" spans="1:18" s="112" customFormat="1" ht="27" customHeight="1" x14ac:dyDescent="0.25">
      <c r="A364" s="87" t="s">
        <v>23</v>
      </c>
      <c r="B364" s="41"/>
      <c r="C364" s="115" t="s">
        <v>99</v>
      </c>
      <c r="D364" s="115" t="s">
        <v>100</v>
      </c>
      <c r="E364" s="109" t="s">
        <v>20</v>
      </c>
      <c r="F364" s="109">
        <v>0</v>
      </c>
      <c r="G364" s="110">
        <f>F364*$G$4</f>
        <v>0</v>
      </c>
      <c r="H364" s="110">
        <f>G364-I364</f>
        <v>0</v>
      </c>
      <c r="I364" s="110">
        <f>G364*$I$4</f>
        <v>0</v>
      </c>
      <c r="J364" s="109">
        <v>0</v>
      </c>
      <c r="K364" s="110">
        <f>J364*$K$4</f>
        <v>0</v>
      </c>
      <c r="L364" s="110">
        <f>K364-M364</f>
        <v>0</v>
      </c>
      <c r="M364" s="111">
        <f>K364*$M$4</f>
        <v>0</v>
      </c>
      <c r="N364" s="109"/>
      <c r="O364" s="123"/>
      <c r="P364" s="212">
        <f>Q364-Q366</f>
        <v>3426.7039650000002</v>
      </c>
      <c r="Q364" s="212">
        <f>IF(SUM($J362:$J364)&gt;500000,(500000*0.2)-((SUM($I362:$I364)+SUM($M362:$M364))),IF(SUM($J362:$J364)+SUM($F362:$F364)&gt;500000,(SUM($J362:$J364)*0.2)+((500000-SUM($J362:$J364))*0.05)-(SUM($I362:$I364)+SUM($M362:$M364)),IF(SUM($J362:$J364)+SUM($F362:$F364)&lt;500000,((SUM($J362:$J364)*0.2)+(SUM($F362:$F364)*0.05))-(SUM($I362:$I364)+SUM($M362:$M364)),"n/a")))</f>
        <v>3426.7039650000002</v>
      </c>
      <c r="R364" s="42">
        <f>SUM(Q364-H364-L364)</f>
        <v>3426.7039650000002</v>
      </c>
    </row>
    <row r="365" spans="1:18" s="112" customFormat="1" ht="27" customHeight="1" x14ac:dyDescent="0.2">
      <c r="A365" s="151" t="s">
        <v>24</v>
      </c>
      <c r="B365" s="22"/>
      <c r="C365" s="151" t="s">
        <v>99</v>
      </c>
      <c r="D365" s="151" t="s">
        <v>100</v>
      </c>
      <c r="E365" s="151"/>
      <c r="F365" s="156">
        <f t="shared" ref="F365:M365" si="60">SUM(F361:F364)</f>
        <v>14235.83</v>
      </c>
      <c r="G365" s="157">
        <f t="shared" si="60"/>
        <v>711.79150000000004</v>
      </c>
      <c r="H365" s="157">
        <f t="shared" si="60"/>
        <v>690.43775500000004</v>
      </c>
      <c r="I365" s="157">
        <f t="shared" si="60"/>
        <v>21.353745</v>
      </c>
      <c r="J365" s="156">
        <f t="shared" si="60"/>
        <v>25793.339999999997</v>
      </c>
      <c r="K365" s="157">
        <f t="shared" si="60"/>
        <v>5158.6679999999997</v>
      </c>
      <c r="L365" s="157">
        <f t="shared" si="60"/>
        <v>5003.9079600000005</v>
      </c>
      <c r="M365" s="158">
        <f t="shared" si="60"/>
        <v>154.76004</v>
      </c>
      <c r="N365" s="120"/>
      <c r="O365" s="159"/>
      <c r="P365" s="157">
        <f>SUM(P361:P364)</f>
        <v>9121.0496800000001</v>
      </c>
      <c r="Q365" s="157"/>
      <c r="R365" s="23">
        <f>SUM(R362:R364)</f>
        <v>11388.691429999999</v>
      </c>
    </row>
    <row r="366" spans="1:18" s="28" customFormat="1" ht="4.1500000000000004" customHeight="1" x14ac:dyDescent="0.2">
      <c r="A366" s="68"/>
      <c r="B366" s="60"/>
      <c r="C366" s="70"/>
      <c r="D366" s="70"/>
      <c r="E366" s="70"/>
      <c r="F366" s="70"/>
      <c r="G366" s="71"/>
      <c r="H366" s="71"/>
      <c r="I366" s="71"/>
      <c r="J366" s="70"/>
      <c r="K366" s="71"/>
      <c r="L366" s="71"/>
      <c r="M366" s="71"/>
      <c r="N366" s="38"/>
      <c r="O366" s="35"/>
      <c r="P366" s="73"/>
      <c r="Q366" s="74"/>
      <c r="R366" s="69"/>
    </row>
    <row r="367" spans="1:18" s="112" customFormat="1" ht="27" customHeight="1" x14ac:dyDescent="0.25">
      <c r="A367" s="84" t="s">
        <v>19</v>
      </c>
      <c r="B367" s="41"/>
      <c r="C367" s="108" t="s">
        <v>101</v>
      </c>
      <c r="D367" s="108" t="s">
        <v>102</v>
      </c>
      <c r="E367" s="109" t="s">
        <v>20</v>
      </c>
      <c r="F367" s="109">
        <v>0</v>
      </c>
      <c r="G367" s="110">
        <f>F367*$G$4</f>
        <v>0</v>
      </c>
      <c r="H367" s="110">
        <f>G367-I367</f>
        <v>0</v>
      </c>
      <c r="I367" s="110">
        <f>G367*$I$4</f>
        <v>0</v>
      </c>
      <c r="J367" s="109">
        <v>0</v>
      </c>
      <c r="K367" s="110">
        <f>J367*$K$4</f>
        <v>0</v>
      </c>
      <c r="L367" s="110">
        <f>K367-M367</f>
        <v>0</v>
      </c>
      <c r="M367" s="111">
        <f>K367*$M$4</f>
        <v>0</v>
      </c>
      <c r="N367" s="109"/>
      <c r="O367" s="123"/>
      <c r="P367" s="212">
        <f>Q367</f>
        <v>0</v>
      </c>
      <c r="Q367" s="212">
        <f>IF($J367&gt;500000,(500000*0.2)-($I367+$M367),IF($J367+$F367&gt;500000,($J367*0.2)+((500000-$J367)*0.05)-($I367+$M367),IF($J367+$F367&lt;500000,(($J367*0.2)+($F367*0.05))-($I367+$M367),"n/a")))</f>
        <v>0</v>
      </c>
      <c r="R367" s="42">
        <f>SUM(Q367-H367-L367)</f>
        <v>0</v>
      </c>
    </row>
    <row r="368" spans="1:18" s="112" customFormat="1" ht="27" customHeight="1" thickBot="1" x14ac:dyDescent="0.3">
      <c r="A368" s="85" t="s">
        <v>21</v>
      </c>
      <c r="B368" s="41"/>
      <c r="C368" s="113" t="s">
        <v>101</v>
      </c>
      <c r="D368" s="113" t="s">
        <v>102</v>
      </c>
      <c r="E368" s="109" t="s">
        <v>20</v>
      </c>
      <c r="F368" s="109">
        <v>0</v>
      </c>
      <c r="G368" s="110">
        <f>F368*$G$4</f>
        <v>0</v>
      </c>
      <c r="H368" s="110">
        <f>G368-I368</f>
        <v>0</v>
      </c>
      <c r="I368" s="110">
        <f>G368*$I$4</f>
        <v>0</v>
      </c>
      <c r="J368" s="109">
        <v>0</v>
      </c>
      <c r="K368" s="110">
        <f>J368*$K$4</f>
        <v>0</v>
      </c>
      <c r="L368" s="110">
        <f>K368-M368</f>
        <v>0</v>
      </c>
      <c r="M368" s="111">
        <f>K368*$M$4</f>
        <v>0</v>
      </c>
      <c r="N368" s="109"/>
      <c r="O368" s="123"/>
      <c r="P368" s="212">
        <f>Q368-Q367</f>
        <v>0</v>
      </c>
      <c r="Q368" s="212">
        <f>IF(SUM($J367:$J368)&gt;500000,(500000*0.2)-((SUM($I367:$I368)+SUM($M367:$M368))),IF(SUM($J367:$J368)+SUM($F367:$F368)&gt;500000,(SUM($J367:$J368)*0.2)+((500000-SUM($J367:$J368))*0.05)-(SUM($I367:$I368)+SUM($M367:$M368)),IF(SUM($J367:$J368)+SUM($F367:$F368)&lt;500000,((SUM($J367:$J368)*0.2)+(SUM($F367:$F368)*0.05))-(SUM($I367:$I368)+SUM($M367:$M368)),"n/a")))</f>
        <v>0</v>
      </c>
      <c r="R368" s="42">
        <f>SUM(Q368-H368-L368)</f>
        <v>0</v>
      </c>
    </row>
    <row r="369" spans="1:18" s="112" customFormat="1" ht="27" customHeight="1" thickBot="1" x14ac:dyDescent="0.3">
      <c r="A369" s="150" t="s">
        <v>22</v>
      </c>
      <c r="B369" s="59"/>
      <c r="C369" s="152" t="s">
        <v>101</v>
      </c>
      <c r="D369" s="152" t="s">
        <v>102</v>
      </c>
      <c r="E369" s="153" t="s">
        <v>20</v>
      </c>
      <c r="F369" s="153">
        <v>0</v>
      </c>
      <c r="G369" s="145">
        <f>F369*$G$4</f>
        <v>0</v>
      </c>
      <c r="H369" s="145">
        <f>G369-I369</f>
        <v>0</v>
      </c>
      <c r="I369" s="145">
        <f>G369*$I$4</f>
        <v>0</v>
      </c>
      <c r="J369" s="153">
        <v>0</v>
      </c>
      <c r="K369" s="145">
        <f>J369*$K$4</f>
        <v>0</v>
      </c>
      <c r="L369" s="145">
        <f>K369-M369</f>
        <v>0</v>
      </c>
      <c r="M369" s="154">
        <f>K369*$M$4</f>
        <v>0</v>
      </c>
      <c r="N369" s="109"/>
      <c r="O369" s="155"/>
      <c r="P369" s="252">
        <f>Q369-Q368</f>
        <v>0</v>
      </c>
      <c r="Q369" s="252">
        <f>IF(SUM($J367:$J369)&gt;500000,(500000*0.2)-((SUM($I367:$I369)+SUM($M367:$M369))),IF(SUM($J367:$J369)+SUM($F367:$F369)&gt;500000,(SUM($J367:$J369)*0.2)+((500000-SUM($J367:$J369))*0.05)-(SUM($I367:$I369)+SUM($M367:$M369)),IF(SUM($J367:$J369)+SUM($F367:$F369)&lt;500000,((SUM($J367:$J369)*0.2)+(SUM($F367:$F369)*0.05))-(SUM($I367:$I369)+SUM($M367:$M369)),"n/a")))</f>
        <v>0</v>
      </c>
      <c r="R369" s="66">
        <f>SUM(Q369-H369-L369)</f>
        <v>0</v>
      </c>
    </row>
    <row r="370" spans="1:18" s="112" customFormat="1" ht="27" customHeight="1" x14ac:dyDescent="0.25">
      <c r="A370" s="87" t="s">
        <v>23</v>
      </c>
      <c r="B370" s="41"/>
      <c r="C370" s="115" t="s">
        <v>101</v>
      </c>
      <c r="D370" s="115" t="s">
        <v>102</v>
      </c>
      <c r="E370" s="109" t="s">
        <v>20</v>
      </c>
      <c r="F370" s="109">
        <v>0</v>
      </c>
      <c r="G370" s="110">
        <f>F370*$G$4</f>
        <v>0</v>
      </c>
      <c r="H370" s="110">
        <f>G370-I370</f>
        <v>0</v>
      </c>
      <c r="I370" s="110">
        <f>G370*$I$4</f>
        <v>0</v>
      </c>
      <c r="J370" s="109">
        <v>0</v>
      </c>
      <c r="K370" s="110">
        <f>J370*$K$4</f>
        <v>0</v>
      </c>
      <c r="L370" s="110">
        <f>K370-M370</f>
        <v>0</v>
      </c>
      <c r="M370" s="111">
        <f>K370*$M$4</f>
        <v>0</v>
      </c>
      <c r="N370" s="109"/>
      <c r="O370" s="123"/>
      <c r="P370" s="212">
        <f>Q370-Q372</f>
        <v>0</v>
      </c>
      <c r="Q370" s="212">
        <f>IF(SUM($J368:$J370)&gt;500000,(500000*0.2)-((SUM($I368:$I370)+SUM($M368:$M370))),IF(SUM($J368:$J370)+SUM($F368:$F370)&gt;500000,(SUM($J368:$J370)*0.2)+((500000-SUM($J368:$J370))*0.05)-(SUM($I368:$I370)+SUM($M368:$M370)),IF(SUM($J368:$J370)+SUM($F368:$F370)&lt;500000,((SUM($J368:$J370)*0.2)+(SUM($F368:$F370)*0.05))-(SUM($I368:$I370)+SUM($M368:$M370)),"n/a")))</f>
        <v>0</v>
      </c>
      <c r="R370" s="42">
        <f>SUM(Q370-H370-L370)</f>
        <v>0</v>
      </c>
    </row>
    <row r="371" spans="1:18" s="112" customFormat="1" ht="27" customHeight="1" x14ac:dyDescent="0.2">
      <c r="A371" s="151" t="s">
        <v>24</v>
      </c>
      <c r="B371" s="22"/>
      <c r="C371" s="151" t="s">
        <v>101</v>
      </c>
      <c r="D371" s="151" t="s">
        <v>102</v>
      </c>
      <c r="E371" s="151"/>
      <c r="F371" s="156">
        <f t="shared" ref="F371:M371" si="61">SUM(F367:F370)</f>
        <v>0</v>
      </c>
      <c r="G371" s="157">
        <f t="shared" si="61"/>
        <v>0</v>
      </c>
      <c r="H371" s="157">
        <f t="shared" si="61"/>
        <v>0</v>
      </c>
      <c r="I371" s="157">
        <f t="shared" si="61"/>
        <v>0</v>
      </c>
      <c r="J371" s="156">
        <f t="shared" si="61"/>
        <v>0</v>
      </c>
      <c r="K371" s="157">
        <f t="shared" si="61"/>
        <v>0</v>
      </c>
      <c r="L371" s="157">
        <f t="shared" si="61"/>
        <v>0</v>
      </c>
      <c r="M371" s="158">
        <f t="shared" si="61"/>
        <v>0</v>
      </c>
      <c r="N371" s="120"/>
      <c r="O371" s="159"/>
      <c r="P371" s="157">
        <f>SUM(P367:P370)</f>
        <v>0</v>
      </c>
      <c r="Q371" s="157"/>
      <c r="R371" s="23">
        <f>SUM(R368:R370)</f>
        <v>0</v>
      </c>
    </row>
    <row r="372" spans="1:18" s="28" customFormat="1" ht="4.1500000000000004" customHeight="1" x14ac:dyDescent="0.2">
      <c r="A372" s="68"/>
      <c r="B372" s="60"/>
      <c r="C372" s="70"/>
      <c r="D372" s="70"/>
      <c r="E372" s="70"/>
      <c r="F372" s="70"/>
      <c r="G372" s="71"/>
      <c r="H372" s="71"/>
      <c r="I372" s="71"/>
      <c r="J372" s="70"/>
      <c r="K372" s="71"/>
      <c r="L372" s="71"/>
      <c r="M372" s="71"/>
      <c r="N372" s="38"/>
      <c r="O372" s="35"/>
      <c r="P372" s="73"/>
      <c r="Q372" s="74"/>
      <c r="R372" s="69"/>
    </row>
    <row r="373" spans="1:18" s="149" customFormat="1" ht="27" customHeight="1" x14ac:dyDescent="0.25">
      <c r="A373" s="140" t="s">
        <v>19</v>
      </c>
      <c r="B373" s="24"/>
      <c r="C373" s="141" t="s">
        <v>103</v>
      </c>
      <c r="D373" s="141" t="s">
        <v>104</v>
      </c>
      <c r="E373" s="141" t="s">
        <v>20</v>
      </c>
      <c r="F373" s="141">
        <v>2582</v>
      </c>
      <c r="G373" s="259">
        <f>F373*$G$4</f>
        <v>129.1</v>
      </c>
      <c r="H373" s="259">
        <f>G373-I373</f>
        <v>125.22699999999999</v>
      </c>
      <c r="I373" s="259">
        <f>G373*$I$4</f>
        <v>3.8729999999999998</v>
      </c>
      <c r="J373" s="141">
        <v>0</v>
      </c>
      <c r="K373" s="259">
        <f>J373*$K$4</f>
        <v>0</v>
      </c>
      <c r="L373" s="259">
        <f>K373-M373</f>
        <v>0</v>
      </c>
      <c r="M373" s="260">
        <f>K373*$M$4</f>
        <v>0</v>
      </c>
      <c r="N373" s="141"/>
      <c r="O373" s="261"/>
      <c r="P373" s="262">
        <f>Q373</f>
        <v>125.22699999999999</v>
      </c>
      <c r="Q373" s="262">
        <f>IF($J373&gt;500000,(500000*0.2)-($I373+$M373),IF($J373+$F373&gt;500000,($J373*0.2)+((500000-$J373)*0.05)-($I373+$M373),IF($J373+$F373&lt;500000,(($J373*0.2)+($F373*0.05))-($I373+$M373),"n/a")))</f>
        <v>125.22699999999999</v>
      </c>
      <c r="R373" s="34">
        <f>SUM(Q373-H373-L373)</f>
        <v>0</v>
      </c>
    </row>
    <row r="374" spans="1:18" s="149" customFormat="1" ht="27" customHeight="1" thickBot="1" x14ac:dyDescent="0.3">
      <c r="A374" s="140" t="s">
        <v>21</v>
      </c>
      <c r="B374" s="77"/>
      <c r="C374" s="141" t="s">
        <v>103</v>
      </c>
      <c r="D374" s="141" t="s">
        <v>104</v>
      </c>
      <c r="E374" s="141" t="s">
        <v>20</v>
      </c>
      <c r="F374" s="141">
        <v>2753</v>
      </c>
      <c r="G374" s="259">
        <f>F374*$G$4</f>
        <v>137.65</v>
      </c>
      <c r="H374" s="259">
        <f>G374-I374</f>
        <v>133.5205</v>
      </c>
      <c r="I374" s="259">
        <f>G374*$I$4</f>
        <v>4.1295000000000002</v>
      </c>
      <c r="J374" s="141">
        <v>0</v>
      </c>
      <c r="K374" s="259">
        <f>J374*$K$4</f>
        <v>0</v>
      </c>
      <c r="L374" s="259">
        <f>K374-M374</f>
        <v>0</v>
      </c>
      <c r="M374" s="260">
        <f>K374*$M$4</f>
        <v>0</v>
      </c>
      <c r="N374" s="141"/>
      <c r="O374" s="261"/>
      <c r="P374" s="262">
        <f>Q374-Q373</f>
        <v>133.52050000000003</v>
      </c>
      <c r="Q374" s="262">
        <f>IF(SUM($J373:$J374)&gt;500000,(500000*0.2)-((SUM($I373:$I374)+SUM($M373:$M374))),IF(SUM($J373:$J374)+SUM($F373:$F374)&gt;500000,(SUM($J373:$J374)*0.2)+((500000-SUM($J373:$J374))*0.05)-(SUM($I373:$I374)+SUM($M373:$M374)),IF(SUM($J373:$J374)+SUM($F373:$F374)&lt;500000,((SUM($J373:$J374)*0.2)+(SUM($F373:$F374)*0.05))-(SUM($I373:$I374)+SUM($M373:$M374)),"n/a")))</f>
        <v>258.7475</v>
      </c>
      <c r="R374" s="78">
        <f>SUM(Q374-H374-L374)</f>
        <v>125.227</v>
      </c>
    </row>
    <row r="375" spans="1:18" s="112" customFormat="1" ht="27" customHeight="1" thickBot="1" x14ac:dyDescent="0.25">
      <c r="A375" s="150" t="s">
        <v>22</v>
      </c>
      <c r="B375" s="58"/>
      <c r="C375" s="152" t="s">
        <v>103</v>
      </c>
      <c r="D375" s="152" t="s">
        <v>104</v>
      </c>
      <c r="E375" s="153" t="s">
        <v>20</v>
      </c>
      <c r="F375" s="153">
        <v>0</v>
      </c>
      <c r="G375" s="145">
        <f>F375*$G$4</f>
        <v>0</v>
      </c>
      <c r="H375" s="145">
        <f>G375-I375</f>
        <v>0</v>
      </c>
      <c r="I375" s="145">
        <f>G375*$I$4</f>
        <v>0</v>
      </c>
      <c r="J375" s="153">
        <v>0</v>
      </c>
      <c r="K375" s="145">
        <f>J375*$K$4</f>
        <v>0</v>
      </c>
      <c r="L375" s="145">
        <f>K375-M375</f>
        <v>0</v>
      </c>
      <c r="M375" s="154">
        <f>K375*$M$4</f>
        <v>0</v>
      </c>
      <c r="N375" s="109"/>
      <c r="O375" s="155"/>
      <c r="P375" s="252">
        <f>Q375-Q374</f>
        <v>0</v>
      </c>
      <c r="Q375" s="252">
        <f>IF(SUM($J373:$J375)&gt;500000,(500000*0.2)-((SUM($I373:$I375)+SUM($M373:$M375))),IF(SUM($J373:$J375)+SUM($F373:$F375)&gt;500000,(SUM($J373:$J375)*0.2)+((500000-SUM($J373:$J375))*0.05)-(SUM($I373:$I375)+SUM($M373:$M375)),IF(SUM($J373:$J375)+SUM($F373:$F375)&lt;500000,((SUM($J373:$J375)*0.2)+(SUM($F373:$F375)*0.05))-(SUM($I373:$I375)+SUM($M373:$M375)),"n/a")))</f>
        <v>258.7475</v>
      </c>
      <c r="R375" s="65">
        <f>SUM(Q375-H375-L375)</f>
        <v>258.7475</v>
      </c>
    </row>
    <row r="376" spans="1:18" s="112" customFormat="1" ht="27" customHeight="1" x14ac:dyDescent="0.2">
      <c r="A376" s="87" t="s">
        <v>23</v>
      </c>
      <c r="B376" s="24"/>
      <c r="C376" s="115" t="s">
        <v>103</v>
      </c>
      <c r="D376" s="115" t="s">
        <v>104</v>
      </c>
      <c r="E376" s="109" t="s">
        <v>20</v>
      </c>
      <c r="F376" s="109">
        <v>0</v>
      </c>
      <c r="G376" s="110">
        <f>F376*$G$4</f>
        <v>0</v>
      </c>
      <c r="H376" s="110">
        <f>G376-I376</f>
        <v>0</v>
      </c>
      <c r="I376" s="110">
        <f>G376*$I$4</f>
        <v>0</v>
      </c>
      <c r="J376" s="109">
        <v>0</v>
      </c>
      <c r="K376" s="110">
        <f>J376*$K$4</f>
        <v>0</v>
      </c>
      <c r="L376" s="110">
        <f>K376-M376</f>
        <v>0</v>
      </c>
      <c r="M376" s="110">
        <f>K376*$M$4</f>
        <v>0</v>
      </c>
      <c r="N376" s="109"/>
      <c r="O376" s="132"/>
      <c r="P376" s="212">
        <f>Q376-Q378</f>
        <v>133.5205</v>
      </c>
      <c r="Q376" s="212">
        <f>IF(SUM($J374:$J376)&gt;500000,(500000*0.2)-((SUM($I374:$I376)+SUM($M374:$M376))),IF(SUM($J374:$J376)+SUM($F374:$F376)&gt;500000,(SUM($J374:$J376)*0.2)+((500000-SUM($J374:$J376))*0.05)-(SUM($I374:$I376)+SUM($M374:$M376)),IF(SUM($J374:$J376)+SUM($F374:$F376)&lt;500000,((SUM($J374:$J376)*0.2)+(SUM($F374:$F376)*0.05))-(SUM($I374:$I376)+SUM($M374:$M376)),"n/a")))</f>
        <v>133.5205</v>
      </c>
      <c r="R376" s="64">
        <f>SUM(Q376-H376-L376)</f>
        <v>133.5205</v>
      </c>
    </row>
    <row r="377" spans="1:18" s="112" customFormat="1" ht="27" customHeight="1" x14ac:dyDescent="0.2">
      <c r="A377" s="151" t="s">
        <v>24</v>
      </c>
      <c r="B377" s="22"/>
      <c r="C377" s="151" t="s">
        <v>103</v>
      </c>
      <c r="D377" s="151" t="s">
        <v>104</v>
      </c>
      <c r="E377" s="151"/>
      <c r="F377" s="156">
        <f t="shared" ref="F377:M377" si="62">SUM(F373:F376)</f>
        <v>5335</v>
      </c>
      <c r="G377" s="157">
        <f t="shared" si="62"/>
        <v>266.75</v>
      </c>
      <c r="H377" s="157">
        <f t="shared" si="62"/>
        <v>258.7475</v>
      </c>
      <c r="I377" s="157">
        <f t="shared" si="62"/>
        <v>8.0024999999999995</v>
      </c>
      <c r="J377" s="156">
        <f t="shared" si="62"/>
        <v>0</v>
      </c>
      <c r="K377" s="157">
        <f t="shared" si="62"/>
        <v>0</v>
      </c>
      <c r="L377" s="157">
        <f t="shared" si="62"/>
        <v>0</v>
      </c>
      <c r="M377" s="157">
        <f t="shared" si="62"/>
        <v>0</v>
      </c>
      <c r="N377" s="120"/>
      <c r="O377" s="160"/>
      <c r="P377" s="157">
        <f>SUM(P373:P376)</f>
        <v>392.26800000000003</v>
      </c>
      <c r="Q377" s="157"/>
      <c r="R377" s="63">
        <f>SUM(R374:R376)</f>
        <v>517.495</v>
      </c>
    </row>
    <row r="378" spans="1:18" s="28" customFormat="1" ht="4.5" customHeight="1" x14ac:dyDescent="0.2">
      <c r="A378" s="68"/>
      <c r="B378" s="60"/>
      <c r="C378" s="70"/>
      <c r="D378" s="70"/>
      <c r="E378" s="70"/>
      <c r="F378" s="70"/>
      <c r="G378" s="71"/>
      <c r="H378" s="71"/>
      <c r="I378" s="71"/>
      <c r="J378" s="70"/>
      <c r="K378" s="71"/>
      <c r="L378" s="71"/>
      <c r="M378" s="71"/>
      <c r="N378" s="43"/>
      <c r="O378" s="35"/>
      <c r="P378" s="73"/>
      <c r="Q378" s="74"/>
      <c r="R378" s="69"/>
    </row>
    <row r="379" spans="1:18" s="149" customFormat="1" ht="27" customHeight="1" x14ac:dyDescent="0.25">
      <c r="A379" s="140" t="s">
        <v>19</v>
      </c>
      <c r="B379" s="77"/>
      <c r="C379" s="141" t="s">
        <v>105</v>
      </c>
      <c r="D379" s="141" t="s">
        <v>106</v>
      </c>
      <c r="E379" s="141" t="s">
        <v>20</v>
      </c>
      <c r="F379" s="141">
        <v>7664</v>
      </c>
      <c r="G379" s="259">
        <f>F379*$G$4</f>
        <v>383.20000000000005</v>
      </c>
      <c r="H379" s="259">
        <f>G379-I379</f>
        <v>371.70400000000006</v>
      </c>
      <c r="I379" s="259">
        <f>G379*$I$4</f>
        <v>11.496</v>
      </c>
      <c r="J379" s="141">
        <v>0</v>
      </c>
      <c r="K379" s="259">
        <f>J379*$K$4</f>
        <v>0</v>
      </c>
      <c r="L379" s="259">
        <f>K379-M379</f>
        <v>0</v>
      </c>
      <c r="M379" s="259">
        <f>K379*$M$4</f>
        <v>0</v>
      </c>
      <c r="N379" s="141"/>
      <c r="O379" s="140"/>
      <c r="P379" s="262">
        <f>Q379</f>
        <v>371.70400000000006</v>
      </c>
      <c r="Q379" s="262">
        <f>IF($J379&gt;500000,(500000*0.2)-($I379+$M379),IF($J379+$F379&gt;500000,($J379*0.2)+((500000-$J379)*0.05)-($I379+$M379),IF($J379+$F379&lt;500000,(($J379*0.2)+($F379*0.05))-($I379+$M379),"n/a")))</f>
        <v>371.70400000000006</v>
      </c>
      <c r="R379" s="274">
        <f>SUM(Q379-H379-L379)</f>
        <v>0</v>
      </c>
    </row>
    <row r="380" spans="1:18" s="149" customFormat="1" ht="27" customHeight="1" x14ac:dyDescent="0.25">
      <c r="A380" s="140" t="s">
        <v>21</v>
      </c>
      <c r="B380" s="77"/>
      <c r="C380" s="141" t="s">
        <v>105</v>
      </c>
      <c r="D380" s="141" t="s">
        <v>106</v>
      </c>
      <c r="E380" s="141" t="s">
        <v>20</v>
      </c>
      <c r="F380" s="141">
        <v>4691</v>
      </c>
      <c r="G380" s="259">
        <f>F380*$G$4</f>
        <v>234.55</v>
      </c>
      <c r="H380" s="259">
        <f>G380-I380</f>
        <v>227.51350000000002</v>
      </c>
      <c r="I380" s="259">
        <f>G380*$I$4</f>
        <v>7.0365000000000002</v>
      </c>
      <c r="J380" s="141">
        <v>0</v>
      </c>
      <c r="K380" s="259">
        <f>J380*$K$4</f>
        <v>0</v>
      </c>
      <c r="L380" s="259">
        <f>K380-M380</f>
        <v>0</v>
      </c>
      <c r="M380" s="259">
        <f>K380*$M$4</f>
        <v>0</v>
      </c>
      <c r="N380" s="141"/>
      <c r="O380" s="140"/>
      <c r="P380" s="262">
        <f>Q380-Q379</f>
        <v>227.51349999999991</v>
      </c>
      <c r="Q380" s="262">
        <f>IF(SUM($J379:$J380)&gt;500000,(500000*0.2)-((SUM($I379:$I380)+SUM($M379:$M380))),IF(SUM($J379:$J380)+SUM($F379:$F380)&gt;500000,(SUM($J379:$J380)*0.2)+((500000-SUM($J379:$J380))*0.05)-(SUM($I379:$I380)+SUM($M379:$M380)),IF(SUM($J379:$J380)+SUM($F379:$F380)&lt;500000,((SUM($J379:$J380)*0.2)+(SUM($F379:$F380)*0.05))-(SUM($I379:$I380)+SUM($M379:$M380)),"n/a")))</f>
        <v>599.21749999999997</v>
      </c>
      <c r="R380" s="274">
        <f>SUM(Q380-H380-L380)</f>
        <v>371.70399999999995</v>
      </c>
    </row>
    <row r="381" spans="1:18" s="112" customFormat="1" ht="27" customHeight="1" x14ac:dyDescent="0.2">
      <c r="A381" s="86" t="s">
        <v>22</v>
      </c>
      <c r="B381" s="24"/>
      <c r="C381" s="114" t="s">
        <v>105</v>
      </c>
      <c r="D381" s="114" t="s">
        <v>106</v>
      </c>
      <c r="E381" s="109" t="s">
        <v>20</v>
      </c>
      <c r="F381" s="109">
        <v>0</v>
      </c>
      <c r="G381" s="110">
        <f>F381*$G$4</f>
        <v>0</v>
      </c>
      <c r="H381" s="110">
        <f>G381-I381</f>
        <v>0</v>
      </c>
      <c r="I381" s="110">
        <f>G381*$I$4</f>
        <v>0</v>
      </c>
      <c r="J381" s="109">
        <v>0</v>
      </c>
      <c r="K381" s="110">
        <f>J381*$K$4</f>
        <v>0</v>
      </c>
      <c r="L381" s="110">
        <f>K381-M381</f>
        <v>0</v>
      </c>
      <c r="M381" s="110">
        <f>K381*$M$4</f>
        <v>0</v>
      </c>
      <c r="N381" s="109"/>
      <c r="O381" s="132"/>
      <c r="P381" s="212">
        <f>Q381-Q380</f>
        <v>0</v>
      </c>
      <c r="Q381" s="212">
        <f>IF(SUM($J379:$J381)&gt;500000,(500000*0.2)-((SUM($I379:$I381)+SUM($M379:$M381))),IF(SUM($J379:$J381)+SUM($F379:$F381)&gt;500000,(SUM($J379:$J381)*0.2)+((500000-SUM($J379:$J381))*0.05)-(SUM($I379:$I381)+SUM($M379:$M381)),IF(SUM($J379:$J381)+SUM($F379:$F381)&lt;500000,((SUM($J379:$J381)*0.2)+(SUM($F379:$F381)*0.05))-(SUM($I379:$I381)+SUM($M379:$M381)),"n/a")))</f>
        <v>599.21749999999997</v>
      </c>
      <c r="R381" s="64">
        <f>SUM(Q381-H381-L381)</f>
        <v>599.21749999999997</v>
      </c>
    </row>
    <row r="382" spans="1:18" s="112" customFormat="1" ht="27" customHeight="1" x14ac:dyDescent="0.2">
      <c r="A382" s="87" t="s">
        <v>23</v>
      </c>
      <c r="B382" s="24"/>
      <c r="C382" s="115" t="s">
        <v>105</v>
      </c>
      <c r="D382" s="115" t="s">
        <v>106</v>
      </c>
      <c r="E382" s="109" t="s">
        <v>20</v>
      </c>
      <c r="F382" s="109">
        <v>0</v>
      </c>
      <c r="G382" s="110">
        <f>F382*$G$4</f>
        <v>0</v>
      </c>
      <c r="H382" s="110">
        <f>G382-I382</f>
        <v>0</v>
      </c>
      <c r="I382" s="110">
        <f>G382*$I$4</f>
        <v>0</v>
      </c>
      <c r="J382" s="109">
        <v>0</v>
      </c>
      <c r="K382" s="110">
        <f>J382*$K$4</f>
        <v>0</v>
      </c>
      <c r="L382" s="110">
        <f>K382-M382</f>
        <v>0</v>
      </c>
      <c r="M382" s="111">
        <f>K382*$M$4</f>
        <v>0</v>
      </c>
      <c r="N382" s="109"/>
      <c r="O382" s="123"/>
      <c r="P382" s="212">
        <f>Q382-Q384</f>
        <v>227.51350000000002</v>
      </c>
      <c r="Q382" s="212">
        <f>IF(SUM($J380:$J382)&gt;500000,(500000*0.2)-((SUM($I380:$I382)+SUM($M380:$M382))),IF(SUM($J380:$J382)+SUM($F380:$F382)&gt;500000,(SUM($J380:$J382)*0.2)+((500000-SUM($J380:$J382))*0.05)-(SUM($I380:$I382)+SUM($M380:$M382)),IF(SUM($J380:$J382)+SUM($F380:$F382)&lt;500000,((SUM($J380:$J382)*0.2)+(SUM($F380:$F382)*0.05))-(SUM($I380:$I382)+SUM($M380:$M382)),"n/a")))</f>
        <v>227.51350000000002</v>
      </c>
      <c r="R382" s="34">
        <f>SUM(Q382-H382-L382)</f>
        <v>227.51350000000002</v>
      </c>
    </row>
    <row r="383" spans="1:18" s="112" customFormat="1" ht="27" customHeight="1" x14ac:dyDescent="0.2">
      <c r="A383" s="151" t="s">
        <v>24</v>
      </c>
      <c r="B383" s="22"/>
      <c r="C383" s="151" t="s">
        <v>105</v>
      </c>
      <c r="D383" s="151" t="s">
        <v>106</v>
      </c>
      <c r="E383" s="151"/>
      <c r="F383" s="156">
        <f t="shared" ref="F383:M383" si="63">SUM(F379:F382)</f>
        <v>12355</v>
      </c>
      <c r="G383" s="157">
        <f t="shared" si="63"/>
        <v>617.75</v>
      </c>
      <c r="H383" s="157">
        <f t="shared" si="63"/>
        <v>599.21750000000009</v>
      </c>
      <c r="I383" s="157">
        <f t="shared" si="63"/>
        <v>18.532499999999999</v>
      </c>
      <c r="J383" s="156">
        <f t="shared" si="63"/>
        <v>0</v>
      </c>
      <c r="K383" s="157">
        <f t="shared" si="63"/>
        <v>0</v>
      </c>
      <c r="L383" s="157">
        <f t="shared" si="63"/>
        <v>0</v>
      </c>
      <c r="M383" s="158">
        <f t="shared" si="63"/>
        <v>0</v>
      </c>
      <c r="N383" s="120"/>
      <c r="O383" s="159"/>
      <c r="P383" s="157">
        <f>SUM(P379:P382)</f>
        <v>826.73099999999999</v>
      </c>
      <c r="Q383" s="157"/>
      <c r="R383" s="23">
        <f>SUM(R380:R382)</f>
        <v>1198.4349999999999</v>
      </c>
    </row>
    <row r="384" spans="1:18" s="28" customFormat="1" ht="4.5" customHeight="1" x14ac:dyDescent="0.2">
      <c r="A384" s="68"/>
      <c r="B384" s="60"/>
      <c r="C384" s="70"/>
      <c r="D384" s="70"/>
      <c r="E384" s="70"/>
      <c r="F384" s="70"/>
      <c r="G384" s="71"/>
      <c r="H384" s="71"/>
      <c r="I384" s="71"/>
      <c r="J384" s="70"/>
      <c r="K384" s="71"/>
      <c r="L384" s="71"/>
      <c r="M384" s="71"/>
      <c r="N384" s="44"/>
      <c r="O384" s="35"/>
      <c r="P384" s="73"/>
      <c r="Q384" s="74"/>
      <c r="R384" s="69"/>
    </row>
    <row r="385" spans="1:18" s="149" customFormat="1" ht="27" customHeight="1" x14ac:dyDescent="0.25">
      <c r="A385" s="140" t="s">
        <v>19</v>
      </c>
      <c r="B385" s="24"/>
      <c r="C385" s="141" t="s">
        <v>107</v>
      </c>
      <c r="D385" s="141" t="s">
        <v>108</v>
      </c>
      <c r="E385" s="141" t="s">
        <v>20</v>
      </c>
      <c r="F385" s="141">
        <v>10496</v>
      </c>
      <c r="G385" s="259">
        <f>F385*$G$4</f>
        <v>524.80000000000007</v>
      </c>
      <c r="H385" s="259">
        <f>G385-I385</f>
        <v>509.05600000000004</v>
      </c>
      <c r="I385" s="259">
        <f>G385*$I$4</f>
        <v>15.744000000000002</v>
      </c>
      <c r="J385" s="141">
        <v>0</v>
      </c>
      <c r="K385" s="259">
        <f>J385*$K$4</f>
        <v>0</v>
      </c>
      <c r="L385" s="259">
        <f>K385-M385</f>
        <v>0</v>
      </c>
      <c r="M385" s="260">
        <f>K385*$M$4</f>
        <v>0</v>
      </c>
      <c r="N385" s="141"/>
      <c r="O385" s="261"/>
      <c r="P385" s="262">
        <f>Q385</f>
        <v>509.05600000000004</v>
      </c>
      <c r="Q385" s="262">
        <f>IF($J385&gt;500000,(500000*0.2)-($I385+$M385),IF($J385+$F385&gt;500000,($J385*0.2)+((500000-$J385)*0.05)-($I385+$M385),IF($J385+$F385&lt;500000,(($J385*0.2)+($F385*0.05))-($I385+$M385),"n/a")))</f>
        <v>509.05600000000004</v>
      </c>
      <c r="R385" s="34">
        <f>SUM(Q385-H385-L385)</f>
        <v>0</v>
      </c>
    </row>
    <row r="386" spans="1:18" s="112" customFormat="1" ht="27" customHeight="1" thickBot="1" x14ac:dyDescent="0.25">
      <c r="A386" s="85" t="s">
        <v>21</v>
      </c>
      <c r="B386" s="24"/>
      <c r="C386" s="113" t="s">
        <v>107</v>
      </c>
      <c r="D386" s="113" t="s">
        <v>108</v>
      </c>
      <c r="E386" s="109" t="s">
        <v>20</v>
      </c>
      <c r="F386" s="109">
        <v>0</v>
      </c>
      <c r="G386" s="110">
        <f>F386*$G$4</f>
        <v>0</v>
      </c>
      <c r="H386" s="110">
        <f>G386-I386</f>
        <v>0</v>
      </c>
      <c r="I386" s="110">
        <f>G386*$I$4</f>
        <v>0</v>
      </c>
      <c r="J386" s="109">
        <v>0</v>
      </c>
      <c r="K386" s="110">
        <f>J386*$K$4</f>
        <v>0</v>
      </c>
      <c r="L386" s="110">
        <f>K386-M386</f>
        <v>0</v>
      </c>
      <c r="M386" s="111">
        <f>K386*$M$4</f>
        <v>0</v>
      </c>
      <c r="N386" s="109"/>
      <c r="O386" s="123"/>
      <c r="P386" s="212">
        <v>0</v>
      </c>
      <c r="Q386" s="212">
        <v>0</v>
      </c>
      <c r="R386" s="34">
        <f>SUM(Q386-H386-L386)</f>
        <v>0</v>
      </c>
    </row>
    <row r="387" spans="1:18" s="112" customFormat="1" ht="27" customHeight="1" thickBot="1" x14ac:dyDescent="0.25">
      <c r="A387" s="150" t="s">
        <v>22</v>
      </c>
      <c r="B387" s="58"/>
      <c r="C387" s="152" t="s">
        <v>107</v>
      </c>
      <c r="D387" s="152" t="s">
        <v>108</v>
      </c>
      <c r="E387" s="153" t="s">
        <v>20</v>
      </c>
      <c r="F387" s="153">
        <v>0</v>
      </c>
      <c r="G387" s="145">
        <f>F387*$G$4</f>
        <v>0</v>
      </c>
      <c r="H387" s="145">
        <f>G387-I387</f>
        <v>0</v>
      </c>
      <c r="I387" s="145">
        <f>G387*$I$4</f>
        <v>0</v>
      </c>
      <c r="J387" s="153">
        <v>0</v>
      </c>
      <c r="K387" s="145">
        <f>J387*$K$4</f>
        <v>0</v>
      </c>
      <c r="L387" s="145">
        <f>K387-M387</f>
        <v>0</v>
      </c>
      <c r="M387" s="154">
        <f>K387*$M$4</f>
        <v>0</v>
      </c>
      <c r="N387" s="109"/>
      <c r="O387" s="155"/>
      <c r="P387" s="252">
        <v>0</v>
      </c>
      <c r="Q387" s="252">
        <v>0</v>
      </c>
      <c r="R387" s="65">
        <f>SUM(Q387-H387-L387)</f>
        <v>0</v>
      </c>
    </row>
    <row r="388" spans="1:18" s="112" customFormat="1" ht="27" customHeight="1" x14ac:dyDescent="0.2">
      <c r="A388" s="87" t="s">
        <v>23</v>
      </c>
      <c r="B388" s="24"/>
      <c r="C388" s="115" t="s">
        <v>107</v>
      </c>
      <c r="D388" s="115" t="s">
        <v>108</v>
      </c>
      <c r="E388" s="109" t="s">
        <v>20</v>
      </c>
      <c r="F388" s="109">
        <v>0</v>
      </c>
      <c r="G388" s="110">
        <f>F388*$G$4</f>
        <v>0</v>
      </c>
      <c r="H388" s="110">
        <f>G388-I388</f>
        <v>0</v>
      </c>
      <c r="I388" s="110">
        <f>G388*$I$4</f>
        <v>0</v>
      </c>
      <c r="J388" s="109">
        <v>0</v>
      </c>
      <c r="K388" s="110">
        <f>J388*$K$4</f>
        <v>0</v>
      </c>
      <c r="L388" s="110">
        <f>K388-M388</f>
        <v>0</v>
      </c>
      <c r="M388" s="111">
        <f>K388*$M$4</f>
        <v>0</v>
      </c>
      <c r="N388" s="109"/>
      <c r="O388" s="123"/>
      <c r="P388" s="212">
        <v>0</v>
      </c>
      <c r="Q388" s="212">
        <v>0</v>
      </c>
      <c r="R388" s="34">
        <f>SUM(Q388-H388-L388)</f>
        <v>0</v>
      </c>
    </row>
    <row r="389" spans="1:18" s="112" customFormat="1" ht="27" customHeight="1" x14ac:dyDescent="0.2">
      <c r="A389" s="151" t="s">
        <v>24</v>
      </c>
      <c r="B389" s="22"/>
      <c r="C389" s="151" t="s">
        <v>107</v>
      </c>
      <c r="D389" s="151" t="s">
        <v>108</v>
      </c>
      <c r="E389" s="151"/>
      <c r="F389" s="156">
        <f t="shared" ref="F389:M389" si="64">SUM(F385:F388)</f>
        <v>10496</v>
      </c>
      <c r="G389" s="157">
        <f t="shared" si="64"/>
        <v>524.80000000000007</v>
      </c>
      <c r="H389" s="157">
        <f t="shared" si="64"/>
        <v>509.05600000000004</v>
      </c>
      <c r="I389" s="157">
        <f t="shared" si="64"/>
        <v>15.744000000000002</v>
      </c>
      <c r="J389" s="156">
        <f t="shared" si="64"/>
        <v>0</v>
      </c>
      <c r="K389" s="157">
        <f t="shared" si="64"/>
        <v>0</v>
      </c>
      <c r="L389" s="157">
        <f t="shared" si="64"/>
        <v>0</v>
      </c>
      <c r="M389" s="158">
        <f t="shared" si="64"/>
        <v>0</v>
      </c>
      <c r="N389" s="120"/>
      <c r="O389" s="159"/>
      <c r="P389" s="157">
        <f>SUM(P385:P388)</f>
        <v>509.05600000000004</v>
      </c>
      <c r="Q389" s="157"/>
      <c r="R389" s="23">
        <f>SUM(R386:R388)</f>
        <v>0</v>
      </c>
    </row>
    <row r="390" spans="1:18" s="28" customFormat="1" ht="4.1500000000000004" customHeight="1" x14ac:dyDescent="0.2">
      <c r="A390" s="68"/>
      <c r="B390" s="60"/>
      <c r="C390" s="70"/>
      <c r="D390" s="70"/>
      <c r="E390" s="70"/>
      <c r="F390" s="70"/>
      <c r="G390" s="71"/>
      <c r="H390" s="71"/>
      <c r="I390" s="71"/>
      <c r="J390" s="70"/>
      <c r="K390" s="71"/>
      <c r="L390" s="71"/>
      <c r="M390" s="71"/>
      <c r="N390" s="38"/>
      <c r="O390" s="68"/>
      <c r="P390" s="73"/>
      <c r="Q390" s="74"/>
      <c r="R390" s="69"/>
    </row>
    <row r="391" spans="1:18" s="149" customFormat="1" ht="27" customHeight="1" x14ac:dyDescent="0.25">
      <c r="A391" s="140" t="s">
        <v>19</v>
      </c>
      <c r="B391" s="77"/>
      <c r="C391" s="141" t="s">
        <v>107</v>
      </c>
      <c r="D391" s="141" t="s">
        <v>109</v>
      </c>
      <c r="E391" s="141" t="s">
        <v>20</v>
      </c>
      <c r="F391" s="141">
        <v>31490</v>
      </c>
      <c r="G391" s="259">
        <f>F391*$G$4</f>
        <v>1574.5</v>
      </c>
      <c r="H391" s="259">
        <f>G391-I391</f>
        <v>1527.27</v>
      </c>
      <c r="I391" s="259">
        <v>47.23</v>
      </c>
      <c r="J391" s="141">
        <v>0</v>
      </c>
      <c r="K391" s="259">
        <f>J391*$K$4</f>
        <v>0</v>
      </c>
      <c r="L391" s="259">
        <f>K391-M391</f>
        <v>0</v>
      </c>
      <c r="M391" s="260">
        <f>K391*$M$4</f>
        <v>0</v>
      </c>
      <c r="N391" s="141"/>
      <c r="O391" s="261"/>
      <c r="P391" s="262">
        <f>Q391</f>
        <v>1527.27</v>
      </c>
      <c r="Q391" s="262">
        <f>IF($J391&gt;500000,(500000*0.2)-($I391+$M391),IF($J391+$F391&gt;500000,($J391*0.2)+((500000-$J391)*0.05)-($I391+$M391),IF($J391+$F391&lt;500000,(($J391*0.2)+($F391*0.05))-($I391+$M391),"n/a")))</f>
        <v>1527.27</v>
      </c>
      <c r="R391" s="78">
        <f>SUM(Q391-H391-L391)</f>
        <v>0</v>
      </c>
    </row>
    <row r="392" spans="1:18" s="112" customFormat="1" ht="27" customHeight="1" thickBot="1" x14ac:dyDescent="0.25">
      <c r="A392" s="85" t="s">
        <v>21</v>
      </c>
      <c r="B392" s="24"/>
      <c r="C392" s="113" t="s">
        <v>107</v>
      </c>
      <c r="D392" s="113" t="s">
        <v>109</v>
      </c>
      <c r="E392" s="109" t="s">
        <v>20</v>
      </c>
      <c r="F392" s="109">
        <v>0</v>
      </c>
      <c r="G392" s="110">
        <f>F392*$G$4</f>
        <v>0</v>
      </c>
      <c r="H392" s="110">
        <f>G392-I392</f>
        <v>0</v>
      </c>
      <c r="I392" s="110">
        <f>G392*$I$4</f>
        <v>0</v>
      </c>
      <c r="J392" s="109">
        <v>0</v>
      </c>
      <c r="K392" s="110">
        <f>J392*$K$4</f>
        <v>0</v>
      </c>
      <c r="L392" s="110">
        <f>K392-M392</f>
        <v>0</v>
      </c>
      <c r="M392" s="111">
        <f>K392*$M$4</f>
        <v>0</v>
      </c>
      <c r="N392" s="109"/>
      <c r="O392" s="123"/>
      <c r="P392" s="212">
        <v>0</v>
      </c>
      <c r="Q392" s="212">
        <v>0</v>
      </c>
      <c r="R392" s="34">
        <f>SUM(Q392-H392-L392)</f>
        <v>0</v>
      </c>
    </row>
    <row r="393" spans="1:18" s="112" customFormat="1" ht="27" customHeight="1" thickBot="1" x14ac:dyDescent="0.25">
      <c r="A393" s="150" t="s">
        <v>22</v>
      </c>
      <c r="B393" s="58"/>
      <c r="C393" s="152" t="s">
        <v>107</v>
      </c>
      <c r="D393" s="152" t="s">
        <v>109</v>
      </c>
      <c r="E393" s="153" t="s">
        <v>20</v>
      </c>
      <c r="F393" s="153">
        <v>0</v>
      </c>
      <c r="G393" s="145">
        <f>F393*$G$4</f>
        <v>0</v>
      </c>
      <c r="H393" s="145">
        <f>G393-I393</f>
        <v>0</v>
      </c>
      <c r="I393" s="145">
        <f>G393*$I$4</f>
        <v>0</v>
      </c>
      <c r="J393" s="153">
        <v>0</v>
      </c>
      <c r="K393" s="145">
        <f>J393*$K$4</f>
        <v>0</v>
      </c>
      <c r="L393" s="145">
        <f>K393-M393</f>
        <v>0</v>
      </c>
      <c r="M393" s="154">
        <f>K393*$M$4</f>
        <v>0</v>
      </c>
      <c r="N393" s="109"/>
      <c r="O393" s="155"/>
      <c r="P393" s="252">
        <v>0</v>
      </c>
      <c r="Q393" s="252">
        <v>0</v>
      </c>
      <c r="R393" s="65">
        <f>SUM(Q393-H393-L393)</f>
        <v>0</v>
      </c>
    </row>
    <row r="394" spans="1:18" s="112" customFormat="1" ht="27" customHeight="1" x14ac:dyDescent="0.2">
      <c r="A394" s="87" t="s">
        <v>23</v>
      </c>
      <c r="B394" s="24"/>
      <c r="C394" s="115" t="s">
        <v>107</v>
      </c>
      <c r="D394" s="115" t="s">
        <v>109</v>
      </c>
      <c r="E394" s="109" t="s">
        <v>20</v>
      </c>
      <c r="F394" s="109">
        <v>0</v>
      </c>
      <c r="G394" s="110">
        <f>F394*$G$4</f>
        <v>0</v>
      </c>
      <c r="H394" s="110">
        <f>G394-I394</f>
        <v>0</v>
      </c>
      <c r="I394" s="110">
        <f>G394*$I$4</f>
        <v>0</v>
      </c>
      <c r="J394" s="109">
        <v>0</v>
      </c>
      <c r="K394" s="110">
        <f>J394*$K$4</f>
        <v>0</v>
      </c>
      <c r="L394" s="110">
        <f>K394-M394</f>
        <v>0</v>
      </c>
      <c r="M394" s="111">
        <f>K394*$M$4</f>
        <v>0</v>
      </c>
      <c r="N394" s="109"/>
      <c r="O394" s="123"/>
      <c r="P394" s="212">
        <v>0</v>
      </c>
      <c r="Q394" s="212">
        <v>0</v>
      </c>
      <c r="R394" s="34">
        <f>SUM(Q394-H394-L394)</f>
        <v>0</v>
      </c>
    </row>
    <row r="395" spans="1:18" s="112" customFormat="1" ht="27" customHeight="1" x14ac:dyDescent="0.2">
      <c r="A395" s="151" t="s">
        <v>24</v>
      </c>
      <c r="B395" s="22"/>
      <c r="C395" s="151" t="s">
        <v>107</v>
      </c>
      <c r="D395" s="151" t="s">
        <v>109</v>
      </c>
      <c r="E395" s="151"/>
      <c r="F395" s="156">
        <f t="shared" ref="F395:M395" si="65">SUM(F391:F394)</f>
        <v>31490</v>
      </c>
      <c r="G395" s="157">
        <f t="shared" si="65"/>
        <v>1574.5</v>
      </c>
      <c r="H395" s="157">
        <f t="shared" si="65"/>
        <v>1527.27</v>
      </c>
      <c r="I395" s="157">
        <f t="shared" si="65"/>
        <v>47.23</v>
      </c>
      <c r="J395" s="156">
        <f t="shared" si="65"/>
        <v>0</v>
      </c>
      <c r="K395" s="157">
        <f t="shared" si="65"/>
        <v>0</v>
      </c>
      <c r="L395" s="157">
        <f t="shared" si="65"/>
        <v>0</v>
      </c>
      <c r="M395" s="158">
        <f t="shared" si="65"/>
        <v>0</v>
      </c>
      <c r="N395" s="120"/>
      <c r="O395" s="159"/>
      <c r="P395" s="157">
        <f>SUM(P391:P394)</f>
        <v>1527.27</v>
      </c>
      <c r="Q395" s="157"/>
      <c r="R395" s="23">
        <f>SUM(R392:R394)</f>
        <v>0</v>
      </c>
    </row>
    <row r="396" spans="1:18" s="28" customFormat="1" ht="4.1500000000000004" customHeight="1" x14ac:dyDescent="0.2">
      <c r="A396" s="35"/>
      <c r="B396" s="31"/>
      <c r="C396" s="36"/>
      <c r="D396" s="36"/>
      <c r="E396" s="36"/>
      <c r="F396" s="36"/>
      <c r="G396" s="37"/>
      <c r="H396" s="37"/>
      <c r="I396" s="37"/>
      <c r="J396" s="36"/>
      <c r="K396" s="37"/>
      <c r="L396" s="37"/>
      <c r="M396" s="37"/>
      <c r="N396" s="38"/>
      <c r="O396" s="35"/>
      <c r="P396" s="39"/>
      <c r="Q396" s="40"/>
    </row>
    <row r="397" spans="1:18" s="149" customFormat="1" ht="27" customHeight="1" x14ac:dyDescent="0.25">
      <c r="A397" s="140" t="s">
        <v>19</v>
      </c>
      <c r="B397" s="77"/>
      <c r="C397" s="141" t="s">
        <v>110</v>
      </c>
      <c r="D397" s="141" t="s">
        <v>111</v>
      </c>
      <c r="E397" s="141" t="s">
        <v>20</v>
      </c>
      <c r="F397" s="141">
        <v>1640</v>
      </c>
      <c r="G397" s="259">
        <f>F397*$G$4</f>
        <v>82</v>
      </c>
      <c r="H397" s="259">
        <f>G397-I397</f>
        <v>79.540000000000006</v>
      </c>
      <c r="I397" s="259">
        <f>G397*$I$4</f>
        <v>2.46</v>
      </c>
      <c r="J397" s="141">
        <v>0</v>
      </c>
      <c r="K397" s="259">
        <f>J397*$K$4</f>
        <v>0</v>
      </c>
      <c r="L397" s="259">
        <f>K397-M397</f>
        <v>0</v>
      </c>
      <c r="M397" s="260">
        <f>K397*$M$4</f>
        <v>0</v>
      </c>
      <c r="N397" s="141"/>
      <c r="O397" s="261"/>
      <c r="P397" s="262">
        <f>Q397</f>
        <v>79.540000000000006</v>
      </c>
      <c r="Q397" s="262">
        <f>IF($J397&gt;500000,(500000*0.2)-($I397+$M397),IF($J397+$F397&gt;500000,($J397*0.2)+((500000-$J397)*0.05)-($I397+$M397),IF($J397+$F397&lt;500000,(($J397*0.2)+($F397*0.05))-($I397+$M397),"n/a")))</f>
        <v>79.540000000000006</v>
      </c>
      <c r="R397" s="78">
        <f>SUM(Q397-H397-L397)</f>
        <v>0</v>
      </c>
    </row>
    <row r="398" spans="1:18" s="149" customFormat="1" ht="27" customHeight="1" thickBot="1" x14ac:dyDescent="0.3">
      <c r="A398" s="140" t="s">
        <v>21</v>
      </c>
      <c r="B398" s="77"/>
      <c r="C398" s="141" t="s">
        <v>110</v>
      </c>
      <c r="D398" s="141" t="s">
        <v>111</v>
      </c>
      <c r="E398" s="141" t="s">
        <v>20</v>
      </c>
      <c r="F398" s="141">
        <v>2475</v>
      </c>
      <c r="G398" s="259">
        <f>F398*$G$4</f>
        <v>123.75</v>
      </c>
      <c r="H398" s="259">
        <f>G398-I398</f>
        <v>120.03749999999999</v>
      </c>
      <c r="I398" s="259">
        <f>G398*$I$4</f>
        <v>3.7124999999999999</v>
      </c>
      <c r="J398" s="141">
        <v>0</v>
      </c>
      <c r="K398" s="259">
        <f>J398*$K$4</f>
        <v>0</v>
      </c>
      <c r="L398" s="259">
        <f>K398-M398</f>
        <v>0</v>
      </c>
      <c r="M398" s="260">
        <f>K398*$M$4</f>
        <v>0</v>
      </c>
      <c r="N398" s="141"/>
      <c r="O398" s="261"/>
      <c r="P398" s="262">
        <f>Q398-Q397</f>
        <v>120.03749999999998</v>
      </c>
      <c r="Q398" s="262">
        <f>IF(SUM($J397:$J398)&gt;500000,(500000*0.2)-((SUM($I397:$I398)+SUM($M397:$M398))),IF(SUM($J397:$J398)+SUM($F397:$F398)&gt;500000,(SUM($J397:$J398)*0.2)+((500000-SUM($J397:$J398))*0.05)-(SUM($I397:$I398)+SUM($M397:$M398)),IF(SUM($J397:$J398)+SUM($F397:$F398)&lt;500000,((SUM($J397:$J398)*0.2)+(SUM($F397:$F398)*0.05))-(SUM($I397:$I398)+SUM($M397:$M398)),"n/a")))</f>
        <v>199.57749999999999</v>
      </c>
      <c r="R398" s="78">
        <f>SUM(Q398-H398-L398)</f>
        <v>79.539999999999992</v>
      </c>
    </row>
    <row r="399" spans="1:18" s="112" customFormat="1" ht="27" customHeight="1" thickBot="1" x14ac:dyDescent="0.25">
      <c r="A399" s="150" t="s">
        <v>22</v>
      </c>
      <c r="B399" s="58"/>
      <c r="C399" s="152" t="s">
        <v>110</v>
      </c>
      <c r="D399" s="152" t="s">
        <v>111</v>
      </c>
      <c r="E399" s="153" t="s">
        <v>20</v>
      </c>
      <c r="F399" s="153">
        <v>0</v>
      </c>
      <c r="G399" s="145">
        <f>F399*$G$4</f>
        <v>0</v>
      </c>
      <c r="H399" s="145">
        <f>G399-I399</f>
        <v>0</v>
      </c>
      <c r="I399" s="145">
        <f>G399*$I$4</f>
        <v>0</v>
      </c>
      <c r="J399" s="153">
        <v>0</v>
      </c>
      <c r="K399" s="145">
        <f>J399*$K$4</f>
        <v>0</v>
      </c>
      <c r="L399" s="145">
        <f>K399-M399</f>
        <v>0</v>
      </c>
      <c r="M399" s="154">
        <f>K399*$M$4</f>
        <v>0</v>
      </c>
      <c r="N399" s="109"/>
      <c r="O399" s="155"/>
      <c r="P399" s="252">
        <f>Q399-Q398</f>
        <v>0</v>
      </c>
      <c r="Q399" s="252">
        <f>IF(SUM($J397:$J399)&gt;500000,(500000*0.2)-((SUM($I397:$I399)+SUM($M397:$M399))),IF(SUM($J397:$J399)+SUM($F397:$F399)&gt;500000,(SUM($J397:$J399)*0.2)+((500000-SUM($J397:$J399))*0.05)-(SUM($I397:$I399)+SUM($M397:$M399)),IF(SUM($J397:$J399)+SUM($F397:$F399)&lt;500000,((SUM($J397:$J399)*0.2)+(SUM($F397:$F399)*0.05))-(SUM($I397:$I399)+SUM($M397:$M399)),"n/a")))</f>
        <v>199.57749999999999</v>
      </c>
      <c r="R399" s="65">
        <f>SUM(Q399-H399-L399)</f>
        <v>199.57749999999999</v>
      </c>
    </row>
    <row r="400" spans="1:18" s="112" customFormat="1" ht="27" customHeight="1" x14ac:dyDescent="0.2">
      <c r="A400" s="87" t="s">
        <v>23</v>
      </c>
      <c r="B400" s="24"/>
      <c r="C400" s="115" t="s">
        <v>110</v>
      </c>
      <c r="D400" s="115" t="s">
        <v>111</v>
      </c>
      <c r="E400" s="109" t="s">
        <v>20</v>
      </c>
      <c r="F400" s="109">
        <v>0</v>
      </c>
      <c r="G400" s="110">
        <f>F400*$G$4</f>
        <v>0</v>
      </c>
      <c r="H400" s="110">
        <f>G400-I400</f>
        <v>0</v>
      </c>
      <c r="I400" s="110">
        <f>G400*$I$4</f>
        <v>0</v>
      </c>
      <c r="J400" s="109">
        <v>0</v>
      </c>
      <c r="K400" s="110">
        <f>J400*$K$4</f>
        <v>0</v>
      </c>
      <c r="L400" s="110">
        <f>K400-M400</f>
        <v>0</v>
      </c>
      <c r="M400" s="111">
        <f>K400*$M$4</f>
        <v>0</v>
      </c>
      <c r="N400" s="109"/>
      <c r="O400" s="123"/>
      <c r="P400" s="212">
        <f>Q400-Q402</f>
        <v>120.03749999999999</v>
      </c>
      <c r="Q400" s="212">
        <f>IF(SUM($J398:$J400)&gt;500000,(500000*0.2)-((SUM($I398:$I400)+SUM($M398:$M400))),IF(SUM($J398:$J400)+SUM($F398:$F400)&gt;500000,(SUM($J398:$J400)*0.2)+((500000-SUM($J398:$J400))*0.05)-(SUM($I398:$I400)+SUM($M398:$M400)),IF(SUM($J398:$J400)+SUM($F398:$F400)&lt;500000,((SUM($J398:$J400)*0.2)+(SUM($F398:$F400)*0.05))-(SUM($I398:$I400)+SUM($M398:$M400)),"n/a")))</f>
        <v>120.03749999999999</v>
      </c>
      <c r="R400" s="34">
        <f>SUM(Q400-H400-L400)</f>
        <v>120.03749999999999</v>
      </c>
    </row>
    <row r="401" spans="1:18" s="112" customFormat="1" ht="27" customHeight="1" x14ac:dyDescent="0.2">
      <c r="A401" s="151" t="s">
        <v>24</v>
      </c>
      <c r="B401" s="22"/>
      <c r="C401" s="151" t="s">
        <v>110</v>
      </c>
      <c r="D401" s="151" t="s">
        <v>111</v>
      </c>
      <c r="E401" s="151"/>
      <c r="F401" s="156">
        <f t="shared" ref="F401:M401" si="66">SUM(F397:F400)</f>
        <v>4115</v>
      </c>
      <c r="G401" s="157">
        <f t="shared" si="66"/>
        <v>205.75</v>
      </c>
      <c r="H401" s="157">
        <f t="shared" si="66"/>
        <v>199.57749999999999</v>
      </c>
      <c r="I401" s="157">
        <f t="shared" si="66"/>
        <v>6.1724999999999994</v>
      </c>
      <c r="J401" s="156">
        <f t="shared" si="66"/>
        <v>0</v>
      </c>
      <c r="K401" s="157">
        <f t="shared" si="66"/>
        <v>0</v>
      </c>
      <c r="L401" s="157">
        <f t="shared" si="66"/>
        <v>0</v>
      </c>
      <c r="M401" s="158">
        <f t="shared" si="66"/>
        <v>0</v>
      </c>
      <c r="N401" s="120"/>
      <c r="O401" s="159"/>
      <c r="P401" s="157">
        <f>SUM(P397:P400)</f>
        <v>319.61500000000001</v>
      </c>
      <c r="Q401" s="157"/>
      <c r="R401" s="23">
        <f>SUM(R398:R400)</f>
        <v>399.15499999999997</v>
      </c>
    </row>
    <row r="402" spans="1:18" s="28" customFormat="1" ht="4.1500000000000004" customHeight="1" x14ac:dyDescent="0.2">
      <c r="A402" s="68"/>
      <c r="B402" s="60"/>
      <c r="C402" s="70"/>
      <c r="D402" s="70"/>
      <c r="E402" s="70"/>
      <c r="F402" s="70"/>
      <c r="G402" s="71"/>
      <c r="H402" s="71"/>
      <c r="I402" s="71"/>
      <c r="J402" s="70"/>
      <c r="K402" s="71"/>
      <c r="L402" s="71"/>
      <c r="M402" s="71"/>
      <c r="N402" s="38"/>
      <c r="O402" s="35"/>
      <c r="P402" s="73"/>
      <c r="Q402" s="74"/>
      <c r="R402" s="69"/>
    </row>
    <row r="403" spans="1:18" s="149" customFormat="1" ht="27" customHeight="1" x14ac:dyDescent="0.25">
      <c r="A403" s="140" t="s">
        <v>19</v>
      </c>
      <c r="B403" s="77"/>
      <c r="C403" s="141" t="s">
        <v>110</v>
      </c>
      <c r="D403" s="141" t="s">
        <v>112</v>
      </c>
      <c r="E403" s="141" t="s">
        <v>20</v>
      </c>
      <c r="F403" s="141">
        <v>444583.1</v>
      </c>
      <c r="G403" s="259">
        <f>F403*$G$4</f>
        <v>22229.154999999999</v>
      </c>
      <c r="H403" s="259">
        <f>G403-I403</f>
        <v>21562.280349999997</v>
      </c>
      <c r="I403" s="259">
        <f>G403*$I$4</f>
        <v>666.87464999999997</v>
      </c>
      <c r="J403" s="141">
        <v>69028.240000000005</v>
      </c>
      <c r="K403" s="259">
        <f>J403*$K$4</f>
        <v>13805.648000000001</v>
      </c>
      <c r="L403" s="259">
        <f>K403-M403</f>
        <v>13391.478560000001</v>
      </c>
      <c r="M403" s="260">
        <f>K403*$M$4</f>
        <v>414.16944000000001</v>
      </c>
      <c r="N403" s="141"/>
      <c r="O403" s="261"/>
      <c r="P403" s="262">
        <v>34953.760000000002</v>
      </c>
      <c r="Q403" s="262">
        <v>34953.760000000002</v>
      </c>
      <c r="R403" s="78">
        <f>SUM(Q403-H403-L403)</f>
        <v>1.0900000033871038E-3</v>
      </c>
    </row>
    <row r="404" spans="1:18" s="149" customFormat="1" ht="27" customHeight="1" thickBot="1" x14ac:dyDescent="0.3">
      <c r="A404" s="140" t="s">
        <v>21</v>
      </c>
      <c r="B404" s="77"/>
      <c r="C404" s="141" t="s">
        <v>110</v>
      </c>
      <c r="D404" s="141" t="s">
        <v>112</v>
      </c>
      <c r="E404" s="141" t="s">
        <v>20</v>
      </c>
      <c r="F404" s="141">
        <v>66858.66</v>
      </c>
      <c r="G404" s="259">
        <f>F404*$G$4</f>
        <v>3342.9330000000004</v>
      </c>
      <c r="H404" s="259">
        <f>G404-I404</f>
        <v>3242.6450100000006</v>
      </c>
      <c r="I404" s="259">
        <f>G404*$I$4</f>
        <v>100.28799000000001</v>
      </c>
      <c r="J404" s="141">
        <v>206040.9</v>
      </c>
      <c r="K404" s="259">
        <f>J404*$K$4</f>
        <v>41208.18</v>
      </c>
      <c r="L404" s="259">
        <f>K404-M404</f>
        <v>39971.934600000001</v>
      </c>
      <c r="M404" s="260">
        <f>K404*$M$4</f>
        <v>1236.2454</v>
      </c>
      <c r="N404" s="141"/>
      <c r="O404" s="261"/>
      <c r="P404" s="262"/>
      <c r="Q404" s="262"/>
      <c r="R404" s="78">
        <f>SUM(Q404-H404-L404)</f>
        <v>-43214.579610000001</v>
      </c>
    </row>
    <row r="405" spans="1:18" s="112" customFormat="1" ht="27" customHeight="1" thickBot="1" x14ac:dyDescent="0.25">
      <c r="A405" s="150" t="s">
        <v>22</v>
      </c>
      <c r="B405" s="58"/>
      <c r="C405" s="152" t="s">
        <v>110</v>
      </c>
      <c r="D405" s="152" t="s">
        <v>112</v>
      </c>
      <c r="E405" s="153" t="s">
        <v>20</v>
      </c>
      <c r="F405" s="153">
        <v>0</v>
      </c>
      <c r="G405" s="145">
        <f>F405*$G$4</f>
        <v>0</v>
      </c>
      <c r="H405" s="145">
        <f>G405-I405</f>
        <v>0</v>
      </c>
      <c r="I405" s="145">
        <f>G405*$I$4</f>
        <v>0</v>
      </c>
      <c r="J405" s="153">
        <v>0</v>
      </c>
      <c r="K405" s="145">
        <f>J405*$K$4</f>
        <v>0</v>
      </c>
      <c r="L405" s="145">
        <f>K405-M405</f>
        <v>0</v>
      </c>
      <c r="M405" s="154">
        <f>K405*$M$4</f>
        <v>0</v>
      </c>
      <c r="N405" s="109"/>
      <c r="O405" s="155"/>
      <c r="P405" s="252"/>
      <c r="Q405" s="252"/>
      <c r="R405" s="65">
        <f>SUM(Q405-H405-L405)</f>
        <v>0</v>
      </c>
    </row>
    <row r="406" spans="1:18" s="112" customFormat="1" ht="27" customHeight="1" x14ac:dyDescent="0.2">
      <c r="A406" s="87" t="s">
        <v>23</v>
      </c>
      <c r="B406" s="24"/>
      <c r="C406" s="115" t="s">
        <v>110</v>
      </c>
      <c r="D406" s="115" t="s">
        <v>112</v>
      </c>
      <c r="E406" s="109" t="s">
        <v>20</v>
      </c>
      <c r="F406" s="109">
        <v>0</v>
      </c>
      <c r="G406" s="110">
        <f>F406*$G$4</f>
        <v>0</v>
      </c>
      <c r="H406" s="110">
        <f>G406-I406</f>
        <v>0</v>
      </c>
      <c r="I406" s="110">
        <f>G406*$I$4</f>
        <v>0</v>
      </c>
      <c r="J406" s="109">
        <v>0</v>
      </c>
      <c r="K406" s="110">
        <f>J406*$K$4</f>
        <v>0</v>
      </c>
      <c r="L406" s="110">
        <f>K406-M406</f>
        <v>0</v>
      </c>
      <c r="M406" s="111">
        <f>K406*$M$4</f>
        <v>0</v>
      </c>
      <c r="N406" s="109"/>
      <c r="O406" s="123"/>
      <c r="P406" s="212"/>
      <c r="Q406" s="212"/>
      <c r="R406" s="34">
        <f>SUM(Q406-H406-L406)</f>
        <v>0</v>
      </c>
    </row>
    <row r="407" spans="1:18" s="112" customFormat="1" ht="27" customHeight="1" x14ac:dyDescent="0.2">
      <c r="A407" s="151" t="s">
        <v>24</v>
      </c>
      <c r="B407" s="22"/>
      <c r="C407" s="151" t="s">
        <v>110</v>
      </c>
      <c r="D407" s="151" t="s">
        <v>112</v>
      </c>
      <c r="E407" s="151"/>
      <c r="F407" s="156">
        <f t="shared" ref="F407:M407" si="67">SUM(F403:F406)</f>
        <v>511441.76</v>
      </c>
      <c r="G407" s="157">
        <f t="shared" si="67"/>
        <v>25572.088</v>
      </c>
      <c r="H407" s="157">
        <f t="shared" si="67"/>
        <v>24804.925359999997</v>
      </c>
      <c r="I407" s="157">
        <f t="shared" si="67"/>
        <v>767.16264000000001</v>
      </c>
      <c r="J407" s="156">
        <f t="shared" si="67"/>
        <v>275069.14</v>
      </c>
      <c r="K407" s="157">
        <f t="shared" si="67"/>
        <v>55013.828000000001</v>
      </c>
      <c r="L407" s="157">
        <f t="shared" si="67"/>
        <v>53363.413160000004</v>
      </c>
      <c r="M407" s="158">
        <f t="shared" si="67"/>
        <v>1650.4148399999999</v>
      </c>
      <c r="N407" s="120"/>
      <c r="O407" s="159"/>
      <c r="P407" s="157">
        <f>SUM(P403:P406)</f>
        <v>34953.760000000002</v>
      </c>
      <c r="Q407" s="157"/>
      <c r="R407" s="23">
        <f>SUM(R404:R406)</f>
        <v>-43214.579610000001</v>
      </c>
    </row>
    <row r="408" spans="1:18" s="28" customFormat="1" ht="4.1500000000000004" customHeight="1" x14ac:dyDescent="0.2">
      <c r="A408" s="68"/>
      <c r="B408" s="60"/>
      <c r="C408" s="70"/>
      <c r="D408" s="70"/>
      <c r="E408" s="70"/>
      <c r="F408" s="70"/>
      <c r="G408" s="71"/>
      <c r="H408" s="71"/>
      <c r="I408" s="71"/>
      <c r="J408" s="70"/>
      <c r="K408" s="71"/>
      <c r="L408" s="71"/>
      <c r="M408" s="71"/>
      <c r="N408" s="38"/>
      <c r="O408" s="35"/>
      <c r="P408" s="73"/>
      <c r="Q408" s="74"/>
      <c r="R408" s="69"/>
    </row>
    <row r="409" spans="1:18" s="149" customFormat="1" ht="27" customHeight="1" x14ac:dyDescent="0.25">
      <c r="A409" s="263" t="str">
        <f t="shared" ref="A409:C413" si="68">A403</f>
        <v>1st Qtr</v>
      </c>
      <c r="B409" s="315">
        <f t="shared" si="68"/>
        <v>0</v>
      </c>
      <c r="C409" s="263" t="str">
        <f t="shared" si="68"/>
        <v>Elkhead Gas &amp; Oil</v>
      </c>
      <c r="D409" s="263" t="s">
        <v>356</v>
      </c>
      <c r="E409" s="263" t="str">
        <f>E403</f>
        <v>Brine Disposal</v>
      </c>
      <c r="F409" s="264">
        <v>521901.9</v>
      </c>
      <c r="G409" s="142">
        <f>F409*$G$4</f>
        <v>26095.095000000001</v>
      </c>
      <c r="H409" s="142">
        <f>G409-I409</f>
        <v>25312.242150000002</v>
      </c>
      <c r="I409" s="142">
        <f>G409*$I$4</f>
        <v>782.85284999999999</v>
      </c>
      <c r="J409" s="264">
        <v>81033.16</v>
      </c>
      <c r="K409" s="142">
        <f>J409*$K$4</f>
        <v>16206.632000000001</v>
      </c>
      <c r="L409" s="142">
        <f>K409-M409</f>
        <v>15720.433040000002</v>
      </c>
      <c r="M409" s="265">
        <f>K409*$M$4</f>
        <v>486.19896</v>
      </c>
      <c r="N409" s="144"/>
      <c r="O409" s="266"/>
      <c r="P409" s="142">
        <v>41032.68</v>
      </c>
      <c r="Q409" s="142">
        <v>41032.68</v>
      </c>
      <c r="R409" s="316"/>
    </row>
    <row r="410" spans="1:18" s="149" customFormat="1" ht="27" customHeight="1" thickBot="1" x14ac:dyDescent="0.3">
      <c r="A410" s="263" t="str">
        <f t="shared" si="68"/>
        <v>2nd Qtr</v>
      </c>
      <c r="B410" s="315">
        <f t="shared" si="68"/>
        <v>0</v>
      </c>
      <c r="C410" s="263" t="str">
        <f t="shared" si="68"/>
        <v>Elkhead Gas &amp; Oil</v>
      </c>
      <c r="D410" s="263" t="s">
        <v>356</v>
      </c>
      <c r="E410" s="263" t="str">
        <f>E404</f>
        <v>Brine Disposal</v>
      </c>
      <c r="F410" s="264">
        <v>107793.60000000001</v>
      </c>
      <c r="G410" s="329">
        <v>0</v>
      </c>
      <c r="H410" s="329">
        <v>0</v>
      </c>
      <c r="I410" s="329">
        <v>0</v>
      </c>
      <c r="J410" s="330">
        <v>334029.01</v>
      </c>
      <c r="K410" s="142">
        <v>55967.32</v>
      </c>
      <c r="L410" s="142">
        <f>K410-M410</f>
        <v>55967.32</v>
      </c>
      <c r="M410" s="265">
        <v>0</v>
      </c>
      <c r="N410" s="144" t="s">
        <v>346</v>
      </c>
      <c r="O410" s="266"/>
      <c r="P410" s="142">
        <v>0</v>
      </c>
      <c r="Q410" s="142">
        <v>0</v>
      </c>
      <c r="R410" s="316"/>
    </row>
    <row r="411" spans="1:18" s="112" customFormat="1" ht="27" customHeight="1" thickBot="1" x14ac:dyDescent="0.25">
      <c r="A411" s="177" t="str">
        <f t="shared" si="68"/>
        <v>3rd Qtr</v>
      </c>
      <c r="B411" s="20">
        <f t="shared" si="68"/>
        <v>0</v>
      </c>
      <c r="C411" s="182" t="str">
        <f t="shared" si="68"/>
        <v>Elkhead Gas &amp; Oil</v>
      </c>
      <c r="D411" s="182" t="s">
        <v>356</v>
      </c>
      <c r="E411" s="183" t="str">
        <f>E405</f>
        <v>Brine Disposal</v>
      </c>
      <c r="F411" s="184">
        <v>0</v>
      </c>
      <c r="G411" s="185">
        <f>F411*$G$4</f>
        <v>0</v>
      </c>
      <c r="H411" s="185">
        <f>G411-I411</f>
        <v>0</v>
      </c>
      <c r="I411" s="185">
        <f>G411*$I$4</f>
        <v>0</v>
      </c>
      <c r="J411" s="184">
        <v>0</v>
      </c>
      <c r="K411" s="185">
        <f>J411*$K$4</f>
        <v>0</v>
      </c>
      <c r="L411" s="185">
        <f>K411-M411</f>
        <v>0</v>
      </c>
      <c r="M411" s="186">
        <f>K411*$M$4</f>
        <v>0</v>
      </c>
      <c r="N411" s="135" t="s">
        <v>346</v>
      </c>
      <c r="O411" s="187"/>
      <c r="P411" s="185">
        <v>0</v>
      </c>
      <c r="Q411" s="185">
        <v>0</v>
      </c>
      <c r="R411" s="21"/>
    </row>
    <row r="412" spans="1:18" s="112" customFormat="1" ht="27" customHeight="1" x14ac:dyDescent="0.2">
      <c r="A412" s="188" t="str">
        <f t="shared" si="68"/>
        <v>4th Qtr</v>
      </c>
      <c r="B412" s="22">
        <f t="shared" si="68"/>
        <v>0</v>
      </c>
      <c r="C412" s="188" t="str">
        <f t="shared" si="68"/>
        <v>Elkhead Gas &amp; Oil</v>
      </c>
      <c r="D412" s="188" t="s">
        <v>356</v>
      </c>
      <c r="E412" s="178" t="str">
        <f>E406</f>
        <v>Brine Disposal</v>
      </c>
      <c r="F412" s="179">
        <v>0</v>
      </c>
      <c r="G412" s="133">
        <f>F412*$G$4</f>
        <v>0</v>
      </c>
      <c r="H412" s="133">
        <f>G412-I412</f>
        <v>0</v>
      </c>
      <c r="I412" s="133">
        <f>G412*$I$4</f>
        <v>0</v>
      </c>
      <c r="J412" s="179">
        <v>0</v>
      </c>
      <c r="K412" s="133">
        <f>J412*$K$4</f>
        <v>0</v>
      </c>
      <c r="L412" s="133">
        <f>K412-M412</f>
        <v>0</v>
      </c>
      <c r="M412" s="180">
        <f>K412*$M$4</f>
        <v>0</v>
      </c>
      <c r="N412" s="135" t="s">
        <v>346</v>
      </c>
      <c r="O412" s="181"/>
      <c r="P412" s="133">
        <v>0</v>
      </c>
      <c r="Q412" s="133">
        <v>0</v>
      </c>
      <c r="R412" s="23"/>
    </row>
    <row r="413" spans="1:18" s="112" customFormat="1" ht="27" customHeight="1" x14ac:dyDescent="0.2">
      <c r="A413" s="151" t="str">
        <f t="shared" si="68"/>
        <v>YTD Total</v>
      </c>
      <c r="B413" s="22">
        <f t="shared" si="68"/>
        <v>0</v>
      </c>
      <c r="C413" s="151" t="str">
        <f t="shared" si="68"/>
        <v>Elkhead Gas &amp; Oil</v>
      </c>
      <c r="D413" s="151" t="s">
        <v>356</v>
      </c>
      <c r="E413" s="151"/>
      <c r="F413" s="156">
        <f t="shared" ref="F413:M413" si="69">SUM(F409:F412)</f>
        <v>629695.5</v>
      </c>
      <c r="G413" s="157">
        <f t="shared" si="69"/>
        <v>26095.095000000001</v>
      </c>
      <c r="H413" s="157">
        <f t="shared" si="69"/>
        <v>25312.242150000002</v>
      </c>
      <c r="I413" s="157">
        <f t="shared" si="69"/>
        <v>782.85284999999999</v>
      </c>
      <c r="J413" s="156">
        <f t="shared" si="69"/>
        <v>415062.17000000004</v>
      </c>
      <c r="K413" s="157">
        <f t="shared" si="69"/>
        <v>72173.952000000005</v>
      </c>
      <c r="L413" s="157">
        <f t="shared" si="69"/>
        <v>71687.753039999996</v>
      </c>
      <c r="M413" s="158">
        <f t="shared" si="69"/>
        <v>486.19896</v>
      </c>
      <c r="N413" s="120"/>
      <c r="O413" s="159"/>
      <c r="P413" s="157">
        <f>SUM(P409:P412)</f>
        <v>41032.68</v>
      </c>
      <c r="Q413" s="157"/>
      <c r="R413" s="23"/>
    </row>
    <row r="414" spans="1:18" s="28" customFormat="1" ht="4.1500000000000004" customHeight="1" x14ac:dyDescent="0.2">
      <c r="A414" s="68"/>
      <c r="B414" s="60"/>
      <c r="C414" s="70"/>
      <c r="D414" s="70"/>
      <c r="E414" s="70"/>
      <c r="F414" s="70"/>
      <c r="G414" s="71"/>
      <c r="H414" s="71"/>
      <c r="I414" s="71"/>
      <c r="J414" s="70"/>
      <c r="K414" s="71"/>
      <c r="L414" s="71"/>
      <c r="M414" s="71"/>
      <c r="N414" s="38"/>
      <c r="O414" s="35"/>
      <c r="P414" s="73"/>
      <c r="Q414" s="74"/>
      <c r="R414" s="69"/>
    </row>
    <row r="415" spans="1:18" s="149" customFormat="1" ht="27" customHeight="1" x14ac:dyDescent="0.25">
      <c r="A415" s="140" t="s">
        <v>19</v>
      </c>
      <c r="B415" s="77"/>
      <c r="C415" s="141" t="s">
        <v>113</v>
      </c>
      <c r="D415" s="141" t="s">
        <v>119</v>
      </c>
      <c r="E415" s="141" t="s">
        <v>20</v>
      </c>
      <c r="F415" s="141">
        <v>4737</v>
      </c>
      <c r="G415" s="259">
        <f>F415*$G$4</f>
        <v>236.85000000000002</v>
      </c>
      <c r="H415" s="259">
        <f>G415-I415</f>
        <v>229.74450000000002</v>
      </c>
      <c r="I415" s="259">
        <f>G415*$I$4</f>
        <v>7.1055000000000001</v>
      </c>
      <c r="J415" s="141">
        <v>0</v>
      </c>
      <c r="K415" s="259">
        <f>J415*$K$4</f>
        <v>0</v>
      </c>
      <c r="L415" s="259">
        <f>K415-M415</f>
        <v>0</v>
      </c>
      <c r="M415" s="260">
        <f>K415*$M$4</f>
        <v>0</v>
      </c>
      <c r="N415" s="141"/>
      <c r="O415" s="261"/>
      <c r="P415" s="262">
        <f>Q415</f>
        <v>229.74450000000002</v>
      </c>
      <c r="Q415" s="262">
        <f>IF($J415&gt;500000,(500000*0.2)-($I415+$M415),IF($J415+$F415&gt;500000,($J415*0.2)+((500000-$J415)*0.05)-($I415+$M415),IF($J415+$F415&lt;500000,(($J415*0.2)+($F415*0.05))-($I415+$M415),"n/a")))</f>
        <v>229.74450000000002</v>
      </c>
      <c r="R415" s="78">
        <f>SUM(Q415-H415-L415)</f>
        <v>0</v>
      </c>
    </row>
    <row r="416" spans="1:18" s="149" customFormat="1" ht="27" customHeight="1" thickBot="1" x14ac:dyDescent="0.3">
      <c r="A416" s="140" t="s">
        <v>21</v>
      </c>
      <c r="B416" s="77"/>
      <c r="C416" s="141" t="s">
        <v>113</v>
      </c>
      <c r="D416" s="141" t="s">
        <v>119</v>
      </c>
      <c r="E416" s="141" t="s">
        <v>20</v>
      </c>
      <c r="F416" s="141">
        <v>9691</v>
      </c>
      <c r="G416" s="259">
        <f>F416*$G$4</f>
        <v>484.55</v>
      </c>
      <c r="H416" s="259">
        <f>G416-I416</f>
        <v>470.01350000000002</v>
      </c>
      <c r="I416" s="259">
        <f>G416*$I$4</f>
        <v>14.5365</v>
      </c>
      <c r="J416" s="141">
        <v>0</v>
      </c>
      <c r="K416" s="259">
        <f>J416*$K$4</f>
        <v>0</v>
      </c>
      <c r="L416" s="259">
        <f>K416-M416</f>
        <v>0</v>
      </c>
      <c r="M416" s="260">
        <f>K416*$M$4</f>
        <v>0</v>
      </c>
      <c r="N416" s="141"/>
      <c r="O416" s="261"/>
      <c r="P416" s="262">
        <f>Q416-Q415</f>
        <v>470.01350000000002</v>
      </c>
      <c r="Q416" s="262">
        <f>IF(SUM($J415:$J416)&gt;500000,(500000*0.2)-((SUM($I415:$I416)+SUM($M415:$M416))),IF(SUM($J415:$J416)+SUM($F415:$F416)&gt;500000,(SUM($J415:$J416)*0.2)+((500000-SUM($J415:$J416))*0.05)-(SUM($I415:$I416)+SUM($M415:$M416)),IF(SUM($J415:$J416)+SUM($F415:$F416)&lt;500000,((SUM($J415:$J416)*0.2)+(SUM($F415:$F416)*0.05))-(SUM($I415:$I416)+SUM($M415:$M416)),"n/a")))</f>
        <v>699.75800000000004</v>
      </c>
      <c r="R416" s="78">
        <f>SUM(Q416-H416-L416)</f>
        <v>229.74450000000002</v>
      </c>
    </row>
    <row r="417" spans="1:18" s="325" customFormat="1" ht="27" customHeight="1" thickBot="1" x14ac:dyDescent="0.3">
      <c r="A417" s="331" t="s">
        <v>22</v>
      </c>
      <c r="B417" s="332"/>
      <c r="C417" s="333" t="s">
        <v>113</v>
      </c>
      <c r="D417" s="333" t="s">
        <v>119</v>
      </c>
      <c r="E417" s="333" t="s">
        <v>20</v>
      </c>
      <c r="F417" s="333">
        <v>0</v>
      </c>
      <c r="G417" s="334">
        <f>F417*$G$4</f>
        <v>0</v>
      </c>
      <c r="H417" s="334">
        <f>G417-I417</f>
        <v>0</v>
      </c>
      <c r="I417" s="334">
        <f>G417*$I$4</f>
        <v>0</v>
      </c>
      <c r="J417" s="333">
        <v>0</v>
      </c>
      <c r="K417" s="334">
        <f>J417*$K$4</f>
        <v>0</v>
      </c>
      <c r="L417" s="334">
        <f>K417-M417</f>
        <v>0</v>
      </c>
      <c r="M417" s="335">
        <f>K417*$M$4</f>
        <v>0</v>
      </c>
      <c r="N417" s="319"/>
      <c r="O417" s="336"/>
      <c r="P417" s="337">
        <f>Q417-Q416</f>
        <v>0</v>
      </c>
      <c r="Q417" s="337">
        <f>IF(SUM($J415:$J417)&gt;500000,(500000*0.2)-((SUM($I415:$I417)+SUM($M415:$M417))),IF(SUM($J415:$J417)+SUM($F415:$F417)&gt;500000,(SUM($J415:$J417)*0.2)+((500000-SUM($J415:$J417))*0.05)-(SUM($I415:$I417)+SUM($M415:$M417)),IF(SUM($J415:$J417)+SUM($F415:$F417)&lt;500000,((SUM($J415:$J417)*0.2)+(SUM($F415:$F417)*0.05))-(SUM($I415:$I417)+SUM($M415:$M417)),"n/a")))</f>
        <v>699.75800000000004</v>
      </c>
      <c r="R417" s="338">
        <f>SUM(Q417-H417-L417)</f>
        <v>699.75800000000004</v>
      </c>
    </row>
    <row r="418" spans="1:18" s="112" customFormat="1" ht="27" customHeight="1" x14ac:dyDescent="0.2">
      <c r="A418" s="87" t="s">
        <v>23</v>
      </c>
      <c r="B418" s="24"/>
      <c r="C418" s="115" t="s">
        <v>113</v>
      </c>
      <c r="D418" s="115" t="s">
        <v>119</v>
      </c>
      <c r="E418" s="109" t="s">
        <v>20</v>
      </c>
      <c r="F418" s="109">
        <v>0</v>
      </c>
      <c r="G418" s="110">
        <f>F418*$G$4</f>
        <v>0</v>
      </c>
      <c r="H418" s="110">
        <f>G418-I418</f>
        <v>0</v>
      </c>
      <c r="I418" s="110">
        <f>G418*$I$4</f>
        <v>0</v>
      </c>
      <c r="J418" s="109">
        <v>0</v>
      </c>
      <c r="K418" s="110">
        <f>J418*$K$4</f>
        <v>0</v>
      </c>
      <c r="L418" s="110">
        <f>K418-M418</f>
        <v>0</v>
      </c>
      <c r="M418" s="111">
        <f>K418*$M$4</f>
        <v>0</v>
      </c>
      <c r="N418" s="109"/>
      <c r="O418" s="123"/>
      <c r="P418" s="212">
        <f>Q418-Q420</f>
        <v>470.01350000000002</v>
      </c>
      <c r="Q418" s="212">
        <f>IF(SUM($J416:$J418)&gt;500000,(500000*0.2)-((SUM($I416:$I418)+SUM($M416:$M418))),IF(SUM($J416:$J418)+SUM($F416:$F418)&gt;500000,(SUM($J416:$J418)*0.2)+((500000-SUM($J416:$J418))*0.05)-(SUM($I416:$I418)+SUM($M416:$M418)),IF(SUM($J416:$J418)+SUM($F416:$F418)&lt;500000,((SUM($J416:$J418)*0.2)+(SUM($F416:$F418)*0.05))-(SUM($I416:$I418)+SUM($M416:$M418)),"n/a")))</f>
        <v>470.01350000000002</v>
      </c>
      <c r="R418" s="34">
        <f>SUM(Q418-H418-L418)</f>
        <v>470.01350000000002</v>
      </c>
    </row>
    <row r="419" spans="1:18" s="112" customFormat="1" ht="27" customHeight="1" x14ac:dyDescent="0.2">
      <c r="A419" s="151" t="s">
        <v>24</v>
      </c>
      <c r="B419" s="22"/>
      <c r="C419" s="151" t="s">
        <v>113</v>
      </c>
      <c r="D419" s="151" t="s">
        <v>119</v>
      </c>
      <c r="E419" s="151"/>
      <c r="F419" s="156">
        <f t="shared" ref="F419:M419" si="70">SUM(F415:F418)</f>
        <v>14428</v>
      </c>
      <c r="G419" s="157">
        <f t="shared" si="70"/>
        <v>721.40000000000009</v>
      </c>
      <c r="H419" s="157">
        <f t="shared" si="70"/>
        <v>699.75800000000004</v>
      </c>
      <c r="I419" s="157">
        <f t="shared" si="70"/>
        <v>21.641999999999999</v>
      </c>
      <c r="J419" s="156">
        <f t="shared" si="70"/>
        <v>0</v>
      </c>
      <c r="K419" s="157">
        <f t="shared" si="70"/>
        <v>0</v>
      </c>
      <c r="L419" s="157">
        <f t="shared" si="70"/>
        <v>0</v>
      </c>
      <c r="M419" s="158">
        <f t="shared" si="70"/>
        <v>0</v>
      </c>
      <c r="N419" s="120"/>
      <c r="O419" s="159"/>
      <c r="P419" s="157">
        <f>SUM(P415:P418)</f>
        <v>1169.7715000000001</v>
      </c>
      <c r="Q419" s="157"/>
      <c r="R419" s="23">
        <f>SUM(R416:R418)</f>
        <v>1399.5160000000001</v>
      </c>
    </row>
    <row r="420" spans="1:18" s="28" customFormat="1" ht="4.1500000000000004" customHeight="1" x14ac:dyDescent="0.2">
      <c r="A420" s="68"/>
      <c r="B420" s="60"/>
      <c r="C420" s="70"/>
      <c r="D420" s="70"/>
      <c r="E420" s="70"/>
      <c r="F420" s="70"/>
      <c r="G420" s="71"/>
      <c r="H420" s="71"/>
      <c r="I420" s="71"/>
      <c r="J420" s="70"/>
      <c r="K420" s="71"/>
      <c r="L420" s="71"/>
      <c r="M420" s="71"/>
      <c r="N420" s="38"/>
      <c r="O420" s="35"/>
      <c r="P420" s="73"/>
      <c r="Q420" s="74"/>
      <c r="R420" s="69"/>
    </row>
    <row r="421" spans="1:18" s="149" customFormat="1" ht="27" customHeight="1" x14ac:dyDescent="0.25">
      <c r="A421" s="140" t="s">
        <v>19</v>
      </c>
      <c r="B421" s="77"/>
      <c r="C421" s="141" t="s">
        <v>113</v>
      </c>
      <c r="D421" s="141" t="s">
        <v>120</v>
      </c>
      <c r="E421" s="141" t="s">
        <v>20</v>
      </c>
      <c r="F421" s="141">
        <v>5091</v>
      </c>
      <c r="G421" s="259">
        <f>F421*$G$4</f>
        <v>254.55</v>
      </c>
      <c r="H421" s="259">
        <f>G421-I421</f>
        <v>246.9135</v>
      </c>
      <c r="I421" s="259">
        <f>G421*$I$4</f>
        <v>7.6364999999999998</v>
      </c>
      <c r="J421" s="141">
        <v>0</v>
      </c>
      <c r="K421" s="259">
        <f>J421*$K$4</f>
        <v>0</v>
      </c>
      <c r="L421" s="259">
        <f>K421-M421</f>
        <v>0</v>
      </c>
      <c r="M421" s="260">
        <f>K421*$M$4</f>
        <v>0</v>
      </c>
      <c r="N421" s="141"/>
      <c r="O421" s="261"/>
      <c r="P421" s="262">
        <f>Q421</f>
        <v>246.9135</v>
      </c>
      <c r="Q421" s="262">
        <f>IF($J421&gt;500000,(500000*0.2)-($I421+$M421),IF($J421+$F421&gt;500000,($J421*0.2)+((500000-$J421)*0.05)-($I421+$M421),IF($J421+$F421&lt;500000,(($J421*0.2)+($F421*0.05))-($I421+$M421),"n/a")))</f>
        <v>246.9135</v>
      </c>
      <c r="R421" s="78">
        <f>SUM(Q421-H421-L421)</f>
        <v>0</v>
      </c>
    </row>
    <row r="422" spans="1:18" s="149" customFormat="1" ht="27" customHeight="1" thickBot="1" x14ac:dyDescent="0.3">
      <c r="A422" s="140" t="s">
        <v>21</v>
      </c>
      <c r="B422" s="77"/>
      <c r="C422" s="141" t="s">
        <v>113</v>
      </c>
      <c r="D422" s="141" t="s">
        <v>120</v>
      </c>
      <c r="E422" s="141" t="s">
        <v>20</v>
      </c>
      <c r="F422" s="141">
        <v>5297</v>
      </c>
      <c r="G422" s="259">
        <f>F422*$G$4</f>
        <v>264.85000000000002</v>
      </c>
      <c r="H422" s="259">
        <f>G422-I422</f>
        <v>256.90450000000004</v>
      </c>
      <c r="I422" s="259">
        <f>G422*$I$4</f>
        <v>7.9455</v>
      </c>
      <c r="J422" s="141">
        <v>0</v>
      </c>
      <c r="K422" s="259">
        <f>J422*$K$4</f>
        <v>0</v>
      </c>
      <c r="L422" s="259">
        <f>K422-M422</f>
        <v>0</v>
      </c>
      <c r="M422" s="260">
        <f>K422*$M$4</f>
        <v>0</v>
      </c>
      <c r="N422" s="141"/>
      <c r="O422" s="261"/>
      <c r="P422" s="262">
        <f>Q422-Q421</f>
        <v>256.90449999999998</v>
      </c>
      <c r="Q422" s="262">
        <f>IF(SUM($J421:$J422)&gt;500000,(500000*0.2)-((SUM($I421:$I422)+SUM($M421:$M422))),IF(SUM($J421:$J422)+SUM($F421:$F422)&gt;500000,(SUM($J421:$J422)*0.2)+((500000-SUM($J421:$J422))*0.05)-(SUM($I421:$I422)+SUM($M421:$M422)),IF(SUM($J421:$J422)+SUM($F421:$F422)&lt;500000,((SUM($J421:$J422)*0.2)+(SUM($F421:$F422)*0.05))-(SUM($I421:$I422)+SUM($M421:$M422)),"n/a")))</f>
        <v>503.81799999999998</v>
      </c>
      <c r="R422" s="78">
        <f>SUM(Q422-H422-L422)</f>
        <v>246.91349999999994</v>
      </c>
    </row>
    <row r="423" spans="1:18" s="112" customFormat="1" ht="27" customHeight="1" thickBot="1" x14ac:dyDescent="0.25">
      <c r="A423" s="150" t="s">
        <v>22</v>
      </c>
      <c r="B423" s="58"/>
      <c r="C423" s="152" t="s">
        <v>113</v>
      </c>
      <c r="D423" s="152" t="s">
        <v>120</v>
      </c>
      <c r="E423" s="153" t="s">
        <v>20</v>
      </c>
      <c r="F423" s="153">
        <v>0</v>
      </c>
      <c r="G423" s="145">
        <f>F423*$G$4</f>
        <v>0</v>
      </c>
      <c r="H423" s="145">
        <f>G423-I423</f>
        <v>0</v>
      </c>
      <c r="I423" s="145">
        <f>G423*$I$4</f>
        <v>0</v>
      </c>
      <c r="J423" s="153">
        <v>0</v>
      </c>
      <c r="K423" s="145">
        <f>J423*$K$4</f>
        <v>0</v>
      </c>
      <c r="L423" s="145">
        <f>K423-M423</f>
        <v>0</v>
      </c>
      <c r="M423" s="154">
        <f>K423*$M$4</f>
        <v>0</v>
      </c>
      <c r="N423" s="109"/>
      <c r="O423" s="155"/>
      <c r="P423" s="252">
        <f>Q423-Q422</f>
        <v>0</v>
      </c>
      <c r="Q423" s="252">
        <f>IF(SUM($J421:$J423)&gt;500000,(500000*0.2)-((SUM($I421:$I423)+SUM($M421:$M423))),IF(SUM($J421:$J423)+SUM($F421:$F423)&gt;500000,(SUM($J421:$J423)*0.2)+((500000-SUM($J421:$J423))*0.05)-(SUM($I421:$I423)+SUM($M421:$M423)),IF(SUM($J421:$J423)+SUM($F421:$F423)&lt;500000,((SUM($J421:$J423)*0.2)+(SUM($F421:$F423)*0.05))-(SUM($I421:$I423)+SUM($M421:$M423)),"n/a")))</f>
        <v>503.81799999999998</v>
      </c>
      <c r="R423" s="65">
        <f>SUM(Q423-H423-L423)</f>
        <v>503.81799999999998</v>
      </c>
    </row>
    <row r="424" spans="1:18" s="112" customFormat="1" ht="27" customHeight="1" x14ac:dyDescent="0.2">
      <c r="A424" s="87" t="s">
        <v>23</v>
      </c>
      <c r="B424" s="24"/>
      <c r="C424" s="115" t="s">
        <v>113</v>
      </c>
      <c r="D424" s="115" t="s">
        <v>120</v>
      </c>
      <c r="E424" s="109" t="s">
        <v>20</v>
      </c>
      <c r="F424" s="109">
        <v>0</v>
      </c>
      <c r="G424" s="110">
        <f>F424*$G$4</f>
        <v>0</v>
      </c>
      <c r="H424" s="110">
        <f>G424-I424</f>
        <v>0</v>
      </c>
      <c r="I424" s="110">
        <f>G424*$I$4</f>
        <v>0</v>
      </c>
      <c r="J424" s="109">
        <v>0</v>
      </c>
      <c r="K424" s="110">
        <f>J424*$K$4</f>
        <v>0</v>
      </c>
      <c r="L424" s="110">
        <f>K424-M424</f>
        <v>0</v>
      </c>
      <c r="M424" s="111">
        <f>K424*$M$4</f>
        <v>0</v>
      </c>
      <c r="N424" s="109"/>
      <c r="O424" s="123"/>
      <c r="P424" s="212">
        <f>Q424-Q426</f>
        <v>256.90450000000004</v>
      </c>
      <c r="Q424" s="212">
        <f>IF(SUM($J422:$J424)&gt;500000,(500000*0.2)-((SUM($I422:$I424)+SUM($M422:$M424))),IF(SUM($J422:$J424)+SUM($F422:$F424)&gt;500000,(SUM($J422:$J424)*0.2)+((500000-SUM($J422:$J424))*0.05)-(SUM($I422:$I424)+SUM($M422:$M424)),IF(SUM($J422:$J424)+SUM($F422:$F424)&lt;500000,((SUM($J422:$J424)*0.2)+(SUM($F422:$F424)*0.05))-(SUM($I422:$I424)+SUM($M422:$M424)),"n/a")))</f>
        <v>256.90450000000004</v>
      </c>
      <c r="R424" s="34">
        <f>SUM(Q424-H424-L424)</f>
        <v>256.90450000000004</v>
      </c>
    </row>
    <row r="425" spans="1:18" s="112" customFormat="1" ht="27" customHeight="1" x14ac:dyDescent="0.2">
      <c r="A425" s="151" t="s">
        <v>24</v>
      </c>
      <c r="B425" s="22"/>
      <c r="C425" s="151" t="s">
        <v>113</v>
      </c>
      <c r="D425" s="151" t="s">
        <v>120</v>
      </c>
      <c r="E425" s="151"/>
      <c r="F425" s="156">
        <f t="shared" ref="F425:M425" si="71">SUM(F421:F424)</f>
        <v>10388</v>
      </c>
      <c r="G425" s="157">
        <f t="shared" si="71"/>
        <v>519.40000000000009</v>
      </c>
      <c r="H425" s="157">
        <f t="shared" si="71"/>
        <v>503.81800000000004</v>
      </c>
      <c r="I425" s="157">
        <f t="shared" si="71"/>
        <v>15.582000000000001</v>
      </c>
      <c r="J425" s="156">
        <f t="shared" si="71"/>
        <v>0</v>
      </c>
      <c r="K425" s="157">
        <f t="shared" si="71"/>
        <v>0</v>
      </c>
      <c r="L425" s="157">
        <f t="shared" si="71"/>
        <v>0</v>
      </c>
      <c r="M425" s="158">
        <f t="shared" si="71"/>
        <v>0</v>
      </c>
      <c r="N425" s="120"/>
      <c r="O425" s="159"/>
      <c r="P425" s="157">
        <f>SUM(P421:P424)</f>
        <v>760.72250000000008</v>
      </c>
      <c r="Q425" s="157"/>
      <c r="R425" s="23">
        <f>SUM(R422:R424)</f>
        <v>1007.636</v>
      </c>
    </row>
    <row r="426" spans="1:18" s="28" customFormat="1" ht="4.1500000000000004" customHeight="1" x14ac:dyDescent="0.2">
      <c r="A426" s="68"/>
      <c r="B426" s="60"/>
      <c r="C426" s="70"/>
      <c r="D426" s="70"/>
      <c r="E426" s="70"/>
      <c r="F426" s="70"/>
      <c r="G426" s="71"/>
      <c r="H426" s="71"/>
      <c r="I426" s="71"/>
      <c r="J426" s="70"/>
      <c r="K426" s="71"/>
      <c r="L426" s="71"/>
      <c r="M426" s="71"/>
      <c r="N426" s="38"/>
      <c r="O426" s="68"/>
      <c r="P426" s="73"/>
      <c r="Q426" s="74"/>
      <c r="R426" s="69"/>
    </row>
    <row r="427" spans="1:18" s="149" customFormat="1" ht="27" customHeight="1" x14ac:dyDescent="0.25">
      <c r="A427" s="140" t="s">
        <v>19</v>
      </c>
      <c r="B427" s="77"/>
      <c r="C427" s="141" t="s">
        <v>113</v>
      </c>
      <c r="D427" s="141" t="s">
        <v>123</v>
      </c>
      <c r="E427" s="141" t="s">
        <v>20</v>
      </c>
      <c r="F427" s="141">
        <v>15701</v>
      </c>
      <c r="G427" s="259">
        <f>F427*$G$4</f>
        <v>785.05000000000007</v>
      </c>
      <c r="H427" s="259">
        <f>G427-I427</f>
        <v>761.49850000000004</v>
      </c>
      <c r="I427" s="259">
        <f>G427*$I$4</f>
        <v>23.551500000000001</v>
      </c>
      <c r="J427" s="141">
        <v>0</v>
      </c>
      <c r="K427" s="259">
        <f>J427*$K$4</f>
        <v>0</v>
      </c>
      <c r="L427" s="259">
        <f>K427-M427</f>
        <v>0</v>
      </c>
      <c r="M427" s="260">
        <f>K427*$M$4</f>
        <v>0</v>
      </c>
      <c r="N427" s="141"/>
      <c r="O427" s="261"/>
      <c r="P427" s="262">
        <f>Q427</f>
        <v>761.49850000000004</v>
      </c>
      <c r="Q427" s="262">
        <f>IF($J427&gt;500000,(500000*0.2)-($I427+$M427),IF($J427+$F427&gt;500000,($J427*0.2)+((500000-$J427)*0.05)-($I427+$M427),IF($J427+$F427&lt;500000,(($J427*0.2)+($F427*0.05))-($I427+$M427),"n/a")))</f>
        <v>761.49850000000004</v>
      </c>
      <c r="R427" s="78">
        <f>SUM(Q427-H427-L427)</f>
        <v>0</v>
      </c>
    </row>
    <row r="428" spans="1:18" s="149" customFormat="1" ht="27" customHeight="1" thickBot="1" x14ac:dyDescent="0.3">
      <c r="A428" s="140" t="s">
        <v>21</v>
      </c>
      <c r="B428" s="77"/>
      <c r="C428" s="141" t="s">
        <v>113</v>
      </c>
      <c r="D428" s="141" t="s">
        <v>123</v>
      </c>
      <c r="E428" s="141" t="s">
        <v>20</v>
      </c>
      <c r="F428" s="141">
        <v>17905</v>
      </c>
      <c r="G428" s="259">
        <f>F428*$G$4</f>
        <v>895.25</v>
      </c>
      <c r="H428" s="259">
        <f>G428-I428</f>
        <v>868.39250000000004</v>
      </c>
      <c r="I428" s="259">
        <f>G428*$I$4</f>
        <v>26.857499999999998</v>
      </c>
      <c r="J428" s="141">
        <v>0</v>
      </c>
      <c r="K428" s="259">
        <f>J428*$K$4</f>
        <v>0</v>
      </c>
      <c r="L428" s="259">
        <f>K428-M428</f>
        <v>0</v>
      </c>
      <c r="M428" s="260">
        <f>K428*$M$4</f>
        <v>0</v>
      </c>
      <c r="N428" s="141"/>
      <c r="O428" s="261"/>
      <c r="P428" s="262">
        <f>Q428-Q427</f>
        <v>868.39250000000004</v>
      </c>
      <c r="Q428" s="262">
        <f>IF(SUM($J427:$J428)&gt;500000,(500000*0.2)-((SUM($I427:$I428)+SUM($M427:$M428))),IF(SUM($J427:$J428)+SUM($F427:$F428)&gt;500000,(SUM($J427:$J428)*0.2)+((500000-SUM($J427:$J428))*0.05)-(SUM($I427:$I428)+SUM($M427:$M428)),IF(SUM($J427:$J428)+SUM($F427:$F428)&lt;500000,((SUM($J427:$J428)*0.2)+(SUM($F427:$F428)*0.05))-(SUM($I427:$I428)+SUM($M427:$M428)),"n/a")))</f>
        <v>1629.8910000000001</v>
      </c>
      <c r="R428" s="78">
        <f>SUM(Q428-H428-L428)</f>
        <v>761.49850000000004</v>
      </c>
    </row>
    <row r="429" spans="1:18" s="112" customFormat="1" ht="27" customHeight="1" thickBot="1" x14ac:dyDescent="0.25">
      <c r="A429" s="150" t="s">
        <v>22</v>
      </c>
      <c r="B429" s="58"/>
      <c r="C429" s="152" t="s">
        <v>113</v>
      </c>
      <c r="D429" s="152" t="s">
        <v>123</v>
      </c>
      <c r="E429" s="153" t="s">
        <v>20</v>
      </c>
      <c r="F429" s="153">
        <v>0</v>
      </c>
      <c r="G429" s="145">
        <f>F429*$G$4</f>
        <v>0</v>
      </c>
      <c r="H429" s="145">
        <f>G429-I429</f>
        <v>0</v>
      </c>
      <c r="I429" s="145">
        <f>G429*$I$4</f>
        <v>0</v>
      </c>
      <c r="J429" s="153">
        <v>0</v>
      </c>
      <c r="K429" s="145">
        <f>J429*$K$4</f>
        <v>0</v>
      </c>
      <c r="L429" s="145">
        <f>K429-M429</f>
        <v>0</v>
      </c>
      <c r="M429" s="154">
        <f>K429*$M$4</f>
        <v>0</v>
      </c>
      <c r="N429" s="109"/>
      <c r="O429" s="155"/>
      <c r="P429" s="252">
        <f>Q429-Q428</f>
        <v>0</v>
      </c>
      <c r="Q429" s="252">
        <f>IF(SUM($J427:$J429)&gt;500000,(500000*0.2)-((SUM($I427:$I429)+SUM($M427:$M429))),IF(SUM($J427:$J429)+SUM($F427:$F429)&gt;500000,(SUM($J427:$J429)*0.2)+((500000-SUM($J427:$J429))*0.05)-(SUM($I427:$I429)+SUM($M427:$M429)),IF(SUM($J427:$J429)+SUM($F427:$F429)&lt;500000,((SUM($J427:$J429)*0.2)+(SUM($F427:$F429)*0.05))-(SUM($I427:$I429)+SUM($M427:$M429)),"n/a")))</f>
        <v>1629.8910000000001</v>
      </c>
      <c r="R429" s="65">
        <f>SUM(Q429-H429-L429)</f>
        <v>1629.8910000000001</v>
      </c>
    </row>
    <row r="430" spans="1:18" s="112" customFormat="1" ht="27" customHeight="1" x14ac:dyDescent="0.2">
      <c r="A430" s="87" t="s">
        <v>23</v>
      </c>
      <c r="B430" s="24"/>
      <c r="C430" s="115" t="s">
        <v>113</v>
      </c>
      <c r="D430" s="115" t="s">
        <v>123</v>
      </c>
      <c r="E430" s="109" t="s">
        <v>20</v>
      </c>
      <c r="F430" s="109">
        <v>0</v>
      </c>
      <c r="G430" s="110">
        <f>F430*$G$4</f>
        <v>0</v>
      </c>
      <c r="H430" s="110">
        <f>G430-I430</f>
        <v>0</v>
      </c>
      <c r="I430" s="110">
        <f>G430*$I$4</f>
        <v>0</v>
      </c>
      <c r="J430" s="109">
        <v>0</v>
      </c>
      <c r="K430" s="110">
        <f>J430*$K$4</f>
        <v>0</v>
      </c>
      <c r="L430" s="110">
        <f>K430-M430</f>
        <v>0</v>
      </c>
      <c r="M430" s="111">
        <f>K430*$M$4</f>
        <v>0</v>
      </c>
      <c r="N430" s="109"/>
      <c r="O430" s="123"/>
      <c r="P430" s="212">
        <f>Q430-Q432</f>
        <v>868.39250000000004</v>
      </c>
      <c r="Q430" s="212">
        <f>IF(SUM($J428:$J430)&gt;500000,(500000*0.2)-((SUM($I428:$I430)+SUM($M428:$M430))),IF(SUM($J428:$J430)+SUM($F428:$F430)&gt;500000,(SUM($J428:$J430)*0.2)+((500000-SUM($J428:$J430))*0.05)-(SUM($I428:$I430)+SUM($M428:$M430)),IF(SUM($J428:$J430)+SUM($F428:$F430)&lt;500000,((SUM($J428:$J430)*0.2)+(SUM($F428:$F430)*0.05))-(SUM($I428:$I430)+SUM($M428:$M430)),"n/a")))</f>
        <v>868.39250000000004</v>
      </c>
      <c r="R430" s="34">
        <f>SUM(Q430-H430-L430)</f>
        <v>868.39250000000004</v>
      </c>
    </row>
    <row r="431" spans="1:18" s="112" customFormat="1" ht="27" customHeight="1" x14ac:dyDescent="0.2">
      <c r="A431" s="151" t="s">
        <v>24</v>
      </c>
      <c r="B431" s="22"/>
      <c r="C431" s="151" t="s">
        <v>113</v>
      </c>
      <c r="D431" s="151" t="s">
        <v>123</v>
      </c>
      <c r="E431" s="151"/>
      <c r="F431" s="156">
        <f t="shared" ref="F431:M431" si="72">SUM(F427:F430)</f>
        <v>33606</v>
      </c>
      <c r="G431" s="157">
        <f t="shared" si="72"/>
        <v>1680.3000000000002</v>
      </c>
      <c r="H431" s="157">
        <f t="shared" si="72"/>
        <v>1629.8910000000001</v>
      </c>
      <c r="I431" s="157">
        <f t="shared" si="72"/>
        <v>50.408999999999999</v>
      </c>
      <c r="J431" s="156">
        <f t="shared" si="72"/>
        <v>0</v>
      </c>
      <c r="K431" s="157">
        <f t="shared" si="72"/>
        <v>0</v>
      </c>
      <c r="L431" s="157">
        <f t="shared" si="72"/>
        <v>0</v>
      </c>
      <c r="M431" s="158">
        <f t="shared" si="72"/>
        <v>0</v>
      </c>
      <c r="N431" s="120"/>
      <c r="O431" s="159"/>
      <c r="P431" s="157">
        <f>SUM(P427:P430)</f>
        <v>2498.2835</v>
      </c>
      <c r="Q431" s="157"/>
      <c r="R431" s="23">
        <f>SUM(R428:R430)</f>
        <v>3259.7820000000002</v>
      </c>
    </row>
    <row r="432" spans="1:18" s="28" customFormat="1" ht="4.1500000000000004" customHeight="1" x14ac:dyDescent="0.2">
      <c r="A432" s="35"/>
      <c r="B432" s="31"/>
      <c r="C432" s="36"/>
      <c r="D432" s="36"/>
      <c r="E432" s="36"/>
      <c r="F432" s="36"/>
      <c r="G432" s="37"/>
      <c r="H432" s="37"/>
      <c r="I432" s="37"/>
      <c r="J432" s="36"/>
      <c r="K432" s="37"/>
      <c r="L432" s="37"/>
      <c r="M432" s="37"/>
      <c r="N432" s="38"/>
      <c r="O432" s="35"/>
      <c r="P432" s="39"/>
      <c r="Q432" s="40"/>
    </row>
    <row r="433" spans="1:18" s="149" customFormat="1" ht="27" customHeight="1" x14ac:dyDescent="0.25">
      <c r="A433" s="140" t="s">
        <v>19</v>
      </c>
      <c r="B433" s="77"/>
      <c r="C433" s="141" t="s">
        <v>113</v>
      </c>
      <c r="D433" s="141" t="s">
        <v>121</v>
      </c>
      <c r="E433" s="141" t="s">
        <v>20</v>
      </c>
      <c r="F433" s="141">
        <v>45</v>
      </c>
      <c r="G433" s="259">
        <f>F433*$G$4</f>
        <v>2.25</v>
      </c>
      <c r="H433" s="259">
        <f>G433-I433</f>
        <v>2.1825000000000001</v>
      </c>
      <c r="I433" s="259">
        <f>G433*$I$4</f>
        <v>6.7500000000000004E-2</v>
      </c>
      <c r="J433" s="141">
        <v>0</v>
      </c>
      <c r="K433" s="259">
        <f>J433*$K$4</f>
        <v>0</v>
      </c>
      <c r="L433" s="259">
        <f>K433-M433</f>
        <v>0</v>
      </c>
      <c r="M433" s="260">
        <f>K433*$M$4</f>
        <v>0</v>
      </c>
      <c r="N433" s="141"/>
      <c r="O433" s="261"/>
      <c r="P433" s="262">
        <f>Q433</f>
        <v>2.1825000000000001</v>
      </c>
      <c r="Q433" s="262">
        <f>IF($J433&gt;500000,(500000*0.2)-($I433+$M433),IF($J433+$F433&gt;500000,($J433*0.2)+((500000-$J433)*0.05)-($I433+$M433),IF($J433+$F433&lt;500000,(($J433*0.2)+($F433*0.05))-($I433+$M433),"n/a")))</f>
        <v>2.1825000000000001</v>
      </c>
      <c r="R433" s="78">
        <f>SUM(Q433-H433-L433)</f>
        <v>0</v>
      </c>
    </row>
    <row r="434" spans="1:18" s="149" customFormat="1" ht="27" customHeight="1" thickBot="1" x14ac:dyDescent="0.3">
      <c r="A434" s="140" t="s">
        <v>21</v>
      </c>
      <c r="B434" s="77"/>
      <c r="C434" s="141" t="s">
        <v>113</v>
      </c>
      <c r="D434" s="141" t="s">
        <v>121</v>
      </c>
      <c r="E434" s="141" t="s">
        <v>20</v>
      </c>
      <c r="F434" s="141">
        <v>87</v>
      </c>
      <c r="G434" s="259">
        <f>F434*$G$4</f>
        <v>4.3500000000000005</v>
      </c>
      <c r="H434" s="259">
        <f>G434-I434</f>
        <v>4.2195000000000009</v>
      </c>
      <c r="I434" s="259">
        <f>G434*$I$4</f>
        <v>0.1305</v>
      </c>
      <c r="J434" s="141">
        <v>0</v>
      </c>
      <c r="K434" s="259">
        <f>J434*$K$4</f>
        <v>0</v>
      </c>
      <c r="L434" s="259">
        <f>K434-M434</f>
        <v>0</v>
      </c>
      <c r="M434" s="260">
        <f>K434*$M$4</f>
        <v>0</v>
      </c>
      <c r="N434" s="141"/>
      <c r="O434" s="261"/>
      <c r="P434" s="262">
        <f>Q434-Q433</f>
        <v>4.2195</v>
      </c>
      <c r="Q434" s="262">
        <f>IF(SUM($J433:$J434)&gt;500000,(500000*0.2)-((SUM($I433:$I434)+SUM($M433:$M434))),IF(SUM($J433:$J434)+SUM($F433:$F434)&gt;500000,(SUM($J433:$J434)*0.2)+((500000-SUM($J433:$J434))*0.05)-(SUM($I433:$I434)+SUM($M433:$M434)),IF(SUM($J433:$J434)+SUM($F433:$F434)&lt;500000,((SUM($J433:$J434)*0.2)+(SUM($F433:$F434)*0.05))-(SUM($I433:$I434)+SUM($M433:$M434)),"n/a")))</f>
        <v>6.4020000000000001</v>
      </c>
      <c r="R434" s="78">
        <f>SUM(Q434-H434-L434)</f>
        <v>2.1824999999999992</v>
      </c>
    </row>
    <row r="435" spans="1:18" s="112" customFormat="1" ht="27" customHeight="1" thickBot="1" x14ac:dyDescent="0.25">
      <c r="A435" s="150" t="s">
        <v>22</v>
      </c>
      <c r="B435" s="58"/>
      <c r="C435" s="152" t="s">
        <v>113</v>
      </c>
      <c r="D435" s="152" t="s">
        <v>121</v>
      </c>
      <c r="E435" s="153" t="s">
        <v>20</v>
      </c>
      <c r="F435" s="153">
        <v>0</v>
      </c>
      <c r="G435" s="145">
        <f>F435*$G$4</f>
        <v>0</v>
      </c>
      <c r="H435" s="145">
        <f>G435-I435</f>
        <v>0</v>
      </c>
      <c r="I435" s="145">
        <f>G435*$I$4</f>
        <v>0</v>
      </c>
      <c r="J435" s="153">
        <v>0</v>
      </c>
      <c r="K435" s="145">
        <f>J435*$K$4</f>
        <v>0</v>
      </c>
      <c r="L435" s="145">
        <f>K435-M435</f>
        <v>0</v>
      </c>
      <c r="M435" s="154">
        <f>K435*$M$4</f>
        <v>0</v>
      </c>
      <c r="N435" s="109"/>
      <c r="O435" s="155"/>
      <c r="P435" s="252">
        <f>Q435-Q434</f>
        <v>0</v>
      </c>
      <c r="Q435" s="252">
        <f>IF(SUM($J433:$J435)&gt;500000,(500000*0.2)-((SUM($I433:$I435)+SUM($M433:$M435))),IF(SUM($J433:$J435)+SUM($F433:$F435)&gt;500000,(SUM($J433:$J435)*0.2)+((500000-SUM($J433:$J435))*0.05)-(SUM($I433:$I435)+SUM($M433:$M435)),IF(SUM($J433:$J435)+SUM($F433:$F435)&lt;500000,((SUM($J433:$J435)*0.2)+(SUM($F433:$F435)*0.05))-(SUM($I433:$I435)+SUM($M433:$M435)),"n/a")))</f>
        <v>6.4020000000000001</v>
      </c>
      <c r="R435" s="65">
        <f>SUM(Q435-H435-L435)</f>
        <v>6.4020000000000001</v>
      </c>
    </row>
    <row r="436" spans="1:18" s="112" customFormat="1" ht="27" customHeight="1" x14ac:dyDescent="0.2">
      <c r="A436" s="87" t="s">
        <v>23</v>
      </c>
      <c r="B436" s="24"/>
      <c r="C436" s="115" t="s">
        <v>113</v>
      </c>
      <c r="D436" s="115" t="s">
        <v>121</v>
      </c>
      <c r="E436" s="109" t="s">
        <v>20</v>
      </c>
      <c r="F436" s="109">
        <v>0</v>
      </c>
      <c r="G436" s="110">
        <f>F436*$G$4</f>
        <v>0</v>
      </c>
      <c r="H436" s="110">
        <f>G436-I436</f>
        <v>0</v>
      </c>
      <c r="I436" s="110">
        <f>G436*$I$4</f>
        <v>0</v>
      </c>
      <c r="J436" s="109">
        <v>0</v>
      </c>
      <c r="K436" s="110">
        <f>J436*$K$4</f>
        <v>0</v>
      </c>
      <c r="L436" s="110">
        <f>K436-M436</f>
        <v>0</v>
      </c>
      <c r="M436" s="111">
        <f>K436*$M$4</f>
        <v>0</v>
      </c>
      <c r="N436" s="109"/>
      <c r="O436" s="123"/>
      <c r="P436" s="212">
        <f>Q436-Q438</f>
        <v>4.2195000000000009</v>
      </c>
      <c r="Q436" s="212">
        <f>IF(SUM($J434:$J436)&gt;500000,(500000*0.2)-((SUM($I434:$I436)+SUM($M434:$M436))),IF(SUM($J434:$J436)+SUM($F434:$F436)&gt;500000,(SUM($J434:$J436)*0.2)+((500000-SUM($J434:$J436))*0.05)-(SUM($I434:$I436)+SUM($M434:$M436)),IF(SUM($J434:$J436)+SUM($F434:$F436)&lt;500000,((SUM($J434:$J436)*0.2)+(SUM($F434:$F436)*0.05))-(SUM($I434:$I436)+SUM($M434:$M436)),"n/a")))</f>
        <v>4.2195000000000009</v>
      </c>
      <c r="R436" s="34">
        <f>SUM(Q436-H436-L436)</f>
        <v>4.2195000000000009</v>
      </c>
    </row>
    <row r="437" spans="1:18" s="112" customFormat="1" ht="27" customHeight="1" x14ac:dyDescent="0.2">
      <c r="A437" s="151" t="s">
        <v>24</v>
      </c>
      <c r="B437" s="22"/>
      <c r="C437" s="151" t="s">
        <v>113</v>
      </c>
      <c r="D437" s="151" t="s">
        <v>121</v>
      </c>
      <c r="E437" s="151"/>
      <c r="F437" s="156">
        <f t="shared" ref="F437:M437" si="73">SUM(F433:F436)</f>
        <v>132</v>
      </c>
      <c r="G437" s="157">
        <f t="shared" si="73"/>
        <v>6.6000000000000005</v>
      </c>
      <c r="H437" s="157">
        <f t="shared" si="73"/>
        <v>6.402000000000001</v>
      </c>
      <c r="I437" s="157">
        <f t="shared" si="73"/>
        <v>0.19800000000000001</v>
      </c>
      <c r="J437" s="156">
        <f t="shared" si="73"/>
        <v>0</v>
      </c>
      <c r="K437" s="157">
        <f t="shared" si="73"/>
        <v>0</v>
      </c>
      <c r="L437" s="157">
        <f t="shared" si="73"/>
        <v>0</v>
      </c>
      <c r="M437" s="158">
        <f t="shared" si="73"/>
        <v>0</v>
      </c>
      <c r="N437" s="120"/>
      <c r="O437" s="159"/>
      <c r="P437" s="157">
        <f>SUM(P433:P436)</f>
        <v>10.621500000000001</v>
      </c>
      <c r="Q437" s="157"/>
      <c r="R437" s="23">
        <f>SUM(R434:R436)</f>
        <v>12.803999999999998</v>
      </c>
    </row>
    <row r="438" spans="1:18" s="28" customFormat="1" ht="4.1500000000000004" customHeight="1" x14ac:dyDescent="0.2">
      <c r="A438" s="68"/>
      <c r="B438" s="60"/>
      <c r="C438" s="70"/>
      <c r="D438" s="70"/>
      <c r="E438" s="70"/>
      <c r="F438" s="70"/>
      <c r="G438" s="71"/>
      <c r="H438" s="71"/>
      <c r="I438" s="71"/>
      <c r="J438" s="70"/>
      <c r="K438" s="71"/>
      <c r="L438" s="71"/>
      <c r="M438" s="71"/>
      <c r="N438" s="38"/>
      <c r="O438" s="35"/>
      <c r="P438" s="73"/>
      <c r="Q438" s="74"/>
      <c r="R438" s="69"/>
    </row>
    <row r="439" spans="1:18" s="149" customFormat="1" ht="27" customHeight="1" x14ac:dyDescent="0.25">
      <c r="A439" s="140" t="s">
        <v>19</v>
      </c>
      <c r="B439" s="77"/>
      <c r="C439" s="141" t="s">
        <v>113</v>
      </c>
      <c r="D439" s="141" t="s">
        <v>122</v>
      </c>
      <c r="E439" s="141" t="s">
        <v>20</v>
      </c>
      <c r="F439" s="141">
        <v>8130</v>
      </c>
      <c r="G439" s="259">
        <f>F439*$G$4</f>
        <v>406.5</v>
      </c>
      <c r="H439" s="259">
        <f>G439-I439</f>
        <v>394.30500000000001</v>
      </c>
      <c r="I439" s="259">
        <f>G439*$I$4</f>
        <v>12.195</v>
      </c>
      <c r="J439" s="141">
        <v>0</v>
      </c>
      <c r="K439" s="259">
        <f>J439*$K$4</f>
        <v>0</v>
      </c>
      <c r="L439" s="259">
        <f>K439-M439</f>
        <v>0</v>
      </c>
      <c r="M439" s="260">
        <f>K439*$M$4</f>
        <v>0</v>
      </c>
      <c r="N439" s="141"/>
      <c r="O439" s="261"/>
      <c r="P439" s="262">
        <f>Q439</f>
        <v>394.30500000000001</v>
      </c>
      <c r="Q439" s="262">
        <f>IF($J439&gt;500000,(500000*0.2)-($I439+$M439),IF($J439+$F439&gt;500000,($J439*0.2)+((500000-$J439)*0.05)-($I439+$M439),IF($J439+$F439&lt;500000,(($J439*0.2)+($F439*0.05))-($I439+$M439),"n/a")))</f>
        <v>394.30500000000001</v>
      </c>
      <c r="R439" s="78">
        <f>SUM(Q439-H439-L439)</f>
        <v>0</v>
      </c>
    </row>
    <row r="440" spans="1:18" s="149" customFormat="1" ht="27" customHeight="1" thickBot="1" x14ac:dyDescent="0.3">
      <c r="A440" s="140" t="s">
        <v>21</v>
      </c>
      <c r="B440" s="77"/>
      <c r="C440" s="141" t="s">
        <v>113</v>
      </c>
      <c r="D440" s="141" t="s">
        <v>122</v>
      </c>
      <c r="E440" s="141" t="s">
        <v>20</v>
      </c>
      <c r="F440" s="141">
        <v>1686</v>
      </c>
      <c r="G440" s="259">
        <f>F440*$G$4</f>
        <v>84.300000000000011</v>
      </c>
      <c r="H440" s="259">
        <f>G440-I440</f>
        <v>81.771000000000015</v>
      </c>
      <c r="I440" s="259">
        <f>G440*$I$4</f>
        <v>2.5290000000000004</v>
      </c>
      <c r="J440" s="141">
        <v>0</v>
      </c>
      <c r="K440" s="259">
        <f>J440*$K$4</f>
        <v>0</v>
      </c>
      <c r="L440" s="259">
        <f>K440-M440</f>
        <v>0</v>
      </c>
      <c r="M440" s="260">
        <f>K440*$M$4</f>
        <v>0</v>
      </c>
      <c r="N440" s="141"/>
      <c r="O440" s="261"/>
      <c r="P440" s="262">
        <f>Q440-Q439</f>
        <v>81.771000000000015</v>
      </c>
      <c r="Q440" s="262">
        <f>IF(SUM($J439:$J440)&gt;500000,(500000*0.2)-((SUM($I439:$I440)+SUM($M439:$M440))),IF(SUM($J439:$J440)+SUM($F439:$F440)&gt;500000,(SUM($J439:$J440)*0.2)+((500000-SUM($J439:$J440))*0.05)-(SUM($I439:$I440)+SUM($M439:$M440)),IF(SUM($J439:$J440)+SUM($F439:$F440)&lt;500000,((SUM($J439:$J440)*0.2)+(SUM($F439:$F440)*0.05))-(SUM($I439:$I440)+SUM($M439:$M440)),"n/a")))</f>
        <v>476.07600000000002</v>
      </c>
      <c r="R440" s="78">
        <f>SUM(Q440-H440-L440)</f>
        <v>394.30500000000001</v>
      </c>
    </row>
    <row r="441" spans="1:18" s="112" customFormat="1" ht="27" customHeight="1" thickBot="1" x14ac:dyDescent="0.25">
      <c r="A441" s="150" t="s">
        <v>22</v>
      </c>
      <c r="B441" s="58"/>
      <c r="C441" s="152" t="s">
        <v>113</v>
      </c>
      <c r="D441" s="152" t="s">
        <v>122</v>
      </c>
      <c r="E441" s="153" t="s">
        <v>20</v>
      </c>
      <c r="F441" s="153">
        <v>0</v>
      </c>
      <c r="G441" s="145">
        <f>F441*$G$4</f>
        <v>0</v>
      </c>
      <c r="H441" s="145">
        <f>G441-I441</f>
        <v>0</v>
      </c>
      <c r="I441" s="145">
        <f>G441*$I$4</f>
        <v>0</v>
      </c>
      <c r="J441" s="153">
        <v>0</v>
      </c>
      <c r="K441" s="145">
        <f>J441*$K$4</f>
        <v>0</v>
      </c>
      <c r="L441" s="145">
        <f>K441-M441</f>
        <v>0</v>
      </c>
      <c r="M441" s="154">
        <f>K441*$M$4</f>
        <v>0</v>
      </c>
      <c r="N441" s="109"/>
      <c r="O441" s="155"/>
      <c r="P441" s="252">
        <f>Q441-Q440</f>
        <v>0</v>
      </c>
      <c r="Q441" s="252">
        <f>IF(SUM($J439:$J441)&gt;500000,(500000*0.2)-((SUM($I439:$I441)+SUM($M439:$M441))),IF(SUM($J439:$J441)+SUM($F439:$F441)&gt;500000,(SUM($J439:$J441)*0.2)+((500000-SUM($J439:$J441))*0.05)-(SUM($I439:$I441)+SUM($M439:$M441)),IF(SUM($J439:$J441)+SUM($F439:$F441)&lt;500000,((SUM($J439:$J441)*0.2)+(SUM($F439:$F441)*0.05))-(SUM($I439:$I441)+SUM($M439:$M441)),"n/a")))</f>
        <v>476.07600000000002</v>
      </c>
      <c r="R441" s="65">
        <f>SUM(Q441-H441-L441)</f>
        <v>476.07600000000002</v>
      </c>
    </row>
    <row r="442" spans="1:18" s="112" customFormat="1" ht="27" customHeight="1" x14ac:dyDescent="0.2">
      <c r="A442" s="87" t="s">
        <v>23</v>
      </c>
      <c r="B442" s="24"/>
      <c r="C442" s="115" t="s">
        <v>113</v>
      </c>
      <c r="D442" s="115" t="s">
        <v>122</v>
      </c>
      <c r="E442" s="109" t="s">
        <v>20</v>
      </c>
      <c r="F442" s="109">
        <v>0</v>
      </c>
      <c r="G442" s="110">
        <f>F442*$G$4</f>
        <v>0</v>
      </c>
      <c r="H442" s="110">
        <f>G442-I442</f>
        <v>0</v>
      </c>
      <c r="I442" s="110">
        <f>G442*$I$4</f>
        <v>0</v>
      </c>
      <c r="J442" s="109">
        <v>0</v>
      </c>
      <c r="K442" s="110">
        <f>J442*$K$4</f>
        <v>0</v>
      </c>
      <c r="L442" s="110">
        <f>K442-M442</f>
        <v>0</v>
      </c>
      <c r="M442" s="111">
        <f>K442*$M$4</f>
        <v>0</v>
      </c>
      <c r="N442" s="109"/>
      <c r="O442" s="123"/>
      <c r="P442" s="212">
        <f>Q442-Q444</f>
        <v>81.771000000000015</v>
      </c>
      <c r="Q442" s="212">
        <f>IF(SUM($J440:$J442)&gt;500000,(500000*0.2)-((SUM($I440:$I442)+SUM($M440:$M442))),IF(SUM($J440:$J442)+SUM($F440:$F442)&gt;500000,(SUM($J440:$J442)*0.2)+((500000-SUM($J440:$J442))*0.05)-(SUM($I440:$I442)+SUM($M440:$M442)),IF(SUM($J440:$J442)+SUM($F440:$F442)&lt;500000,((SUM($J440:$J442)*0.2)+(SUM($F440:$F442)*0.05))-(SUM($I440:$I442)+SUM($M440:$M442)),"n/a")))</f>
        <v>81.771000000000015</v>
      </c>
      <c r="R442" s="34">
        <f>SUM(Q442-H442-L442)</f>
        <v>81.771000000000015</v>
      </c>
    </row>
    <row r="443" spans="1:18" s="112" customFormat="1" ht="27" customHeight="1" x14ac:dyDescent="0.2">
      <c r="A443" s="151" t="s">
        <v>24</v>
      </c>
      <c r="B443" s="22"/>
      <c r="C443" s="151" t="s">
        <v>113</v>
      </c>
      <c r="D443" s="151" t="s">
        <v>122</v>
      </c>
      <c r="E443" s="151"/>
      <c r="F443" s="156">
        <f t="shared" ref="F443:M443" si="74">SUM(F439:F442)</f>
        <v>9816</v>
      </c>
      <c r="G443" s="157">
        <f t="shared" si="74"/>
        <v>490.8</v>
      </c>
      <c r="H443" s="157">
        <f t="shared" si="74"/>
        <v>476.07600000000002</v>
      </c>
      <c r="I443" s="157">
        <f t="shared" si="74"/>
        <v>14.724</v>
      </c>
      <c r="J443" s="156">
        <f t="shared" si="74"/>
        <v>0</v>
      </c>
      <c r="K443" s="157">
        <f t="shared" si="74"/>
        <v>0</v>
      </c>
      <c r="L443" s="157">
        <f t="shared" si="74"/>
        <v>0</v>
      </c>
      <c r="M443" s="158">
        <f t="shared" si="74"/>
        <v>0</v>
      </c>
      <c r="N443" s="120"/>
      <c r="O443" s="159"/>
      <c r="P443" s="157">
        <f>SUM(P439:P442)</f>
        <v>557.84699999999998</v>
      </c>
      <c r="Q443" s="157"/>
      <c r="R443" s="23">
        <f>SUM(R440:R442)</f>
        <v>952.15200000000004</v>
      </c>
    </row>
    <row r="444" spans="1:18" s="28" customFormat="1" ht="4.1500000000000004" customHeight="1" x14ac:dyDescent="0.2">
      <c r="A444" s="68"/>
      <c r="B444" s="60"/>
      <c r="C444" s="70"/>
      <c r="D444" s="70"/>
      <c r="E444" s="70"/>
      <c r="F444" s="70"/>
      <c r="G444" s="71"/>
      <c r="H444" s="71"/>
      <c r="I444" s="71"/>
      <c r="J444" s="70"/>
      <c r="K444" s="71"/>
      <c r="L444" s="71"/>
      <c r="M444" s="71"/>
      <c r="N444" s="38"/>
      <c r="O444" s="35"/>
      <c r="P444" s="73"/>
      <c r="Q444" s="74"/>
      <c r="R444" s="69"/>
    </row>
    <row r="445" spans="1:18" s="149" customFormat="1" ht="27" customHeight="1" x14ac:dyDescent="0.25">
      <c r="A445" s="140" t="s">
        <v>19</v>
      </c>
      <c r="B445" s="77"/>
      <c r="C445" s="141" t="s">
        <v>113</v>
      </c>
      <c r="D445" s="141" t="s">
        <v>124</v>
      </c>
      <c r="E445" s="141" t="s">
        <v>20</v>
      </c>
      <c r="F445" s="141">
        <v>4391</v>
      </c>
      <c r="G445" s="259">
        <f>F445*$G$4</f>
        <v>219.55</v>
      </c>
      <c r="H445" s="259">
        <f>G445-I445</f>
        <v>212.96350000000001</v>
      </c>
      <c r="I445" s="259">
        <f>G445*$I$4</f>
        <v>6.5865</v>
      </c>
      <c r="J445" s="141">
        <v>0</v>
      </c>
      <c r="K445" s="259">
        <f>J445*$K$4</f>
        <v>0</v>
      </c>
      <c r="L445" s="259">
        <f>K445-M445</f>
        <v>0</v>
      </c>
      <c r="M445" s="260">
        <f>K445*$M$4</f>
        <v>0</v>
      </c>
      <c r="N445" s="141"/>
      <c r="O445" s="261"/>
      <c r="P445" s="262">
        <f>Q445</f>
        <v>212.96350000000001</v>
      </c>
      <c r="Q445" s="262">
        <f>IF($J445&gt;500000,(500000*0.2)-($I445+$M445),IF($J445+$F445&gt;500000,($J445*0.2)+((500000-$J445)*0.05)-($I445+$M445),IF($J445+$F445&lt;500000,(($J445*0.2)+($F445*0.05))-($I445+$M445),"n/a")))</f>
        <v>212.96350000000001</v>
      </c>
      <c r="R445" s="78">
        <f>SUM(Q445-H445-L445)</f>
        <v>0</v>
      </c>
    </row>
    <row r="446" spans="1:18" s="149" customFormat="1" ht="27" customHeight="1" thickBot="1" x14ac:dyDescent="0.3">
      <c r="A446" s="140" t="s">
        <v>21</v>
      </c>
      <c r="B446" s="77"/>
      <c r="C446" s="141" t="s">
        <v>113</v>
      </c>
      <c r="D446" s="141" t="s">
        <v>124</v>
      </c>
      <c r="E446" s="141" t="s">
        <v>20</v>
      </c>
      <c r="F446" s="141">
        <v>584</v>
      </c>
      <c r="G446" s="259">
        <f>F446*$G$4</f>
        <v>29.200000000000003</v>
      </c>
      <c r="H446" s="259">
        <f>G446-I446</f>
        <v>28.324000000000002</v>
      </c>
      <c r="I446" s="259">
        <f>G446*$I$4</f>
        <v>0.876</v>
      </c>
      <c r="J446" s="141">
        <v>0</v>
      </c>
      <c r="K446" s="259">
        <f>J446*$K$4</f>
        <v>0</v>
      </c>
      <c r="L446" s="259">
        <f>K446-M446</f>
        <v>0</v>
      </c>
      <c r="M446" s="260">
        <f>K446*$M$4</f>
        <v>0</v>
      </c>
      <c r="N446" s="141"/>
      <c r="O446" s="261"/>
      <c r="P446" s="262">
        <f>Q446-Q445</f>
        <v>28.323999999999984</v>
      </c>
      <c r="Q446" s="262">
        <f>IF(SUM($J445:$J446)&gt;500000,(500000*0.2)-((SUM($I445:$I446)+SUM($M445:$M446))),IF(SUM($J445:$J446)+SUM($F445:$F446)&gt;500000,(SUM($J445:$J446)*0.2)+((500000-SUM($J445:$J446))*0.05)-(SUM($I445:$I446)+SUM($M445:$M446)),IF(SUM($J445:$J446)+SUM($F445:$F446)&lt;500000,((SUM($J445:$J446)*0.2)+(SUM($F445:$F446)*0.05))-(SUM($I445:$I446)+SUM($M445:$M446)),"n/a")))</f>
        <v>241.28749999999999</v>
      </c>
      <c r="R446" s="78">
        <f>SUM(Q446-H446-L446)</f>
        <v>212.96349999999998</v>
      </c>
    </row>
    <row r="447" spans="1:18" s="112" customFormat="1" ht="27" customHeight="1" thickBot="1" x14ac:dyDescent="0.25">
      <c r="A447" s="150" t="s">
        <v>22</v>
      </c>
      <c r="B447" s="58"/>
      <c r="C447" s="152" t="s">
        <v>113</v>
      </c>
      <c r="D447" s="152" t="s">
        <v>124</v>
      </c>
      <c r="E447" s="153" t="s">
        <v>20</v>
      </c>
      <c r="F447" s="153">
        <v>0</v>
      </c>
      <c r="G447" s="145">
        <f>F447*$G$4</f>
        <v>0</v>
      </c>
      <c r="H447" s="145">
        <f>G447-I447</f>
        <v>0</v>
      </c>
      <c r="I447" s="145">
        <f>G447*$I$4</f>
        <v>0</v>
      </c>
      <c r="J447" s="153">
        <v>0</v>
      </c>
      <c r="K447" s="145">
        <f>J447*$K$4</f>
        <v>0</v>
      </c>
      <c r="L447" s="145">
        <f>K447-M447</f>
        <v>0</v>
      </c>
      <c r="M447" s="154">
        <f>K447*$M$4</f>
        <v>0</v>
      </c>
      <c r="N447" s="109"/>
      <c r="O447" s="155"/>
      <c r="P447" s="252">
        <f>Q447-Q446</f>
        <v>0</v>
      </c>
      <c r="Q447" s="252">
        <f>IF(SUM($J445:$J447)&gt;500000,(500000*0.2)-((SUM($I445:$I447)+SUM($M445:$M447))),IF(SUM($J445:$J447)+SUM($F445:$F447)&gt;500000,(SUM($J445:$J447)*0.2)+((500000-SUM($J445:$J447))*0.05)-(SUM($I445:$I447)+SUM($M445:$M447)),IF(SUM($J445:$J447)+SUM($F445:$F447)&lt;500000,((SUM($J445:$J447)*0.2)+(SUM($F445:$F447)*0.05))-(SUM($I445:$I447)+SUM($M445:$M447)),"n/a")))</f>
        <v>241.28749999999999</v>
      </c>
      <c r="R447" s="65">
        <f>SUM(Q447-H447-L447)</f>
        <v>241.28749999999999</v>
      </c>
    </row>
    <row r="448" spans="1:18" s="112" customFormat="1" ht="27" customHeight="1" x14ac:dyDescent="0.2">
      <c r="A448" s="87" t="s">
        <v>23</v>
      </c>
      <c r="B448" s="24"/>
      <c r="C448" s="115" t="s">
        <v>113</v>
      </c>
      <c r="D448" s="115" t="s">
        <v>124</v>
      </c>
      <c r="E448" s="109" t="s">
        <v>20</v>
      </c>
      <c r="F448" s="109">
        <v>0</v>
      </c>
      <c r="G448" s="110">
        <f>F448*$G$4</f>
        <v>0</v>
      </c>
      <c r="H448" s="110">
        <f>G448-I448</f>
        <v>0</v>
      </c>
      <c r="I448" s="110">
        <f>G448*$I$4</f>
        <v>0</v>
      </c>
      <c r="J448" s="109">
        <v>0</v>
      </c>
      <c r="K448" s="110">
        <f>J448*$K$4</f>
        <v>0</v>
      </c>
      <c r="L448" s="110">
        <f>K448-M448</f>
        <v>0</v>
      </c>
      <c r="M448" s="111">
        <f>K448*$M$4</f>
        <v>0</v>
      </c>
      <c r="N448" s="109"/>
      <c r="O448" s="123"/>
      <c r="P448" s="212">
        <f>Q448-Q450</f>
        <v>28.324000000000002</v>
      </c>
      <c r="Q448" s="212">
        <f>IF(SUM($J446:$J448)&gt;500000,(500000*0.2)-((SUM($I446:$I448)+SUM($M446:$M448))),IF(SUM($J446:$J448)+SUM($F446:$F448)&gt;500000,(SUM($J446:$J448)*0.2)+((500000-SUM($J446:$J448))*0.05)-(SUM($I446:$I448)+SUM($M446:$M448)),IF(SUM($J446:$J448)+SUM($F446:$F448)&lt;500000,((SUM($J446:$J448)*0.2)+(SUM($F446:$F448)*0.05))-(SUM($I446:$I448)+SUM($M446:$M448)),"n/a")))</f>
        <v>28.324000000000002</v>
      </c>
      <c r="R448" s="34">
        <f>SUM(Q448-H448-L448)</f>
        <v>28.324000000000002</v>
      </c>
    </row>
    <row r="449" spans="1:18" s="112" customFormat="1" ht="27" customHeight="1" x14ac:dyDescent="0.2">
      <c r="A449" s="151" t="s">
        <v>24</v>
      </c>
      <c r="B449" s="22"/>
      <c r="C449" s="151" t="s">
        <v>113</v>
      </c>
      <c r="D449" s="151" t="s">
        <v>124</v>
      </c>
      <c r="E449" s="151"/>
      <c r="F449" s="156">
        <f t="shared" ref="F449:M449" si="75">SUM(F445:F448)</f>
        <v>4975</v>
      </c>
      <c r="G449" s="157">
        <f t="shared" si="75"/>
        <v>248.75</v>
      </c>
      <c r="H449" s="157">
        <f t="shared" si="75"/>
        <v>241.28750000000002</v>
      </c>
      <c r="I449" s="157">
        <f t="shared" si="75"/>
        <v>7.4625000000000004</v>
      </c>
      <c r="J449" s="156">
        <f t="shared" si="75"/>
        <v>0</v>
      </c>
      <c r="K449" s="157">
        <f t="shared" si="75"/>
        <v>0</v>
      </c>
      <c r="L449" s="157">
        <f t="shared" si="75"/>
        <v>0</v>
      </c>
      <c r="M449" s="158">
        <f t="shared" si="75"/>
        <v>0</v>
      </c>
      <c r="N449" s="120"/>
      <c r="O449" s="159"/>
      <c r="P449" s="157">
        <f>SUM(P445:P448)</f>
        <v>269.61149999999998</v>
      </c>
      <c r="Q449" s="157"/>
      <c r="R449" s="23">
        <f>SUM(R446:R448)</f>
        <v>482.57499999999999</v>
      </c>
    </row>
    <row r="450" spans="1:18" s="28" customFormat="1" ht="4.1500000000000004" customHeight="1" x14ac:dyDescent="0.2">
      <c r="A450" s="68"/>
      <c r="B450" s="60"/>
      <c r="C450" s="70"/>
      <c r="D450" s="70"/>
      <c r="E450" s="70"/>
      <c r="F450" s="70"/>
      <c r="G450" s="71"/>
      <c r="H450" s="71"/>
      <c r="I450" s="71"/>
      <c r="J450" s="70"/>
      <c r="K450" s="71"/>
      <c r="L450" s="71"/>
      <c r="M450" s="71"/>
      <c r="N450" s="38"/>
      <c r="O450" s="35"/>
      <c r="P450" s="73"/>
      <c r="Q450" s="74"/>
      <c r="R450" s="69"/>
    </row>
    <row r="451" spans="1:18" s="149" customFormat="1" ht="27" customHeight="1" x14ac:dyDescent="0.25">
      <c r="A451" s="140" t="s">
        <v>19</v>
      </c>
      <c r="B451" s="77"/>
      <c r="C451" s="141" t="s">
        <v>113</v>
      </c>
      <c r="D451" s="141" t="s">
        <v>117</v>
      </c>
      <c r="E451" s="141" t="s">
        <v>20</v>
      </c>
      <c r="F451" s="141">
        <v>1492</v>
      </c>
      <c r="G451" s="259">
        <f>F451*$G$4</f>
        <v>74.600000000000009</v>
      </c>
      <c r="H451" s="259">
        <f>G451-I451</f>
        <v>72.362000000000009</v>
      </c>
      <c r="I451" s="259">
        <f>G451*$I$4</f>
        <v>2.238</v>
      </c>
      <c r="J451" s="141">
        <v>0</v>
      </c>
      <c r="K451" s="259">
        <f>J451*$K$4</f>
        <v>0</v>
      </c>
      <c r="L451" s="259">
        <f>K451-M451</f>
        <v>0</v>
      </c>
      <c r="M451" s="260">
        <f>K451*$M$4</f>
        <v>0</v>
      </c>
      <c r="N451" s="141"/>
      <c r="O451" s="261"/>
      <c r="P451" s="262">
        <f>Q451</f>
        <v>72.362000000000009</v>
      </c>
      <c r="Q451" s="262">
        <f>IF($J451&gt;500000,(500000*0.2)-($I451+$M451),IF($J451+$F451&gt;500000,($J451*0.2)+((500000-$J451)*0.05)-($I451+$M451),IF($J451+$F451&lt;500000,(($J451*0.2)+($F451*0.05))-($I451+$M451),"n/a")))</f>
        <v>72.362000000000009</v>
      </c>
      <c r="R451" s="78">
        <f>SUM(Q451-H451-L451)</f>
        <v>0</v>
      </c>
    </row>
    <row r="452" spans="1:18" s="149" customFormat="1" ht="27" customHeight="1" thickBot="1" x14ac:dyDescent="0.3">
      <c r="A452" s="140" t="s">
        <v>21</v>
      </c>
      <c r="B452" s="77"/>
      <c r="C452" s="141" t="s">
        <v>113</v>
      </c>
      <c r="D452" s="141" t="s">
        <v>117</v>
      </c>
      <c r="E452" s="141" t="s">
        <v>20</v>
      </c>
      <c r="F452" s="141">
        <v>9520</v>
      </c>
      <c r="G452" s="259">
        <f>F452*$G$4</f>
        <v>476</v>
      </c>
      <c r="H452" s="259">
        <f>G452-I452</f>
        <v>461.72</v>
      </c>
      <c r="I452" s="259">
        <f>G452*$I$4</f>
        <v>14.28</v>
      </c>
      <c r="J452" s="141">
        <v>0</v>
      </c>
      <c r="K452" s="259">
        <f>J452*$K$4</f>
        <v>0</v>
      </c>
      <c r="L452" s="259">
        <f>K452-M452</f>
        <v>0</v>
      </c>
      <c r="M452" s="260">
        <f>K452*$M$4</f>
        <v>0</v>
      </c>
      <c r="N452" s="141"/>
      <c r="O452" s="261"/>
      <c r="P452" s="262">
        <f>Q452-Q451</f>
        <v>461.71999999999997</v>
      </c>
      <c r="Q452" s="262">
        <f>IF(SUM($J451:$J452)&gt;500000,(500000*0.2)-((SUM($I451:$I452)+SUM($M451:$M452))),IF(SUM($J451:$J452)+SUM($F451:$F452)&gt;500000,(SUM($J451:$J452)*0.2)+((500000-SUM($J451:$J452))*0.05)-(SUM($I451:$I452)+SUM($M451:$M452)),IF(SUM($J451:$J452)+SUM($F451:$F452)&lt;500000,((SUM($J451:$J452)*0.2)+(SUM($F451:$F452)*0.05))-(SUM($I451:$I452)+SUM($M451:$M452)),"n/a")))</f>
        <v>534.08199999999999</v>
      </c>
      <c r="R452" s="78">
        <f>SUM(Q452-H452-L452)</f>
        <v>72.361999999999966</v>
      </c>
    </row>
    <row r="453" spans="1:18" s="112" customFormat="1" ht="27" customHeight="1" thickBot="1" x14ac:dyDescent="0.25">
      <c r="A453" s="150" t="s">
        <v>22</v>
      </c>
      <c r="B453" s="58"/>
      <c r="C453" s="152" t="s">
        <v>113</v>
      </c>
      <c r="D453" s="152" t="s">
        <v>117</v>
      </c>
      <c r="E453" s="153" t="s">
        <v>20</v>
      </c>
      <c r="F453" s="153">
        <v>0</v>
      </c>
      <c r="G453" s="145">
        <f>F453*$G$4</f>
        <v>0</v>
      </c>
      <c r="H453" s="145">
        <f>G453-I453</f>
        <v>0</v>
      </c>
      <c r="I453" s="145">
        <f>G453*$I$4</f>
        <v>0</v>
      </c>
      <c r="J453" s="153">
        <v>0</v>
      </c>
      <c r="K453" s="145">
        <f>J453*$K$4</f>
        <v>0</v>
      </c>
      <c r="L453" s="145">
        <f>K453-M453</f>
        <v>0</v>
      </c>
      <c r="M453" s="154">
        <f>K453*$M$4</f>
        <v>0</v>
      </c>
      <c r="N453" s="109"/>
      <c r="O453" s="155"/>
      <c r="P453" s="252">
        <f>Q453-Q452</f>
        <v>0</v>
      </c>
      <c r="Q453" s="252">
        <f>IF(SUM($J451:$J453)&gt;500000,(500000*0.2)-((SUM($I451:$I453)+SUM($M451:$M453))),IF(SUM($J451:$J453)+SUM($F451:$F453)&gt;500000,(SUM($J451:$J453)*0.2)+((500000-SUM($J451:$J453))*0.05)-(SUM($I451:$I453)+SUM($M451:$M453)),IF(SUM($J451:$J453)+SUM($F451:$F453)&lt;500000,((SUM($J451:$J453)*0.2)+(SUM($F451:$F453)*0.05))-(SUM($I451:$I453)+SUM($M451:$M453)),"n/a")))</f>
        <v>534.08199999999999</v>
      </c>
      <c r="R453" s="65">
        <f>SUM(Q453-H453-L453)</f>
        <v>534.08199999999999</v>
      </c>
    </row>
    <row r="454" spans="1:18" s="112" customFormat="1" ht="27" customHeight="1" x14ac:dyDescent="0.2">
      <c r="A454" s="87" t="s">
        <v>23</v>
      </c>
      <c r="B454" s="24"/>
      <c r="C454" s="115" t="s">
        <v>113</v>
      </c>
      <c r="D454" s="115" t="s">
        <v>117</v>
      </c>
      <c r="E454" s="109" t="s">
        <v>20</v>
      </c>
      <c r="F454" s="109">
        <v>0</v>
      </c>
      <c r="G454" s="110">
        <f>F454*$G$4</f>
        <v>0</v>
      </c>
      <c r="H454" s="110">
        <f>G454-I454</f>
        <v>0</v>
      </c>
      <c r="I454" s="110">
        <f>G454*$I$4</f>
        <v>0</v>
      </c>
      <c r="J454" s="109">
        <v>0</v>
      </c>
      <c r="K454" s="110">
        <f>J454*$K$4</f>
        <v>0</v>
      </c>
      <c r="L454" s="110">
        <f>K454-M454</f>
        <v>0</v>
      </c>
      <c r="M454" s="111">
        <f>K454*$M$4</f>
        <v>0</v>
      </c>
      <c r="N454" s="109"/>
      <c r="O454" s="123"/>
      <c r="P454" s="212">
        <f>Q454-Q456</f>
        <v>461.72</v>
      </c>
      <c r="Q454" s="212">
        <f>IF(SUM($J452:$J454)&gt;500000,(500000*0.2)-((SUM($I452:$I454)+SUM($M452:$M454))),IF(SUM($J452:$J454)+SUM($F452:$F454)&gt;500000,(SUM($J452:$J454)*0.2)+((500000-SUM($J452:$J454))*0.05)-(SUM($I452:$I454)+SUM($M452:$M454)),IF(SUM($J452:$J454)+SUM($F452:$F454)&lt;500000,((SUM($J452:$J454)*0.2)+(SUM($F452:$F454)*0.05))-(SUM($I452:$I454)+SUM($M452:$M454)),"n/a")))</f>
        <v>461.72</v>
      </c>
      <c r="R454" s="34">
        <f>SUM(Q454-H454-L454)</f>
        <v>461.72</v>
      </c>
    </row>
    <row r="455" spans="1:18" s="112" customFormat="1" ht="27" customHeight="1" x14ac:dyDescent="0.2">
      <c r="A455" s="151" t="s">
        <v>24</v>
      </c>
      <c r="B455" s="22"/>
      <c r="C455" s="151" t="s">
        <v>113</v>
      </c>
      <c r="D455" s="151" t="s">
        <v>117</v>
      </c>
      <c r="E455" s="151"/>
      <c r="F455" s="156">
        <f t="shared" ref="F455:M455" si="76">SUM(F451:F454)</f>
        <v>11012</v>
      </c>
      <c r="G455" s="157">
        <f t="shared" si="76"/>
        <v>550.6</v>
      </c>
      <c r="H455" s="157">
        <f t="shared" si="76"/>
        <v>534.08199999999999</v>
      </c>
      <c r="I455" s="157">
        <f t="shared" si="76"/>
        <v>16.518000000000001</v>
      </c>
      <c r="J455" s="156">
        <f t="shared" si="76"/>
        <v>0</v>
      </c>
      <c r="K455" s="157">
        <f t="shared" si="76"/>
        <v>0</v>
      </c>
      <c r="L455" s="157">
        <f t="shared" si="76"/>
        <v>0</v>
      </c>
      <c r="M455" s="158">
        <f t="shared" si="76"/>
        <v>0</v>
      </c>
      <c r="N455" s="120"/>
      <c r="O455" s="159"/>
      <c r="P455" s="157">
        <f>SUM(P451:P454)</f>
        <v>995.80200000000002</v>
      </c>
      <c r="Q455" s="157"/>
      <c r="R455" s="23">
        <f>SUM(R452:R454)</f>
        <v>1068.164</v>
      </c>
    </row>
    <row r="456" spans="1:18" s="28" customFormat="1" ht="4.1500000000000004" customHeight="1" x14ac:dyDescent="0.2">
      <c r="A456" s="68"/>
      <c r="B456" s="60"/>
      <c r="C456" s="70"/>
      <c r="D456" s="70"/>
      <c r="E456" s="70"/>
      <c r="F456" s="70"/>
      <c r="G456" s="71"/>
      <c r="H456" s="71"/>
      <c r="I456" s="71"/>
      <c r="J456" s="70"/>
      <c r="K456" s="71"/>
      <c r="L456" s="71"/>
      <c r="M456" s="71"/>
      <c r="N456" s="38"/>
      <c r="O456" s="35"/>
      <c r="P456" s="73"/>
      <c r="Q456" s="74"/>
      <c r="R456" s="69"/>
    </row>
    <row r="457" spans="1:18" s="149" customFormat="1" ht="27" customHeight="1" x14ac:dyDescent="0.25">
      <c r="A457" s="140" t="s">
        <v>19</v>
      </c>
      <c r="B457" s="77"/>
      <c r="C457" s="141" t="s">
        <v>113</v>
      </c>
      <c r="D457" s="141" t="s">
        <v>118</v>
      </c>
      <c r="E457" s="141" t="s">
        <v>20</v>
      </c>
      <c r="F457" s="141">
        <v>3412</v>
      </c>
      <c r="G457" s="259">
        <f>F457*$G$4</f>
        <v>170.60000000000002</v>
      </c>
      <c r="H457" s="259">
        <f>G457-I457</f>
        <v>165.48200000000003</v>
      </c>
      <c r="I457" s="259">
        <f>G457*$I$4</f>
        <v>5.1180000000000003</v>
      </c>
      <c r="J457" s="141">
        <v>0</v>
      </c>
      <c r="K457" s="259">
        <f>J457*$K$4</f>
        <v>0</v>
      </c>
      <c r="L457" s="259">
        <f>K457-M457</f>
        <v>0</v>
      </c>
      <c r="M457" s="260">
        <f>K457*$M$4</f>
        <v>0</v>
      </c>
      <c r="N457" s="141"/>
      <c r="O457" s="261"/>
      <c r="P457" s="262">
        <f>Q457</f>
        <v>165.48200000000003</v>
      </c>
      <c r="Q457" s="262">
        <f>IF($J457&gt;500000,(500000*0.2)-($I457+$M457),IF($J457+$F457&gt;500000,($J457*0.2)+((500000-$J457)*0.05)-($I457+$M457),IF($J457+$F457&lt;500000,(($J457*0.2)+($F457*0.05))-($I457+$M457),"n/a")))</f>
        <v>165.48200000000003</v>
      </c>
      <c r="R457" s="78">
        <f>SUM(Q457-H457-L457)</f>
        <v>0</v>
      </c>
    </row>
    <row r="458" spans="1:18" s="112" customFormat="1" ht="27" customHeight="1" thickBot="1" x14ac:dyDescent="0.25">
      <c r="A458" s="85" t="s">
        <v>21</v>
      </c>
      <c r="B458" s="24"/>
      <c r="C458" s="113" t="s">
        <v>113</v>
      </c>
      <c r="D458" s="113" t="s">
        <v>118</v>
      </c>
      <c r="E458" s="109" t="s">
        <v>20</v>
      </c>
      <c r="F458" s="109">
        <v>6217</v>
      </c>
      <c r="G458" s="110">
        <f>F458*$G$4</f>
        <v>310.85000000000002</v>
      </c>
      <c r="H458" s="110">
        <f>G458-I458</f>
        <v>301.52450000000005</v>
      </c>
      <c r="I458" s="110">
        <f>G458*$I$4</f>
        <v>9.3254999999999999</v>
      </c>
      <c r="J458" s="109">
        <v>0</v>
      </c>
      <c r="K458" s="110">
        <f>J458*$K$4</f>
        <v>0</v>
      </c>
      <c r="L458" s="110">
        <f>K458-M458</f>
        <v>0</v>
      </c>
      <c r="M458" s="111">
        <f>K458*$M$4</f>
        <v>0</v>
      </c>
      <c r="N458" s="109"/>
      <c r="O458" s="123"/>
      <c r="P458" s="212">
        <f>Q458-Q457</f>
        <v>301.52450000000005</v>
      </c>
      <c r="Q458" s="212">
        <f>IF(SUM($J457:$J458)&gt;500000,(500000*0.2)-((SUM($I457:$I458)+SUM($M457:$M458))),IF(SUM($J457:$J458)+SUM($F457:$F458)&gt;500000,(SUM($J457:$J458)*0.2)+((500000-SUM($J457:$J458))*0.05)-(SUM($I457:$I458)+SUM($M457:$M458)),IF(SUM($J457:$J458)+SUM($F457:$F458)&lt;500000,((SUM($J457:$J458)*0.2)+(SUM($F457:$F458)*0.05))-(SUM($I457:$I458)+SUM($M457:$M458)),"n/a")))</f>
        <v>467.00650000000007</v>
      </c>
      <c r="R458" s="34">
        <f>SUM(Q458-H458-L458)</f>
        <v>165.48200000000003</v>
      </c>
    </row>
    <row r="459" spans="1:18" s="112" customFormat="1" ht="27" customHeight="1" thickBot="1" x14ac:dyDescent="0.25">
      <c r="A459" s="150" t="s">
        <v>22</v>
      </c>
      <c r="B459" s="58"/>
      <c r="C459" s="152" t="s">
        <v>113</v>
      </c>
      <c r="D459" s="152" t="s">
        <v>118</v>
      </c>
      <c r="E459" s="153" t="s">
        <v>20</v>
      </c>
      <c r="F459" s="153">
        <v>0</v>
      </c>
      <c r="G459" s="145">
        <f>F459*$G$4</f>
        <v>0</v>
      </c>
      <c r="H459" s="145">
        <f>G459-I459</f>
        <v>0</v>
      </c>
      <c r="I459" s="145">
        <f>G459*$I$4</f>
        <v>0</v>
      </c>
      <c r="J459" s="153">
        <v>0</v>
      </c>
      <c r="K459" s="145">
        <f>J459*$K$4</f>
        <v>0</v>
      </c>
      <c r="L459" s="145">
        <f>K459-M459</f>
        <v>0</v>
      </c>
      <c r="M459" s="154">
        <f>K459*$M$4</f>
        <v>0</v>
      </c>
      <c r="N459" s="109"/>
      <c r="O459" s="155"/>
      <c r="P459" s="252">
        <f>Q459-Q458</f>
        <v>0</v>
      </c>
      <c r="Q459" s="252">
        <f>IF(SUM($J457:$J459)&gt;500000,(500000*0.2)-((SUM($I457:$I459)+SUM($M457:$M459))),IF(SUM($J457:$J459)+SUM($F457:$F459)&gt;500000,(SUM($J457:$J459)*0.2)+((500000-SUM($J457:$J459))*0.05)-(SUM($I457:$I459)+SUM($M457:$M459)),IF(SUM($J457:$J459)+SUM($F457:$F459)&lt;500000,((SUM($J457:$J459)*0.2)+(SUM($F457:$F459)*0.05))-(SUM($I457:$I459)+SUM($M457:$M459)),"n/a")))</f>
        <v>467.00650000000007</v>
      </c>
      <c r="R459" s="65">
        <f>SUM(Q459-H459-L459)</f>
        <v>467.00650000000007</v>
      </c>
    </row>
    <row r="460" spans="1:18" s="112" customFormat="1" ht="27" customHeight="1" x14ac:dyDescent="0.2">
      <c r="A460" s="87" t="s">
        <v>23</v>
      </c>
      <c r="B460" s="24"/>
      <c r="C460" s="115" t="s">
        <v>113</v>
      </c>
      <c r="D460" s="115" t="s">
        <v>118</v>
      </c>
      <c r="E460" s="109" t="s">
        <v>20</v>
      </c>
      <c r="F460" s="109">
        <v>0</v>
      </c>
      <c r="G460" s="110">
        <f>F460*$G$4</f>
        <v>0</v>
      </c>
      <c r="H460" s="110">
        <f>G460-I460</f>
        <v>0</v>
      </c>
      <c r="I460" s="110">
        <f>G460*$I$4</f>
        <v>0</v>
      </c>
      <c r="J460" s="109">
        <v>0</v>
      </c>
      <c r="K460" s="110">
        <f>J460*$K$4</f>
        <v>0</v>
      </c>
      <c r="L460" s="110">
        <f>K460-M460</f>
        <v>0</v>
      </c>
      <c r="M460" s="111">
        <f>K460*$M$4</f>
        <v>0</v>
      </c>
      <c r="N460" s="109"/>
      <c r="O460" s="123"/>
      <c r="P460" s="212">
        <f>Q460-Q462</f>
        <v>301.52450000000005</v>
      </c>
      <c r="Q460" s="212">
        <f>IF(SUM($J458:$J460)&gt;500000,(500000*0.2)-((SUM($I458:$I460)+SUM($M458:$M460))),IF(SUM($J458:$J460)+SUM($F458:$F460)&gt;500000,(SUM($J458:$J460)*0.2)+((500000-SUM($J458:$J460))*0.05)-(SUM($I458:$I460)+SUM($M458:$M460)),IF(SUM($J458:$J460)+SUM($F458:$F460)&lt;500000,((SUM($J458:$J460)*0.2)+(SUM($F458:$F460)*0.05))-(SUM($I458:$I460)+SUM($M458:$M460)),"n/a")))</f>
        <v>301.52450000000005</v>
      </c>
      <c r="R460" s="34">
        <f>SUM(Q460-H460-L460)</f>
        <v>301.52450000000005</v>
      </c>
    </row>
    <row r="461" spans="1:18" s="112" customFormat="1" ht="27" customHeight="1" x14ac:dyDescent="0.2">
      <c r="A461" s="151" t="s">
        <v>24</v>
      </c>
      <c r="B461" s="22"/>
      <c r="C461" s="151" t="s">
        <v>113</v>
      </c>
      <c r="D461" s="151" t="s">
        <v>118</v>
      </c>
      <c r="E461" s="151"/>
      <c r="F461" s="156">
        <f t="shared" ref="F461:M461" si="77">SUM(F457:F460)</f>
        <v>9629</v>
      </c>
      <c r="G461" s="157">
        <f t="shared" si="77"/>
        <v>481.45000000000005</v>
      </c>
      <c r="H461" s="157">
        <f t="shared" si="77"/>
        <v>467.00650000000007</v>
      </c>
      <c r="I461" s="157">
        <f t="shared" si="77"/>
        <v>14.4435</v>
      </c>
      <c r="J461" s="156">
        <f t="shared" si="77"/>
        <v>0</v>
      </c>
      <c r="K461" s="157">
        <f t="shared" si="77"/>
        <v>0</v>
      </c>
      <c r="L461" s="157">
        <f t="shared" si="77"/>
        <v>0</v>
      </c>
      <c r="M461" s="158">
        <f t="shared" si="77"/>
        <v>0</v>
      </c>
      <c r="N461" s="120"/>
      <c r="O461" s="159"/>
      <c r="P461" s="157">
        <f>SUM(P457:P460)</f>
        <v>768.53100000000018</v>
      </c>
      <c r="Q461" s="157"/>
      <c r="R461" s="23">
        <f>SUM(R458:R460)</f>
        <v>934.01300000000015</v>
      </c>
    </row>
    <row r="462" spans="1:18" s="28" customFormat="1" ht="4.1500000000000004" customHeight="1" x14ac:dyDescent="0.2">
      <c r="A462" s="68"/>
      <c r="B462" s="60"/>
      <c r="C462" s="70"/>
      <c r="D462" s="70"/>
      <c r="E462" s="70"/>
      <c r="F462" s="70"/>
      <c r="G462" s="71"/>
      <c r="H462" s="71"/>
      <c r="I462" s="71"/>
      <c r="J462" s="70"/>
      <c r="K462" s="71"/>
      <c r="L462" s="71"/>
      <c r="M462" s="71"/>
      <c r="N462" s="38"/>
      <c r="O462" s="68"/>
      <c r="P462" s="73"/>
      <c r="Q462" s="74"/>
      <c r="R462" s="69"/>
    </row>
    <row r="463" spans="1:18" s="149" customFormat="1" ht="27" customHeight="1" x14ac:dyDescent="0.25">
      <c r="A463" s="140" t="s">
        <v>19</v>
      </c>
      <c r="B463" s="77"/>
      <c r="C463" s="141" t="s">
        <v>113</v>
      </c>
      <c r="D463" s="141" t="s">
        <v>114</v>
      </c>
      <c r="E463" s="141" t="s">
        <v>20</v>
      </c>
      <c r="F463" s="141">
        <v>15944</v>
      </c>
      <c r="G463" s="259">
        <f>F463*$G$4</f>
        <v>797.2</v>
      </c>
      <c r="H463" s="259">
        <f>G463-I463</f>
        <v>773.28399999999999</v>
      </c>
      <c r="I463" s="259">
        <f>G463*$I$4</f>
        <v>23.916</v>
      </c>
      <c r="J463" s="141">
        <v>0</v>
      </c>
      <c r="K463" s="259">
        <f>J463*$K$4</f>
        <v>0</v>
      </c>
      <c r="L463" s="259">
        <f>K463-M463</f>
        <v>0</v>
      </c>
      <c r="M463" s="260">
        <f>K463*$M$4</f>
        <v>0</v>
      </c>
      <c r="N463" s="141"/>
      <c r="O463" s="261"/>
      <c r="P463" s="262">
        <f>Q463</f>
        <v>773.28399999999999</v>
      </c>
      <c r="Q463" s="262">
        <f>IF($J463&gt;500000,(500000*0.2)-($I463+$M463),IF($J463+$F463&gt;500000,($J463*0.2)+((500000-$J463)*0.05)-($I463+$M463),IF($J463+$F463&lt;500000,(($J463*0.2)+($F463*0.05))-($I463+$M463),"n/a")))</f>
        <v>773.28399999999999</v>
      </c>
      <c r="R463" s="78">
        <f>SUM(Q463-H463-L463)</f>
        <v>0</v>
      </c>
    </row>
    <row r="464" spans="1:18" s="149" customFormat="1" ht="27" customHeight="1" thickBot="1" x14ac:dyDescent="0.3">
      <c r="A464" s="140" t="s">
        <v>21</v>
      </c>
      <c r="B464" s="77"/>
      <c r="C464" s="141" t="s">
        <v>113</v>
      </c>
      <c r="D464" s="141" t="s">
        <v>114</v>
      </c>
      <c r="E464" s="141" t="s">
        <v>20</v>
      </c>
      <c r="F464" s="141">
        <v>20647</v>
      </c>
      <c r="G464" s="259">
        <f>F464*$G$4</f>
        <v>1032.3500000000001</v>
      </c>
      <c r="H464" s="259">
        <f>G464-I464</f>
        <v>1001.3795000000001</v>
      </c>
      <c r="I464" s="259">
        <f>G464*$I$4</f>
        <v>30.970500000000001</v>
      </c>
      <c r="J464" s="141">
        <v>0</v>
      </c>
      <c r="K464" s="259">
        <f>J464*$K$4</f>
        <v>0</v>
      </c>
      <c r="L464" s="259">
        <f>K464-M464</f>
        <v>0</v>
      </c>
      <c r="M464" s="260">
        <f>K464*$M$4</f>
        <v>0</v>
      </c>
      <c r="N464" s="141"/>
      <c r="O464" s="261"/>
      <c r="P464" s="262">
        <f>Q464-Q463</f>
        <v>1001.3795000000001</v>
      </c>
      <c r="Q464" s="262">
        <f>IF(SUM($J463:$J464)&gt;500000,(500000*0.2)-((SUM($I463:$I464)+SUM($M463:$M464))),IF(SUM($J463:$J464)+SUM($F463:$F464)&gt;500000,(SUM($J463:$J464)*0.2)+((500000-SUM($J463:$J464))*0.05)-(SUM($I463:$I464)+SUM($M463:$M464)),IF(SUM($J463:$J464)+SUM($F463:$F464)&lt;500000,((SUM($J463:$J464)*0.2)+(SUM($F463:$F464)*0.05))-(SUM($I463:$I464)+SUM($M463:$M464)),"n/a")))</f>
        <v>1774.6635000000001</v>
      </c>
      <c r="R464" s="78">
        <f>SUM(Q464-H464-L464)</f>
        <v>773.28399999999999</v>
      </c>
    </row>
    <row r="465" spans="1:18" s="112" customFormat="1" ht="27" customHeight="1" thickBot="1" x14ac:dyDescent="0.25">
      <c r="A465" s="150" t="s">
        <v>22</v>
      </c>
      <c r="B465" s="58"/>
      <c r="C465" s="152" t="s">
        <v>113</v>
      </c>
      <c r="D465" s="152" t="s">
        <v>114</v>
      </c>
      <c r="E465" s="153" t="s">
        <v>20</v>
      </c>
      <c r="F465" s="153">
        <v>0</v>
      </c>
      <c r="G465" s="145">
        <f>F465*$G$4</f>
        <v>0</v>
      </c>
      <c r="H465" s="145">
        <f>G465-I465</f>
        <v>0</v>
      </c>
      <c r="I465" s="145">
        <f>G465*$I$4</f>
        <v>0</v>
      </c>
      <c r="J465" s="153">
        <v>0</v>
      </c>
      <c r="K465" s="145">
        <f>J465*$K$4</f>
        <v>0</v>
      </c>
      <c r="L465" s="145">
        <f>K465-M465</f>
        <v>0</v>
      </c>
      <c r="M465" s="154">
        <f>K465*$M$4</f>
        <v>0</v>
      </c>
      <c r="N465" s="109"/>
      <c r="O465" s="155"/>
      <c r="P465" s="252">
        <f>Q465-Q464</f>
        <v>0</v>
      </c>
      <c r="Q465" s="252">
        <f>IF(SUM($J463:$J465)&gt;500000,(500000*0.2)-((SUM($I463:$I465)+SUM($M463:$M465))),IF(SUM($J463:$J465)+SUM($F463:$F465)&gt;500000,(SUM($J463:$J465)*0.2)+((500000-SUM($J463:$J465))*0.05)-(SUM($I463:$I465)+SUM($M463:$M465)),IF(SUM($J463:$J465)+SUM($F463:$F465)&lt;500000,((SUM($J463:$J465)*0.2)+(SUM($F463:$F465)*0.05))-(SUM($I463:$I465)+SUM($M463:$M465)),"n/a")))</f>
        <v>1774.6635000000001</v>
      </c>
      <c r="R465" s="65">
        <f>SUM(Q465-H465-L465)</f>
        <v>1774.6635000000001</v>
      </c>
    </row>
    <row r="466" spans="1:18" s="112" customFormat="1" ht="27" customHeight="1" x14ac:dyDescent="0.2">
      <c r="A466" s="87" t="s">
        <v>23</v>
      </c>
      <c r="B466" s="24"/>
      <c r="C466" s="115" t="s">
        <v>113</v>
      </c>
      <c r="D466" s="115" t="s">
        <v>114</v>
      </c>
      <c r="E466" s="109" t="s">
        <v>20</v>
      </c>
      <c r="F466" s="109">
        <v>0</v>
      </c>
      <c r="G466" s="110">
        <f>F466*$G$4</f>
        <v>0</v>
      </c>
      <c r="H466" s="110">
        <f>G466-I466</f>
        <v>0</v>
      </c>
      <c r="I466" s="110">
        <f>G466*$I$4</f>
        <v>0</v>
      </c>
      <c r="J466" s="109">
        <v>0</v>
      </c>
      <c r="K466" s="110">
        <f>J466*$K$4</f>
        <v>0</v>
      </c>
      <c r="L466" s="110">
        <f>K466-M466</f>
        <v>0</v>
      </c>
      <c r="M466" s="111">
        <f>K466*$M$4</f>
        <v>0</v>
      </c>
      <c r="N466" s="109"/>
      <c r="O466" s="123"/>
      <c r="P466" s="212">
        <f>Q466-Q468</f>
        <v>1001.3795000000001</v>
      </c>
      <c r="Q466" s="212">
        <f>IF(SUM($J464:$J466)&gt;500000,(500000*0.2)-((SUM($I464:$I466)+SUM($M464:$M466))),IF(SUM($J464:$J466)+SUM($F464:$F466)&gt;500000,(SUM($J464:$J466)*0.2)+((500000-SUM($J464:$J466))*0.05)-(SUM($I464:$I466)+SUM($M464:$M466)),IF(SUM($J464:$J466)+SUM($F464:$F466)&lt;500000,((SUM($J464:$J466)*0.2)+(SUM($F464:$F466)*0.05))-(SUM($I464:$I466)+SUM($M464:$M466)),"n/a")))</f>
        <v>1001.3795000000001</v>
      </c>
      <c r="R466" s="34">
        <f>SUM(Q466-H466-L466)</f>
        <v>1001.3795000000001</v>
      </c>
    </row>
    <row r="467" spans="1:18" s="112" customFormat="1" ht="27" customHeight="1" x14ac:dyDescent="0.2">
      <c r="A467" s="151" t="s">
        <v>24</v>
      </c>
      <c r="B467" s="22"/>
      <c r="C467" s="151" t="s">
        <v>113</v>
      </c>
      <c r="D467" s="151" t="s">
        <v>114</v>
      </c>
      <c r="E467" s="151"/>
      <c r="F467" s="156">
        <f t="shared" ref="F467:M467" si="78">SUM(F463:F466)</f>
        <v>36591</v>
      </c>
      <c r="G467" s="157">
        <f t="shared" si="78"/>
        <v>1829.5500000000002</v>
      </c>
      <c r="H467" s="157">
        <f t="shared" si="78"/>
        <v>1774.6635000000001</v>
      </c>
      <c r="I467" s="157">
        <f t="shared" si="78"/>
        <v>54.886499999999998</v>
      </c>
      <c r="J467" s="156">
        <f t="shared" si="78"/>
        <v>0</v>
      </c>
      <c r="K467" s="157">
        <f t="shared" si="78"/>
        <v>0</v>
      </c>
      <c r="L467" s="157">
        <f t="shared" si="78"/>
        <v>0</v>
      </c>
      <c r="M467" s="158">
        <f t="shared" si="78"/>
        <v>0</v>
      </c>
      <c r="N467" s="120"/>
      <c r="O467" s="159"/>
      <c r="P467" s="157">
        <f>SUM(P463:P466)</f>
        <v>2776.0430000000001</v>
      </c>
      <c r="Q467" s="157"/>
      <c r="R467" s="23">
        <f>SUM(R464:R466)</f>
        <v>3549.3270000000002</v>
      </c>
    </row>
    <row r="468" spans="1:18" s="28" customFormat="1" ht="4.1500000000000004" customHeight="1" x14ac:dyDescent="0.2">
      <c r="A468" s="35"/>
      <c r="B468" s="31"/>
      <c r="C468" s="36"/>
      <c r="D468" s="36"/>
      <c r="E468" s="36"/>
      <c r="F468" s="36"/>
      <c r="G468" s="37"/>
      <c r="H468" s="37"/>
      <c r="I468" s="37"/>
      <c r="J468" s="36"/>
      <c r="K468" s="37"/>
      <c r="L468" s="37"/>
      <c r="M468" s="37"/>
      <c r="N468" s="38"/>
      <c r="O468" s="35"/>
      <c r="P468" s="39"/>
      <c r="Q468" s="40"/>
    </row>
    <row r="469" spans="1:18" s="149" customFormat="1" ht="27" customHeight="1" x14ac:dyDescent="0.25">
      <c r="A469" s="140" t="s">
        <v>19</v>
      </c>
      <c r="B469" s="77"/>
      <c r="C469" s="141" t="s">
        <v>113</v>
      </c>
      <c r="D469" s="141" t="s">
        <v>115</v>
      </c>
      <c r="E469" s="141" t="s">
        <v>20</v>
      </c>
      <c r="F469" s="141">
        <v>0</v>
      </c>
      <c r="G469" s="259">
        <f>F469*$G$4</f>
        <v>0</v>
      </c>
      <c r="H469" s="259">
        <f>G469-I469</f>
        <v>0</v>
      </c>
      <c r="I469" s="259">
        <f>G469*$I$4</f>
        <v>0</v>
      </c>
      <c r="J469" s="141">
        <v>0</v>
      </c>
      <c r="K469" s="259">
        <f>J469*$K$4</f>
        <v>0</v>
      </c>
      <c r="L469" s="259">
        <f>K469-M469</f>
        <v>0</v>
      </c>
      <c r="M469" s="260">
        <f>K469*$M$4</f>
        <v>0</v>
      </c>
      <c r="N469" s="141"/>
      <c r="O469" s="261"/>
      <c r="P469" s="262">
        <f>Q469</f>
        <v>0</v>
      </c>
      <c r="Q469" s="262">
        <f>IF($J469&gt;500000,(500000*0.2)-($I469+$M469),IF($J469+$F469&gt;500000,($J469*0.2)+((500000-$J469)*0.05)-($I469+$M469),IF($J469+$F469&lt;500000,(($J469*0.2)+($F469*0.05))-($I469+$M469),"n/a")))</f>
        <v>0</v>
      </c>
      <c r="R469" s="78">
        <f>SUM(Q469-H469-L469)</f>
        <v>0</v>
      </c>
    </row>
    <row r="470" spans="1:18" s="149" customFormat="1" ht="27" customHeight="1" thickBot="1" x14ac:dyDescent="0.3">
      <c r="A470" s="140" t="s">
        <v>21</v>
      </c>
      <c r="B470" s="77"/>
      <c r="C470" s="141" t="s">
        <v>113</v>
      </c>
      <c r="D470" s="141" t="s">
        <v>115</v>
      </c>
      <c r="E470" s="141" t="s">
        <v>20</v>
      </c>
      <c r="F470" s="141">
        <v>0</v>
      </c>
      <c r="G470" s="259">
        <f>F470*$G$4</f>
        <v>0</v>
      </c>
      <c r="H470" s="259">
        <f>G470-I470</f>
        <v>0</v>
      </c>
      <c r="I470" s="259">
        <f>G470*$I$4</f>
        <v>0</v>
      </c>
      <c r="J470" s="141">
        <v>0</v>
      </c>
      <c r="K470" s="259">
        <f>J470*$K$4</f>
        <v>0</v>
      </c>
      <c r="L470" s="259">
        <f>K470-M470</f>
        <v>0</v>
      </c>
      <c r="M470" s="260">
        <f>K470*$M$4</f>
        <v>0</v>
      </c>
      <c r="N470" s="141"/>
      <c r="O470" s="261"/>
      <c r="P470" s="262">
        <f>Q470-Q469</f>
        <v>0</v>
      </c>
      <c r="Q470" s="262">
        <f>IF(SUM($J469:$J470)&gt;500000,(500000*0.2)-((SUM($I469:$I470)+SUM($M469:$M470))),IF(SUM($J469:$J470)+SUM($F469:$F470)&gt;500000,(SUM($J469:$J470)*0.2)+((500000-SUM($J469:$J470))*0.05)-(SUM($I469:$I470)+SUM($M469:$M470)),IF(SUM($J469:$J470)+SUM($F469:$F470)&lt;500000,((SUM($J469:$J470)*0.2)+(SUM($F469:$F470)*0.05))-(SUM($I469:$I470)+SUM($M469:$M470)),"n/a")))</f>
        <v>0</v>
      </c>
      <c r="R470" s="78">
        <f>SUM(Q470-H470-L470)</f>
        <v>0</v>
      </c>
    </row>
    <row r="471" spans="1:18" s="112" customFormat="1" ht="27" customHeight="1" thickBot="1" x14ac:dyDescent="0.25">
      <c r="A471" s="150" t="s">
        <v>22</v>
      </c>
      <c r="B471" s="58"/>
      <c r="C471" s="152" t="s">
        <v>113</v>
      </c>
      <c r="D471" s="152" t="s">
        <v>115</v>
      </c>
      <c r="E471" s="153" t="s">
        <v>20</v>
      </c>
      <c r="F471" s="153">
        <v>0</v>
      </c>
      <c r="G471" s="145">
        <f>F471*$G$4</f>
        <v>0</v>
      </c>
      <c r="H471" s="145">
        <f>G471-I471</f>
        <v>0</v>
      </c>
      <c r="I471" s="145">
        <f>G471*$I$4</f>
        <v>0</v>
      </c>
      <c r="J471" s="153">
        <v>0</v>
      </c>
      <c r="K471" s="145">
        <f>J471*$K$4</f>
        <v>0</v>
      </c>
      <c r="L471" s="145">
        <f>K471-M471</f>
        <v>0</v>
      </c>
      <c r="M471" s="154">
        <f>K471*$M$4</f>
        <v>0</v>
      </c>
      <c r="N471" s="109"/>
      <c r="O471" s="155"/>
      <c r="P471" s="252">
        <f>Q471-Q470</f>
        <v>0</v>
      </c>
      <c r="Q471" s="252">
        <f>IF(SUM($J469:$J471)&gt;500000,(500000*0.2)-((SUM($I469:$I471)+SUM($M469:$M471))),IF(SUM($J469:$J471)+SUM($F469:$F471)&gt;500000,(SUM($J469:$J471)*0.2)+((500000-SUM($J469:$J471))*0.05)-(SUM($I469:$I471)+SUM($M469:$M471)),IF(SUM($J469:$J471)+SUM($F469:$F471)&lt;500000,((SUM($J469:$J471)*0.2)+(SUM($F469:$F471)*0.05))-(SUM($I469:$I471)+SUM($M469:$M471)),"n/a")))</f>
        <v>0</v>
      </c>
      <c r="R471" s="65">
        <f>SUM(Q471-H471-L471)</f>
        <v>0</v>
      </c>
    </row>
    <row r="472" spans="1:18" s="112" customFormat="1" ht="27" customHeight="1" x14ac:dyDescent="0.25">
      <c r="A472" s="87" t="s">
        <v>23</v>
      </c>
      <c r="B472" s="41"/>
      <c r="C472" s="115" t="s">
        <v>113</v>
      </c>
      <c r="D472" s="115" t="s">
        <v>115</v>
      </c>
      <c r="E472" s="109" t="s">
        <v>20</v>
      </c>
      <c r="F472" s="109">
        <v>0</v>
      </c>
      <c r="G472" s="110">
        <f>F472*$G$4</f>
        <v>0</v>
      </c>
      <c r="H472" s="110">
        <f>G472-I472</f>
        <v>0</v>
      </c>
      <c r="I472" s="110">
        <f>G472*$I$4</f>
        <v>0</v>
      </c>
      <c r="J472" s="109">
        <v>0</v>
      </c>
      <c r="K472" s="110">
        <f>J472*$K$4</f>
        <v>0</v>
      </c>
      <c r="L472" s="110">
        <f>K472-M472</f>
        <v>0</v>
      </c>
      <c r="M472" s="111">
        <f>K472*$M$4</f>
        <v>0</v>
      </c>
      <c r="N472" s="109"/>
      <c r="O472" s="123"/>
      <c r="P472" s="212">
        <f>Q472-Q474</f>
        <v>0</v>
      </c>
      <c r="Q472" s="212">
        <f>IF(SUM($J470:$J472)&gt;500000,(500000*0.2)-((SUM($I470:$I472)+SUM($M470:$M472))),IF(SUM($J470:$J472)+SUM($F470:$F472)&gt;500000,(SUM($J470:$J472)*0.2)+((500000-SUM($J470:$J472))*0.05)-(SUM($I470:$I472)+SUM($M470:$M472)),IF(SUM($J470:$J472)+SUM($F470:$F472)&lt;500000,((SUM($J470:$J472)*0.2)+(SUM($F470:$F472)*0.05))-(SUM($I470:$I472)+SUM($M470:$M472)),"n/a")))</f>
        <v>0</v>
      </c>
      <c r="R472" s="42">
        <f>SUM(Q472-H472-L472)</f>
        <v>0</v>
      </c>
    </row>
    <row r="473" spans="1:18" s="112" customFormat="1" ht="27" customHeight="1" x14ac:dyDescent="0.2">
      <c r="A473" s="151" t="s">
        <v>24</v>
      </c>
      <c r="B473" s="22"/>
      <c r="C473" s="151" t="s">
        <v>113</v>
      </c>
      <c r="D473" s="151" t="s">
        <v>115</v>
      </c>
      <c r="E473" s="151"/>
      <c r="F473" s="156">
        <f t="shared" ref="F473:M473" si="79">SUM(F469:F472)</f>
        <v>0</v>
      </c>
      <c r="G473" s="157">
        <f t="shared" si="79"/>
        <v>0</v>
      </c>
      <c r="H473" s="157">
        <f t="shared" si="79"/>
        <v>0</v>
      </c>
      <c r="I473" s="157">
        <f t="shared" si="79"/>
        <v>0</v>
      </c>
      <c r="J473" s="156">
        <f t="shared" si="79"/>
        <v>0</v>
      </c>
      <c r="K473" s="157">
        <f t="shared" si="79"/>
        <v>0</v>
      </c>
      <c r="L473" s="157">
        <f t="shared" si="79"/>
        <v>0</v>
      </c>
      <c r="M473" s="158">
        <f t="shared" si="79"/>
        <v>0</v>
      </c>
      <c r="N473" s="120"/>
      <c r="O473" s="159"/>
      <c r="P473" s="157">
        <f>SUM(P469:P472)</f>
        <v>0</v>
      </c>
      <c r="Q473" s="157"/>
      <c r="R473" s="23">
        <f>SUM(R470:R472)</f>
        <v>0</v>
      </c>
    </row>
    <row r="474" spans="1:18" s="28" customFormat="1" ht="4.1500000000000004" customHeight="1" x14ac:dyDescent="0.2">
      <c r="A474" s="68"/>
      <c r="B474" s="60"/>
      <c r="C474" s="70"/>
      <c r="D474" s="70"/>
      <c r="E474" s="70"/>
      <c r="F474" s="70"/>
      <c r="G474" s="71"/>
      <c r="H474" s="71"/>
      <c r="I474" s="71"/>
      <c r="J474" s="70"/>
      <c r="K474" s="71"/>
      <c r="L474" s="71"/>
      <c r="M474" s="71"/>
      <c r="N474" s="38"/>
      <c r="O474" s="35"/>
      <c r="P474" s="73"/>
      <c r="Q474" s="74"/>
      <c r="R474" s="69"/>
    </row>
    <row r="475" spans="1:18" s="149" customFormat="1" ht="27" customHeight="1" x14ac:dyDescent="0.25">
      <c r="A475" s="140" t="s">
        <v>19</v>
      </c>
      <c r="B475" s="77"/>
      <c r="C475" s="141" t="s">
        <v>113</v>
      </c>
      <c r="D475" s="141" t="s">
        <v>116</v>
      </c>
      <c r="E475" s="141" t="s">
        <v>20</v>
      </c>
      <c r="F475" s="141">
        <v>19734</v>
      </c>
      <c r="G475" s="259">
        <f>F475*$G$4</f>
        <v>986.7</v>
      </c>
      <c r="H475" s="259">
        <f>G475-I475</f>
        <v>957.09900000000005</v>
      </c>
      <c r="I475" s="259">
        <f>G475*$I$4</f>
        <v>29.600999999999999</v>
      </c>
      <c r="J475" s="141">
        <v>0</v>
      </c>
      <c r="K475" s="259">
        <f>J475*$K$4</f>
        <v>0</v>
      </c>
      <c r="L475" s="259">
        <f>K475-M475</f>
        <v>0</v>
      </c>
      <c r="M475" s="260">
        <f>K475*$M$4</f>
        <v>0</v>
      </c>
      <c r="N475" s="141"/>
      <c r="O475" s="261"/>
      <c r="P475" s="262">
        <f>Q475</f>
        <v>957.09900000000005</v>
      </c>
      <c r="Q475" s="262">
        <f>IF($J475&gt;500000,(500000*0.2)-($I475+$M475),IF($J475+$F475&gt;500000,($J475*0.2)+((500000-$J475)*0.05)-($I475+$M475),IF($J475+$F475&lt;500000,(($J475*0.2)+($F475*0.05))-($I475+$M475),"n/a")))</f>
        <v>957.09900000000005</v>
      </c>
      <c r="R475" s="78">
        <f>SUM(Q475-H475-L475)</f>
        <v>0</v>
      </c>
    </row>
    <row r="476" spans="1:18" s="149" customFormat="1" ht="27" customHeight="1" thickBot="1" x14ac:dyDescent="0.3">
      <c r="A476" s="140" t="s">
        <v>21</v>
      </c>
      <c r="B476" s="77"/>
      <c r="C476" s="141" t="s">
        <v>113</v>
      </c>
      <c r="D476" s="141" t="s">
        <v>116</v>
      </c>
      <c r="E476" s="141" t="s">
        <v>20</v>
      </c>
      <c r="F476" s="141">
        <v>22030</v>
      </c>
      <c r="G476" s="259">
        <f>F476*$G$4</f>
        <v>1101.5</v>
      </c>
      <c r="H476" s="259">
        <f>G476-I476</f>
        <v>1068.4549999999999</v>
      </c>
      <c r="I476" s="259">
        <f>G476*$I$4</f>
        <v>33.045000000000002</v>
      </c>
      <c r="J476" s="141">
        <v>0</v>
      </c>
      <c r="K476" s="259">
        <f>J476*$K$4</f>
        <v>0</v>
      </c>
      <c r="L476" s="259">
        <f>K476-M476</f>
        <v>0</v>
      </c>
      <c r="M476" s="260">
        <f>K476*$M$4</f>
        <v>0</v>
      </c>
      <c r="N476" s="141"/>
      <c r="O476" s="261"/>
      <c r="P476" s="262">
        <f>Q476-Q475</f>
        <v>1068.4550000000004</v>
      </c>
      <c r="Q476" s="262">
        <f>IF(SUM($J475:$J476)&gt;500000,(500000*0.2)-((SUM($I475:$I476)+SUM($M475:$M476))),IF(SUM($J475:$J476)+SUM($F475:$F476)&gt;500000,(SUM($J475:$J476)*0.2)+((500000-SUM($J475:$J476))*0.05)-(SUM($I475:$I476)+SUM($M475:$M476)),IF(SUM($J475:$J476)+SUM($F475:$F476)&lt;500000,((SUM($J475:$J476)*0.2)+(SUM($F475:$F476)*0.05))-(SUM($I475:$I476)+SUM($M475:$M476)),"n/a")))</f>
        <v>2025.5540000000003</v>
      </c>
      <c r="R476" s="78">
        <f>SUM(Q476-H476-L476)</f>
        <v>957.09900000000039</v>
      </c>
    </row>
    <row r="477" spans="1:18" s="112" customFormat="1" ht="27" customHeight="1" thickBot="1" x14ac:dyDescent="0.25">
      <c r="A477" s="150" t="s">
        <v>22</v>
      </c>
      <c r="B477" s="58"/>
      <c r="C477" s="152" t="s">
        <v>113</v>
      </c>
      <c r="D477" s="152" t="s">
        <v>116</v>
      </c>
      <c r="E477" s="153" t="s">
        <v>20</v>
      </c>
      <c r="F477" s="153">
        <v>0</v>
      </c>
      <c r="G477" s="145">
        <f>F477*$G$4</f>
        <v>0</v>
      </c>
      <c r="H477" s="145">
        <f>G477-I477</f>
        <v>0</v>
      </c>
      <c r="I477" s="145">
        <f>G477*$I$4</f>
        <v>0</v>
      </c>
      <c r="J477" s="153">
        <v>0</v>
      </c>
      <c r="K477" s="145">
        <f>J477*$K$4</f>
        <v>0</v>
      </c>
      <c r="L477" s="145">
        <f>K477-M477</f>
        <v>0</v>
      </c>
      <c r="M477" s="154">
        <f>K477*$M$4</f>
        <v>0</v>
      </c>
      <c r="N477" s="109"/>
      <c r="O477" s="155"/>
      <c r="P477" s="252">
        <f>Q477-Q476</f>
        <v>0</v>
      </c>
      <c r="Q477" s="252">
        <f>IF(SUM($J475:$J477)&gt;500000,(500000*0.2)-((SUM($I475:$I477)+SUM($M475:$M477))),IF(SUM($J475:$J477)+SUM($F475:$F477)&gt;500000,(SUM($J475:$J477)*0.2)+((500000-SUM($J475:$J477))*0.05)-(SUM($I475:$I477)+SUM($M475:$M477)),IF(SUM($J475:$J477)+SUM($F475:$F477)&lt;500000,((SUM($J475:$J477)*0.2)+(SUM($F475:$F477)*0.05))-(SUM($I475:$I477)+SUM($M475:$M477)),"n/a")))</f>
        <v>2025.5540000000003</v>
      </c>
      <c r="R477" s="65">
        <f>SUM(Q477-H477-L477)</f>
        <v>2025.5540000000003</v>
      </c>
    </row>
    <row r="478" spans="1:18" s="112" customFormat="1" ht="27" customHeight="1" x14ac:dyDescent="0.2">
      <c r="A478" s="87" t="s">
        <v>23</v>
      </c>
      <c r="B478" s="24"/>
      <c r="C478" s="115" t="s">
        <v>113</v>
      </c>
      <c r="D478" s="115" t="s">
        <v>116</v>
      </c>
      <c r="E478" s="109" t="s">
        <v>20</v>
      </c>
      <c r="F478" s="109">
        <v>0</v>
      </c>
      <c r="G478" s="110">
        <f>F478*$G$4</f>
        <v>0</v>
      </c>
      <c r="H478" s="110">
        <f>G478-I478</f>
        <v>0</v>
      </c>
      <c r="I478" s="110">
        <f>G478*$I$4</f>
        <v>0</v>
      </c>
      <c r="J478" s="109">
        <v>0</v>
      </c>
      <c r="K478" s="110">
        <f>J478*$K$4</f>
        <v>0</v>
      </c>
      <c r="L478" s="110">
        <f>K478-M478</f>
        <v>0</v>
      </c>
      <c r="M478" s="111">
        <f>K478*$M$4</f>
        <v>0</v>
      </c>
      <c r="N478" s="109"/>
      <c r="O478" s="123"/>
      <c r="P478" s="212">
        <f>Q478-Q480</f>
        <v>1068.4549999999999</v>
      </c>
      <c r="Q478" s="212">
        <f>IF(SUM($J476:$J478)&gt;500000,(500000*0.2)-((SUM($I476:$I478)+SUM($M476:$M478))),IF(SUM($J476:$J478)+SUM($F476:$F478)&gt;500000,(SUM($J476:$J478)*0.2)+((500000-SUM($J476:$J478))*0.05)-(SUM($I476:$I478)+SUM($M476:$M478)),IF(SUM($J476:$J478)+SUM($F476:$F478)&lt;500000,((SUM($J476:$J478)*0.2)+(SUM($F476:$F478)*0.05))-(SUM($I476:$I478)+SUM($M476:$M478)),"n/a")))</f>
        <v>1068.4549999999999</v>
      </c>
      <c r="R478" s="34">
        <f>SUM(Q478-H478-L478)</f>
        <v>1068.4549999999999</v>
      </c>
    </row>
    <row r="479" spans="1:18" s="112" customFormat="1" ht="27" customHeight="1" x14ac:dyDescent="0.2">
      <c r="A479" s="151" t="s">
        <v>24</v>
      </c>
      <c r="B479" s="22"/>
      <c r="C479" s="151" t="s">
        <v>113</v>
      </c>
      <c r="D479" s="151" t="s">
        <v>116</v>
      </c>
      <c r="E479" s="151"/>
      <c r="F479" s="156">
        <f t="shared" ref="F479:M479" si="80">SUM(F475:F478)</f>
        <v>41764</v>
      </c>
      <c r="G479" s="157">
        <f t="shared" si="80"/>
        <v>2088.1999999999998</v>
      </c>
      <c r="H479" s="157">
        <f t="shared" si="80"/>
        <v>2025.5540000000001</v>
      </c>
      <c r="I479" s="157">
        <f t="shared" si="80"/>
        <v>62.646000000000001</v>
      </c>
      <c r="J479" s="156">
        <f t="shared" si="80"/>
        <v>0</v>
      </c>
      <c r="K479" s="157">
        <f t="shared" si="80"/>
        <v>0</v>
      </c>
      <c r="L479" s="157">
        <f t="shared" si="80"/>
        <v>0</v>
      </c>
      <c r="M479" s="158">
        <f t="shared" si="80"/>
        <v>0</v>
      </c>
      <c r="N479" s="120"/>
      <c r="O479" s="159"/>
      <c r="P479" s="157">
        <f>SUM(P475:P478)</f>
        <v>3094.0090000000005</v>
      </c>
      <c r="Q479" s="157"/>
      <c r="R479" s="23">
        <f>SUM(R476:R478)</f>
        <v>4051.1080000000006</v>
      </c>
    </row>
    <row r="480" spans="1:18" s="28" customFormat="1" ht="4.1500000000000004" customHeight="1" x14ac:dyDescent="0.2">
      <c r="A480" s="68"/>
      <c r="B480" s="60"/>
      <c r="C480" s="70"/>
      <c r="D480" s="70"/>
      <c r="E480" s="70"/>
      <c r="F480" s="70"/>
      <c r="G480" s="71"/>
      <c r="H480" s="71"/>
      <c r="I480" s="71"/>
      <c r="J480" s="70"/>
      <c r="K480" s="71"/>
      <c r="L480" s="71"/>
      <c r="M480" s="71"/>
      <c r="N480" s="38"/>
      <c r="O480" s="35"/>
      <c r="P480" s="73"/>
      <c r="Q480" s="74"/>
      <c r="R480" s="69"/>
    </row>
    <row r="481" spans="1:18" s="149" customFormat="1" ht="75" x14ac:dyDescent="0.25">
      <c r="A481" s="140" t="s">
        <v>19</v>
      </c>
      <c r="B481" s="24"/>
      <c r="C481" s="141" t="s">
        <v>126</v>
      </c>
      <c r="D481" s="141" t="s">
        <v>127</v>
      </c>
      <c r="E481" s="141" t="s">
        <v>20</v>
      </c>
      <c r="F481" s="141">
        <v>409065.31</v>
      </c>
      <c r="G481" s="259">
        <v>0</v>
      </c>
      <c r="H481" s="259">
        <f>G481-I481</f>
        <v>0</v>
      </c>
      <c r="I481" s="259">
        <f>G481*$I$4</f>
        <v>0</v>
      </c>
      <c r="J481" s="141">
        <v>31436.74</v>
      </c>
      <c r="K481" s="259">
        <f>J481*$K$4</f>
        <v>6287.3480000000009</v>
      </c>
      <c r="L481" s="259">
        <f>K481-M481</f>
        <v>6098.7275600000012</v>
      </c>
      <c r="M481" s="260">
        <f>K481*$M$4</f>
        <v>188.62044000000003</v>
      </c>
      <c r="N481" s="141" t="s">
        <v>368</v>
      </c>
      <c r="O481" s="261"/>
      <c r="P481" s="262">
        <v>6098.73</v>
      </c>
      <c r="Q481" s="262">
        <v>6098.73</v>
      </c>
      <c r="R481" s="34">
        <f>SUM(Q481-H481-L481)</f>
        <v>2.4399999983870657E-3</v>
      </c>
    </row>
    <row r="482" spans="1:18" s="149" customFormat="1" ht="75.75" thickBot="1" x14ac:dyDescent="0.3">
      <c r="A482" s="140" t="s">
        <v>21</v>
      </c>
      <c r="B482" s="77"/>
      <c r="C482" s="141" t="s">
        <v>126</v>
      </c>
      <c r="D482" s="141" t="s">
        <v>127</v>
      </c>
      <c r="E482" s="141" t="s">
        <v>20</v>
      </c>
      <c r="F482" s="141">
        <v>440293.91</v>
      </c>
      <c r="G482" s="259">
        <v>0</v>
      </c>
      <c r="H482" s="259">
        <f>G482-I482</f>
        <v>0</v>
      </c>
      <c r="I482" s="259">
        <f>G482*$I$4</f>
        <v>0</v>
      </c>
      <c r="J482" s="141">
        <v>57070.96</v>
      </c>
      <c r="K482" s="259">
        <f>J482*$K$4</f>
        <v>11414.192000000001</v>
      </c>
      <c r="L482" s="259">
        <f>K482-M482</f>
        <v>11071.766240000001</v>
      </c>
      <c r="M482" s="260">
        <f>K482*$M$4</f>
        <v>342.42576000000003</v>
      </c>
      <c r="N482" s="141" t="s">
        <v>368</v>
      </c>
      <c r="O482" s="261"/>
      <c r="P482" s="262">
        <v>0</v>
      </c>
      <c r="Q482" s="262">
        <v>0</v>
      </c>
      <c r="R482" s="78">
        <f>SUM(Q482-H482-L482)</f>
        <v>-11071.766240000001</v>
      </c>
    </row>
    <row r="483" spans="1:18" s="325" customFormat="1" ht="30.75" thickBot="1" x14ac:dyDescent="0.3">
      <c r="A483" s="331" t="s">
        <v>22</v>
      </c>
      <c r="B483" s="332"/>
      <c r="C483" s="333" t="s">
        <v>126</v>
      </c>
      <c r="D483" s="333" t="s">
        <v>127</v>
      </c>
      <c r="E483" s="333" t="s">
        <v>20</v>
      </c>
      <c r="F483" s="333">
        <v>0</v>
      </c>
      <c r="G483" s="334">
        <v>0</v>
      </c>
      <c r="H483" s="334">
        <f>G483-I483</f>
        <v>0</v>
      </c>
      <c r="I483" s="334">
        <f>G483*$I$4</f>
        <v>0</v>
      </c>
      <c r="J483" s="333">
        <v>0</v>
      </c>
      <c r="K483" s="334">
        <f>J483*$K$4</f>
        <v>0</v>
      </c>
      <c r="L483" s="334">
        <f>K483-M483</f>
        <v>0</v>
      </c>
      <c r="M483" s="335">
        <f>K483*$M$4</f>
        <v>0</v>
      </c>
      <c r="N483" s="319"/>
      <c r="O483" s="336"/>
      <c r="P483" s="337">
        <v>0</v>
      </c>
      <c r="Q483" s="337">
        <v>0</v>
      </c>
      <c r="R483" s="338">
        <f>SUM(Q483-H483-L483)</f>
        <v>0</v>
      </c>
    </row>
    <row r="484" spans="1:18" s="112" customFormat="1" ht="27" customHeight="1" x14ac:dyDescent="0.2">
      <c r="A484" s="87" t="s">
        <v>23</v>
      </c>
      <c r="B484" s="24"/>
      <c r="C484" s="115" t="s">
        <v>126</v>
      </c>
      <c r="D484" s="115" t="s">
        <v>127</v>
      </c>
      <c r="E484" s="109" t="s">
        <v>20</v>
      </c>
      <c r="F484" s="109">
        <v>0</v>
      </c>
      <c r="G484" s="110">
        <f>F484*$G$4</f>
        <v>0</v>
      </c>
      <c r="H484" s="110">
        <f>G484-I484</f>
        <v>0</v>
      </c>
      <c r="I484" s="110">
        <f>G484*$I$4</f>
        <v>0</v>
      </c>
      <c r="J484" s="109">
        <v>0</v>
      </c>
      <c r="K484" s="110">
        <f>J484*$K$4</f>
        <v>0</v>
      </c>
      <c r="L484" s="110">
        <f>K484-M484</f>
        <v>0</v>
      </c>
      <c r="M484" s="111">
        <f>K484*$M$4</f>
        <v>0</v>
      </c>
      <c r="N484" s="109"/>
      <c r="O484" s="123"/>
      <c r="P484" s="212">
        <f>Q484-Q486</f>
        <v>33086.461740000006</v>
      </c>
      <c r="Q484" s="212">
        <f>IF(SUM($J482:$J484)&gt;500000,(500000*0.2)-((SUM($I482:$I484)+SUM($M482:$M484))),IF(SUM($J482:$J484)+SUM($F482:$F484)&gt;500000,(SUM($J482:$J484)*0.2)+((500000-SUM($J482:$J484))*0.05)-(SUM($I482:$I484)+SUM($M482:$M484)),IF(SUM($J482:$J484)+SUM($F482:$F484)&lt;500000,((SUM($J482:$J484)*0.2)+(SUM($F482:$F484)*0.05))-(SUM($I482:$I484)+SUM($M482:$M484)),"n/a")))</f>
        <v>33086.461740000006</v>
      </c>
      <c r="R484" s="34">
        <f>SUM(Q484-H484-L484)</f>
        <v>33086.461740000006</v>
      </c>
    </row>
    <row r="485" spans="1:18" s="112" customFormat="1" ht="27" customHeight="1" x14ac:dyDescent="0.2">
      <c r="A485" s="151" t="s">
        <v>24</v>
      </c>
      <c r="B485" s="22"/>
      <c r="C485" s="151" t="s">
        <v>126</v>
      </c>
      <c r="D485" s="151" t="s">
        <v>127</v>
      </c>
      <c r="E485" s="151"/>
      <c r="F485" s="156">
        <f t="shared" ref="F485:M485" si="81">SUM(F481:F484)</f>
        <v>849359.22</v>
      </c>
      <c r="G485" s="157">
        <f t="shared" si="81"/>
        <v>0</v>
      </c>
      <c r="H485" s="157">
        <f t="shared" si="81"/>
        <v>0</v>
      </c>
      <c r="I485" s="157">
        <f t="shared" si="81"/>
        <v>0</v>
      </c>
      <c r="J485" s="156">
        <f t="shared" si="81"/>
        <v>88507.7</v>
      </c>
      <c r="K485" s="157">
        <f t="shared" si="81"/>
        <v>17701.54</v>
      </c>
      <c r="L485" s="157">
        <f t="shared" si="81"/>
        <v>17170.493800000004</v>
      </c>
      <c r="M485" s="158">
        <f t="shared" si="81"/>
        <v>531.0462</v>
      </c>
      <c r="N485" s="120"/>
      <c r="O485" s="159"/>
      <c r="P485" s="157">
        <f>SUM(P481:P484)</f>
        <v>39185.191740000009</v>
      </c>
      <c r="Q485" s="157"/>
      <c r="R485" s="23">
        <f>SUM(R482:R484)</f>
        <v>22014.695500000005</v>
      </c>
    </row>
    <row r="486" spans="1:18" s="28" customFormat="1" ht="4.1500000000000004" customHeight="1" x14ac:dyDescent="0.2">
      <c r="A486" s="68"/>
      <c r="B486" s="60"/>
      <c r="C486" s="70"/>
      <c r="D486" s="70"/>
      <c r="E486" s="70"/>
      <c r="F486" s="70"/>
      <c r="G486" s="71"/>
      <c r="H486" s="71"/>
      <c r="I486" s="71"/>
      <c r="J486" s="70"/>
      <c r="K486" s="71"/>
      <c r="L486" s="71"/>
      <c r="M486" s="71"/>
      <c r="N486" s="38"/>
      <c r="O486" s="35"/>
      <c r="P486" s="73"/>
      <c r="Q486" s="74"/>
      <c r="R486" s="69"/>
    </row>
    <row r="487" spans="1:18" s="149" customFormat="1" ht="27" customHeight="1" x14ac:dyDescent="0.25">
      <c r="A487" s="140" t="s">
        <v>19</v>
      </c>
      <c r="B487" s="24"/>
      <c r="C487" s="141" t="s">
        <v>128</v>
      </c>
      <c r="D487" s="141" t="s">
        <v>134</v>
      </c>
      <c r="E487" s="141" t="s">
        <v>20</v>
      </c>
      <c r="F487" s="141">
        <v>21715</v>
      </c>
      <c r="G487" s="259">
        <f>F487*$G$4</f>
        <v>1085.75</v>
      </c>
      <c r="H487" s="259">
        <f>G487-I487</f>
        <v>1053.1775</v>
      </c>
      <c r="I487" s="259">
        <f>G487*$I$4</f>
        <v>32.572499999999998</v>
      </c>
      <c r="J487" s="141">
        <v>0</v>
      </c>
      <c r="K487" s="259">
        <f>J487*$K$4</f>
        <v>0</v>
      </c>
      <c r="L487" s="259">
        <f>K487-M487</f>
        <v>0</v>
      </c>
      <c r="M487" s="260">
        <f>K487*$M$4</f>
        <v>0</v>
      </c>
      <c r="N487" s="141"/>
      <c r="O487" s="261"/>
      <c r="P487" s="262">
        <f>Q487</f>
        <v>1053.1775</v>
      </c>
      <c r="Q487" s="262">
        <f>IF($J487&gt;500000,(500000*0.2)-($I487+$M487),IF($J487+$F487&gt;500000,($J487*0.2)+((500000-$J487)*0.05)-($I487+$M487),IF($J487+$F487&lt;500000,(($J487*0.2)+($F487*0.05))-($I487+$M487),"n/a")))</f>
        <v>1053.1775</v>
      </c>
      <c r="R487" s="34">
        <f>SUM(Q487-H487-L487)</f>
        <v>0</v>
      </c>
    </row>
    <row r="488" spans="1:18" s="149" customFormat="1" ht="27" customHeight="1" thickBot="1" x14ac:dyDescent="0.3">
      <c r="A488" s="140" t="s">
        <v>21</v>
      </c>
      <c r="B488" s="77"/>
      <c r="C488" s="141" t="s">
        <v>128</v>
      </c>
      <c r="D488" s="141" t="s">
        <v>134</v>
      </c>
      <c r="E488" s="141" t="s">
        <v>20</v>
      </c>
      <c r="F488" s="141">
        <v>27310</v>
      </c>
      <c r="G488" s="259">
        <f>F488*$G$4</f>
        <v>1365.5</v>
      </c>
      <c r="H488" s="259">
        <f>G488-I488</f>
        <v>1324.5350000000001</v>
      </c>
      <c r="I488" s="259">
        <f>G488*$I$4</f>
        <v>40.964999999999996</v>
      </c>
      <c r="J488" s="141">
        <v>0</v>
      </c>
      <c r="K488" s="259">
        <f>J488*$K$4</f>
        <v>0</v>
      </c>
      <c r="L488" s="259">
        <f>K488-M488</f>
        <v>0</v>
      </c>
      <c r="M488" s="260">
        <f>K488*$M$4</f>
        <v>0</v>
      </c>
      <c r="N488" s="141"/>
      <c r="O488" s="261"/>
      <c r="P488" s="262">
        <v>0</v>
      </c>
      <c r="Q488" s="262">
        <v>0</v>
      </c>
      <c r="R488" s="78">
        <f>SUM(Q488-H488-L488)</f>
        <v>-1324.5350000000001</v>
      </c>
    </row>
    <row r="489" spans="1:18" s="112" customFormat="1" ht="27" customHeight="1" thickBot="1" x14ac:dyDescent="0.25">
      <c r="A489" s="150" t="s">
        <v>22</v>
      </c>
      <c r="B489" s="58"/>
      <c r="C489" s="152" t="s">
        <v>128</v>
      </c>
      <c r="D489" s="152" t="s">
        <v>134</v>
      </c>
      <c r="E489" s="153" t="s">
        <v>20</v>
      </c>
      <c r="F489" s="153">
        <v>0</v>
      </c>
      <c r="G489" s="145">
        <f>F489*$G$4</f>
        <v>0</v>
      </c>
      <c r="H489" s="145">
        <f>G489-I489</f>
        <v>0</v>
      </c>
      <c r="I489" s="145">
        <f>G489*$I$4</f>
        <v>0</v>
      </c>
      <c r="J489" s="153">
        <v>0</v>
      </c>
      <c r="K489" s="145">
        <f>J489*$K$4</f>
        <v>0</v>
      </c>
      <c r="L489" s="145">
        <f>K489-M489</f>
        <v>0</v>
      </c>
      <c r="M489" s="154">
        <f>K489*$M$4</f>
        <v>0</v>
      </c>
      <c r="N489" s="109"/>
      <c r="O489" s="155"/>
      <c r="P489" s="252">
        <f>Q489-Q488</f>
        <v>0</v>
      </c>
      <c r="Q489" s="252">
        <v>0</v>
      </c>
      <c r="R489" s="65">
        <f>SUM(Q489-H489-L489)</f>
        <v>0</v>
      </c>
    </row>
    <row r="490" spans="1:18" s="112" customFormat="1" ht="27" customHeight="1" x14ac:dyDescent="0.2">
      <c r="A490" s="87" t="s">
        <v>23</v>
      </c>
      <c r="B490" s="24"/>
      <c r="C490" s="115" t="s">
        <v>128</v>
      </c>
      <c r="D490" s="115" t="s">
        <v>134</v>
      </c>
      <c r="E490" s="109" t="s">
        <v>20</v>
      </c>
      <c r="F490" s="109">
        <v>0</v>
      </c>
      <c r="G490" s="110">
        <f>F490*$G$4</f>
        <v>0</v>
      </c>
      <c r="H490" s="110">
        <f>G490-I490</f>
        <v>0</v>
      </c>
      <c r="I490" s="110">
        <f>G490*$I$4</f>
        <v>0</v>
      </c>
      <c r="J490" s="109">
        <v>0</v>
      </c>
      <c r="K490" s="110">
        <f>J490*$K$4</f>
        <v>0</v>
      </c>
      <c r="L490" s="110">
        <f>K490-M490</f>
        <v>0</v>
      </c>
      <c r="M490" s="111">
        <f>K490*$M$4</f>
        <v>0</v>
      </c>
      <c r="N490" s="109"/>
      <c r="O490" s="123"/>
      <c r="P490" s="212">
        <f>Q490-Q492</f>
        <v>1324.5350000000001</v>
      </c>
      <c r="Q490" s="212">
        <f>IF(SUM($J488:$J490)&gt;500000,(500000*0.2)-((SUM($I488:$I490)+SUM($M488:$M490))),IF(SUM($J488:$J490)+SUM($F488:$F490)&gt;500000,(SUM($J488:$J490)*0.2)+((500000-SUM($J488:$J490))*0.05)-(SUM($I488:$I490)+SUM($M488:$M490)),IF(SUM($J488:$J490)+SUM($F488:$F490)&lt;500000,((SUM($J488:$J490)*0.2)+(SUM($F488:$F490)*0.05))-(SUM($I488:$I490)+SUM($M488:$M490)),"n/a")))</f>
        <v>1324.5350000000001</v>
      </c>
      <c r="R490" s="34">
        <f>SUM(Q490-H490-L490)</f>
        <v>1324.5350000000001</v>
      </c>
    </row>
    <row r="491" spans="1:18" s="112" customFormat="1" ht="27" customHeight="1" x14ac:dyDescent="0.2">
      <c r="A491" s="151" t="s">
        <v>24</v>
      </c>
      <c r="B491" s="22"/>
      <c r="C491" s="151" t="s">
        <v>128</v>
      </c>
      <c r="D491" s="151" t="s">
        <v>134</v>
      </c>
      <c r="E491" s="151"/>
      <c r="F491" s="156">
        <f t="shared" ref="F491:M491" si="82">SUM(F487:F490)</f>
        <v>49025</v>
      </c>
      <c r="G491" s="157">
        <f t="shared" si="82"/>
        <v>2451.25</v>
      </c>
      <c r="H491" s="157">
        <f t="shared" si="82"/>
        <v>2377.7125000000001</v>
      </c>
      <c r="I491" s="157">
        <f t="shared" si="82"/>
        <v>73.537499999999994</v>
      </c>
      <c r="J491" s="156">
        <f t="shared" si="82"/>
        <v>0</v>
      </c>
      <c r="K491" s="157">
        <f t="shared" si="82"/>
        <v>0</v>
      </c>
      <c r="L491" s="157">
        <f t="shared" si="82"/>
        <v>0</v>
      </c>
      <c r="M491" s="158">
        <f t="shared" si="82"/>
        <v>0</v>
      </c>
      <c r="N491" s="120"/>
      <c r="O491" s="159"/>
      <c r="P491" s="157">
        <f>SUM(P487:P490)</f>
        <v>2377.7125000000001</v>
      </c>
      <c r="Q491" s="157"/>
      <c r="R491" s="23">
        <f>SUM(R488:R490)</f>
        <v>0</v>
      </c>
    </row>
    <row r="492" spans="1:18" s="28" customFormat="1" ht="4.1500000000000004" customHeight="1" x14ac:dyDescent="0.2">
      <c r="A492" s="68"/>
      <c r="B492" s="60"/>
      <c r="C492" s="70"/>
      <c r="D492" s="70"/>
      <c r="E492" s="70"/>
      <c r="F492" s="70"/>
      <c r="G492" s="71"/>
      <c r="H492" s="71"/>
      <c r="I492" s="71"/>
      <c r="J492" s="70"/>
      <c r="K492" s="71"/>
      <c r="L492" s="71"/>
      <c r="M492" s="71"/>
      <c r="N492" s="38"/>
      <c r="O492" s="35"/>
      <c r="P492" s="73"/>
      <c r="Q492" s="74"/>
      <c r="R492" s="69"/>
    </row>
    <row r="493" spans="1:18" s="149" customFormat="1" ht="27" customHeight="1" x14ac:dyDescent="0.25">
      <c r="A493" s="140" t="s">
        <v>19</v>
      </c>
      <c r="B493" s="24"/>
      <c r="C493" s="141" t="s">
        <v>128</v>
      </c>
      <c r="D493" s="141" t="s">
        <v>133</v>
      </c>
      <c r="E493" s="141" t="s">
        <v>20</v>
      </c>
      <c r="F493" s="141">
        <v>4665</v>
      </c>
      <c r="G493" s="259">
        <f>F493*$G$4</f>
        <v>233.25</v>
      </c>
      <c r="H493" s="259">
        <f>G493-I493</f>
        <v>226.2525</v>
      </c>
      <c r="I493" s="259">
        <f>G493*$I$4</f>
        <v>6.9974999999999996</v>
      </c>
      <c r="J493" s="141">
        <v>0</v>
      </c>
      <c r="K493" s="259">
        <f>J493*$K$4</f>
        <v>0</v>
      </c>
      <c r="L493" s="259">
        <f>K493-M493</f>
        <v>0</v>
      </c>
      <c r="M493" s="260">
        <f>K493*$M$4</f>
        <v>0</v>
      </c>
      <c r="N493" s="141"/>
      <c r="O493" s="261"/>
      <c r="P493" s="262">
        <f>Q493</f>
        <v>226.2525</v>
      </c>
      <c r="Q493" s="262">
        <f>IF($J493&gt;500000,(500000*0.2)-($I493+$M493),IF($J493+$F493&gt;500000,($J493*0.2)+((500000-$J493)*0.05)-($I493+$M493),IF($J493+$F493&lt;500000,(($J493*0.2)+($F493*0.05))-($I493+$M493),"n/a")))</f>
        <v>226.2525</v>
      </c>
      <c r="R493" s="34">
        <f>SUM(Q493-H493-L493)</f>
        <v>0</v>
      </c>
    </row>
    <row r="494" spans="1:18" s="149" customFormat="1" ht="27" customHeight="1" thickBot="1" x14ac:dyDescent="0.3">
      <c r="A494" s="140" t="s">
        <v>21</v>
      </c>
      <c r="B494" s="77"/>
      <c r="C494" s="141" t="s">
        <v>128</v>
      </c>
      <c r="D494" s="141" t="s">
        <v>133</v>
      </c>
      <c r="E494" s="141" t="s">
        <v>20</v>
      </c>
      <c r="F494" s="141">
        <v>8730</v>
      </c>
      <c r="G494" s="259">
        <f>F494*$G$4</f>
        <v>436.5</v>
      </c>
      <c r="H494" s="259">
        <f>G494-I494</f>
        <v>423.40499999999997</v>
      </c>
      <c r="I494" s="259">
        <f>G494*$I$4</f>
        <v>13.094999999999999</v>
      </c>
      <c r="J494" s="141">
        <v>0</v>
      </c>
      <c r="K494" s="259">
        <f>J494*$K$4</f>
        <v>0</v>
      </c>
      <c r="L494" s="259">
        <f>K494-M494</f>
        <v>0</v>
      </c>
      <c r="M494" s="260">
        <f>K494*$M$4</f>
        <v>0</v>
      </c>
      <c r="N494" s="141"/>
      <c r="O494" s="261"/>
      <c r="P494" s="262">
        <v>0</v>
      </c>
      <c r="Q494" s="262">
        <v>0</v>
      </c>
      <c r="R494" s="78">
        <f>SUM(Q494-H494-L494)</f>
        <v>-423.40499999999997</v>
      </c>
    </row>
    <row r="495" spans="1:18" s="112" customFormat="1" ht="27" customHeight="1" thickBot="1" x14ac:dyDescent="0.25">
      <c r="A495" s="150" t="s">
        <v>22</v>
      </c>
      <c r="B495" s="58"/>
      <c r="C495" s="152" t="s">
        <v>128</v>
      </c>
      <c r="D495" s="152" t="s">
        <v>133</v>
      </c>
      <c r="E495" s="153" t="s">
        <v>20</v>
      </c>
      <c r="F495" s="153">
        <v>0</v>
      </c>
      <c r="G495" s="145">
        <f>F495*$G$4</f>
        <v>0</v>
      </c>
      <c r="H495" s="145">
        <f>G495-I495</f>
        <v>0</v>
      </c>
      <c r="I495" s="145">
        <f>G495*$I$4</f>
        <v>0</v>
      </c>
      <c r="J495" s="153">
        <v>0</v>
      </c>
      <c r="K495" s="145">
        <f>J495*$K$4</f>
        <v>0</v>
      </c>
      <c r="L495" s="145">
        <f>K495-M495</f>
        <v>0</v>
      </c>
      <c r="M495" s="154">
        <f>K495*$M$4</f>
        <v>0</v>
      </c>
      <c r="N495" s="109"/>
      <c r="O495" s="155"/>
      <c r="P495" s="252">
        <v>0</v>
      </c>
      <c r="Q495" s="252">
        <v>0</v>
      </c>
      <c r="R495" s="65">
        <f>SUM(Q495-H495-L495)</f>
        <v>0</v>
      </c>
    </row>
    <row r="496" spans="1:18" s="112" customFormat="1" ht="27" customHeight="1" x14ac:dyDescent="0.2">
      <c r="A496" s="87" t="s">
        <v>23</v>
      </c>
      <c r="B496" s="24"/>
      <c r="C496" s="115" t="s">
        <v>128</v>
      </c>
      <c r="D496" s="115" t="s">
        <v>133</v>
      </c>
      <c r="E496" s="109" t="s">
        <v>20</v>
      </c>
      <c r="F496" s="109">
        <v>0</v>
      </c>
      <c r="G496" s="110">
        <f>F496*$G$4</f>
        <v>0</v>
      </c>
      <c r="H496" s="110">
        <f>G496-I496</f>
        <v>0</v>
      </c>
      <c r="I496" s="110">
        <f>G496*$I$4</f>
        <v>0</v>
      </c>
      <c r="J496" s="109">
        <v>0</v>
      </c>
      <c r="K496" s="110">
        <f>J496*$K$4</f>
        <v>0</v>
      </c>
      <c r="L496" s="110">
        <f>K496-M496</f>
        <v>0</v>
      </c>
      <c r="M496" s="111">
        <f>K496*$M$4</f>
        <v>0</v>
      </c>
      <c r="N496" s="109"/>
      <c r="O496" s="123"/>
      <c r="P496" s="212">
        <v>0</v>
      </c>
      <c r="Q496" s="212">
        <v>0</v>
      </c>
      <c r="R496" s="34">
        <f>SUM(Q496-H496-L496)</f>
        <v>0</v>
      </c>
    </row>
    <row r="497" spans="1:18" s="112" customFormat="1" ht="27" customHeight="1" x14ac:dyDescent="0.2">
      <c r="A497" s="151" t="s">
        <v>24</v>
      </c>
      <c r="B497" s="22"/>
      <c r="C497" s="151" t="s">
        <v>128</v>
      </c>
      <c r="D497" s="151" t="s">
        <v>133</v>
      </c>
      <c r="E497" s="151"/>
      <c r="F497" s="156">
        <f t="shared" ref="F497:M497" si="83">SUM(F493:F496)</f>
        <v>13395</v>
      </c>
      <c r="G497" s="157">
        <f t="shared" si="83"/>
        <v>669.75</v>
      </c>
      <c r="H497" s="157">
        <f t="shared" si="83"/>
        <v>649.65750000000003</v>
      </c>
      <c r="I497" s="157">
        <f t="shared" si="83"/>
        <v>20.092499999999998</v>
      </c>
      <c r="J497" s="156">
        <f t="shared" si="83"/>
        <v>0</v>
      </c>
      <c r="K497" s="157">
        <f t="shared" si="83"/>
        <v>0</v>
      </c>
      <c r="L497" s="157">
        <f t="shared" si="83"/>
        <v>0</v>
      </c>
      <c r="M497" s="158">
        <f t="shared" si="83"/>
        <v>0</v>
      </c>
      <c r="N497" s="120"/>
      <c r="O497" s="159"/>
      <c r="P497" s="157">
        <f>SUM(P493:P496)</f>
        <v>226.2525</v>
      </c>
      <c r="Q497" s="157"/>
      <c r="R497" s="23">
        <f>SUM(R494:R496)</f>
        <v>-423.40499999999997</v>
      </c>
    </row>
    <row r="498" spans="1:18" s="28" customFormat="1" ht="4.1500000000000004" customHeight="1" x14ac:dyDescent="0.2">
      <c r="A498" s="68"/>
      <c r="B498" s="60"/>
      <c r="C498" s="70"/>
      <c r="D498" s="70"/>
      <c r="E498" s="70"/>
      <c r="F498" s="70"/>
      <c r="G498" s="71"/>
      <c r="H498" s="71"/>
      <c r="I498" s="71"/>
      <c r="J498" s="70"/>
      <c r="K498" s="71"/>
      <c r="L498" s="71"/>
      <c r="M498" s="71"/>
      <c r="N498" s="38"/>
      <c r="O498" s="68"/>
      <c r="P498" s="73"/>
      <c r="Q498" s="74"/>
      <c r="R498" s="69"/>
    </row>
    <row r="499" spans="1:18" s="149" customFormat="1" ht="27" customHeight="1" x14ac:dyDescent="0.25">
      <c r="A499" s="140" t="s">
        <v>19</v>
      </c>
      <c r="B499" s="24"/>
      <c r="C499" s="141" t="s">
        <v>128</v>
      </c>
      <c r="D499" s="141" t="s">
        <v>129</v>
      </c>
      <c r="E499" s="141" t="s">
        <v>20</v>
      </c>
      <c r="F499" s="141">
        <v>0</v>
      </c>
      <c r="G499" s="259">
        <f>F499*$G$4</f>
        <v>0</v>
      </c>
      <c r="H499" s="259">
        <f>G499-I499</f>
        <v>0</v>
      </c>
      <c r="I499" s="259">
        <f>G499*$I$4</f>
        <v>0</v>
      </c>
      <c r="J499" s="141">
        <v>0</v>
      </c>
      <c r="K499" s="259">
        <f>J499*$K$4</f>
        <v>0</v>
      </c>
      <c r="L499" s="259">
        <f>K499-M499</f>
        <v>0</v>
      </c>
      <c r="M499" s="260">
        <f>K499*$M$4</f>
        <v>0</v>
      </c>
      <c r="N499" s="141"/>
      <c r="O499" s="261"/>
      <c r="P499" s="262">
        <f>Q499</f>
        <v>0</v>
      </c>
      <c r="Q499" s="262">
        <f>IF($J499&gt;500000,(500000*0.2)-($I499+$M499),IF($J499+$F499&gt;500000,($J499*0.2)+((500000-$J499)*0.05)-($I499+$M499),IF($J499+$F499&lt;500000,(($J499*0.2)+($F499*0.05))-($I499+$M499),"n/a")))</f>
        <v>0</v>
      </c>
      <c r="R499" s="34">
        <f>SUM(Q499-H499-L499)</f>
        <v>0</v>
      </c>
    </row>
    <row r="500" spans="1:18" s="149" customFormat="1" ht="27" customHeight="1" thickBot="1" x14ac:dyDescent="0.3">
      <c r="A500" s="140" t="s">
        <v>21</v>
      </c>
      <c r="B500" s="77"/>
      <c r="C500" s="141" t="s">
        <v>128</v>
      </c>
      <c r="D500" s="141" t="s">
        <v>129</v>
      </c>
      <c r="E500" s="141" t="s">
        <v>20</v>
      </c>
      <c r="F500" s="141">
        <v>0</v>
      </c>
      <c r="G500" s="259">
        <f>F500*$G$4</f>
        <v>0</v>
      </c>
      <c r="H500" s="259">
        <f>G500-I500</f>
        <v>0</v>
      </c>
      <c r="I500" s="259">
        <f>G500*$I$4</f>
        <v>0</v>
      </c>
      <c r="J500" s="141">
        <v>0</v>
      </c>
      <c r="K500" s="259">
        <f>J500*$K$4</f>
        <v>0</v>
      </c>
      <c r="L500" s="259">
        <f>K500-M500</f>
        <v>0</v>
      </c>
      <c r="M500" s="260">
        <f>K500*$M$4</f>
        <v>0</v>
      </c>
      <c r="N500" s="141" t="s">
        <v>366</v>
      </c>
      <c r="O500" s="261"/>
      <c r="P500" s="262">
        <f>Q500-Q499</f>
        <v>0</v>
      </c>
      <c r="Q500" s="262">
        <f>IF(SUM($J499:$J500)&gt;500000,(500000*0.2)-((SUM($I499:$I500)+SUM($M499:$M500))),IF(SUM($J499:$J500)+SUM($F499:$F500)&gt;500000,(SUM($J499:$J500)*0.2)+((500000-SUM($J499:$J500))*0.05)-(SUM($I499:$I500)+SUM($M499:$M500)),IF(SUM($J499:$J500)+SUM($F499:$F500)&lt;500000,((SUM($J499:$J500)*0.2)+(SUM($F499:$F500)*0.05))-(SUM($I499:$I500)+SUM($M499:$M500)),"n/a")))</f>
        <v>0</v>
      </c>
      <c r="R500" s="78">
        <f>SUM(Q500-H500-L500)</f>
        <v>0</v>
      </c>
    </row>
    <row r="501" spans="1:18" s="112" customFormat="1" ht="27" customHeight="1" thickBot="1" x14ac:dyDescent="0.25">
      <c r="A501" s="150" t="s">
        <v>22</v>
      </c>
      <c r="B501" s="58"/>
      <c r="C501" s="152" t="s">
        <v>128</v>
      </c>
      <c r="D501" s="152" t="s">
        <v>129</v>
      </c>
      <c r="E501" s="153" t="s">
        <v>20</v>
      </c>
      <c r="F501" s="153">
        <v>0</v>
      </c>
      <c r="G501" s="145">
        <f>F501*$G$4</f>
        <v>0</v>
      </c>
      <c r="H501" s="145">
        <f>G501-I501</f>
        <v>0</v>
      </c>
      <c r="I501" s="145">
        <f>G501*$I$4</f>
        <v>0</v>
      </c>
      <c r="J501" s="153">
        <v>0</v>
      </c>
      <c r="K501" s="145">
        <f>J501*$K$4</f>
        <v>0</v>
      </c>
      <c r="L501" s="145">
        <f>K501-M501</f>
        <v>0</v>
      </c>
      <c r="M501" s="154">
        <f>K501*$M$4</f>
        <v>0</v>
      </c>
      <c r="N501" s="109" t="s">
        <v>366</v>
      </c>
      <c r="O501" s="155"/>
      <c r="P501" s="252">
        <f>Q501-Q500</f>
        <v>0</v>
      </c>
      <c r="Q501" s="252">
        <f>IF(SUM($J499:$J501)&gt;500000,(500000*0.2)-((SUM($I499:$I501)+SUM($M499:$M501))),IF(SUM($J499:$J501)+SUM($F499:$F501)&gt;500000,(SUM($J499:$J501)*0.2)+((500000-SUM($J499:$J501))*0.05)-(SUM($I499:$I501)+SUM($M499:$M501)),IF(SUM($J499:$J501)+SUM($F499:$F501)&lt;500000,((SUM($J499:$J501)*0.2)+(SUM($F499:$F501)*0.05))-(SUM($I499:$I501)+SUM($M499:$M501)),"n/a")))</f>
        <v>0</v>
      </c>
      <c r="R501" s="65">
        <f>SUM(Q501-H501-L501)</f>
        <v>0</v>
      </c>
    </row>
    <row r="502" spans="1:18" s="112" customFormat="1" ht="27" customHeight="1" x14ac:dyDescent="0.2">
      <c r="A502" s="87" t="s">
        <v>23</v>
      </c>
      <c r="B502" s="24"/>
      <c r="C502" s="115" t="s">
        <v>128</v>
      </c>
      <c r="D502" s="115" t="s">
        <v>129</v>
      </c>
      <c r="E502" s="109" t="s">
        <v>20</v>
      </c>
      <c r="F502" s="109">
        <v>0</v>
      </c>
      <c r="G502" s="110">
        <f>F502*$G$4</f>
        <v>0</v>
      </c>
      <c r="H502" s="110">
        <f>G502-I502</f>
        <v>0</v>
      </c>
      <c r="I502" s="110">
        <f>G502*$I$4</f>
        <v>0</v>
      </c>
      <c r="J502" s="109">
        <v>0</v>
      </c>
      <c r="K502" s="110">
        <f>J502*$K$4</f>
        <v>0</v>
      </c>
      <c r="L502" s="110">
        <f>K502-M502</f>
        <v>0</v>
      </c>
      <c r="M502" s="111">
        <f>K502*$M$4</f>
        <v>0</v>
      </c>
      <c r="N502" s="109" t="s">
        <v>366</v>
      </c>
      <c r="O502" s="123"/>
      <c r="P502" s="212">
        <f>Q502-Q504</f>
        <v>0</v>
      </c>
      <c r="Q502" s="212">
        <f>IF(SUM($J500:$J502)&gt;500000,(500000*0.2)-((SUM($I500:$I502)+SUM($M500:$M502))),IF(SUM($J500:$J502)+SUM($F500:$F502)&gt;500000,(SUM($J500:$J502)*0.2)+((500000-SUM($J500:$J502))*0.05)-(SUM($I500:$I502)+SUM($M500:$M502)),IF(SUM($J500:$J502)+SUM($F500:$F502)&lt;500000,((SUM($J500:$J502)*0.2)+(SUM($F500:$F502)*0.05))-(SUM($I500:$I502)+SUM($M500:$M502)),"n/a")))</f>
        <v>0</v>
      </c>
      <c r="R502" s="34">
        <f>SUM(Q502-H502-L502)</f>
        <v>0</v>
      </c>
    </row>
    <row r="503" spans="1:18" s="112" customFormat="1" ht="27" customHeight="1" x14ac:dyDescent="0.2">
      <c r="A503" s="151" t="s">
        <v>24</v>
      </c>
      <c r="B503" s="22"/>
      <c r="C503" s="151" t="s">
        <v>128</v>
      </c>
      <c r="D503" s="151" t="s">
        <v>129</v>
      </c>
      <c r="E503" s="151"/>
      <c r="F503" s="156">
        <f t="shared" ref="F503:M503" si="84">SUM(F499:F502)</f>
        <v>0</v>
      </c>
      <c r="G503" s="157">
        <f t="shared" si="84"/>
        <v>0</v>
      </c>
      <c r="H503" s="157">
        <f t="shared" si="84"/>
        <v>0</v>
      </c>
      <c r="I503" s="157">
        <f t="shared" si="84"/>
        <v>0</v>
      </c>
      <c r="J503" s="156">
        <f t="shared" si="84"/>
        <v>0</v>
      </c>
      <c r="K503" s="157">
        <f t="shared" si="84"/>
        <v>0</v>
      </c>
      <c r="L503" s="157">
        <f t="shared" si="84"/>
        <v>0</v>
      </c>
      <c r="M503" s="158">
        <f t="shared" si="84"/>
        <v>0</v>
      </c>
      <c r="N503" s="120"/>
      <c r="O503" s="159"/>
      <c r="P503" s="157">
        <f>SUM(P499:P502)</f>
        <v>0</v>
      </c>
      <c r="Q503" s="157"/>
      <c r="R503" s="23">
        <f>SUM(R500:R502)</f>
        <v>0</v>
      </c>
    </row>
    <row r="504" spans="1:18" s="28" customFormat="1" ht="4.1500000000000004" customHeight="1" x14ac:dyDescent="0.2">
      <c r="A504" s="35"/>
      <c r="B504" s="31"/>
      <c r="C504" s="36"/>
      <c r="D504" s="36"/>
      <c r="E504" s="36"/>
      <c r="F504" s="36"/>
      <c r="G504" s="37"/>
      <c r="H504" s="37"/>
      <c r="I504" s="37"/>
      <c r="J504" s="36"/>
      <c r="K504" s="37"/>
      <c r="L504" s="37"/>
      <c r="M504" s="37"/>
      <c r="N504" s="38"/>
      <c r="O504" s="35"/>
      <c r="P504" s="39"/>
      <c r="Q504" s="40"/>
    </row>
    <row r="505" spans="1:18" s="149" customFormat="1" ht="27" customHeight="1" x14ac:dyDescent="0.25">
      <c r="A505" s="140" t="s">
        <v>19</v>
      </c>
      <c r="B505" s="24"/>
      <c r="C505" s="141" t="s">
        <v>128</v>
      </c>
      <c r="D505" s="141" t="s">
        <v>131</v>
      </c>
      <c r="E505" s="141" t="s">
        <v>20</v>
      </c>
      <c r="F505" s="141">
        <v>21178</v>
      </c>
      <c r="G505" s="259">
        <f>F505*$G$4</f>
        <v>1058.9000000000001</v>
      </c>
      <c r="H505" s="259">
        <f>G505-I505</f>
        <v>1027.133</v>
      </c>
      <c r="I505" s="259">
        <f>G505*$I$4</f>
        <v>31.767000000000003</v>
      </c>
      <c r="J505" s="141">
        <v>0</v>
      </c>
      <c r="K505" s="259">
        <f>J505*$K$4</f>
        <v>0</v>
      </c>
      <c r="L505" s="259">
        <f>K505-M505</f>
        <v>0</v>
      </c>
      <c r="M505" s="260">
        <f>K505*$M$4</f>
        <v>0</v>
      </c>
      <c r="N505" s="141"/>
      <c r="O505" s="261"/>
      <c r="P505" s="262">
        <f>Q505</f>
        <v>1027.133</v>
      </c>
      <c r="Q505" s="262">
        <f>IF($J505&gt;500000,(500000*0.2)-($I505+$M505),IF($J505+$F505&gt;500000,($J505*0.2)+((500000-$J505)*0.05)-($I505+$M505),IF($J505+$F505&lt;500000,(($J505*0.2)+($F505*0.05))-($I505+$M505),"n/a")))</f>
        <v>1027.133</v>
      </c>
      <c r="R505" s="34">
        <f>SUM(Q505-H505-L505)</f>
        <v>0</v>
      </c>
    </row>
    <row r="506" spans="1:18" s="149" customFormat="1" ht="27" customHeight="1" thickBot="1" x14ac:dyDescent="0.3">
      <c r="A506" s="140" t="s">
        <v>21</v>
      </c>
      <c r="B506" s="77"/>
      <c r="C506" s="141" t="s">
        <v>128</v>
      </c>
      <c r="D506" s="141" t="s">
        <v>131</v>
      </c>
      <c r="E506" s="141" t="s">
        <v>20</v>
      </c>
      <c r="F506" s="141">
        <v>24153</v>
      </c>
      <c r="G506" s="259">
        <f>F506*$G$4</f>
        <v>1207.6500000000001</v>
      </c>
      <c r="H506" s="259">
        <f>G506-I506</f>
        <v>1171.4205000000002</v>
      </c>
      <c r="I506" s="259">
        <f>G506*$I$4</f>
        <v>36.229500000000002</v>
      </c>
      <c r="J506" s="141">
        <v>0</v>
      </c>
      <c r="K506" s="259">
        <f>J506*$K$4</f>
        <v>0</v>
      </c>
      <c r="L506" s="259">
        <f>K506-M506</f>
        <v>0</v>
      </c>
      <c r="M506" s="260">
        <f>K506*$M$4</f>
        <v>0</v>
      </c>
      <c r="N506" s="141"/>
      <c r="O506" s="261"/>
      <c r="P506" s="262">
        <f>Q506-Q505</f>
        <v>1171.4204999999999</v>
      </c>
      <c r="Q506" s="262">
        <f>IF(SUM($J505:$J506)&gt;500000,(500000*0.2)-((SUM($I505:$I506)+SUM($M505:$M506))),IF(SUM($J505:$J506)+SUM($F505:$F506)&gt;500000,(SUM($J505:$J506)*0.2)+((500000-SUM($J505:$J506))*0.05)-(SUM($I505:$I506)+SUM($M505:$M506)),IF(SUM($J505:$J506)+SUM($F505:$F506)&lt;500000,((SUM($J505:$J506)*0.2)+(SUM($F505:$F506)*0.05))-(SUM($I505:$I506)+SUM($M505:$M506)),"n/a")))</f>
        <v>2198.5535</v>
      </c>
      <c r="R506" s="78">
        <f>SUM(Q506-H506-L506)</f>
        <v>1027.1329999999998</v>
      </c>
    </row>
    <row r="507" spans="1:18" s="112" customFormat="1" ht="27" customHeight="1" thickBot="1" x14ac:dyDescent="0.25">
      <c r="A507" s="150" t="s">
        <v>22</v>
      </c>
      <c r="B507" s="58"/>
      <c r="C507" s="152" t="s">
        <v>128</v>
      </c>
      <c r="D507" s="152" t="s">
        <v>131</v>
      </c>
      <c r="E507" s="153" t="s">
        <v>20</v>
      </c>
      <c r="F507" s="153">
        <v>0</v>
      </c>
      <c r="G507" s="145">
        <f>F507*$G$4</f>
        <v>0</v>
      </c>
      <c r="H507" s="145">
        <f>G507-I507</f>
        <v>0</v>
      </c>
      <c r="I507" s="145">
        <f>G507*$I$4</f>
        <v>0</v>
      </c>
      <c r="J507" s="153">
        <v>0</v>
      </c>
      <c r="K507" s="145">
        <f>J507*$K$4</f>
        <v>0</v>
      </c>
      <c r="L507" s="145">
        <f>K507-M507</f>
        <v>0</v>
      </c>
      <c r="M507" s="154">
        <f>K507*$M$4</f>
        <v>0</v>
      </c>
      <c r="N507" s="109"/>
      <c r="O507" s="155"/>
      <c r="P507" s="252">
        <f>Q507-Q506</f>
        <v>0</v>
      </c>
      <c r="Q507" s="252">
        <f>IF(SUM($J505:$J507)&gt;500000,(500000*0.2)-((SUM($I505:$I507)+SUM($M505:$M507))),IF(SUM($J505:$J507)+SUM($F505:$F507)&gt;500000,(SUM($J505:$J507)*0.2)+((500000-SUM($J505:$J507))*0.05)-(SUM($I505:$I507)+SUM($M505:$M507)),IF(SUM($J505:$J507)+SUM($F505:$F507)&lt;500000,((SUM($J505:$J507)*0.2)+(SUM($F505:$F507)*0.05))-(SUM($I505:$I507)+SUM($M505:$M507)),"n/a")))</f>
        <v>2198.5535</v>
      </c>
      <c r="R507" s="65">
        <f>SUM(Q507-H507-L507)</f>
        <v>2198.5535</v>
      </c>
    </row>
    <row r="508" spans="1:18" s="112" customFormat="1" ht="27" customHeight="1" x14ac:dyDescent="0.2">
      <c r="A508" s="87" t="s">
        <v>23</v>
      </c>
      <c r="B508" s="24"/>
      <c r="C508" s="115" t="s">
        <v>128</v>
      </c>
      <c r="D508" s="115" t="s">
        <v>131</v>
      </c>
      <c r="E508" s="109" t="s">
        <v>20</v>
      </c>
      <c r="F508" s="109">
        <v>0</v>
      </c>
      <c r="G508" s="110">
        <f>F508*$G$4</f>
        <v>0</v>
      </c>
      <c r="H508" s="110">
        <f>G508-I508</f>
        <v>0</v>
      </c>
      <c r="I508" s="110">
        <f>G508*$I$4</f>
        <v>0</v>
      </c>
      <c r="J508" s="109">
        <v>0</v>
      </c>
      <c r="K508" s="110">
        <f>J508*$K$4</f>
        <v>0</v>
      </c>
      <c r="L508" s="110">
        <f>K508-M508</f>
        <v>0</v>
      </c>
      <c r="M508" s="111">
        <f>K508*$M$4</f>
        <v>0</v>
      </c>
      <c r="N508" s="109"/>
      <c r="O508" s="123"/>
      <c r="P508" s="212">
        <f>Q508-Q510</f>
        <v>1171.4205000000002</v>
      </c>
      <c r="Q508" s="212">
        <f>IF(SUM($J506:$J508)&gt;500000,(500000*0.2)-((SUM($I506:$I508)+SUM($M506:$M508))),IF(SUM($J506:$J508)+SUM($F506:$F508)&gt;500000,(SUM($J506:$J508)*0.2)+((500000-SUM($J506:$J508))*0.05)-(SUM($I506:$I508)+SUM($M506:$M508)),IF(SUM($J506:$J508)+SUM($F506:$F508)&lt;500000,((SUM($J506:$J508)*0.2)+(SUM($F506:$F508)*0.05))-(SUM($I506:$I508)+SUM($M506:$M508)),"n/a")))</f>
        <v>1171.4205000000002</v>
      </c>
      <c r="R508" s="34">
        <f>SUM(Q508-H508-L508)</f>
        <v>1171.4205000000002</v>
      </c>
    </row>
    <row r="509" spans="1:18" s="112" customFormat="1" ht="27" customHeight="1" x14ac:dyDescent="0.2">
      <c r="A509" s="151" t="s">
        <v>24</v>
      </c>
      <c r="B509" s="22"/>
      <c r="C509" s="151" t="s">
        <v>128</v>
      </c>
      <c r="D509" s="151" t="s">
        <v>131</v>
      </c>
      <c r="E509" s="151"/>
      <c r="F509" s="156">
        <f t="shared" ref="F509:M509" si="85">SUM(F505:F508)</f>
        <v>45331</v>
      </c>
      <c r="G509" s="157">
        <f t="shared" si="85"/>
        <v>2266.5500000000002</v>
      </c>
      <c r="H509" s="157">
        <f t="shared" si="85"/>
        <v>2198.5535</v>
      </c>
      <c r="I509" s="157">
        <f t="shared" si="85"/>
        <v>67.996499999999997</v>
      </c>
      <c r="J509" s="156">
        <f t="shared" si="85"/>
        <v>0</v>
      </c>
      <c r="K509" s="157">
        <f t="shared" si="85"/>
        <v>0</v>
      </c>
      <c r="L509" s="157">
        <f t="shared" si="85"/>
        <v>0</v>
      </c>
      <c r="M509" s="158">
        <f t="shared" si="85"/>
        <v>0</v>
      </c>
      <c r="N509" s="120"/>
      <c r="O509" s="159"/>
      <c r="P509" s="157">
        <f>SUM(P505:P508)</f>
        <v>3369.9740000000002</v>
      </c>
      <c r="Q509" s="157"/>
      <c r="R509" s="23">
        <f>SUM(R506:R508)</f>
        <v>4397.107</v>
      </c>
    </row>
    <row r="510" spans="1:18" s="28" customFormat="1" ht="4.1500000000000004" customHeight="1" x14ac:dyDescent="0.2">
      <c r="A510" s="68"/>
      <c r="B510" s="60"/>
      <c r="C510" s="70"/>
      <c r="D510" s="70"/>
      <c r="E510" s="70"/>
      <c r="F510" s="70"/>
      <c r="G510" s="71"/>
      <c r="H510" s="71"/>
      <c r="I510" s="71"/>
      <c r="J510" s="70"/>
      <c r="K510" s="71"/>
      <c r="L510" s="71"/>
      <c r="M510" s="71"/>
      <c r="N510" s="38"/>
      <c r="O510" s="35"/>
      <c r="P510" s="73"/>
      <c r="Q510" s="74"/>
      <c r="R510" s="69"/>
    </row>
    <row r="511" spans="1:18" s="149" customFormat="1" ht="27" customHeight="1" x14ac:dyDescent="0.25">
      <c r="A511" s="140" t="s">
        <v>19</v>
      </c>
      <c r="B511" s="24"/>
      <c r="C511" s="141" t="s">
        <v>128</v>
      </c>
      <c r="D511" s="141" t="s">
        <v>130</v>
      </c>
      <c r="E511" s="141" t="s">
        <v>20</v>
      </c>
      <c r="F511" s="141">
        <v>0</v>
      </c>
      <c r="G511" s="259">
        <f>F511*$G$4</f>
        <v>0</v>
      </c>
      <c r="H511" s="259">
        <f>G511-I511</f>
        <v>0</v>
      </c>
      <c r="I511" s="259">
        <f>G511*$I$4</f>
        <v>0</v>
      </c>
      <c r="J511" s="141">
        <v>0</v>
      </c>
      <c r="K511" s="259">
        <f>J511*$K$4</f>
        <v>0</v>
      </c>
      <c r="L511" s="259">
        <f>K511-M511</f>
        <v>0</v>
      </c>
      <c r="M511" s="260">
        <f>K511*$M$4</f>
        <v>0</v>
      </c>
      <c r="N511" s="141" t="s">
        <v>366</v>
      </c>
      <c r="O511" s="261"/>
      <c r="P511" s="262">
        <f>Q511</f>
        <v>0</v>
      </c>
      <c r="Q511" s="262">
        <f>IF($J511&gt;500000,(500000*0.2)-($I511+$M511),IF($J511+$F511&gt;500000,($J511*0.2)+((500000-$J511)*0.05)-($I511+$M511),IF($J511+$F511&lt;500000,(($J511*0.2)+($F511*0.05))-($I511+$M511),"n/a")))</f>
        <v>0</v>
      </c>
      <c r="R511" s="34">
        <f>SUM(Q511-H511-L511)</f>
        <v>0</v>
      </c>
    </row>
    <row r="512" spans="1:18" s="149" customFormat="1" ht="27" customHeight="1" thickBot="1" x14ac:dyDescent="0.3">
      <c r="A512" s="140" t="s">
        <v>21</v>
      </c>
      <c r="B512" s="24"/>
      <c r="C512" s="141" t="s">
        <v>128</v>
      </c>
      <c r="D512" s="141" t="s">
        <v>130</v>
      </c>
      <c r="E512" s="141" t="s">
        <v>20</v>
      </c>
      <c r="F512" s="141">
        <v>0</v>
      </c>
      <c r="G512" s="259">
        <f>F512*$G$4</f>
        <v>0</v>
      </c>
      <c r="H512" s="259">
        <f>G512-I512</f>
        <v>0</v>
      </c>
      <c r="I512" s="259">
        <f>G512*$I$4</f>
        <v>0</v>
      </c>
      <c r="J512" s="141">
        <v>0</v>
      </c>
      <c r="K512" s="259">
        <f>J512*$K$4</f>
        <v>0</v>
      </c>
      <c r="L512" s="259">
        <f>K512-M512</f>
        <v>0</v>
      </c>
      <c r="M512" s="260">
        <f>K512*$M$4</f>
        <v>0</v>
      </c>
      <c r="N512" s="141"/>
      <c r="O512" s="261"/>
      <c r="P512" s="262">
        <f>Q512-Q511</f>
        <v>0</v>
      </c>
      <c r="Q512" s="262">
        <f>IF(SUM($J511:$J512)&gt;500000,(500000*0.2)-((SUM($I511:$I512)+SUM($M511:$M512))),IF(SUM($J511:$J512)+SUM($F511:$F512)&gt;500000,(SUM($J511:$J512)*0.2)+((500000-SUM($J511:$J512))*0.05)-(SUM($I511:$I512)+SUM($M511:$M512)),IF(SUM($J511:$J512)+SUM($F511:$F512)&lt;500000,((SUM($J511:$J512)*0.2)+(SUM($F511:$F512)*0.05))-(SUM($I511:$I512)+SUM($M511:$M512)),"n/a")))</f>
        <v>0</v>
      </c>
      <c r="R512" s="34">
        <f>SUM(Q512-H512-L512)</f>
        <v>0</v>
      </c>
    </row>
    <row r="513" spans="1:18" s="149" customFormat="1" ht="27" customHeight="1" thickBot="1" x14ac:dyDescent="0.3">
      <c r="A513" s="267" t="s">
        <v>22</v>
      </c>
      <c r="B513" s="58"/>
      <c r="C513" s="268" t="s">
        <v>128</v>
      </c>
      <c r="D513" s="268" t="s">
        <v>130</v>
      </c>
      <c r="E513" s="268" t="s">
        <v>20</v>
      </c>
      <c r="F513" s="268">
        <v>0</v>
      </c>
      <c r="G513" s="269">
        <f>F513*$G$4</f>
        <v>0</v>
      </c>
      <c r="H513" s="269">
        <f>G513-I513</f>
        <v>0</v>
      </c>
      <c r="I513" s="269">
        <f>G513*$I$4</f>
        <v>0</v>
      </c>
      <c r="J513" s="268">
        <v>0</v>
      </c>
      <c r="K513" s="269">
        <f>J513*$K$4</f>
        <v>0</v>
      </c>
      <c r="L513" s="269">
        <f>K513-M513</f>
        <v>0</v>
      </c>
      <c r="M513" s="270">
        <f>K513*$M$4</f>
        <v>0</v>
      </c>
      <c r="N513" s="141"/>
      <c r="O513" s="271"/>
      <c r="P513" s="272">
        <f>Q513-Q512</f>
        <v>0</v>
      </c>
      <c r="Q513" s="272">
        <f>IF(SUM($J511:$J513)&gt;500000,(500000*0.2)-((SUM($I511:$I513)+SUM($M511:$M513))),IF(SUM($J511:$J513)+SUM($F511:$F513)&gt;500000,(SUM($J511:$J513)*0.2)+((500000-SUM($J511:$J513))*0.05)-(SUM($I511:$I513)+SUM($M511:$M513)),IF(SUM($J511:$J513)+SUM($F511:$F513)&lt;500000,((SUM($J511:$J513)*0.2)+(SUM($F511:$F513)*0.05))-(SUM($I511:$I513)+SUM($M511:$M513)),"n/a")))</f>
        <v>0</v>
      </c>
      <c r="R513" s="65">
        <f>SUM(Q513-H513-L513)</f>
        <v>0</v>
      </c>
    </row>
    <row r="514" spans="1:18" s="149" customFormat="1" ht="27" customHeight="1" x14ac:dyDescent="0.25">
      <c r="A514" s="140" t="s">
        <v>23</v>
      </c>
      <c r="B514" s="24"/>
      <c r="C514" s="141" t="s">
        <v>128</v>
      </c>
      <c r="D514" s="141" t="s">
        <v>130</v>
      </c>
      <c r="E514" s="141" t="s">
        <v>20</v>
      </c>
      <c r="F514" s="141">
        <v>0</v>
      </c>
      <c r="G514" s="259">
        <f>F514*$G$4</f>
        <v>0</v>
      </c>
      <c r="H514" s="259">
        <f>G514-I514</f>
        <v>0</v>
      </c>
      <c r="I514" s="259">
        <f>G514*$I$4</f>
        <v>0</v>
      </c>
      <c r="J514" s="141">
        <v>0</v>
      </c>
      <c r="K514" s="259">
        <f>J514*$K$4</f>
        <v>0</v>
      </c>
      <c r="L514" s="259">
        <f>K514-M514</f>
        <v>0</v>
      </c>
      <c r="M514" s="260">
        <f>K514*$M$4</f>
        <v>0</v>
      </c>
      <c r="N514" s="141"/>
      <c r="O514" s="261"/>
      <c r="P514" s="262">
        <f>Q514-Q516</f>
        <v>0</v>
      </c>
      <c r="Q514" s="262">
        <f>IF(SUM($J512:$J514)&gt;500000,(500000*0.2)-((SUM($I512:$I514)+SUM($M512:$M514))),IF(SUM($J512:$J514)+SUM($F512:$F514)&gt;500000,(SUM($J512:$J514)*0.2)+((500000-SUM($J512:$J514))*0.05)-(SUM($I512:$I514)+SUM($M512:$M514)),IF(SUM($J512:$J514)+SUM($F512:$F514)&lt;500000,((SUM($J512:$J514)*0.2)+(SUM($F512:$F514)*0.05))-(SUM($I512:$I514)+SUM($M512:$M514)),"n/a")))</f>
        <v>0</v>
      </c>
      <c r="R514" s="34">
        <f>SUM(Q514-H514-L514)</f>
        <v>0</v>
      </c>
    </row>
    <row r="515" spans="1:18" s="112" customFormat="1" ht="27" customHeight="1" x14ac:dyDescent="0.2">
      <c r="A515" s="151" t="s">
        <v>24</v>
      </c>
      <c r="B515" s="22"/>
      <c r="C515" s="151" t="s">
        <v>128</v>
      </c>
      <c r="D515" s="151" t="s">
        <v>130</v>
      </c>
      <c r="E515" s="151"/>
      <c r="F515" s="156">
        <f t="shared" ref="F515:M515" si="86">SUM(F511:F514)</f>
        <v>0</v>
      </c>
      <c r="G515" s="157">
        <f t="shared" si="86"/>
        <v>0</v>
      </c>
      <c r="H515" s="157">
        <f t="shared" si="86"/>
        <v>0</v>
      </c>
      <c r="I515" s="157">
        <f t="shared" si="86"/>
        <v>0</v>
      </c>
      <c r="J515" s="156">
        <f t="shared" si="86"/>
        <v>0</v>
      </c>
      <c r="K515" s="157">
        <f t="shared" si="86"/>
        <v>0</v>
      </c>
      <c r="L515" s="157">
        <f t="shared" si="86"/>
        <v>0</v>
      </c>
      <c r="M515" s="158">
        <f t="shared" si="86"/>
        <v>0</v>
      </c>
      <c r="N515" s="120"/>
      <c r="O515" s="159"/>
      <c r="P515" s="157">
        <f>SUM(P511:P514)</f>
        <v>0</v>
      </c>
      <c r="Q515" s="157"/>
      <c r="R515" s="23">
        <f>SUM(R512:R514)</f>
        <v>0</v>
      </c>
    </row>
    <row r="516" spans="1:18" s="28" customFormat="1" ht="4.1500000000000004" customHeight="1" x14ac:dyDescent="0.2">
      <c r="A516" s="68"/>
      <c r="B516" s="60"/>
      <c r="C516" s="70"/>
      <c r="D516" s="70"/>
      <c r="E516" s="70"/>
      <c r="F516" s="70"/>
      <c r="G516" s="71"/>
      <c r="H516" s="71"/>
      <c r="I516" s="71"/>
      <c r="J516" s="70"/>
      <c r="K516" s="71"/>
      <c r="L516" s="71"/>
      <c r="M516" s="71"/>
      <c r="N516" s="38"/>
      <c r="O516" s="35"/>
      <c r="P516" s="73"/>
      <c r="Q516" s="74"/>
      <c r="R516" s="69"/>
    </row>
    <row r="517" spans="1:18" s="149" customFormat="1" ht="27" customHeight="1" x14ac:dyDescent="0.25">
      <c r="A517" s="140" t="s">
        <v>19</v>
      </c>
      <c r="B517" s="77"/>
      <c r="C517" s="141" t="s">
        <v>128</v>
      </c>
      <c r="D517" s="141" t="s">
        <v>132</v>
      </c>
      <c r="E517" s="141" t="s">
        <v>20</v>
      </c>
      <c r="F517" s="141">
        <v>130</v>
      </c>
      <c r="G517" s="259">
        <f>F517*$G$4</f>
        <v>6.5</v>
      </c>
      <c r="H517" s="259">
        <v>6.3</v>
      </c>
      <c r="I517" s="259">
        <f>G517*$I$4</f>
        <v>0.19500000000000001</v>
      </c>
      <c r="J517" s="141">
        <v>0</v>
      </c>
      <c r="K517" s="259">
        <f>J517*$K$4</f>
        <v>0</v>
      </c>
      <c r="L517" s="259">
        <f>K517-M517</f>
        <v>0</v>
      </c>
      <c r="M517" s="260">
        <f>K517*$M$4</f>
        <v>0</v>
      </c>
      <c r="N517" s="141"/>
      <c r="O517" s="261"/>
      <c r="P517" s="262">
        <v>6.3</v>
      </c>
      <c r="Q517" s="262">
        <v>6.3</v>
      </c>
      <c r="R517" s="78">
        <f>SUM(Q517-H517-L517)</f>
        <v>0</v>
      </c>
    </row>
    <row r="518" spans="1:18" s="149" customFormat="1" ht="27" customHeight="1" thickBot="1" x14ac:dyDescent="0.3">
      <c r="A518" s="140" t="s">
        <v>21</v>
      </c>
      <c r="B518" s="77"/>
      <c r="C518" s="141" t="s">
        <v>128</v>
      </c>
      <c r="D518" s="141" t="s">
        <v>132</v>
      </c>
      <c r="E518" s="141" t="s">
        <v>20</v>
      </c>
      <c r="F518" s="141">
        <v>1435</v>
      </c>
      <c r="G518" s="259">
        <f>F518*$G$4</f>
        <v>71.75</v>
      </c>
      <c r="H518" s="259">
        <f>G518-I518</f>
        <v>69.597499999999997</v>
      </c>
      <c r="I518" s="259">
        <f>G518*$I$4</f>
        <v>2.1524999999999999</v>
      </c>
      <c r="J518" s="141">
        <v>0</v>
      </c>
      <c r="K518" s="259">
        <f>J518*$K$4</f>
        <v>0</v>
      </c>
      <c r="L518" s="259">
        <f>K518-M518</f>
        <v>0</v>
      </c>
      <c r="M518" s="260">
        <f>K518*$M$4</f>
        <v>0</v>
      </c>
      <c r="N518" s="141"/>
      <c r="O518" s="261"/>
      <c r="P518" s="262">
        <v>0</v>
      </c>
      <c r="Q518" s="262">
        <v>0</v>
      </c>
      <c r="R518" s="78">
        <f>SUM(Q518-H518-L518)</f>
        <v>-69.597499999999997</v>
      </c>
    </row>
    <row r="519" spans="1:18" s="112" customFormat="1" ht="27" customHeight="1" thickBot="1" x14ac:dyDescent="0.25">
      <c r="A519" s="150" t="s">
        <v>22</v>
      </c>
      <c r="B519" s="58"/>
      <c r="C519" s="152" t="s">
        <v>128</v>
      </c>
      <c r="D519" s="152" t="s">
        <v>132</v>
      </c>
      <c r="E519" s="153" t="s">
        <v>20</v>
      </c>
      <c r="F519" s="153">
        <v>0</v>
      </c>
      <c r="G519" s="145">
        <f>F519*$G$4</f>
        <v>0</v>
      </c>
      <c r="H519" s="145">
        <f>G519-I519</f>
        <v>0</v>
      </c>
      <c r="I519" s="145">
        <f>G519*$I$4</f>
        <v>0</v>
      </c>
      <c r="J519" s="153">
        <v>0</v>
      </c>
      <c r="K519" s="145">
        <f>J519*$K$4</f>
        <v>0</v>
      </c>
      <c r="L519" s="145">
        <f>K519-M519</f>
        <v>0</v>
      </c>
      <c r="M519" s="154">
        <f>K519*$M$4</f>
        <v>0</v>
      </c>
      <c r="N519" s="109"/>
      <c r="O519" s="155"/>
      <c r="P519" s="252">
        <v>0</v>
      </c>
      <c r="Q519" s="252">
        <v>0</v>
      </c>
      <c r="R519" s="65">
        <f>SUM(Q519-H519-L519)</f>
        <v>0</v>
      </c>
    </row>
    <row r="520" spans="1:18" s="112" customFormat="1" ht="27" customHeight="1" x14ac:dyDescent="0.2">
      <c r="A520" s="87" t="s">
        <v>23</v>
      </c>
      <c r="B520" s="24"/>
      <c r="C520" s="115" t="s">
        <v>128</v>
      </c>
      <c r="D520" s="115" t="s">
        <v>132</v>
      </c>
      <c r="E520" s="109" t="s">
        <v>20</v>
      </c>
      <c r="F520" s="109">
        <v>0</v>
      </c>
      <c r="G520" s="110">
        <f>F520*$G$4</f>
        <v>0</v>
      </c>
      <c r="H520" s="110">
        <f>G520-I520</f>
        <v>0</v>
      </c>
      <c r="I520" s="110">
        <f>G520*$I$4</f>
        <v>0</v>
      </c>
      <c r="J520" s="109">
        <v>0</v>
      </c>
      <c r="K520" s="110">
        <f>J520*$K$4</f>
        <v>0</v>
      </c>
      <c r="L520" s="110">
        <f>K520-M520</f>
        <v>0</v>
      </c>
      <c r="M520" s="111">
        <f>K520*$M$4</f>
        <v>0</v>
      </c>
      <c r="N520" s="109"/>
      <c r="O520" s="123"/>
      <c r="P520" s="212">
        <f>Q520-Q522</f>
        <v>69.597499999999997</v>
      </c>
      <c r="Q520" s="212">
        <f>IF(SUM($J518:$J520)&gt;500000,(500000*0.2)-((SUM($I518:$I520)+SUM($M518:$M520))),IF(SUM($J518:$J520)+SUM($F518:$F520)&gt;500000,(SUM($J518:$J520)*0.2)+((500000-SUM($J518:$J520))*0.05)-(SUM($I518:$I520)+SUM($M518:$M520)),IF(SUM($J518:$J520)+SUM($F518:$F520)&lt;500000,((SUM($J518:$J520)*0.2)+(SUM($F518:$F520)*0.05))-(SUM($I518:$I520)+SUM($M518:$M520)),"n/a")))</f>
        <v>69.597499999999997</v>
      </c>
      <c r="R520" s="34">
        <f>SUM(Q520-H520-L520)</f>
        <v>69.597499999999997</v>
      </c>
    </row>
    <row r="521" spans="1:18" s="112" customFormat="1" ht="27" customHeight="1" x14ac:dyDescent="0.2">
      <c r="A521" s="151" t="s">
        <v>24</v>
      </c>
      <c r="B521" s="22"/>
      <c r="C521" s="151" t="s">
        <v>128</v>
      </c>
      <c r="D521" s="151" t="s">
        <v>132</v>
      </c>
      <c r="E521" s="151"/>
      <c r="F521" s="156">
        <f t="shared" ref="F521:M521" si="87">SUM(F517:F520)</f>
        <v>1565</v>
      </c>
      <c r="G521" s="157">
        <f t="shared" si="87"/>
        <v>78.25</v>
      </c>
      <c r="H521" s="157">
        <f t="shared" si="87"/>
        <v>75.897499999999994</v>
      </c>
      <c r="I521" s="157">
        <f t="shared" si="87"/>
        <v>2.3474999999999997</v>
      </c>
      <c r="J521" s="156">
        <f t="shared" si="87"/>
        <v>0</v>
      </c>
      <c r="K521" s="157">
        <f t="shared" si="87"/>
        <v>0</v>
      </c>
      <c r="L521" s="157">
        <f t="shared" si="87"/>
        <v>0</v>
      </c>
      <c r="M521" s="158">
        <f t="shared" si="87"/>
        <v>0</v>
      </c>
      <c r="N521" s="120"/>
      <c r="O521" s="159"/>
      <c r="P521" s="157">
        <f>SUM(P517:P520)</f>
        <v>75.897499999999994</v>
      </c>
      <c r="Q521" s="157"/>
      <c r="R521" s="23">
        <f>SUM(R518:R520)</f>
        <v>0</v>
      </c>
    </row>
    <row r="522" spans="1:18" s="28" customFormat="1" ht="4.1500000000000004" customHeight="1" x14ac:dyDescent="0.2">
      <c r="A522" s="68"/>
      <c r="B522" s="60"/>
      <c r="C522" s="70"/>
      <c r="D522" s="70"/>
      <c r="E522" s="70"/>
      <c r="F522" s="70"/>
      <c r="G522" s="71"/>
      <c r="H522" s="71"/>
      <c r="I522" s="71"/>
      <c r="J522" s="70"/>
      <c r="K522" s="71"/>
      <c r="L522" s="71"/>
      <c r="M522" s="71"/>
      <c r="N522" s="38"/>
      <c r="O522" s="35"/>
      <c r="P522" s="73"/>
      <c r="Q522" s="74"/>
      <c r="R522" s="69"/>
    </row>
    <row r="523" spans="1:18" s="149" customFormat="1" ht="27" customHeight="1" x14ac:dyDescent="0.25">
      <c r="A523" s="140" t="s">
        <v>19</v>
      </c>
      <c r="B523" s="77"/>
      <c r="C523" s="141" t="s">
        <v>137</v>
      </c>
      <c r="D523" s="141" t="s">
        <v>140</v>
      </c>
      <c r="E523" s="141" t="s">
        <v>20</v>
      </c>
      <c r="F523" s="141">
        <v>94449</v>
      </c>
      <c r="G523" s="259">
        <f>F523*$G$4</f>
        <v>4722.45</v>
      </c>
      <c r="H523" s="259">
        <f>G523-I523</f>
        <v>4580.7764999999999</v>
      </c>
      <c r="I523" s="259">
        <f>G523*$I$4</f>
        <v>141.67349999999999</v>
      </c>
      <c r="J523" s="141">
        <v>12803</v>
      </c>
      <c r="K523" s="259">
        <f>J523*$K$4</f>
        <v>2560.6000000000004</v>
      </c>
      <c r="L523" s="259">
        <f>K523-M523</f>
        <v>2483.7820000000002</v>
      </c>
      <c r="M523" s="260">
        <f>K523*$M$4</f>
        <v>76.818000000000012</v>
      </c>
      <c r="N523" s="141"/>
      <c r="O523" s="261"/>
      <c r="P523" s="262">
        <f>Q523</f>
        <v>7064.5585000000001</v>
      </c>
      <c r="Q523" s="262">
        <f>IF($J523&gt;500000,(500000*0.2)-($I523+$M523),IF($J523+$F523&gt;500000,($J523*0.2)+((500000-$J523)*0.05)-($I523+$M523),IF($J523+$F523&lt;500000,(($J523*0.2)+($F523*0.05))-($I523+$M523),"n/a")))</f>
        <v>7064.5585000000001</v>
      </c>
      <c r="R523" s="78">
        <f>SUM(Q523-H523-L523)</f>
        <v>0</v>
      </c>
    </row>
    <row r="524" spans="1:18" s="149" customFormat="1" ht="27" customHeight="1" thickBot="1" x14ac:dyDescent="0.3">
      <c r="A524" s="140" t="s">
        <v>21</v>
      </c>
      <c r="B524" s="77"/>
      <c r="C524" s="141" t="s">
        <v>137</v>
      </c>
      <c r="D524" s="141" t="s">
        <v>140</v>
      </c>
      <c r="E524" s="141" t="s">
        <v>20</v>
      </c>
      <c r="F524" s="141">
        <v>176283</v>
      </c>
      <c r="G524" s="259">
        <f>F524*$G$4</f>
        <v>8814.15</v>
      </c>
      <c r="H524" s="259">
        <f>G524-I524</f>
        <v>8549.7255000000005</v>
      </c>
      <c r="I524" s="259">
        <f>G524*$I$4</f>
        <v>264.42449999999997</v>
      </c>
      <c r="J524" s="141">
        <v>807</v>
      </c>
      <c r="K524" s="259">
        <f>J524*$K$4</f>
        <v>161.4</v>
      </c>
      <c r="L524" s="259">
        <f>K524-M524</f>
        <v>156.55799999999999</v>
      </c>
      <c r="M524" s="260">
        <f>K524*$M$4</f>
        <v>4.8419999999999996</v>
      </c>
      <c r="N524" s="141"/>
      <c r="O524" s="261"/>
      <c r="P524" s="262">
        <f>Q524-Q523</f>
        <v>8706.2835000000014</v>
      </c>
      <c r="Q524" s="262">
        <f>IF(SUM($J523:$J524)&gt;500000,(500000*0.2)-((SUM($I523:$I524)+SUM($M523:$M524))),IF(SUM($J523:$J524)+SUM($F523:$F524)&gt;500000,(SUM($J523:$J524)*0.2)+((500000-SUM($J523:$J524))*0.05)-(SUM($I523:$I524)+SUM($M523:$M524)),IF(SUM($J523:$J524)+SUM($F523:$F524)&lt;500000,((SUM($J523:$J524)*0.2)+(SUM($F523:$F524)*0.05))-(SUM($I523:$I524)+SUM($M523:$M524)),"n/a")))</f>
        <v>15770.842000000001</v>
      </c>
      <c r="R524" s="78">
        <f>SUM(Q524-H524-L524)</f>
        <v>7064.5585000000001</v>
      </c>
    </row>
    <row r="525" spans="1:18" s="112" customFormat="1" ht="27" customHeight="1" thickBot="1" x14ac:dyDescent="0.25">
      <c r="A525" s="150" t="s">
        <v>22</v>
      </c>
      <c r="B525" s="58"/>
      <c r="C525" s="152" t="s">
        <v>137</v>
      </c>
      <c r="D525" s="152" t="s">
        <v>140</v>
      </c>
      <c r="E525" s="153" t="s">
        <v>20</v>
      </c>
      <c r="F525" s="153">
        <v>0</v>
      </c>
      <c r="G525" s="145">
        <f>F525*$G$4</f>
        <v>0</v>
      </c>
      <c r="H525" s="145">
        <f>G525-I525</f>
        <v>0</v>
      </c>
      <c r="I525" s="145">
        <f>G525*$I$4</f>
        <v>0</v>
      </c>
      <c r="J525" s="153">
        <v>0</v>
      </c>
      <c r="K525" s="145">
        <f>J525*$K$4</f>
        <v>0</v>
      </c>
      <c r="L525" s="145">
        <f>K525-M525</f>
        <v>0</v>
      </c>
      <c r="M525" s="154">
        <f>K525*$M$4</f>
        <v>0</v>
      </c>
      <c r="N525" s="109"/>
      <c r="O525" s="155"/>
      <c r="P525" s="252">
        <f>Q525-Q524</f>
        <v>0</v>
      </c>
      <c r="Q525" s="252">
        <f>IF(SUM($J523:$J525)&gt;500000,(500000*0.2)-((SUM($I523:$I525)+SUM($M523:$M525))),IF(SUM($J523:$J525)+SUM($F523:$F525)&gt;500000,(SUM($J523:$J525)*0.2)+((500000-SUM($J523:$J525))*0.05)-(SUM($I523:$I525)+SUM($M523:$M525)),IF(SUM($J523:$J525)+SUM($F523:$F525)&lt;500000,((SUM($J523:$J525)*0.2)+(SUM($F523:$F525)*0.05))-(SUM($I523:$I525)+SUM($M523:$M525)),"n/a")))</f>
        <v>15770.842000000001</v>
      </c>
      <c r="R525" s="65">
        <f>SUM(Q525-H525-L525)</f>
        <v>15770.842000000001</v>
      </c>
    </row>
    <row r="526" spans="1:18" s="112" customFormat="1" ht="27" customHeight="1" x14ac:dyDescent="0.2">
      <c r="A526" s="87" t="s">
        <v>23</v>
      </c>
      <c r="B526" s="24"/>
      <c r="C526" s="115" t="s">
        <v>137</v>
      </c>
      <c r="D526" s="115" t="s">
        <v>140</v>
      </c>
      <c r="E526" s="109" t="s">
        <v>20</v>
      </c>
      <c r="F526" s="109">
        <v>0</v>
      </c>
      <c r="G526" s="110">
        <f>F526*$G$4</f>
        <v>0</v>
      </c>
      <c r="H526" s="110">
        <f>G526-I526</f>
        <v>0</v>
      </c>
      <c r="I526" s="110">
        <f>G526*$I$4</f>
        <v>0</v>
      </c>
      <c r="J526" s="109">
        <v>0</v>
      </c>
      <c r="K526" s="110">
        <f>J526*$K$4</f>
        <v>0</v>
      </c>
      <c r="L526" s="110">
        <f>K526-M526</f>
        <v>0</v>
      </c>
      <c r="M526" s="111">
        <f>K526*$M$4</f>
        <v>0</v>
      </c>
      <c r="N526" s="109"/>
      <c r="O526" s="123"/>
      <c r="P526" s="212">
        <f>Q526-Q528</f>
        <v>8706.2834999999995</v>
      </c>
      <c r="Q526" s="212">
        <f>IF(SUM($J524:$J526)&gt;500000,(500000*0.2)-((SUM($I524:$I526)+SUM($M524:$M526))),IF(SUM($J524:$J526)+SUM($F524:$F526)&gt;500000,(SUM($J524:$J526)*0.2)+((500000-SUM($J524:$J526))*0.05)-(SUM($I524:$I526)+SUM($M524:$M526)),IF(SUM($J524:$J526)+SUM($F524:$F526)&lt;500000,((SUM($J524:$J526)*0.2)+(SUM($F524:$F526)*0.05))-(SUM($I524:$I526)+SUM($M524:$M526)),"n/a")))</f>
        <v>8706.2834999999995</v>
      </c>
      <c r="R526" s="34">
        <f>SUM(Q526-H526-L526)</f>
        <v>8706.2834999999995</v>
      </c>
    </row>
    <row r="527" spans="1:18" s="112" customFormat="1" ht="27" customHeight="1" x14ac:dyDescent="0.2">
      <c r="A527" s="151" t="s">
        <v>24</v>
      </c>
      <c r="B527" s="22"/>
      <c r="C527" s="151" t="s">
        <v>137</v>
      </c>
      <c r="D527" s="151" t="s">
        <v>140</v>
      </c>
      <c r="E527" s="151"/>
      <c r="F527" s="156">
        <f t="shared" ref="F527:M527" si="88">SUM(F523:F526)</f>
        <v>270732</v>
      </c>
      <c r="G527" s="157">
        <f t="shared" si="88"/>
        <v>13536.599999999999</v>
      </c>
      <c r="H527" s="157">
        <f t="shared" si="88"/>
        <v>13130.502</v>
      </c>
      <c r="I527" s="157">
        <f t="shared" si="88"/>
        <v>406.09799999999996</v>
      </c>
      <c r="J527" s="156">
        <f t="shared" si="88"/>
        <v>13610</v>
      </c>
      <c r="K527" s="157">
        <f t="shared" si="88"/>
        <v>2722.0000000000005</v>
      </c>
      <c r="L527" s="157">
        <f t="shared" si="88"/>
        <v>2640.34</v>
      </c>
      <c r="M527" s="158">
        <f t="shared" si="88"/>
        <v>81.660000000000011</v>
      </c>
      <c r="N527" s="120"/>
      <c r="O527" s="159"/>
      <c r="P527" s="157">
        <f>SUM(P523:P526)</f>
        <v>24477.125500000002</v>
      </c>
      <c r="Q527" s="157"/>
      <c r="R527" s="23">
        <f>SUM(R524:R526)</f>
        <v>31541.684000000001</v>
      </c>
    </row>
    <row r="528" spans="1:18" s="28" customFormat="1" ht="4.1500000000000004" customHeight="1" x14ac:dyDescent="0.2">
      <c r="A528" s="68"/>
      <c r="B528" s="60"/>
      <c r="C528" s="70"/>
      <c r="D528" s="70"/>
      <c r="E528" s="70"/>
      <c r="F528" s="70"/>
      <c r="G528" s="71"/>
      <c r="H528" s="71"/>
      <c r="I528" s="71"/>
      <c r="J528" s="70"/>
      <c r="K528" s="71"/>
      <c r="L528" s="71"/>
      <c r="M528" s="71"/>
      <c r="N528" s="38"/>
      <c r="O528" s="35"/>
      <c r="P528" s="73"/>
      <c r="Q528" s="74"/>
      <c r="R528" s="69"/>
    </row>
    <row r="529" spans="1:18" s="149" customFormat="1" ht="27" customHeight="1" x14ac:dyDescent="0.25">
      <c r="A529" s="140" t="s">
        <v>19</v>
      </c>
      <c r="B529" s="77"/>
      <c r="C529" s="141" t="s">
        <v>137</v>
      </c>
      <c r="D529" s="141" t="s">
        <v>141</v>
      </c>
      <c r="E529" s="141" t="s">
        <v>20</v>
      </c>
      <c r="F529" s="141">
        <v>21231</v>
      </c>
      <c r="G529" s="259">
        <f>F529*$G$4</f>
        <v>1061.55</v>
      </c>
      <c r="H529" s="259">
        <f>G529-I529</f>
        <v>1029.7034999999998</v>
      </c>
      <c r="I529" s="259">
        <f>G529*$I$4</f>
        <v>31.846499999999999</v>
      </c>
      <c r="J529" s="141">
        <v>2878</v>
      </c>
      <c r="K529" s="259">
        <f>J529*$K$4</f>
        <v>575.6</v>
      </c>
      <c r="L529" s="259">
        <f>K529-M529</f>
        <v>558.33199999999999</v>
      </c>
      <c r="M529" s="260">
        <f>K529*$M$4</f>
        <v>17.268000000000001</v>
      </c>
      <c r="N529" s="141"/>
      <c r="O529" s="261"/>
      <c r="P529" s="262">
        <f>Q529</f>
        <v>1588.0355000000002</v>
      </c>
      <c r="Q529" s="262">
        <f>IF($J529&gt;500000,(500000*0.2)-($I529+$M529),IF($J529+$F529&gt;500000,($J529*0.2)+((500000-$J529)*0.05)-($I529+$M529),IF($J529+$F529&lt;500000,(($J529*0.2)+($F529*0.05))-($I529+$M529),"n/a")))</f>
        <v>1588.0355000000002</v>
      </c>
      <c r="R529" s="78">
        <f>SUM(Q529-H529-L529)</f>
        <v>3.4106051316484809E-13</v>
      </c>
    </row>
    <row r="530" spans="1:18" s="149" customFormat="1" ht="27" customHeight="1" thickBot="1" x14ac:dyDescent="0.3">
      <c r="A530" s="140" t="s">
        <v>21</v>
      </c>
      <c r="B530" s="77"/>
      <c r="C530" s="141" t="s">
        <v>137</v>
      </c>
      <c r="D530" s="141" t="s">
        <v>141</v>
      </c>
      <c r="E530" s="141" t="s">
        <v>20</v>
      </c>
      <c r="F530" s="141">
        <v>86602</v>
      </c>
      <c r="G530" s="259">
        <f>F530*$G$4</f>
        <v>4330.1000000000004</v>
      </c>
      <c r="H530" s="259">
        <f>G530-I530</f>
        <v>4200.1970000000001</v>
      </c>
      <c r="I530" s="259">
        <f>G530*$I$4</f>
        <v>129.90300000000002</v>
      </c>
      <c r="J530" s="141">
        <v>397</v>
      </c>
      <c r="K530" s="259">
        <f>J530*$K$4</f>
        <v>79.400000000000006</v>
      </c>
      <c r="L530" s="259">
        <f>K530-M530</f>
        <v>77.018000000000001</v>
      </c>
      <c r="M530" s="260">
        <f>K530*$M$4</f>
        <v>2.3820000000000001</v>
      </c>
      <c r="N530" s="141"/>
      <c r="O530" s="261"/>
      <c r="P530" s="262">
        <f>Q530-Q529</f>
        <v>4277.2150000000001</v>
      </c>
      <c r="Q530" s="262">
        <f>IF(SUM($J529:$J530)&gt;500000,(500000*0.2)-((SUM($I529:$I530)+SUM($M529:$M530))),IF(SUM($J529:$J530)+SUM($F529:$F530)&gt;500000,(SUM($J529:$J530)*0.2)+((500000-SUM($J529:$J530))*0.05)-(SUM($I529:$I530)+SUM($M529:$M530)),IF(SUM($J529:$J530)+SUM($F529:$F530)&lt;500000,((SUM($J529:$J530)*0.2)+(SUM($F529:$F530)*0.05))-(SUM($I529:$I530)+SUM($M529:$M530)),"n/a")))</f>
        <v>5865.2505000000001</v>
      </c>
      <c r="R530" s="78">
        <f>SUM(Q530-H530-L530)</f>
        <v>1588.0355</v>
      </c>
    </row>
    <row r="531" spans="1:18" s="112" customFormat="1" ht="27" customHeight="1" thickBot="1" x14ac:dyDescent="0.25">
      <c r="A531" s="150" t="s">
        <v>22</v>
      </c>
      <c r="B531" s="58"/>
      <c r="C531" s="152" t="s">
        <v>137</v>
      </c>
      <c r="D531" s="152" t="s">
        <v>141</v>
      </c>
      <c r="E531" s="153" t="s">
        <v>20</v>
      </c>
      <c r="F531" s="153">
        <v>0</v>
      </c>
      <c r="G531" s="145">
        <f>F531*$G$4</f>
        <v>0</v>
      </c>
      <c r="H531" s="145">
        <f>G531-I531</f>
        <v>0</v>
      </c>
      <c r="I531" s="145">
        <f>G531*$I$4</f>
        <v>0</v>
      </c>
      <c r="J531" s="153">
        <v>0</v>
      </c>
      <c r="K531" s="145">
        <f>J531*$K$4</f>
        <v>0</v>
      </c>
      <c r="L531" s="145">
        <f>K531-M531</f>
        <v>0</v>
      </c>
      <c r="M531" s="154">
        <f>K531*$M$4</f>
        <v>0</v>
      </c>
      <c r="N531" s="109"/>
      <c r="O531" s="155"/>
      <c r="P531" s="252">
        <f>Q531-Q530</f>
        <v>0</v>
      </c>
      <c r="Q531" s="252">
        <f>IF(SUM($J529:$J531)&gt;500000,(500000*0.2)-((SUM($I529:$I531)+SUM($M529:$M531))),IF(SUM($J529:$J531)+SUM($F529:$F531)&gt;500000,(SUM($J529:$J531)*0.2)+((500000-SUM($J529:$J531))*0.05)-(SUM($I529:$I531)+SUM($M529:$M531)),IF(SUM($J529:$J531)+SUM($F529:$F531)&lt;500000,((SUM($J529:$J531)*0.2)+(SUM($F529:$F531)*0.05))-(SUM($I529:$I531)+SUM($M529:$M531)),"n/a")))</f>
        <v>5865.2505000000001</v>
      </c>
      <c r="R531" s="65">
        <f>SUM(Q531-H531-L531)</f>
        <v>5865.2505000000001</v>
      </c>
    </row>
    <row r="532" spans="1:18" s="112" customFormat="1" ht="27" customHeight="1" x14ac:dyDescent="0.2">
      <c r="A532" s="87" t="s">
        <v>23</v>
      </c>
      <c r="B532" s="24"/>
      <c r="C532" s="115" t="s">
        <v>137</v>
      </c>
      <c r="D532" s="115" t="s">
        <v>141</v>
      </c>
      <c r="E532" s="109" t="s">
        <v>20</v>
      </c>
      <c r="F532" s="109">
        <v>0</v>
      </c>
      <c r="G532" s="110">
        <f>F532*$G$4</f>
        <v>0</v>
      </c>
      <c r="H532" s="110">
        <f>G532-I532</f>
        <v>0</v>
      </c>
      <c r="I532" s="110">
        <f>G532*$I$4</f>
        <v>0</v>
      </c>
      <c r="J532" s="109">
        <v>0</v>
      </c>
      <c r="K532" s="110">
        <f>J532*$K$4</f>
        <v>0</v>
      </c>
      <c r="L532" s="110">
        <f>K532-M532</f>
        <v>0</v>
      </c>
      <c r="M532" s="111">
        <f>K532*$M$4</f>
        <v>0</v>
      </c>
      <c r="N532" s="109"/>
      <c r="O532" s="123"/>
      <c r="P532" s="212">
        <f>Q532-Q534</f>
        <v>4277.2150000000001</v>
      </c>
      <c r="Q532" s="212">
        <f>IF(SUM($J530:$J532)&gt;500000,(500000*0.2)-((SUM($I530:$I532)+SUM($M530:$M532))),IF(SUM($J530:$J532)+SUM($F530:$F532)&gt;500000,(SUM($J530:$J532)*0.2)+((500000-SUM($J530:$J532))*0.05)-(SUM($I530:$I532)+SUM($M530:$M532)),IF(SUM($J530:$J532)+SUM($F530:$F532)&lt;500000,((SUM($J530:$J532)*0.2)+(SUM($F530:$F532)*0.05))-(SUM($I530:$I532)+SUM($M530:$M532)),"n/a")))</f>
        <v>4277.2150000000001</v>
      </c>
      <c r="R532" s="34">
        <f>SUM(Q532-H532-L532)</f>
        <v>4277.2150000000001</v>
      </c>
    </row>
    <row r="533" spans="1:18" s="112" customFormat="1" ht="27" customHeight="1" x14ac:dyDescent="0.2">
      <c r="A533" s="151" t="s">
        <v>24</v>
      </c>
      <c r="B533" s="22"/>
      <c r="C533" s="151" t="s">
        <v>137</v>
      </c>
      <c r="D533" s="151" t="s">
        <v>141</v>
      </c>
      <c r="E533" s="151"/>
      <c r="F533" s="156">
        <f t="shared" ref="F533:M533" si="89">SUM(F529:F532)</f>
        <v>107833</v>
      </c>
      <c r="G533" s="157">
        <f t="shared" si="89"/>
        <v>5391.6500000000005</v>
      </c>
      <c r="H533" s="157">
        <f t="shared" si="89"/>
        <v>5229.9004999999997</v>
      </c>
      <c r="I533" s="157">
        <f t="shared" si="89"/>
        <v>161.74950000000001</v>
      </c>
      <c r="J533" s="156">
        <f t="shared" si="89"/>
        <v>3275</v>
      </c>
      <c r="K533" s="157">
        <f t="shared" si="89"/>
        <v>655</v>
      </c>
      <c r="L533" s="157">
        <f t="shared" si="89"/>
        <v>635.35</v>
      </c>
      <c r="M533" s="158">
        <f t="shared" si="89"/>
        <v>19.650000000000002</v>
      </c>
      <c r="N533" s="120"/>
      <c r="O533" s="159"/>
      <c r="P533" s="157">
        <f>SUM(P529:P532)</f>
        <v>10142.4655</v>
      </c>
      <c r="Q533" s="157"/>
      <c r="R533" s="23">
        <f>SUM(R530:R532)</f>
        <v>11730.501</v>
      </c>
    </row>
    <row r="534" spans="1:18" s="28" customFormat="1" ht="4.1500000000000004" customHeight="1" x14ac:dyDescent="0.2">
      <c r="A534" s="68"/>
      <c r="B534" s="60"/>
      <c r="C534" s="70"/>
      <c r="D534" s="70"/>
      <c r="E534" s="70"/>
      <c r="F534" s="70"/>
      <c r="G534" s="71"/>
      <c r="H534" s="71"/>
      <c r="I534" s="71"/>
      <c r="J534" s="70"/>
      <c r="K534" s="71"/>
      <c r="L534" s="71"/>
      <c r="M534" s="71"/>
      <c r="N534" s="38"/>
      <c r="O534" s="68"/>
      <c r="P534" s="73"/>
      <c r="Q534" s="74"/>
      <c r="R534" s="69"/>
    </row>
    <row r="535" spans="1:18" s="149" customFormat="1" ht="27" customHeight="1" x14ac:dyDescent="0.25">
      <c r="A535" s="140" t="s">
        <v>19</v>
      </c>
      <c r="B535" s="77"/>
      <c r="C535" s="141" t="s">
        <v>137</v>
      </c>
      <c r="D535" s="141" t="s">
        <v>139</v>
      </c>
      <c r="E535" s="141" t="s">
        <v>20</v>
      </c>
      <c r="F535" s="141">
        <v>0</v>
      </c>
      <c r="G535" s="259">
        <f>F535*$G$4</f>
        <v>0</v>
      </c>
      <c r="H535" s="259">
        <f>G535-I535</f>
        <v>0</v>
      </c>
      <c r="I535" s="259">
        <f>G535*$I$4</f>
        <v>0</v>
      </c>
      <c r="J535" s="141">
        <v>0</v>
      </c>
      <c r="K535" s="259">
        <f>J535*$K$4</f>
        <v>0</v>
      </c>
      <c r="L535" s="259">
        <f>K535-M535</f>
        <v>0</v>
      </c>
      <c r="M535" s="260">
        <f>K535*$M$4</f>
        <v>0</v>
      </c>
      <c r="N535" s="141"/>
      <c r="O535" s="261"/>
      <c r="P535" s="262">
        <f>Q535</f>
        <v>0</v>
      </c>
      <c r="Q535" s="262">
        <f>IF($J535&gt;500000,(500000*0.2)-($I535+$M535),IF($J535+$F535&gt;500000,($J535*0.2)+((500000-$J535)*0.05)-($I535+$M535),IF($J535+$F535&lt;500000,(($J535*0.2)+($F535*0.05))-($I535+$M535),"n/a")))</f>
        <v>0</v>
      </c>
      <c r="R535" s="78">
        <f>SUM(Q535-H535-L535)</f>
        <v>0</v>
      </c>
    </row>
    <row r="536" spans="1:18" s="112" customFormat="1" ht="27" customHeight="1" thickBot="1" x14ac:dyDescent="0.25">
      <c r="A536" s="85" t="s">
        <v>21</v>
      </c>
      <c r="B536" s="24"/>
      <c r="C536" s="113" t="s">
        <v>137</v>
      </c>
      <c r="D536" s="113" t="s">
        <v>139</v>
      </c>
      <c r="E536" s="109" t="s">
        <v>20</v>
      </c>
      <c r="F536" s="109">
        <v>0</v>
      </c>
      <c r="G536" s="110">
        <f>F536*$G$4</f>
        <v>0</v>
      </c>
      <c r="H536" s="110">
        <f>G536-I536</f>
        <v>0</v>
      </c>
      <c r="I536" s="110">
        <f>G536*$I$4</f>
        <v>0</v>
      </c>
      <c r="J536" s="109">
        <v>0</v>
      </c>
      <c r="K536" s="110">
        <f>J536*$K$4</f>
        <v>0</v>
      </c>
      <c r="L536" s="110">
        <f>K536-M536</f>
        <v>0</v>
      </c>
      <c r="M536" s="111">
        <f>K536*$M$4</f>
        <v>0</v>
      </c>
      <c r="N536" s="109"/>
      <c r="O536" s="123"/>
      <c r="P536" s="212">
        <f>Q536-Q535</f>
        <v>0</v>
      </c>
      <c r="Q536" s="212">
        <f>IF(SUM($J535:$J536)&gt;500000,(500000*0.2)-((SUM($I535:$I536)+SUM($M535:$M536))),IF(SUM($J535:$J536)+SUM($F535:$F536)&gt;500000,(SUM($J535:$J536)*0.2)+((500000-SUM($J535:$J536))*0.05)-(SUM($I535:$I536)+SUM($M535:$M536)),IF(SUM($J535:$J536)+SUM($F535:$F536)&lt;500000,((SUM($J535:$J536)*0.2)+(SUM($F535:$F536)*0.05))-(SUM($I535:$I536)+SUM($M535:$M536)),"n/a")))</f>
        <v>0</v>
      </c>
      <c r="R536" s="34">
        <f>SUM(Q536-H536-L536)</f>
        <v>0</v>
      </c>
    </row>
    <row r="537" spans="1:18" s="112" customFormat="1" ht="27" customHeight="1" thickBot="1" x14ac:dyDescent="0.25">
      <c r="A537" s="150" t="s">
        <v>22</v>
      </c>
      <c r="B537" s="58"/>
      <c r="C537" s="152" t="s">
        <v>137</v>
      </c>
      <c r="D537" s="152" t="s">
        <v>139</v>
      </c>
      <c r="E537" s="153" t="s">
        <v>20</v>
      </c>
      <c r="F537" s="153">
        <v>0</v>
      </c>
      <c r="G537" s="145">
        <f>F537*$G$4</f>
        <v>0</v>
      </c>
      <c r="H537" s="145">
        <f>G537-I537</f>
        <v>0</v>
      </c>
      <c r="I537" s="145">
        <f>G537*$I$4</f>
        <v>0</v>
      </c>
      <c r="J537" s="153">
        <v>0</v>
      </c>
      <c r="K537" s="145">
        <f>J537*$K$4</f>
        <v>0</v>
      </c>
      <c r="L537" s="145">
        <f>K537-M537</f>
        <v>0</v>
      </c>
      <c r="M537" s="154">
        <f>K537*$M$4</f>
        <v>0</v>
      </c>
      <c r="N537" s="109"/>
      <c r="O537" s="155"/>
      <c r="P537" s="252">
        <f>Q537-Q536</f>
        <v>0</v>
      </c>
      <c r="Q537" s="252">
        <f>IF(SUM($J535:$J537)&gt;500000,(500000*0.2)-((SUM($I535:$I537)+SUM($M535:$M537))),IF(SUM($J535:$J537)+SUM($F535:$F537)&gt;500000,(SUM($J535:$J537)*0.2)+((500000-SUM($J535:$J537))*0.05)-(SUM($I535:$I537)+SUM($M535:$M537)),IF(SUM($J535:$J537)+SUM($F535:$F537)&lt;500000,((SUM($J535:$J537)*0.2)+(SUM($F535:$F537)*0.05))-(SUM($I535:$I537)+SUM($M535:$M537)),"n/a")))</f>
        <v>0</v>
      </c>
      <c r="R537" s="65">
        <f>SUM(Q537-H537-L537)</f>
        <v>0</v>
      </c>
    </row>
    <row r="538" spans="1:18" ht="27" customHeight="1" x14ac:dyDescent="0.2">
      <c r="A538" s="87" t="s">
        <v>23</v>
      </c>
      <c r="B538" s="24"/>
      <c r="C538" s="115" t="s">
        <v>137</v>
      </c>
      <c r="D538" s="115" t="s">
        <v>139</v>
      </c>
      <c r="E538" s="109" t="s">
        <v>20</v>
      </c>
      <c r="F538" s="109">
        <v>0</v>
      </c>
      <c r="G538" s="110">
        <f>F538*$G$4</f>
        <v>0</v>
      </c>
      <c r="H538" s="110">
        <f>G538-I538</f>
        <v>0</v>
      </c>
      <c r="I538" s="110">
        <f>G538*$I$4</f>
        <v>0</v>
      </c>
      <c r="J538" s="109">
        <v>0</v>
      </c>
      <c r="K538" s="110">
        <f>J538*$K$4</f>
        <v>0</v>
      </c>
      <c r="L538" s="110">
        <f>K538-M538</f>
        <v>0</v>
      </c>
      <c r="M538" s="111">
        <f>K538*$M$4</f>
        <v>0</v>
      </c>
      <c r="N538" s="109"/>
      <c r="O538" s="123"/>
      <c r="P538" s="212">
        <f>Q538-Q540</f>
        <v>0</v>
      </c>
      <c r="Q538" s="212">
        <f>IF(SUM($J536:$J538)&gt;500000,(500000*0.2)-((SUM($I536:$I538)+SUM($M536:$M538))),IF(SUM($J536:$J538)+SUM($F536:$F538)&gt;500000,(SUM($J536:$J538)*0.2)+((500000-SUM($J536:$J538))*0.05)-(SUM($I536:$I538)+SUM($M536:$M538)),IF(SUM($J536:$J538)+SUM($F536:$F538)&lt;500000,((SUM($J536:$J538)*0.2)+(SUM($F536:$F538)*0.05))-(SUM($I536:$I538)+SUM($M536:$M538)),"n/a")))</f>
        <v>0</v>
      </c>
      <c r="R538" s="34">
        <f>SUM(Q538-H538-L538)</f>
        <v>0</v>
      </c>
    </row>
    <row r="539" spans="1:18" ht="27" customHeight="1" x14ac:dyDescent="0.2">
      <c r="A539" s="151" t="s">
        <v>24</v>
      </c>
      <c r="B539" s="22"/>
      <c r="C539" s="151" t="s">
        <v>137</v>
      </c>
      <c r="D539" s="151" t="s">
        <v>139</v>
      </c>
      <c r="E539" s="151"/>
      <c r="F539" s="156">
        <f t="shared" ref="F539:M539" si="90">SUM(F535:F538)</f>
        <v>0</v>
      </c>
      <c r="G539" s="157">
        <f t="shared" si="90"/>
        <v>0</v>
      </c>
      <c r="H539" s="157">
        <f t="shared" si="90"/>
        <v>0</v>
      </c>
      <c r="I539" s="157">
        <f t="shared" si="90"/>
        <v>0</v>
      </c>
      <c r="J539" s="156">
        <f t="shared" si="90"/>
        <v>0</v>
      </c>
      <c r="K539" s="157">
        <f t="shared" si="90"/>
        <v>0</v>
      </c>
      <c r="L539" s="157">
        <f t="shared" si="90"/>
        <v>0</v>
      </c>
      <c r="M539" s="158">
        <f t="shared" si="90"/>
        <v>0</v>
      </c>
      <c r="N539" s="120"/>
      <c r="O539" s="159"/>
      <c r="P539" s="157">
        <f>SUM(P535:P538)</f>
        <v>0</v>
      </c>
      <c r="Q539" s="157"/>
      <c r="R539" s="23">
        <f>SUM(R536:R538)</f>
        <v>0</v>
      </c>
    </row>
    <row r="540" spans="1:18" s="28" customFormat="1" ht="4.1500000000000004" customHeight="1" x14ac:dyDescent="0.2">
      <c r="A540" s="35"/>
      <c r="B540" s="31"/>
      <c r="C540" s="36"/>
      <c r="D540" s="36"/>
      <c r="E540" s="36"/>
      <c r="F540" s="36"/>
      <c r="G540" s="37"/>
      <c r="H540" s="37"/>
      <c r="I540" s="37"/>
      <c r="J540" s="36"/>
      <c r="K540" s="37"/>
      <c r="L540" s="37"/>
      <c r="M540" s="37"/>
      <c r="N540" s="38"/>
      <c r="O540" s="35"/>
      <c r="P540" s="39"/>
      <c r="Q540" s="40"/>
    </row>
    <row r="541" spans="1:18" s="149" customFormat="1" ht="27" customHeight="1" x14ac:dyDescent="0.25">
      <c r="A541" s="140" t="s">
        <v>19</v>
      </c>
      <c r="B541" s="24"/>
      <c r="C541" s="141" t="s">
        <v>142</v>
      </c>
      <c r="D541" s="141" t="s">
        <v>144</v>
      </c>
      <c r="E541" s="141" t="s">
        <v>20</v>
      </c>
      <c r="F541" s="141">
        <v>170</v>
      </c>
      <c r="G541" s="259">
        <f>F541*$G$4</f>
        <v>8.5</v>
      </c>
      <c r="H541" s="259">
        <f>G541-I541</f>
        <v>8.2449999999999992</v>
      </c>
      <c r="I541" s="259">
        <f>G541*$I$4</f>
        <v>0.255</v>
      </c>
      <c r="J541" s="141">
        <v>0</v>
      </c>
      <c r="K541" s="259">
        <f>J541*$K$4</f>
        <v>0</v>
      </c>
      <c r="L541" s="259">
        <f>K541-M541</f>
        <v>0</v>
      </c>
      <c r="M541" s="260">
        <f>K541*$M$4</f>
        <v>0</v>
      </c>
      <c r="N541" s="141"/>
      <c r="O541" s="261"/>
      <c r="P541" s="262">
        <f>Q541</f>
        <v>8.2449999999999992</v>
      </c>
      <c r="Q541" s="262">
        <f>IF($J541&gt;500000,(500000*0.2)-($I541+$M541),IF($J541+$F541&gt;500000,($J541*0.2)+((500000-$J541)*0.05)-($I541+$M541),IF($J541+$F541&lt;500000,(($J541*0.2)+($F541*0.05))-($I541+$M541),"n/a")))</f>
        <v>8.2449999999999992</v>
      </c>
      <c r="R541" s="34">
        <f>SUM(Q541-H541-L541)</f>
        <v>0</v>
      </c>
    </row>
    <row r="542" spans="1:18" s="149" customFormat="1" ht="27" customHeight="1" thickBot="1" x14ac:dyDescent="0.3">
      <c r="A542" s="140" t="s">
        <v>21</v>
      </c>
      <c r="B542" s="77"/>
      <c r="C542" s="141" t="s">
        <v>142</v>
      </c>
      <c r="D542" s="141" t="s">
        <v>144</v>
      </c>
      <c r="E542" s="141" t="s">
        <v>20</v>
      </c>
      <c r="F542" s="141">
        <v>130</v>
      </c>
      <c r="G542" s="259">
        <f>F542*$G$4</f>
        <v>6.5</v>
      </c>
      <c r="H542" s="259">
        <f>G542-I542</f>
        <v>6.3049999999999997</v>
      </c>
      <c r="I542" s="259">
        <f>G542*$I$4</f>
        <v>0.19500000000000001</v>
      </c>
      <c r="J542" s="141">
        <v>0</v>
      </c>
      <c r="K542" s="259">
        <f>J542*$K$4</f>
        <v>0</v>
      </c>
      <c r="L542" s="259">
        <f>K542-M542</f>
        <v>0</v>
      </c>
      <c r="M542" s="260">
        <f>K542*$M$4</f>
        <v>0</v>
      </c>
      <c r="N542" s="141"/>
      <c r="O542" s="261"/>
      <c r="P542" s="262">
        <f>Q542-Q541</f>
        <v>6.3050000000000015</v>
      </c>
      <c r="Q542" s="262">
        <f>IF(SUM($J541:$J542)&gt;500000,(500000*0.2)-((SUM($I541:$I542)+SUM($M541:$M542))),IF(SUM($J541:$J542)+SUM($F541:$F542)&gt;500000,(SUM($J541:$J542)*0.2)+((500000-SUM($J541:$J542))*0.05)-(SUM($I541:$I542)+SUM($M541:$M542)),IF(SUM($J541:$J542)+SUM($F541:$F542)&lt;500000,((SUM($J541:$J542)*0.2)+(SUM($F541:$F542)*0.05))-(SUM($I541:$I542)+SUM($M541:$M542)),"n/a")))</f>
        <v>14.55</v>
      </c>
      <c r="R542" s="78">
        <f>SUM(Q542-H542-L542)</f>
        <v>8.245000000000001</v>
      </c>
    </row>
    <row r="543" spans="1:18" s="112" customFormat="1" ht="27" customHeight="1" thickBot="1" x14ac:dyDescent="0.25">
      <c r="A543" s="150" t="s">
        <v>22</v>
      </c>
      <c r="B543" s="58"/>
      <c r="C543" s="152" t="s">
        <v>142</v>
      </c>
      <c r="D543" s="152" t="s">
        <v>144</v>
      </c>
      <c r="E543" s="153" t="s">
        <v>20</v>
      </c>
      <c r="F543" s="153">
        <v>0</v>
      </c>
      <c r="G543" s="145">
        <f>F543*$G$4</f>
        <v>0</v>
      </c>
      <c r="H543" s="145">
        <f>G543-I543</f>
        <v>0</v>
      </c>
      <c r="I543" s="145">
        <f>G543*$I$4</f>
        <v>0</v>
      </c>
      <c r="J543" s="153">
        <v>0</v>
      </c>
      <c r="K543" s="145">
        <f>J543*$K$4</f>
        <v>0</v>
      </c>
      <c r="L543" s="145">
        <f>K543-M543</f>
        <v>0</v>
      </c>
      <c r="M543" s="154">
        <f>K543*$M$4</f>
        <v>0</v>
      </c>
      <c r="N543" s="109"/>
      <c r="O543" s="155"/>
      <c r="P543" s="252">
        <f>Q543-Q542</f>
        <v>0</v>
      </c>
      <c r="Q543" s="252">
        <f>IF(SUM($J541:$J543)&gt;500000,(500000*0.2)-((SUM($I541:$I543)+SUM($M541:$M543))),IF(SUM($J541:$J543)+SUM($F541:$F543)&gt;500000,(SUM($J541:$J543)*0.2)+((500000-SUM($J541:$J543))*0.05)-(SUM($I541:$I543)+SUM($M541:$M543)),IF(SUM($J541:$J543)+SUM($F541:$F543)&lt;500000,((SUM($J541:$J543)*0.2)+(SUM($F541:$F543)*0.05))-(SUM($I541:$I543)+SUM($M541:$M543)),"n/a")))</f>
        <v>14.55</v>
      </c>
      <c r="R543" s="65">
        <f>SUM(Q543-H543-L543)</f>
        <v>14.55</v>
      </c>
    </row>
    <row r="544" spans="1:18" s="112" customFormat="1" ht="27" customHeight="1" x14ac:dyDescent="0.2">
      <c r="A544" s="87" t="s">
        <v>23</v>
      </c>
      <c r="B544" s="24"/>
      <c r="C544" s="115" t="s">
        <v>142</v>
      </c>
      <c r="D544" s="115" t="s">
        <v>144</v>
      </c>
      <c r="E544" s="109" t="s">
        <v>20</v>
      </c>
      <c r="F544" s="109">
        <v>0</v>
      </c>
      <c r="G544" s="110">
        <f>F544*$G$4</f>
        <v>0</v>
      </c>
      <c r="H544" s="110">
        <f>G544-I544</f>
        <v>0</v>
      </c>
      <c r="I544" s="110">
        <f>G544*$I$4</f>
        <v>0</v>
      </c>
      <c r="J544" s="109">
        <v>0</v>
      </c>
      <c r="K544" s="110">
        <f>J544*$K$4</f>
        <v>0</v>
      </c>
      <c r="L544" s="110">
        <f>K544-M544</f>
        <v>0</v>
      </c>
      <c r="M544" s="111">
        <f>K544*$M$4</f>
        <v>0</v>
      </c>
      <c r="N544" s="109"/>
      <c r="O544" s="123"/>
      <c r="P544" s="212">
        <f>Q544-Q546</f>
        <v>6.3049999999999997</v>
      </c>
      <c r="Q544" s="212">
        <f>IF(SUM($J542:$J544)&gt;500000,(500000*0.2)-((SUM($I542:$I544)+SUM($M542:$M544))),IF(SUM($J542:$J544)+SUM($F542:$F544)&gt;500000,(SUM($J542:$J544)*0.2)+((500000-SUM($J542:$J544))*0.05)-(SUM($I542:$I544)+SUM($M542:$M544)),IF(SUM($J542:$J544)+SUM($F542:$F544)&lt;500000,((SUM($J542:$J544)*0.2)+(SUM($F542:$F544)*0.05))-(SUM($I542:$I544)+SUM($M542:$M544)),"n/a")))</f>
        <v>6.3049999999999997</v>
      </c>
      <c r="R544" s="34">
        <f>SUM(Q544-H544-L544)</f>
        <v>6.3049999999999997</v>
      </c>
    </row>
    <row r="545" spans="1:18" s="112" customFormat="1" ht="27" customHeight="1" x14ac:dyDescent="0.2">
      <c r="A545" s="151" t="s">
        <v>24</v>
      </c>
      <c r="B545" s="22"/>
      <c r="C545" s="151" t="s">
        <v>142</v>
      </c>
      <c r="D545" s="151" t="s">
        <v>144</v>
      </c>
      <c r="E545" s="151"/>
      <c r="F545" s="156">
        <f t="shared" ref="F545:M545" si="91">SUM(F541:F544)</f>
        <v>300</v>
      </c>
      <c r="G545" s="157">
        <f t="shared" si="91"/>
        <v>15</v>
      </c>
      <c r="H545" s="157">
        <f t="shared" si="91"/>
        <v>14.549999999999999</v>
      </c>
      <c r="I545" s="157">
        <f t="shared" si="91"/>
        <v>0.45</v>
      </c>
      <c r="J545" s="156">
        <f t="shared" si="91"/>
        <v>0</v>
      </c>
      <c r="K545" s="157">
        <f t="shared" si="91"/>
        <v>0</v>
      </c>
      <c r="L545" s="157">
        <f t="shared" si="91"/>
        <v>0</v>
      </c>
      <c r="M545" s="158">
        <f t="shared" si="91"/>
        <v>0</v>
      </c>
      <c r="N545" s="120"/>
      <c r="O545" s="159"/>
      <c r="P545" s="157">
        <f>SUM(P541:P544)</f>
        <v>20.855</v>
      </c>
      <c r="Q545" s="157"/>
      <c r="R545" s="23">
        <f>SUM(R542:R544)</f>
        <v>29.1</v>
      </c>
    </row>
    <row r="546" spans="1:18" s="28" customFormat="1" ht="4.1500000000000004" customHeight="1" x14ac:dyDescent="0.2">
      <c r="A546" s="68"/>
      <c r="B546" s="60"/>
      <c r="C546" s="70"/>
      <c r="D546" s="70"/>
      <c r="E546" s="70"/>
      <c r="F546" s="70"/>
      <c r="G546" s="71"/>
      <c r="H546" s="71"/>
      <c r="I546" s="71"/>
      <c r="J546" s="70"/>
      <c r="K546" s="71"/>
      <c r="L546" s="71"/>
      <c r="M546" s="71"/>
      <c r="N546" s="38"/>
      <c r="O546" s="68"/>
      <c r="P546" s="73"/>
      <c r="Q546" s="74"/>
      <c r="R546" s="69"/>
    </row>
    <row r="547" spans="1:18" s="149" customFormat="1" ht="27" customHeight="1" x14ac:dyDescent="0.25">
      <c r="A547" s="140" t="s">
        <v>19</v>
      </c>
      <c r="B547" s="24"/>
      <c r="C547" s="141" t="s">
        <v>142</v>
      </c>
      <c r="D547" s="141" t="s">
        <v>143</v>
      </c>
      <c r="E547" s="141" t="s">
        <v>20</v>
      </c>
      <c r="F547" s="141">
        <v>70</v>
      </c>
      <c r="G547" s="259">
        <f>F547*$G$4</f>
        <v>3.5</v>
      </c>
      <c r="H547" s="259">
        <f>G547-I547</f>
        <v>3.395</v>
      </c>
      <c r="I547" s="259">
        <f>G547*$I$4</f>
        <v>0.105</v>
      </c>
      <c r="J547" s="141">
        <v>0</v>
      </c>
      <c r="K547" s="259">
        <f>J547*$K$4</f>
        <v>0</v>
      </c>
      <c r="L547" s="259">
        <f>K547-M547</f>
        <v>0</v>
      </c>
      <c r="M547" s="260">
        <f>K547*$M$4</f>
        <v>0</v>
      </c>
      <c r="N547" s="141"/>
      <c r="O547" s="261"/>
      <c r="P547" s="262">
        <f>Q547</f>
        <v>3.395</v>
      </c>
      <c r="Q547" s="262">
        <f>IF($J547&gt;500000,(500000*0.2)-($I547+$M547),IF($J547+$F547&gt;500000,($J547*0.2)+((500000-$J547)*0.05)-($I547+$M547),IF($J547+$F547&lt;500000,(($J547*0.2)+($F547*0.05))-($I547+$M547),"n/a")))</f>
        <v>3.395</v>
      </c>
      <c r="R547" s="34">
        <f>SUM(Q547-H547-L547)</f>
        <v>0</v>
      </c>
    </row>
    <row r="548" spans="1:18" s="149" customFormat="1" ht="27" customHeight="1" thickBot="1" x14ac:dyDescent="0.3">
      <c r="A548" s="140" t="s">
        <v>21</v>
      </c>
      <c r="B548" s="77"/>
      <c r="C548" s="141" t="s">
        <v>142</v>
      </c>
      <c r="D548" s="141" t="s">
        <v>143</v>
      </c>
      <c r="E548" s="141" t="s">
        <v>20</v>
      </c>
      <c r="F548" s="141">
        <v>1675</v>
      </c>
      <c r="G548" s="259">
        <f>F548*$G$4</f>
        <v>83.75</v>
      </c>
      <c r="H548" s="259">
        <f>G548-I548</f>
        <v>81.237499999999997</v>
      </c>
      <c r="I548" s="259">
        <f>G548*$I$4</f>
        <v>2.5124999999999997</v>
      </c>
      <c r="J548" s="141">
        <v>0</v>
      </c>
      <c r="K548" s="259">
        <f>J548*$K$4</f>
        <v>0</v>
      </c>
      <c r="L548" s="259">
        <f>K548-M548</f>
        <v>0</v>
      </c>
      <c r="M548" s="260">
        <f>K548*$M$4</f>
        <v>0</v>
      </c>
      <c r="N548" s="141"/>
      <c r="O548" s="261"/>
      <c r="P548" s="262">
        <f>Q548-Q547</f>
        <v>81.237499999999997</v>
      </c>
      <c r="Q548" s="262">
        <f>IF(SUM($J547:$J548)&gt;500000,(500000*0.2)-((SUM($I547:$I548)+SUM($M547:$M548))),IF(SUM($J547:$J548)+SUM($F547:$F548)&gt;500000,(SUM($J547:$J548)*0.2)+((500000-SUM($J547:$J548))*0.05)-(SUM($I547:$I548)+SUM($M547:$M548)),IF(SUM($J547:$J548)+SUM($F547:$F548)&lt;500000,((SUM($J547:$J548)*0.2)+(SUM($F547:$F548)*0.05))-(SUM($I547:$I548)+SUM($M547:$M548)),"n/a")))</f>
        <v>84.632499999999993</v>
      </c>
      <c r="R548" s="78">
        <f>SUM(Q548-H548-L548)</f>
        <v>3.394999999999996</v>
      </c>
    </row>
    <row r="549" spans="1:18" s="112" customFormat="1" ht="27" customHeight="1" thickBot="1" x14ac:dyDescent="0.25">
      <c r="A549" s="150" t="s">
        <v>22</v>
      </c>
      <c r="B549" s="58"/>
      <c r="C549" s="152" t="s">
        <v>142</v>
      </c>
      <c r="D549" s="152" t="s">
        <v>143</v>
      </c>
      <c r="E549" s="153" t="s">
        <v>20</v>
      </c>
      <c r="F549" s="153">
        <v>0</v>
      </c>
      <c r="G549" s="145">
        <f>F549*$G$4</f>
        <v>0</v>
      </c>
      <c r="H549" s="145">
        <f>G549-I549</f>
        <v>0</v>
      </c>
      <c r="I549" s="145">
        <f>G549*$I$4</f>
        <v>0</v>
      </c>
      <c r="J549" s="153">
        <v>0</v>
      </c>
      <c r="K549" s="145">
        <f>J549*$K$4</f>
        <v>0</v>
      </c>
      <c r="L549" s="145">
        <f>K549-M549</f>
        <v>0</v>
      </c>
      <c r="M549" s="154">
        <f>K549*$M$4</f>
        <v>0</v>
      </c>
      <c r="N549" s="109"/>
      <c r="O549" s="155"/>
      <c r="P549" s="252">
        <f>Q549-Q548</f>
        <v>0</v>
      </c>
      <c r="Q549" s="252">
        <f>IF(SUM($J547:$J549)&gt;500000,(500000*0.2)-((SUM($I547:$I549)+SUM($M547:$M549))),IF(SUM($J547:$J549)+SUM($F547:$F549)&gt;500000,(SUM($J547:$J549)*0.2)+((500000-SUM($J547:$J549))*0.05)-(SUM($I547:$I549)+SUM($M547:$M549)),IF(SUM($J547:$J549)+SUM($F547:$F549)&lt;500000,((SUM($J547:$J549)*0.2)+(SUM($F547:$F549)*0.05))-(SUM($I547:$I549)+SUM($M547:$M549)),"n/a")))</f>
        <v>84.632499999999993</v>
      </c>
      <c r="R549" s="65">
        <f>SUM(Q549-H549-L549)</f>
        <v>84.632499999999993</v>
      </c>
    </row>
    <row r="550" spans="1:18" s="112" customFormat="1" ht="27" customHeight="1" x14ac:dyDescent="0.2">
      <c r="A550" s="87" t="s">
        <v>23</v>
      </c>
      <c r="B550" s="24"/>
      <c r="C550" s="115" t="s">
        <v>142</v>
      </c>
      <c r="D550" s="115" t="s">
        <v>143</v>
      </c>
      <c r="E550" s="109" t="s">
        <v>20</v>
      </c>
      <c r="F550" s="109">
        <v>0</v>
      </c>
      <c r="G550" s="110">
        <f>F550*$G$4</f>
        <v>0</v>
      </c>
      <c r="H550" s="110">
        <f>G550-I550</f>
        <v>0</v>
      </c>
      <c r="I550" s="110">
        <f>G550*$I$4</f>
        <v>0</v>
      </c>
      <c r="J550" s="109">
        <v>0</v>
      </c>
      <c r="K550" s="110">
        <f>J550*$K$4</f>
        <v>0</v>
      </c>
      <c r="L550" s="110">
        <f>K550-M550</f>
        <v>0</v>
      </c>
      <c r="M550" s="111">
        <f>K550*$M$4</f>
        <v>0</v>
      </c>
      <c r="N550" s="109"/>
      <c r="O550" s="123"/>
      <c r="P550" s="212">
        <f>Q550-Q552</f>
        <v>81.237499999999997</v>
      </c>
      <c r="Q550" s="212">
        <f>IF(SUM($J548:$J550)&gt;500000,(500000*0.2)-((SUM($I548:$I550)+SUM($M548:$M550))),IF(SUM($J548:$J550)+SUM($F548:$F550)&gt;500000,(SUM($J548:$J550)*0.2)+((500000-SUM($J548:$J550))*0.05)-(SUM($I548:$I550)+SUM($M548:$M550)),IF(SUM($J548:$J550)+SUM($F548:$F550)&lt;500000,((SUM($J548:$J550)*0.2)+(SUM($F548:$F550)*0.05))-(SUM($I548:$I550)+SUM($M548:$M550)),"n/a")))</f>
        <v>81.237499999999997</v>
      </c>
      <c r="R550" s="34">
        <f>SUM(Q550-H550-L550)</f>
        <v>81.237499999999997</v>
      </c>
    </row>
    <row r="551" spans="1:18" s="112" customFormat="1" ht="27" customHeight="1" x14ac:dyDescent="0.2">
      <c r="A551" s="151" t="s">
        <v>24</v>
      </c>
      <c r="B551" s="22"/>
      <c r="C551" s="151" t="s">
        <v>142</v>
      </c>
      <c r="D551" s="151" t="s">
        <v>143</v>
      </c>
      <c r="E551" s="151"/>
      <c r="F551" s="156">
        <f t="shared" ref="F551:M551" si="92">SUM(F547:F550)</f>
        <v>1745</v>
      </c>
      <c r="G551" s="157">
        <f t="shared" si="92"/>
        <v>87.25</v>
      </c>
      <c r="H551" s="157">
        <f t="shared" si="92"/>
        <v>84.632499999999993</v>
      </c>
      <c r="I551" s="157">
        <f t="shared" si="92"/>
        <v>2.6174999999999997</v>
      </c>
      <c r="J551" s="156">
        <f t="shared" si="92"/>
        <v>0</v>
      </c>
      <c r="K551" s="157">
        <f t="shared" si="92"/>
        <v>0</v>
      </c>
      <c r="L551" s="157">
        <f t="shared" si="92"/>
        <v>0</v>
      </c>
      <c r="M551" s="158">
        <f t="shared" si="92"/>
        <v>0</v>
      </c>
      <c r="N551" s="120"/>
      <c r="O551" s="159"/>
      <c r="P551" s="157">
        <f>SUM(P547:P550)</f>
        <v>165.87</v>
      </c>
      <c r="Q551" s="157"/>
      <c r="R551" s="23">
        <f>SUM(R548:R550)</f>
        <v>169.26499999999999</v>
      </c>
    </row>
    <row r="552" spans="1:18" s="28" customFormat="1" ht="3.75" customHeight="1" x14ac:dyDescent="0.2">
      <c r="A552" s="68"/>
      <c r="B552" s="69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72"/>
      <c r="O552" s="35"/>
      <c r="P552" s="73"/>
      <c r="Q552" s="74"/>
      <c r="R552" s="69"/>
    </row>
    <row r="553" spans="1:18" s="149" customFormat="1" ht="27" customHeight="1" x14ac:dyDescent="0.25">
      <c r="A553" s="140" t="s">
        <v>19</v>
      </c>
      <c r="B553" s="24"/>
      <c r="C553" s="141" t="s">
        <v>142</v>
      </c>
      <c r="D553" s="141" t="s">
        <v>145</v>
      </c>
      <c r="E553" s="141" t="s">
        <v>20</v>
      </c>
      <c r="F553" s="141">
        <v>4760</v>
      </c>
      <c r="G553" s="259">
        <f>F553*$G$4</f>
        <v>238</v>
      </c>
      <c r="H553" s="259">
        <f>G553-I553</f>
        <v>230.86</v>
      </c>
      <c r="I553" s="259">
        <f>G553*$I$4</f>
        <v>7.14</v>
      </c>
      <c r="J553" s="141">
        <v>0</v>
      </c>
      <c r="K553" s="259">
        <f>J553*$K$4</f>
        <v>0</v>
      </c>
      <c r="L553" s="259">
        <f>K553-M553</f>
        <v>0</v>
      </c>
      <c r="M553" s="260">
        <f>K553*$M$4</f>
        <v>0</v>
      </c>
      <c r="N553" s="141"/>
      <c r="O553" s="261"/>
      <c r="P553" s="262">
        <f>Q553</f>
        <v>230.86</v>
      </c>
      <c r="Q553" s="262">
        <f>IF($J553&gt;500000,(500000*0.2)-($I553+$M553),IF($J553+$F553&gt;500000,($J553*0.2)+((500000-$J553)*0.05)-($I553+$M553),IF($J553+$F553&lt;500000,(($J553*0.2)+($F553*0.05))-($I553+$M553),"n/a")))</f>
        <v>230.86</v>
      </c>
      <c r="R553" s="34">
        <f>SUM(Q553-H553-L553)</f>
        <v>0</v>
      </c>
    </row>
    <row r="554" spans="1:18" s="149" customFormat="1" ht="27" customHeight="1" thickBot="1" x14ac:dyDescent="0.3">
      <c r="A554" s="140" t="s">
        <v>21</v>
      </c>
      <c r="B554" s="77"/>
      <c r="C554" s="141" t="s">
        <v>142</v>
      </c>
      <c r="D554" s="141" t="s">
        <v>145</v>
      </c>
      <c r="E554" s="141" t="s">
        <v>20</v>
      </c>
      <c r="F554" s="141">
        <v>3060</v>
      </c>
      <c r="G554" s="259">
        <f>F554*$G$4</f>
        <v>153</v>
      </c>
      <c r="H554" s="259">
        <f>G554-I554</f>
        <v>148.41</v>
      </c>
      <c r="I554" s="259">
        <f>G554*$I$4</f>
        <v>4.59</v>
      </c>
      <c r="J554" s="141">
        <v>0</v>
      </c>
      <c r="K554" s="259">
        <f>J554*$K$4</f>
        <v>0</v>
      </c>
      <c r="L554" s="259">
        <f>K554-M554</f>
        <v>0</v>
      </c>
      <c r="M554" s="260">
        <f>K554*$M$4</f>
        <v>0</v>
      </c>
      <c r="N554" s="141"/>
      <c r="O554" s="261"/>
      <c r="P554" s="262">
        <f>Q554-Q553</f>
        <v>148.40999999999997</v>
      </c>
      <c r="Q554" s="262">
        <f>IF(SUM($J553:$J554)&gt;500000,(500000*0.2)-((SUM($I553:$I554)+SUM($M553:$M554))),IF(SUM($J553:$J554)+SUM($F553:$F554)&gt;500000,(SUM($J553:$J554)*0.2)+((500000-SUM($J553:$J554))*0.05)-(SUM($I553:$I554)+SUM($M553:$M554)),IF(SUM($J553:$J554)+SUM($F553:$F554)&lt;500000,((SUM($J553:$J554)*0.2)+(SUM($F553:$F554)*0.05))-(SUM($I553:$I554)+SUM($M553:$M554)),"n/a")))</f>
        <v>379.27</v>
      </c>
      <c r="R554" s="78">
        <f>SUM(Q554-H554-L554)</f>
        <v>230.85999999999999</v>
      </c>
    </row>
    <row r="555" spans="1:18" s="112" customFormat="1" ht="27" customHeight="1" thickBot="1" x14ac:dyDescent="0.25">
      <c r="A555" s="150" t="s">
        <v>22</v>
      </c>
      <c r="B555" s="58"/>
      <c r="C555" s="152" t="s">
        <v>142</v>
      </c>
      <c r="D555" s="152" t="s">
        <v>145</v>
      </c>
      <c r="E555" s="153" t="s">
        <v>20</v>
      </c>
      <c r="F555" s="153">
        <v>0</v>
      </c>
      <c r="G555" s="145">
        <f>F555*$G$4</f>
        <v>0</v>
      </c>
      <c r="H555" s="145">
        <f>G555-I555</f>
        <v>0</v>
      </c>
      <c r="I555" s="145">
        <f>G555*$I$4</f>
        <v>0</v>
      </c>
      <c r="J555" s="153">
        <v>0</v>
      </c>
      <c r="K555" s="145">
        <f>J555*$K$4</f>
        <v>0</v>
      </c>
      <c r="L555" s="145">
        <f>K555-M555</f>
        <v>0</v>
      </c>
      <c r="M555" s="154">
        <f>K555*$M$4</f>
        <v>0</v>
      </c>
      <c r="N555" s="109"/>
      <c r="O555" s="155"/>
      <c r="P555" s="252">
        <f>Q555-Q554</f>
        <v>0</v>
      </c>
      <c r="Q555" s="252">
        <f>IF(SUM($J553:$J555)&gt;500000,(500000*0.2)-((SUM($I553:$I555)+SUM($M553:$M555))),IF(SUM($J553:$J555)+SUM($F553:$F555)&gt;500000,(SUM($J553:$J555)*0.2)+((500000-SUM($J553:$J555))*0.05)-(SUM($I553:$I555)+SUM($M553:$M555)),IF(SUM($J553:$J555)+SUM($F553:$F555)&lt;500000,((SUM($J553:$J555)*0.2)+(SUM($F553:$F555)*0.05))-(SUM($I553:$I555)+SUM($M553:$M555)),"n/a")))</f>
        <v>379.27</v>
      </c>
      <c r="R555" s="65">
        <f>SUM(Q555-H555-L555)</f>
        <v>379.27</v>
      </c>
    </row>
    <row r="556" spans="1:18" s="112" customFormat="1" ht="27" customHeight="1" x14ac:dyDescent="0.2">
      <c r="A556" s="87" t="s">
        <v>23</v>
      </c>
      <c r="B556" s="24"/>
      <c r="C556" s="115" t="s">
        <v>142</v>
      </c>
      <c r="D556" s="115" t="s">
        <v>145</v>
      </c>
      <c r="E556" s="109" t="s">
        <v>20</v>
      </c>
      <c r="F556" s="109">
        <v>0</v>
      </c>
      <c r="G556" s="110">
        <f>F556*$G$4</f>
        <v>0</v>
      </c>
      <c r="H556" s="110">
        <f>G556-I556</f>
        <v>0</v>
      </c>
      <c r="I556" s="110">
        <f>G556*$I$4</f>
        <v>0</v>
      </c>
      <c r="J556" s="109">
        <v>0</v>
      </c>
      <c r="K556" s="110">
        <f>J556*$K$4</f>
        <v>0</v>
      </c>
      <c r="L556" s="110">
        <f>K556-M556</f>
        <v>0</v>
      </c>
      <c r="M556" s="111">
        <f>K556*$M$4</f>
        <v>0</v>
      </c>
      <c r="N556" s="109"/>
      <c r="O556" s="123"/>
      <c r="P556" s="212">
        <f>Q556-Q558</f>
        <v>148.41</v>
      </c>
      <c r="Q556" s="212">
        <f>IF(SUM($J554:$J556)&gt;500000,(500000*0.2)-((SUM($I554:$I556)+SUM($M554:$M556))),IF(SUM($J554:$J556)+SUM($F554:$F556)&gt;500000,(SUM($J554:$J556)*0.2)+((500000-SUM($J554:$J556))*0.05)-(SUM($I554:$I556)+SUM($M554:$M556)),IF(SUM($J554:$J556)+SUM($F554:$F556)&lt;500000,((SUM($J554:$J556)*0.2)+(SUM($F554:$F556)*0.05))-(SUM($I554:$I556)+SUM($M554:$M556)),"n/a")))</f>
        <v>148.41</v>
      </c>
      <c r="R556" s="34">
        <f>SUM(Q556-H556-L556)</f>
        <v>148.41</v>
      </c>
    </row>
    <row r="557" spans="1:18" s="112" customFormat="1" ht="27" customHeight="1" x14ac:dyDescent="0.2">
      <c r="A557" s="151" t="s">
        <v>24</v>
      </c>
      <c r="B557" s="22"/>
      <c r="C557" s="151" t="s">
        <v>142</v>
      </c>
      <c r="D557" s="151" t="s">
        <v>145</v>
      </c>
      <c r="E557" s="151"/>
      <c r="F557" s="156">
        <f t="shared" ref="F557:M557" si="93">SUM(F553:F556)</f>
        <v>7820</v>
      </c>
      <c r="G557" s="157">
        <f t="shared" si="93"/>
        <v>391</v>
      </c>
      <c r="H557" s="157">
        <f t="shared" si="93"/>
        <v>379.27</v>
      </c>
      <c r="I557" s="157">
        <f t="shared" si="93"/>
        <v>11.73</v>
      </c>
      <c r="J557" s="156">
        <f t="shared" si="93"/>
        <v>0</v>
      </c>
      <c r="K557" s="157">
        <f t="shared" si="93"/>
        <v>0</v>
      </c>
      <c r="L557" s="157">
        <f t="shared" si="93"/>
        <v>0</v>
      </c>
      <c r="M557" s="158">
        <f t="shared" si="93"/>
        <v>0</v>
      </c>
      <c r="N557" s="120"/>
      <c r="O557" s="159"/>
      <c r="P557" s="157">
        <f>SUM(P553:P556)</f>
        <v>527.67999999999995</v>
      </c>
      <c r="Q557" s="157"/>
      <c r="R557" s="23">
        <f>SUM(R554:R556)</f>
        <v>758.54</v>
      </c>
    </row>
    <row r="558" spans="1:18" s="28" customFormat="1" ht="4.1500000000000004" customHeight="1" x14ac:dyDescent="0.2">
      <c r="A558" s="68"/>
      <c r="B558" s="60"/>
      <c r="C558" s="70"/>
      <c r="D558" s="70"/>
      <c r="E558" s="70"/>
      <c r="F558" s="70"/>
      <c r="G558" s="71"/>
      <c r="H558" s="71"/>
      <c r="I558" s="71"/>
      <c r="J558" s="70"/>
      <c r="K558" s="71"/>
      <c r="L558" s="71"/>
      <c r="M558" s="71"/>
      <c r="N558" s="38"/>
      <c r="O558" s="35"/>
      <c r="P558" s="73"/>
      <c r="Q558" s="74"/>
      <c r="R558" s="69"/>
    </row>
    <row r="559" spans="1:18" s="112" customFormat="1" ht="27" customHeight="1" x14ac:dyDescent="0.2">
      <c r="A559" s="84" t="s">
        <v>19</v>
      </c>
      <c r="B559" s="24"/>
      <c r="C559" s="108" t="s">
        <v>348</v>
      </c>
      <c r="D559" s="108" t="s">
        <v>44</v>
      </c>
      <c r="E559" s="109" t="s">
        <v>20</v>
      </c>
      <c r="F559" s="109">
        <v>0</v>
      </c>
      <c r="G559" s="110">
        <f>F559*$G$4</f>
        <v>0</v>
      </c>
      <c r="H559" s="110">
        <f>G559-I559</f>
        <v>0</v>
      </c>
      <c r="I559" s="110">
        <f>G559*$I$4</f>
        <v>0</v>
      </c>
      <c r="J559" s="109">
        <v>0</v>
      </c>
      <c r="K559" s="110">
        <f>J559*$K$4</f>
        <v>0</v>
      </c>
      <c r="L559" s="110">
        <f>K559-M559</f>
        <v>0</v>
      </c>
      <c r="M559" s="111">
        <f>K559*$M$4</f>
        <v>0</v>
      </c>
      <c r="N559" s="109"/>
      <c r="O559" s="123"/>
      <c r="P559" s="212">
        <f>Q559</f>
        <v>0</v>
      </c>
      <c r="Q559" s="212">
        <f>IF($J559&gt;500000,(500000*0.2)-($I559+$M559),IF($J559+$F559&gt;500000,($J559*0.2)+((500000-$J559)*0.05)-($I559+$M559),IF($J559+$F559&lt;500000,(($J559*0.2)+($F559*0.05))-($I559+$M559),"n/a")))</f>
        <v>0</v>
      </c>
      <c r="R559" s="34">
        <f>SUM(Q559-H559-L559)</f>
        <v>0</v>
      </c>
    </row>
    <row r="560" spans="1:18" s="112" customFormat="1" ht="27" customHeight="1" thickBot="1" x14ac:dyDescent="0.25">
      <c r="A560" s="85" t="s">
        <v>21</v>
      </c>
      <c r="B560" s="24"/>
      <c r="C560" s="113" t="s">
        <v>348</v>
      </c>
      <c r="D560" s="113" t="s">
        <v>44</v>
      </c>
      <c r="E560" s="109" t="s">
        <v>20</v>
      </c>
      <c r="F560" s="109">
        <v>0</v>
      </c>
      <c r="G560" s="110">
        <f>F560*$G$4</f>
        <v>0</v>
      </c>
      <c r="H560" s="110">
        <f>G560-I560</f>
        <v>0</v>
      </c>
      <c r="I560" s="110">
        <f>G560*$I$4</f>
        <v>0</v>
      </c>
      <c r="J560" s="109">
        <v>0</v>
      </c>
      <c r="K560" s="110">
        <f>J560*$K$4</f>
        <v>0</v>
      </c>
      <c r="L560" s="110">
        <f>K560-M560</f>
        <v>0</v>
      </c>
      <c r="M560" s="111">
        <f>K560*$M$4</f>
        <v>0</v>
      </c>
      <c r="N560" s="109"/>
      <c r="O560" s="123"/>
      <c r="P560" s="212">
        <f>Q560-Q559</f>
        <v>0</v>
      </c>
      <c r="Q560" s="212">
        <f>IF(SUM($J559:$J560)&gt;500000,(500000*0.2)-((SUM($I559:$I560)+SUM($M559:$M560))),IF(SUM($J559:$J560)+SUM($F559:$F560)&gt;500000,(SUM($J559:$J560)*0.2)+((500000-SUM($J559:$J560))*0.05)-(SUM($I559:$I560)+SUM($M559:$M560)),IF(SUM($J559:$J560)+SUM($F559:$F560)&lt;500000,((SUM($J559:$J560)*0.2)+(SUM($F559:$F560)*0.05))-(SUM($I559:$I560)+SUM($M559:$M560)),"n/a")))</f>
        <v>0</v>
      </c>
      <c r="R560" s="34">
        <f>SUM(Q560-H560-L560)</f>
        <v>0</v>
      </c>
    </row>
    <row r="561" spans="1:18" s="112" customFormat="1" ht="27" customHeight="1" thickBot="1" x14ac:dyDescent="0.25">
      <c r="A561" s="161" t="s">
        <v>22</v>
      </c>
      <c r="B561" s="61"/>
      <c r="C561" s="162" t="s">
        <v>348</v>
      </c>
      <c r="D561" s="162" t="s">
        <v>44</v>
      </c>
      <c r="E561" s="163" t="s">
        <v>20</v>
      </c>
      <c r="F561" s="164">
        <v>0</v>
      </c>
      <c r="G561" s="165">
        <f>F561*$G$4</f>
        <v>0</v>
      </c>
      <c r="H561" s="165">
        <f>G561-I561</f>
        <v>0</v>
      </c>
      <c r="I561" s="165">
        <f>G561*$I$4</f>
        <v>0</v>
      </c>
      <c r="J561" s="164">
        <v>0</v>
      </c>
      <c r="K561" s="165">
        <f>J561*$K$4</f>
        <v>0</v>
      </c>
      <c r="L561" s="165">
        <f>K561-M561</f>
        <v>0</v>
      </c>
      <c r="M561" s="166">
        <f>K561*$M$4</f>
        <v>0</v>
      </c>
      <c r="N561" s="107"/>
      <c r="O561" s="167"/>
      <c r="P561" s="253">
        <f>Q561-Q560</f>
        <v>0</v>
      </c>
      <c r="Q561" s="253">
        <f>IF(SUM($J559:$J561)&gt;500000,(500000*0.2)-((SUM($I559:$I561)+SUM($M559:$M561))),IF(SUM($J559:$J561)+SUM($F559:$F561)&gt;500000,(SUM($J559:$J561)*0.2)+((500000-SUM($J559:$J561))*0.05)-(SUM($I559:$I561)+SUM($M559:$M561)),IF(SUM($J559:$J561)+SUM($F559:$F561)&lt;500000,((SUM($J559:$J561)*0.2)+(SUM($F559:$F561)*0.05))-(SUM($I559:$I561)+SUM($M559:$M561)),"n/a")))</f>
        <v>0</v>
      </c>
      <c r="R561" s="65">
        <f>SUM(Q561-H561-L561)</f>
        <v>0</v>
      </c>
    </row>
    <row r="562" spans="1:18" s="112" customFormat="1" ht="27" customHeight="1" x14ac:dyDescent="0.2">
      <c r="A562" s="168" t="s">
        <v>23</v>
      </c>
      <c r="B562" s="33"/>
      <c r="C562" s="169" t="s">
        <v>348</v>
      </c>
      <c r="D562" s="169" t="s">
        <v>44</v>
      </c>
      <c r="E562" s="107" t="s">
        <v>20</v>
      </c>
      <c r="F562" s="170">
        <v>0</v>
      </c>
      <c r="G562" s="171">
        <f>F562*$G$4</f>
        <v>0</v>
      </c>
      <c r="H562" s="171">
        <f>G562-I562</f>
        <v>0</v>
      </c>
      <c r="I562" s="171">
        <f>G562*$I$4</f>
        <v>0</v>
      </c>
      <c r="J562" s="170">
        <v>0</v>
      </c>
      <c r="K562" s="171">
        <f>J562*$K$4</f>
        <v>0</v>
      </c>
      <c r="L562" s="171">
        <f>K562-M562</f>
        <v>0</v>
      </c>
      <c r="M562" s="172">
        <f>K562*$M$4</f>
        <v>0</v>
      </c>
      <c r="N562" s="107"/>
      <c r="O562" s="173"/>
      <c r="P562" s="254">
        <f>Q562-Q564</f>
        <v>0</v>
      </c>
      <c r="Q562" s="254">
        <f>IF(SUM($J560:$J562)&gt;500000,(500000*0.2)-((SUM($I560:$I562)+SUM($M560:$M562))),IF(SUM($J560:$J562)+SUM($F560:$F562)&gt;500000,(SUM($J560:$J562)*0.2)+((500000-SUM($J560:$J562))*0.05)-(SUM($I560:$I562)+SUM($M560:$M562)),IF(SUM($J560:$J562)+SUM($F560:$F562)&lt;500000,((SUM($J560:$J562)*0.2)+(SUM($F560:$F562)*0.05))-(SUM($I560:$I562)+SUM($M560:$M562)),"n/a")))</f>
        <v>0</v>
      </c>
      <c r="R562" s="34">
        <f>SUM(Q562-H562-L562)</f>
        <v>0</v>
      </c>
    </row>
    <row r="563" spans="1:18" s="112" customFormat="1" ht="27" customHeight="1" x14ac:dyDescent="0.2">
      <c r="A563" s="151" t="s">
        <v>24</v>
      </c>
      <c r="B563" s="22"/>
      <c r="C563" s="151" t="s">
        <v>348</v>
      </c>
      <c r="D563" s="151" t="s">
        <v>44</v>
      </c>
      <c r="E563" s="151"/>
      <c r="F563" s="156">
        <f t="shared" ref="F563:M563" si="94">SUM(F559:F562)</f>
        <v>0</v>
      </c>
      <c r="G563" s="157">
        <f t="shared" si="94"/>
        <v>0</v>
      </c>
      <c r="H563" s="157">
        <f t="shared" si="94"/>
        <v>0</v>
      </c>
      <c r="I563" s="157">
        <f t="shared" si="94"/>
        <v>0</v>
      </c>
      <c r="J563" s="156">
        <f t="shared" si="94"/>
        <v>0</v>
      </c>
      <c r="K563" s="157">
        <f t="shared" si="94"/>
        <v>0</v>
      </c>
      <c r="L563" s="157">
        <f t="shared" si="94"/>
        <v>0</v>
      </c>
      <c r="M563" s="158">
        <f t="shared" si="94"/>
        <v>0</v>
      </c>
      <c r="N563" s="120"/>
      <c r="O563" s="159"/>
      <c r="P563" s="157">
        <f>SUM(P559:P562)</f>
        <v>0</v>
      </c>
      <c r="Q563" s="157"/>
      <c r="R563" s="23">
        <f>SUM(R560:R562)</f>
        <v>0</v>
      </c>
    </row>
    <row r="564" spans="1:18" s="28" customFormat="1" ht="4.1500000000000004" customHeight="1" x14ac:dyDescent="0.2">
      <c r="A564" s="68"/>
      <c r="B564" s="60"/>
      <c r="C564" s="70"/>
      <c r="D564" s="70"/>
      <c r="E564" s="70"/>
      <c r="F564" s="70"/>
      <c r="G564" s="71"/>
      <c r="H564" s="71"/>
      <c r="I564" s="71"/>
      <c r="J564" s="70"/>
      <c r="K564" s="71"/>
      <c r="L564" s="71"/>
      <c r="M564" s="71"/>
      <c r="N564" s="38"/>
      <c r="O564" s="35"/>
      <c r="P564" s="73"/>
      <c r="Q564" s="74"/>
      <c r="R564" s="69"/>
    </row>
    <row r="565" spans="1:18" s="149" customFormat="1" ht="27" customHeight="1" x14ac:dyDescent="0.25">
      <c r="A565" s="140" t="s">
        <v>19</v>
      </c>
      <c r="B565" s="24"/>
      <c r="C565" s="141" t="s">
        <v>146</v>
      </c>
      <c r="D565" s="141" t="s">
        <v>147</v>
      </c>
      <c r="E565" s="141" t="s">
        <v>20</v>
      </c>
      <c r="F565" s="141">
        <v>4451</v>
      </c>
      <c r="G565" s="259">
        <f>F565*$G$4</f>
        <v>222.55</v>
      </c>
      <c r="H565" s="259">
        <f>G565-I565</f>
        <v>215.87350000000001</v>
      </c>
      <c r="I565" s="259">
        <f>G565*$I$4</f>
        <v>6.6764999999999999</v>
      </c>
      <c r="J565" s="141">
        <v>0</v>
      </c>
      <c r="K565" s="259">
        <f>J565*$K$4</f>
        <v>0</v>
      </c>
      <c r="L565" s="259">
        <f>K565-M565</f>
        <v>0</v>
      </c>
      <c r="M565" s="260">
        <f>K565*$M$4</f>
        <v>0</v>
      </c>
      <c r="N565" s="141"/>
      <c r="O565" s="261"/>
      <c r="P565" s="262">
        <f>Q565</f>
        <v>215.87350000000001</v>
      </c>
      <c r="Q565" s="262">
        <f>IF($J565&gt;500000,(500000*0.2)-($I565+$M565),IF($J565+$F565&gt;500000,($J565*0.2)+((500000-$J565)*0.05)-($I565+$M565),IF($J565+$F565&lt;500000,(($J565*0.2)+($F565*0.05))-($I565+$M565),"n/a")))</f>
        <v>215.87350000000001</v>
      </c>
      <c r="R565" s="34">
        <f>SUM(Q565-H565-L565)</f>
        <v>0</v>
      </c>
    </row>
    <row r="566" spans="1:18" s="149" customFormat="1" ht="27" customHeight="1" thickBot="1" x14ac:dyDescent="0.3">
      <c r="A566" s="140" t="s">
        <v>21</v>
      </c>
      <c r="B566" s="77"/>
      <c r="C566" s="141" t="s">
        <v>146</v>
      </c>
      <c r="D566" s="141" t="s">
        <v>147</v>
      </c>
      <c r="E566" s="141" t="s">
        <v>20</v>
      </c>
      <c r="F566" s="141">
        <v>4790</v>
      </c>
      <c r="G566" s="259">
        <f>F566*$G$4</f>
        <v>239.5</v>
      </c>
      <c r="H566" s="259">
        <f>G566-I566</f>
        <v>232.315</v>
      </c>
      <c r="I566" s="259">
        <f>G566*$I$4</f>
        <v>7.1849999999999996</v>
      </c>
      <c r="J566" s="141">
        <v>0</v>
      </c>
      <c r="K566" s="259">
        <f>J566*$K$4</f>
        <v>0</v>
      </c>
      <c r="L566" s="259">
        <f>K566-M566</f>
        <v>0</v>
      </c>
      <c r="M566" s="260">
        <f>K566*$M$4</f>
        <v>0</v>
      </c>
      <c r="N566" s="141"/>
      <c r="O566" s="261"/>
      <c r="P566" s="262">
        <v>0</v>
      </c>
      <c r="Q566" s="262">
        <v>0</v>
      </c>
      <c r="R566" s="78">
        <f>SUM(Q566-H566-L566)</f>
        <v>-232.315</v>
      </c>
    </row>
    <row r="567" spans="1:18" s="112" customFormat="1" ht="27" customHeight="1" thickBot="1" x14ac:dyDescent="0.25">
      <c r="A567" s="150" t="s">
        <v>22</v>
      </c>
      <c r="B567" s="58"/>
      <c r="C567" s="152" t="s">
        <v>146</v>
      </c>
      <c r="D567" s="152" t="s">
        <v>147</v>
      </c>
      <c r="E567" s="153" t="s">
        <v>20</v>
      </c>
      <c r="F567" s="153">
        <v>0</v>
      </c>
      <c r="G567" s="145">
        <f>F567*$G$4</f>
        <v>0</v>
      </c>
      <c r="H567" s="145">
        <f>G567-I567</f>
        <v>0</v>
      </c>
      <c r="I567" s="145">
        <f>G567*$I$4</f>
        <v>0</v>
      </c>
      <c r="J567" s="153">
        <v>0</v>
      </c>
      <c r="K567" s="145">
        <f>J567*$K$4</f>
        <v>0</v>
      </c>
      <c r="L567" s="145">
        <f>K567-M567</f>
        <v>0</v>
      </c>
      <c r="M567" s="154">
        <f>K567*$M$4</f>
        <v>0</v>
      </c>
      <c r="N567" s="109"/>
      <c r="O567" s="155"/>
      <c r="P567" s="252">
        <v>0</v>
      </c>
      <c r="Q567" s="252">
        <v>0</v>
      </c>
      <c r="R567" s="65">
        <f>SUM(Q567-H567-L567)</f>
        <v>0</v>
      </c>
    </row>
    <row r="568" spans="1:18" s="112" customFormat="1" ht="27" customHeight="1" x14ac:dyDescent="0.25">
      <c r="A568" s="87" t="s">
        <v>23</v>
      </c>
      <c r="B568" s="41"/>
      <c r="C568" s="115" t="s">
        <v>146</v>
      </c>
      <c r="D568" s="115" t="s">
        <v>147</v>
      </c>
      <c r="E568" s="109" t="s">
        <v>20</v>
      </c>
      <c r="F568" s="109">
        <v>0</v>
      </c>
      <c r="G568" s="110">
        <f>F568*$G$4</f>
        <v>0</v>
      </c>
      <c r="H568" s="110">
        <f>G568-I568</f>
        <v>0</v>
      </c>
      <c r="I568" s="110">
        <f>G568*$I$4</f>
        <v>0</v>
      </c>
      <c r="J568" s="109">
        <v>0</v>
      </c>
      <c r="K568" s="110">
        <f>J568*$K$4</f>
        <v>0</v>
      </c>
      <c r="L568" s="110">
        <f>K568-M568</f>
        <v>0</v>
      </c>
      <c r="M568" s="111">
        <f>K568*$M$4</f>
        <v>0</v>
      </c>
      <c r="N568" s="109"/>
      <c r="O568" s="123"/>
      <c r="P568" s="212">
        <v>0</v>
      </c>
      <c r="Q568" s="212">
        <v>0</v>
      </c>
      <c r="R568" s="42">
        <f>SUM(Q568-H568-L568)</f>
        <v>0</v>
      </c>
    </row>
    <row r="569" spans="1:18" s="112" customFormat="1" ht="27" customHeight="1" x14ac:dyDescent="0.2">
      <c r="A569" s="151" t="s">
        <v>24</v>
      </c>
      <c r="B569" s="22"/>
      <c r="C569" s="151" t="s">
        <v>146</v>
      </c>
      <c r="D569" s="151" t="s">
        <v>147</v>
      </c>
      <c r="E569" s="151"/>
      <c r="F569" s="156">
        <f t="shared" ref="F569:M569" si="95">SUM(F565:F568)</f>
        <v>9241</v>
      </c>
      <c r="G569" s="157">
        <f t="shared" si="95"/>
        <v>462.05</v>
      </c>
      <c r="H569" s="157">
        <f t="shared" si="95"/>
        <v>448.18849999999998</v>
      </c>
      <c r="I569" s="157">
        <f t="shared" si="95"/>
        <v>13.861499999999999</v>
      </c>
      <c r="J569" s="156">
        <f t="shared" si="95"/>
        <v>0</v>
      </c>
      <c r="K569" s="157">
        <f t="shared" si="95"/>
        <v>0</v>
      </c>
      <c r="L569" s="157">
        <f t="shared" si="95"/>
        <v>0</v>
      </c>
      <c r="M569" s="158">
        <f t="shared" si="95"/>
        <v>0</v>
      </c>
      <c r="N569" s="120"/>
      <c r="O569" s="159"/>
      <c r="P569" s="157">
        <f>SUM(P565:P568)</f>
        <v>215.87350000000001</v>
      </c>
      <c r="Q569" s="157"/>
      <c r="R569" s="23">
        <f>SUM(R566:R568)</f>
        <v>-232.315</v>
      </c>
    </row>
    <row r="570" spans="1:18" s="28" customFormat="1" ht="4.1500000000000004" customHeight="1" x14ac:dyDescent="0.2">
      <c r="A570" s="68"/>
      <c r="B570" s="60"/>
      <c r="C570" s="70"/>
      <c r="D570" s="70"/>
      <c r="E570" s="70"/>
      <c r="F570" s="70"/>
      <c r="G570" s="71"/>
      <c r="H570" s="71"/>
      <c r="I570" s="71"/>
      <c r="J570" s="70"/>
      <c r="K570" s="71"/>
      <c r="L570" s="71"/>
      <c r="M570" s="71"/>
      <c r="N570" s="38"/>
      <c r="O570" s="68"/>
      <c r="P570" s="73"/>
      <c r="Q570" s="74"/>
      <c r="R570" s="69"/>
    </row>
    <row r="571" spans="1:18" s="112" customFormat="1" ht="27" customHeight="1" x14ac:dyDescent="0.2">
      <c r="A571" s="189" t="s">
        <v>19</v>
      </c>
      <c r="B571" s="33"/>
      <c r="C571" s="191" t="s">
        <v>148</v>
      </c>
      <c r="D571" s="191" t="s">
        <v>149</v>
      </c>
      <c r="E571" s="107" t="s">
        <v>20</v>
      </c>
      <c r="F571" s="170">
        <v>0</v>
      </c>
      <c r="G571" s="171">
        <f>F571*$G$4</f>
        <v>0</v>
      </c>
      <c r="H571" s="171">
        <f>G571-I571</f>
        <v>0</v>
      </c>
      <c r="I571" s="171">
        <f>G571*$I$4</f>
        <v>0</v>
      </c>
      <c r="J571" s="170">
        <v>0</v>
      </c>
      <c r="K571" s="171">
        <f>J571*$K$4</f>
        <v>0</v>
      </c>
      <c r="L571" s="171">
        <f>K571-M571</f>
        <v>0</v>
      </c>
      <c r="M571" s="172">
        <f>K571*$M$4</f>
        <v>0</v>
      </c>
      <c r="N571" s="107"/>
      <c r="O571" s="173"/>
      <c r="P571" s="254">
        <f>Q571</f>
        <v>0</v>
      </c>
      <c r="Q571" s="254">
        <f>IF($J571&gt;500000,(500000*0.2)-($I571+$M571),IF($J571+$F571&gt;500000,($J571*0.2)+((500000-$J571)*0.05)-($I571+$M571),IF($J571+$F571&lt;500000,(($J571*0.2)+($F571*0.05))-($I571+$M571),"n/a")))</f>
        <v>0</v>
      </c>
      <c r="R571" s="34">
        <f>SUM(Q571-H571-L571)</f>
        <v>0</v>
      </c>
    </row>
    <row r="572" spans="1:18" s="112" customFormat="1" ht="27" customHeight="1" thickBot="1" x14ac:dyDescent="0.25">
      <c r="A572" s="190" t="s">
        <v>21</v>
      </c>
      <c r="B572" s="33"/>
      <c r="C572" s="192" t="s">
        <v>148</v>
      </c>
      <c r="D572" s="192" t="s">
        <v>149</v>
      </c>
      <c r="E572" s="107" t="s">
        <v>20</v>
      </c>
      <c r="F572" s="170">
        <v>0</v>
      </c>
      <c r="G572" s="171">
        <f>F572*$G$4</f>
        <v>0</v>
      </c>
      <c r="H572" s="171">
        <f>G572-I572</f>
        <v>0</v>
      </c>
      <c r="I572" s="171">
        <f>G572*$I$4</f>
        <v>0</v>
      </c>
      <c r="J572" s="170">
        <v>0</v>
      </c>
      <c r="K572" s="171">
        <f>J572*$K$4</f>
        <v>0</v>
      </c>
      <c r="L572" s="171">
        <f>K572-M572</f>
        <v>0</v>
      </c>
      <c r="M572" s="172">
        <f>K572*$M$4</f>
        <v>0</v>
      </c>
      <c r="N572" s="107"/>
      <c r="O572" s="173"/>
      <c r="P572" s="254">
        <f>Q572-Q571</f>
        <v>0</v>
      </c>
      <c r="Q572" s="254">
        <f>IF(SUM($J571:$J572)&gt;500000,(500000*0.2)-((SUM($I571:$I572)+SUM($M571:$M572))),IF(SUM($J571:$J572)+SUM($F571:$F572)&gt;500000,(SUM($J571:$J572)*0.2)+((500000-SUM($J571:$J572))*0.05)-(SUM($I571:$I572)+SUM($M571:$M572)),IF(SUM($J571:$J572)+SUM($F571:$F572)&lt;500000,((SUM($J571:$J572)*0.2)+(SUM($F571:$F572)*0.05))-(SUM($I571:$I572)+SUM($M571:$M572)),"n/a")))</f>
        <v>0</v>
      </c>
      <c r="R572" s="34">
        <f>SUM(Q572-H572-L572)</f>
        <v>0</v>
      </c>
    </row>
    <row r="573" spans="1:18" s="112" customFormat="1" ht="27" customHeight="1" thickBot="1" x14ac:dyDescent="0.25">
      <c r="A573" s="161" t="s">
        <v>22</v>
      </c>
      <c r="B573" s="61"/>
      <c r="C573" s="162" t="s">
        <v>148</v>
      </c>
      <c r="D573" s="162" t="s">
        <v>149</v>
      </c>
      <c r="E573" s="163" t="s">
        <v>20</v>
      </c>
      <c r="F573" s="164">
        <v>0</v>
      </c>
      <c r="G573" s="165">
        <f>F573*$G$4</f>
        <v>0</v>
      </c>
      <c r="H573" s="165">
        <f>G573-I573</f>
        <v>0</v>
      </c>
      <c r="I573" s="165">
        <f>G573*$I$4</f>
        <v>0</v>
      </c>
      <c r="J573" s="164">
        <v>0</v>
      </c>
      <c r="K573" s="165">
        <f>J573*$K$4</f>
        <v>0</v>
      </c>
      <c r="L573" s="165">
        <f>K573-M573</f>
        <v>0</v>
      </c>
      <c r="M573" s="166">
        <f>K573*$M$4</f>
        <v>0</v>
      </c>
      <c r="N573" s="107"/>
      <c r="O573" s="167"/>
      <c r="P573" s="253">
        <f>Q573-Q572</f>
        <v>0</v>
      </c>
      <c r="Q573" s="253">
        <f>IF(SUM($J571:$J573)&gt;500000,(500000*0.2)-((SUM($I571:$I573)+SUM($M571:$M573))),IF(SUM($J571:$J573)+SUM($F571:$F573)&gt;500000,(SUM($J571:$J573)*0.2)+((500000-SUM($J571:$J573))*0.05)-(SUM($I571:$I573)+SUM($M571:$M573)),IF(SUM($J571:$J573)+SUM($F571:$F573)&lt;500000,((SUM($J571:$J573)*0.2)+(SUM($F571:$F573)*0.05))-(SUM($I571:$I573)+SUM($M571:$M573)),"n/a")))</f>
        <v>0</v>
      </c>
      <c r="R573" s="65">
        <f>SUM(Q573-H573-L573)</f>
        <v>0</v>
      </c>
    </row>
    <row r="574" spans="1:18" s="112" customFormat="1" ht="27" customHeight="1" x14ac:dyDescent="0.2">
      <c r="A574" s="168" t="s">
        <v>23</v>
      </c>
      <c r="B574" s="33"/>
      <c r="C574" s="169" t="s">
        <v>148</v>
      </c>
      <c r="D574" s="169" t="s">
        <v>149</v>
      </c>
      <c r="E574" s="107" t="s">
        <v>20</v>
      </c>
      <c r="F574" s="170">
        <v>0</v>
      </c>
      <c r="G574" s="171">
        <f>F574*$G$4</f>
        <v>0</v>
      </c>
      <c r="H574" s="171">
        <f>G574-I574</f>
        <v>0</v>
      </c>
      <c r="I574" s="171">
        <f>G574*$I$4</f>
        <v>0</v>
      </c>
      <c r="J574" s="170">
        <v>0</v>
      </c>
      <c r="K574" s="171">
        <f>J574*$K$4</f>
        <v>0</v>
      </c>
      <c r="L574" s="171">
        <f>K574-M574</f>
        <v>0</v>
      </c>
      <c r="M574" s="172">
        <f>K574*$M$4</f>
        <v>0</v>
      </c>
      <c r="N574" s="107"/>
      <c r="O574" s="173"/>
      <c r="P574" s="254">
        <f>Q574-Q576</f>
        <v>0</v>
      </c>
      <c r="Q574" s="254">
        <f>IF(SUM($J572:$J574)&gt;500000,(500000*0.2)-((SUM($I572:$I574)+SUM($M572:$M574))),IF(SUM($J572:$J574)+SUM($F572:$F574)&gt;500000,(SUM($J572:$J574)*0.2)+((500000-SUM($J572:$J574))*0.05)-(SUM($I572:$I574)+SUM($M572:$M574)),IF(SUM($J572:$J574)+SUM($F572:$F574)&lt;500000,((SUM($J572:$J574)*0.2)+(SUM($F572:$F574)*0.05))-(SUM($I572:$I574)+SUM($M572:$M574)),"n/a")))</f>
        <v>0</v>
      </c>
      <c r="R574" s="34">
        <f>SUM(Q574-H574-L574)</f>
        <v>0</v>
      </c>
    </row>
    <row r="575" spans="1:18" s="112" customFormat="1" ht="27" customHeight="1" x14ac:dyDescent="0.2">
      <c r="A575" s="151" t="s">
        <v>24</v>
      </c>
      <c r="B575" s="22"/>
      <c r="C575" s="151" t="s">
        <v>148</v>
      </c>
      <c r="D575" s="151" t="s">
        <v>149</v>
      </c>
      <c r="E575" s="151"/>
      <c r="F575" s="156">
        <f t="shared" ref="F575:M575" si="96">SUM(F571:F574)</f>
        <v>0</v>
      </c>
      <c r="G575" s="157">
        <f t="shared" si="96"/>
        <v>0</v>
      </c>
      <c r="H575" s="157">
        <f t="shared" si="96"/>
        <v>0</v>
      </c>
      <c r="I575" s="157">
        <f t="shared" si="96"/>
        <v>0</v>
      </c>
      <c r="J575" s="156">
        <f t="shared" si="96"/>
        <v>0</v>
      </c>
      <c r="K575" s="157">
        <f t="shared" si="96"/>
        <v>0</v>
      </c>
      <c r="L575" s="157">
        <f t="shared" si="96"/>
        <v>0</v>
      </c>
      <c r="M575" s="158">
        <f t="shared" si="96"/>
        <v>0</v>
      </c>
      <c r="N575" s="120"/>
      <c r="O575" s="159"/>
      <c r="P575" s="157">
        <f>SUM(P571:P574)</f>
        <v>0</v>
      </c>
      <c r="Q575" s="157"/>
      <c r="R575" s="23">
        <f>SUM(R572:R574)</f>
        <v>0</v>
      </c>
    </row>
    <row r="576" spans="1:18" s="28" customFormat="1" ht="4.1500000000000004" customHeight="1" x14ac:dyDescent="0.2">
      <c r="A576" s="35"/>
      <c r="B576" s="31"/>
      <c r="C576" s="36"/>
      <c r="D576" s="36"/>
      <c r="E576" s="36"/>
      <c r="F576" s="36"/>
      <c r="G576" s="37"/>
      <c r="H576" s="37"/>
      <c r="I576" s="37"/>
      <c r="J576" s="36"/>
      <c r="K576" s="37"/>
      <c r="L576" s="37"/>
      <c r="M576" s="37"/>
      <c r="N576" s="38"/>
      <c r="O576" s="35"/>
      <c r="P576" s="39"/>
      <c r="Q576" s="40"/>
    </row>
    <row r="577" spans="1:18" s="149" customFormat="1" ht="27" customHeight="1" x14ac:dyDescent="0.25">
      <c r="A577" s="140" t="s">
        <v>19</v>
      </c>
      <c r="B577" s="77"/>
      <c r="C577" s="141" t="s">
        <v>360</v>
      </c>
      <c r="D577" s="141" t="s">
        <v>361</v>
      </c>
      <c r="E577" s="141" t="s">
        <v>20</v>
      </c>
      <c r="F577" s="141">
        <v>93925.7</v>
      </c>
      <c r="G577" s="259">
        <f>F577*$G$4</f>
        <v>4696.2849999999999</v>
      </c>
      <c r="H577" s="259">
        <f>G577-I577</f>
        <v>4555.3964500000002</v>
      </c>
      <c r="I577" s="259">
        <f>G577*$I$4</f>
        <v>140.88854999999998</v>
      </c>
      <c r="J577" s="141">
        <v>1669</v>
      </c>
      <c r="K577" s="259">
        <f>J577*$K$4</f>
        <v>333.8</v>
      </c>
      <c r="L577" s="259">
        <f>K577-M577</f>
        <v>323.786</v>
      </c>
      <c r="M577" s="260">
        <f>K577*$M$4</f>
        <v>10.013999999999999</v>
      </c>
      <c r="N577" s="141"/>
      <c r="O577" s="261"/>
      <c r="P577" s="262">
        <f>Q577</f>
        <v>4879.1824500000002</v>
      </c>
      <c r="Q577" s="262">
        <f>IF($J577&gt;500000,(500000*0.2)-($I577+$M577),IF($J577+$F577&gt;500000,($J577*0.2)+((500000-$J577)*0.05)-($I577+$M577),IF($J577+$F577&lt;500000,(($J577*0.2)+($F577*0.05))-($I577+$M577),"n/a")))</f>
        <v>4879.1824500000002</v>
      </c>
      <c r="R577" s="78">
        <f>SUM(Q577-H577-L577)</f>
        <v>5.6843418860808015E-14</v>
      </c>
    </row>
    <row r="578" spans="1:18" s="149" customFormat="1" ht="27" customHeight="1" thickBot="1" x14ac:dyDescent="0.3">
      <c r="A578" s="140" t="s">
        <v>21</v>
      </c>
      <c r="B578" s="77"/>
      <c r="C578" s="141" t="s">
        <v>360</v>
      </c>
      <c r="D578" s="141" t="s">
        <v>361</v>
      </c>
      <c r="E578" s="141" t="s">
        <v>20</v>
      </c>
      <c r="F578" s="141">
        <v>101853</v>
      </c>
      <c r="G578" s="259">
        <f>F578*$G$4</f>
        <v>5092.6500000000005</v>
      </c>
      <c r="H578" s="259">
        <f>G578-I578</f>
        <v>4939.8705000000009</v>
      </c>
      <c r="I578" s="259">
        <f>G578*$I$4</f>
        <v>152.77950000000001</v>
      </c>
      <c r="J578" s="141">
        <v>129073</v>
      </c>
      <c r="K578" s="259">
        <f>J578*$K$4</f>
        <v>25814.600000000002</v>
      </c>
      <c r="L578" s="259">
        <f>K578-M578</f>
        <v>25040.162000000004</v>
      </c>
      <c r="M578" s="260">
        <f>K578*$M$4</f>
        <v>774.43799999999999</v>
      </c>
      <c r="N578" s="141"/>
      <c r="O578" s="261"/>
      <c r="P578" s="262">
        <f>Q578-Q577</f>
        <v>29980.032500000008</v>
      </c>
      <c r="Q578" s="262">
        <f>IF(SUM($J577:$J578)&gt;500000,(500000*0.2)-((SUM($I577:$I578)+SUM($M577:$M578))),IF(SUM($J577:$J578)+SUM($F577:$F578)&gt;500000,(SUM($J577:$J578)*0.2)+((500000-SUM($J577:$J578))*0.05)-(SUM($I577:$I578)+SUM($M577:$M578)),IF(SUM($J577:$J578)+SUM($F577:$F578)&lt;500000,((SUM($J577:$J578)*0.2)+(SUM($F577:$F578)*0.05))-(SUM($I577:$I578)+SUM($M577:$M578)),"n/a")))</f>
        <v>34859.214950000009</v>
      </c>
      <c r="R578" s="78">
        <f>SUM(Q578-H578-L578)</f>
        <v>4879.1824500000039</v>
      </c>
    </row>
    <row r="579" spans="1:18" s="112" customFormat="1" ht="27" customHeight="1" thickBot="1" x14ac:dyDescent="0.25">
      <c r="A579" s="150" t="s">
        <v>22</v>
      </c>
      <c r="B579" s="58"/>
      <c r="C579" s="152" t="s">
        <v>360</v>
      </c>
      <c r="D579" s="152" t="s">
        <v>361</v>
      </c>
      <c r="E579" s="153" t="s">
        <v>20</v>
      </c>
      <c r="F579" s="153">
        <v>0</v>
      </c>
      <c r="G579" s="145">
        <f>F579*$G$4</f>
        <v>0</v>
      </c>
      <c r="H579" s="145">
        <f>G579-I579</f>
        <v>0</v>
      </c>
      <c r="I579" s="145">
        <f>G579*$I$4</f>
        <v>0</v>
      </c>
      <c r="J579" s="153">
        <v>0</v>
      </c>
      <c r="K579" s="145">
        <f>J579*$K$4</f>
        <v>0</v>
      </c>
      <c r="L579" s="145">
        <f>K579-M579</f>
        <v>0</v>
      </c>
      <c r="M579" s="154">
        <f>K579*$M$4</f>
        <v>0</v>
      </c>
      <c r="N579" s="109"/>
      <c r="O579" s="155"/>
      <c r="P579" s="252">
        <f>Q579-Q578</f>
        <v>0</v>
      </c>
      <c r="Q579" s="252">
        <f>IF(SUM($J577:$J579)&gt;500000,(500000*0.2)-((SUM($I577:$I579)+SUM($M577:$M579))),IF(SUM($J577:$J579)+SUM($F577:$F579)&gt;500000,(SUM($J577:$J579)*0.2)+((500000-SUM($J577:$J579))*0.05)-(SUM($I577:$I579)+SUM($M577:$M579)),IF(SUM($J577:$J579)+SUM($F577:$F579)&lt;500000,((SUM($J577:$J579)*0.2)+(SUM($F577:$F579)*0.05))-(SUM($I577:$I579)+SUM($M577:$M579)),"n/a")))</f>
        <v>34859.214950000009</v>
      </c>
      <c r="R579" s="65">
        <f>SUM(Q579-H579-L579)</f>
        <v>34859.214950000009</v>
      </c>
    </row>
    <row r="580" spans="1:18" s="112" customFormat="1" ht="27.6" customHeight="1" x14ac:dyDescent="0.2">
      <c r="A580" s="87" t="s">
        <v>23</v>
      </c>
      <c r="B580" s="24"/>
      <c r="C580" s="115" t="s">
        <v>360</v>
      </c>
      <c r="D580" s="115" t="s">
        <v>361</v>
      </c>
      <c r="E580" s="109" t="s">
        <v>20</v>
      </c>
      <c r="F580" s="109">
        <v>0</v>
      </c>
      <c r="G580" s="110">
        <f>F580*$G$4</f>
        <v>0</v>
      </c>
      <c r="H580" s="110">
        <f>G580-I580</f>
        <v>0</v>
      </c>
      <c r="I580" s="110">
        <f>G580*$I$4</f>
        <v>0</v>
      </c>
      <c r="J580" s="109">
        <v>0</v>
      </c>
      <c r="K580" s="110">
        <f>J580*$K$4</f>
        <v>0</v>
      </c>
      <c r="L580" s="110">
        <f>K580-M580</f>
        <v>0</v>
      </c>
      <c r="M580" s="111">
        <f>K580*$M$4</f>
        <v>0</v>
      </c>
      <c r="N580" s="109"/>
      <c r="O580" s="123"/>
      <c r="P580" s="212">
        <f>Q580-Q582</f>
        <v>29980.032500000005</v>
      </c>
      <c r="Q580" s="212">
        <f>IF(SUM($J578:$J580)&gt;500000,(500000*0.2)-((SUM($I578:$I580)+SUM($M578:$M580))),IF(SUM($J578:$J580)+SUM($F578:$F580)&gt;500000,(SUM($J578:$J580)*0.2)+((500000-SUM($J578:$J580))*0.05)-(SUM($I578:$I580)+SUM($M578:$M580)),IF(SUM($J578:$J580)+SUM($F578:$F580)&lt;500000,((SUM($J578:$J580)*0.2)+(SUM($F578:$F580)*0.05))-(SUM($I578:$I580)+SUM($M578:$M580)),"n/a")))</f>
        <v>29980.032500000005</v>
      </c>
      <c r="R580" s="34">
        <f>SUM(Q580-H580-L580)</f>
        <v>29980.032500000005</v>
      </c>
    </row>
    <row r="581" spans="1:18" s="112" customFormat="1" ht="27.6" customHeight="1" x14ac:dyDescent="0.2">
      <c r="A581" s="151" t="s">
        <v>24</v>
      </c>
      <c r="B581" s="22"/>
      <c r="C581" s="151" t="s">
        <v>360</v>
      </c>
      <c r="D581" s="151" t="s">
        <v>155</v>
      </c>
      <c r="E581" s="151"/>
      <c r="F581" s="156">
        <f t="shared" ref="F581:M581" si="97">SUM(F577:F580)</f>
        <v>195778.7</v>
      </c>
      <c r="G581" s="157">
        <f t="shared" si="97"/>
        <v>9788.9350000000013</v>
      </c>
      <c r="H581" s="157">
        <f t="shared" si="97"/>
        <v>9495.2669500000011</v>
      </c>
      <c r="I581" s="157">
        <f t="shared" si="97"/>
        <v>293.66804999999999</v>
      </c>
      <c r="J581" s="156">
        <f t="shared" si="97"/>
        <v>130742</v>
      </c>
      <c r="K581" s="157">
        <f t="shared" si="97"/>
        <v>26148.400000000001</v>
      </c>
      <c r="L581" s="157">
        <f t="shared" si="97"/>
        <v>25363.948000000004</v>
      </c>
      <c r="M581" s="158">
        <f t="shared" si="97"/>
        <v>784.452</v>
      </c>
      <c r="N581" s="120"/>
      <c r="O581" s="159"/>
      <c r="P581" s="157">
        <f>SUM(P577:P580)</f>
        <v>64839.24745000001</v>
      </c>
      <c r="Q581" s="157"/>
      <c r="R581" s="23">
        <f>SUM(R578:R580)</f>
        <v>69718.429900000017</v>
      </c>
    </row>
    <row r="582" spans="1:18" s="28" customFormat="1" ht="4.1500000000000004" customHeight="1" x14ac:dyDescent="0.2">
      <c r="A582" s="68"/>
      <c r="B582" s="60"/>
      <c r="C582" s="70"/>
      <c r="D582" s="70"/>
      <c r="E582" s="70"/>
      <c r="F582" s="70"/>
      <c r="G582" s="71"/>
      <c r="H582" s="71"/>
      <c r="I582" s="71"/>
      <c r="J582" s="70"/>
      <c r="K582" s="71"/>
      <c r="L582" s="71"/>
      <c r="M582" s="71"/>
      <c r="N582" s="38"/>
      <c r="O582" s="35"/>
      <c r="P582" s="73"/>
      <c r="Q582" s="74"/>
      <c r="R582" s="69"/>
    </row>
    <row r="583" spans="1:18" s="149" customFormat="1" ht="27.6" customHeight="1" x14ac:dyDescent="0.25">
      <c r="A583" s="140" t="s">
        <v>19</v>
      </c>
      <c r="B583" s="77"/>
      <c r="C583" s="141" t="s">
        <v>150</v>
      </c>
      <c r="D583" s="141" t="s">
        <v>155</v>
      </c>
      <c r="E583" s="141" t="s">
        <v>20</v>
      </c>
      <c r="F583" s="141">
        <v>19998</v>
      </c>
      <c r="G583" s="259">
        <f>F583*$G$4</f>
        <v>999.90000000000009</v>
      </c>
      <c r="H583" s="259">
        <f>G583-I583</f>
        <v>999.90000000000009</v>
      </c>
      <c r="I583" s="259">
        <v>0</v>
      </c>
      <c r="J583" s="141">
        <v>147718.70000000001</v>
      </c>
      <c r="K583" s="259">
        <f>J583*$K$4</f>
        <v>29543.740000000005</v>
      </c>
      <c r="L583" s="259">
        <f>K583-M583</f>
        <v>29543.740000000005</v>
      </c>
      <c r="M583" s="260">
        <v>0</v>
      </c>
      <c r="N583" s="141"/>
      <c r="O583" s="261"/>
      <c r="P583" s="262">
        <f>Q583</f>
        <v>30543.640000000007</v>
      </c>
      <c r="Q583" s="262">
        <f>IF($J583&gt;500000,(500000*0.2)-($I583+$M583),IF($J583+$F583&gt;500000,($J583*0.2)+((500000-$J583)*0.05)-($I583+$M583),IF($J583+$F583&lt;500000,(($J583*0.2)+($F583*0.05))-($I583+$M583),"n/a")))</f>
        <v>30543.640000000007</v>
      </c>
      <c r="R583" s="78">
        <f>SUM(Q583-H583-L583)</f>
        <v>0</v>
      </c>
    </row>
    <row r="584" spans="1:18" s="112" customFormat="1" ht="27.6" customHeight="1" thickBot="1" x14ac:dyDescent="0.25">
      <c r="A584" s="85" t="s">
        <v>21</v>
      </c>
      <c r="B584" s="24"/>
      <c r="C584" s="113" t="s">
        <v>150</v>
      </c>
      <c r="D584" s="113" t="s">
        <v>155</v>
      </c>
      <c r="E584" s="109" t="s">
        <v>20</v>
      </c>
      <c r="F584" s="109">
        <v>0</v>
      </c>
      <c r="G584" s="110">
        <f>F584*$G$4</f>
        <v>0</v>
      </c>
      <c r="H584" s="110">
        <f>G584-I584</f>
        <v>0</v>
      </c>
      <c r="I584" s="110">
        <f>G584*$I$4</f>
        <v>0</v>
      </c>
      <c r="J584" s="109">
        <v>0</v>
      </c>
      <c r="K584" s="110">
        <f>J584*$K$4</f>
        <v>0</v>
      </c>
      <c r="L584" s="110">
        <f>K584-M584</f>
        <v>0</v>
      </c>
      <c r="M584" s="111">
        <f>K584*$M$4</f>
        <v>0</v>
      </c>
      <c r="N584" s="109"/>
      <c r="O584" s="123"/>
      <c r="P584" s="212">
        <f>Q584-Q583</f>
        <v>0</v>
      </c>
      <c r="Q584" s="212">
        <f>IF(SUM($J583:$J584)&gt;500000,(500000*0.2)-((SUM($I583:$I584)+SUM($M583:$M584))),IF(SUM($J583:$J584)+SUM($F583:$F584)&gt;500000,(SUM($J583:$J584)*0.2)+((500000-SUM($J583:$J584))*0.05)-(SUM($I583:$I584)+SUM($M583:$M584)),IF(SUM($J583:$J584)+SUM($F583:$F584)&lt;500000,((SUM($J583:$J584)*0.2)+(SUM($F583:$F584)*0.05))-(SUM($I583:$I584)+SUM($M583:$M584)),"n/a")))</f>
        <v>30543.640000000007</v>
      </c>
      <c r="R584" s="34">
        <f>SUM(Q584-H584-L584)</f>
        <v>30543.640000000007</v>
      </c>
    </row>
    <row r="585" spans="1:18" s="112" customFormat="1" ht="27.6" customHeight="1" thickBot="1" x14ac:dyDescent="0.25">
      <c r="A585" s="150" t="s">
        <v>22</v>
      </c>
      <c r="B585" s="58"/>
      <c r="C585" s="152" t="s">
        <v>150</v>
      </c>
      <c r="D585" s="152" t="s">
        <v>155</v>
      </c>
      <c r="E585" s="153" t="s">
        <v>20</v>
      </c>
      <c r="F585" s="153">
        <v>0</v>
      </c>
      <c r="G585" s="145">
        <f>F585*$G$4</f>
        <v>0</v>
      </c>
      <c r="H585" s="145">
        <f>G585-I585</f>
        <v>0</v>
      </c>
      <c r="I585" s="145">
        <f>G585*$I$4</f>
        <v>0</v>
      </c>
      <c r="J585" s="153">
        <v>0</v>
      </c>
      <c r="K585" s="145">
        <f>J585*$K$4</f>
        <v>0</v>
      </c>
      <c r="L585" s="145">
        <f>K585-M585</f>
        <v>0</v>
      </c>
      <c r="M585" s="154">
        <f>K585*$M$4</f>
        <v>0</v>
      </c>
      <c r="N585" s="109"/>
      <c r="O585" s="155"/>
      <c r="P585" s="252">
        <f>Q585-Q584</f>
        <v>0</v>
      </c>
      <c r="Q585" s="252">
        <f>IF(SUM($J583:$J585)&gt;500000,(500000*0.2)-((SUM($I583:$I585)+SUM($M583:$M585))),IF(SUM($J583:$J585)+SUM($F583:$F585)&gt;500000,(SUM($J583:$J585)*0.2)+((500000-SUM($J583:$J585))*0.05)-(SUM($I583:$I585)+SUM($M583:$M585)),IF(SUM($J583:$J585)+SUM($F583:$F585)&lt;500000,((SUM($J583:$J585)*0.2)+(SUM($F583:$F585)*0.05))-(SUM($I583:$I585)+SUM($M583:$M585)),"n/a")))</f>
        <v>30543.640000000007</v>
      </c>
      <c r="R585" s="65">
        <f>SUM(Q585-H585-L585)</f>
        <v>30543.640000000007</v>
      </c>
    </row>
    <row r="586" spans="1:18" s="112" customFormat="1" ht="27.6" customHeight="1" x14ac:dyDescent="0.2">
      <c r="A586" s="87" t="s">
        <v>23</v>
      </c>
      <c r="B586" s="24"/>
      <c r="C586" s="115" t="s">
        <v>150</v>
      </c>
      <c r="D586" s="115" t="s">
        <v>155</v>
      </c>
      <c r="E586" s="109" t="s">
        <v>20</v>
      </c>
      <c r="F586" s="109">
        <v>0</v>
      </c>
      <c r="G586" s="110">
        <f>F586*$G$4</f>
        <v>0</v>
      </c>
      <c r="H586" s="110">
        <f>G586-I586</f>
        <v>0</v>
      </c>
      <c r="I586" s="110">
        <f>G586*$I$4</f>
        <v>0</v>
      </c>
      <c r="J586" s="109">
        <v>0</v>
      </c>
      <c r="K586" s="110">
        <f>J586*$K$4</f>
        <v>0</v>
      </c>
      <c r="L586" s="110">
        <f>K586-M586</f>
        <v>0</v>
      </c>
      <c r="M586" s="111">
        <f>K586*$M$4</f>
        <v>0</v>
      </c>
      <c r="N586" s="109"/>
      <c r="O586" s="123"/>
      <c r="P586" s="212">
        <f>Q586-Q588</f>
        <v>0</v>
      </c>
      <c r="Q586" s="212">
        <f>IF(SUM($J584:$J586)&gt;500000,(500000*0.2)-((SUM($I584:$I586)+SUM($M584:$M586))),IF(SUM($J584:$J586)+SUM($F584:$F586)&gt;500000,(SUM($J584:$J586)*0.2)+((500000-SUM($J584:$J586))*0.05)-(SUM($I584:$I586)+SUM($M584:$M586)),IF(SUM($J584:$J586)+SUM($F584:$F586)&lt;500000,((SUM($J584:$J586)*0.2)+(SUM($F584:$F586)*0.05))-(SUM($I584:$I586)+SUM($M584:$M586)),"n/a")))</f>
        <v>0</v>
      </c>
      <c r="R586" s="34">
        <f>SUM(Q586-H586-L586)</f>
        <v>0</v>
      </c>
    </row>
    <row r="587" spans="1:18" s="112" customFormat="1" ht="27.6" customHeight="1" x14ac:dyDescent="0.2">
      <c r="A587" s="151" t="s">
        <v>24</v>
      </c>
      <c r="B587" s="22"/>
      <c r="C587" s="151" t="s">
        <v>150</v>
      </c>
      <c r="D587" s="151" t="s">
        <v>155</v>
      </c>
      <c r="E587" s="151"/>
      <c r="F587" s="156">
        <f t="shared" ref="F587:M587" si="98">SUM(F583:F586)</f>
        <v>19998</v>
      </c>
      <c r="G587" s="157">
        <f t="shared" si="98"/>
        <v>999.90000000000009</v>
      </c>
      <c r="H587" s="157">
        <f t="shared" si="98"/>
        <v>999.90000000000009</v>
      </c>
      <c r="I587" s="157">
        <f t="shared" si="98"/>
        <v>0</v>
      </c>
      <c r="J587" s="156">
        <f t="shared" si="98"/>
        <v>147718.70000000001</v>
      </c>
      <c r="K587" s="157">
        <f t="shared" si="98"/>
        <v>29543.740000000005</v>
      </c>
      <c r="L587" s="157">
        <f t="shared" si="98"/>
        <v>29543.740000000005</v>
      </c>
      <c r="M587" s="158">
        <f t="shared" si="98"/>
        <v>0</v>
      </c>
      <c r="N587" s="120"/>
      <c r="O587" s="159"/>
      <c r="P587" s="157">
        <f>SUM(P583:P586)</f>
        <v>30543.640000000007</v>
      </c>
      <c r="Q587" s="157"/>
      <c r="R587" s="23">
        <f>SUM(R584:R586)</f>
        <v>61087.280000000013</v>
      </c>
    </row>
    <row r="588" spans="1:18" s="28" customFormat="1" ht="4.1500000000000004" customHeight="1" x14ac:dyDescent="0.2">
      <c r="A588" s="68"/>
      <c r="B588" s="60"/>
      <c r="C588" s="70"/>
      <c r="D588" s="70"/>
      <c r="E588" s="70"/>
      <c r="F588" s="70"/>
      <c r="G588" s="71"/>
      <c r="H588" s="71"/>
      <c r="I588" s="71"/>
      <c r="J588" s="70"/>
      <c r="K588" s="71"/>
      <c r="L588" s="71"/>
      <c r="M588" s="71"/>
      <c r="N588" s="38"/>
      <c r="O588" s="35"/>
      <c r="P588" s="73"/>
      <c r="Q588" s="74"/>
      <c r="R588" s="69"/>
    </row>
    <row r="589" spans="1:18" s="149" customFormat="1" ht="27.6" customHeight="1" x14ac:dyDescent="0.25">
      <c r="A589" s="140" t="s">
        <v>19</v>
      </c>
      <c r="B589" s="77"/>
      <c r="C589" s="141" t="s">
        <v>150</v>
      </c>
      <c r="D589" s="141" t="s">
        <v>153</v>
      </c>
      <c r="E589" s="141" t="s">
        <v>20</v>
      </c>
      <c r="F589" s="141">
        <v>1450.4</v>
      </c>
      <c r="G589" s="259">
        <f>F589*$G$4</f>
        <v>72.52000000000001</v>
      </c>
      <c r="H589" s="259">
        <f>G589-I589</f>
        <v>72.52000000000001</v>
      </c>
      <c r="I589" s="259">
        <v>0</v>
      </c>
      <c r="J589" s="141">
        <v>17505</v>
      </c>
      <c r="K589" s="259">
        <f>J589*$K$4</f>
        <v>3501</v>
      </c>
      <c r="L589" s="259">
        <f>K589-M589</f>
        <v>3501</v>
      </c>
      <c r="M589" s="260">
        <v>0</v>
      </c>
      <c r="N589" s="141"/>
      <c r="O589" s="261"/>
      <c r="P589" s="262">
        <f>Q589</f>
        <v>3573.52</v>
      </c>
      <c r="Q589" s="262">
        <f>IF($J589&gt;500000,(500000*0.2)-($I589+$M589),IF($J589+$F589&gt;500000,($J589*0.2)+((500000-$J589)*0.05)-($I589+$M589),IF($J589+$F589&lt;500000,(($J589*0.2)+($F589*0.05))-($I589+$M589),"n/a")))</f>
        <v>3573.52</v>
      </c>
      <c r="R589" s="78">
        <f>SUM(Q589-H589-L589)</f>
        <v>0</v>
      </c>
    </row>
    <row r="590" spans="1:18" s="149" customFormat="1" ht="27.6" customHeight="1" thickBot="1" x14ac:dyDescent="0.3">
      <c r="A590" s="140" t="s">
        <v>21</v>
      </c>
      <c r="B590" s="77"/>
      <c r="C590" s="141" t="s">
        <v>150</v>
      </c>
      <c r="D590" s="141" t="s">
        <v>153</v>
      </c>
      <c r="E590" s="141" t="s">
        <v>20</v>
      </c>
      <c r="F590" s="141">
        <v>932</v>
      </c>
      <c r="G590" s="259">
        <f>F590*$G$4</f>
        <v>46.6</v>
      </c>
      <c r="H590" s="259">
        <f>G590-I590</f>
        <v>45.201999999999998</v>
      </c>
      <c r="I590" s="259">
        <f>G590*$I$4</f>
        <v>1.3979999999999999</v>
      </c>
      <c r="J590" s="141">
        <v>8805</v>
      </c>
      <c r="K590" s="259">
        <f>J590*$K$4</f>
        <v>1761</v>
      </c>
      <c r="L590" s="259">
        <f>K590-M590</f>
        <v>1708.17</v>
      </c>
      <c r="M590" s="260">
        <f>K590*$M$4</f>
        <v>52.83</v>
      </c>
      <c r="N590" s="141"/>
      <c r="O590" s="261"/>
      <c r="P590" s="262">
        <f>Q590-Q589</f>
        <v>1753.3719999999998</v>
      </c>
      <c r="Q590" s="262">
        <f>IF(SUM($J589:$J590)&gt;500000,(500000*0.2)-((SUM($I589:$I590)+SUM($M589:$M590))),IF(SUM($J589:$J590)+SUM($F589:$F590)&gt;500000,(SUM($J589:$J590)*0.2)+((500000-SUM($J589:$J590))*0.05)-(SUM($I589:$I590)+SUM($M589:$M590)),IF(SUM($J589:$J590)+SUM($F589:$F590)&lt;500000,((SUM($J589:$J590)*0.2)+(SUM($F589:$F590)*0.05))-(SUM($I589:$I590)+SUM($M589:$M590)),"n/a")))</f>
        <v>5326.8919999999998</v>
      </c>
      <c r="R590" s="78">
        <f>SUM(Q590-H590-L590)</f>
        <v>3573.5199999999995</v>
      </c>
    </row>
    <row r="591" spans="1:18" s="112" customFormat="1" ht="27.6" customHeight="1" thickBot="1" x14ac:dyDescent="0.25">
      <c r="A591" s="150" t="s">
        <v>22</v>
      </c>
      <c r="B591" s="58"/>
      <c r="C591" s="152" t="s">
        <v>150</v>
      </c>
      <c r="D591" s="152" t="s">
        <v>153</v>
      </c>
      <c r="E591" s="153" t="s">
        <v>20</v>
      </c>
      <c r="F591" s="153">
        <v>0</v>
      </c>
      <c r="G591" s="145">
        <f>F591*$G$4</f>
        <v>0</v>
      </c>
      <c r="H591" s="145">
        <f>G591-I591</f>
        <v>0</v>
      </c>
      <c r="I591" s="145">
        <f>G591*$I$4</f>
        <v>0</v>
      </c>
      <c r="J591" s="153">
        <v>0</v>
      </c>
      <c r="K591" s="145">
        <f>J591*$K$4</f>
        <v>0</v>
      </c>
      <c r="L591" s="145">
        <f>K591-M591</f>
        <v>0</v>
      </c>
      <c r="M591" s="154">
        <f>K591*$M$4</f>
        <v>0</v>
      </c>
      <c r="N591" s="109"/>
      <c r="O591" s="155"/>
      <c r="P591" s="252">
        <f>Q591-Q590</f>
        <v>0</v>
      </c>
      <c r="Q591" s="252">
        <f>IF(SUM($J589:$J591)&gt;500000,(500000*0.2)-((SUM($I589:$I591)+SUM($M589:$M591))),IF(SUM($J589:$J591)+SUM($F589:$F591)&gt;500000,(SUM($J589:$J591)*0.2)+((500000-SUM($J589:$J591))*0.05)-(SUM($I589:$I591)+SUM($M589:$M591)),IF(SUM($J589:$J591)+SUM($F589:$F591)&lt;500000,((SUM($J589:$J591)*0.2)+(SUM($F589:$F591)*0.05))-(SUM($I589:$I591)+SUM($M589:$M591)),"n/a")))</f>
        <v>5326.8919999999998</v>
      </c>
      <c r="R591" s="65">
        <f>SUM(Q591-H591-L591)</f>
        <v>5326.8919999999998</v>
      </c>
    </row>
    <row r="592" spans="1:18" s="112" customFormat="1" ht="27.6" customHeight="1" x14ac:dyDescent="0.2">
      <c r="A592" s="87" t="s">
        <v>23</v>
      </c>
      <c r="B592" s="24"/>
      <c r="C592" s="115" t="s">
        <v>150</v>
      </c>
      <c r="D592" s="115" t="s">
        <v>153</v>
      </c>
      <c r="E592" s="109" t="s">
        <v>20</v>
      </c>
      <c r="F592" s="109">
        <v>0</v>
      </c>
      <c r="G592" s="110">
        <f>F592*$G$4</f>
        <v>0</v>
      </c>
      <c r="H592" s="110">
        <f>G592-I592</f>
        <v>0</v>
      </c>
      <c r="I592" s="110">
        <f>G592*$I$4</f>
        <v>0</v>
      </c>
      <c r="J592" s="109">
        <v>0</v>
      </c>
      <c r="K592" s="110">
        <f>J592*$K$4</f>
        <v>0</v>
      </c>
      <c r="L592" s="110">
        <f>K592-M592</f>
        <v>0</v>
      </c>
      <c r="M592" s="111">
        <f>K592*$M$4</f>
        <v>0</v>
      </c>
      <c r="N592" s="109"/>
      <c r="O592" s="123"/>
      <c r="P592" s="212">
        <f>Q592-Q594</f>
        <v>1753.3719999999998</v>
      </c>
      <c r="Q592" s="212">
        <f>IF(SUM($J590:$J592)&gt;500000,(500000*0.2)-((SUM($I590:$I592)+SUM($M590:$M592))),IF(SUM($J590:$J592)+SUM($F590:$F592)&gt;500000,(SUM($J590:$J592)*0.2)+((500000-SUM($J590:$J592))*0.05)-(SUM($I590:$I592)+SUM($M590:$M592)),IF(SUM($J590:$J592)+SUM($F590:$F592)&lt;500000,((SUM($J590:$J592)*0.2)+(SUM($F590:$F592)*0.05))-(SUM($I590:$I592)+SUM($M590:$M592)),"n/a")))</f>
        <v>1753.3719999999998</v>
      </c>
      <c r="R592" s="34">
        <f>SUM(Q592-H592-L592)</f>
        <v>1753.3719999999998</v>
      </c>
    </row>
    <row r="593" spans="1:18" s="112" customFormat="1" ht="27" customHeight="1" x14ac:dyDescent="0.2">
      <c r="A593" s="151" t="s">
        <v>24</v>
      </c>
      <c r="B593" s="22"/>
      <c r="C593" s="151" t="s">
        <v>150</v>
      </c>
      <c r="D593" s="151" t="s">
        <v>153</v>
      </c>
      <c r="E593" s="151"/>
      <c r="F593" s="156">
        <f t="shared" ref="F593:M593" si="99">SUM(F589:F592)</f>
        <v>2382.4</v>
      </c>
      <c r="G593" s="157">
        <f t="shared" si="99"/>
        <v>119.12</v>
      </c>
      <c r="H593" s="157">
        <f t="shared" si="99"/>
        <v>117.72200000000001</v>
      </c>
      <c r="I593" s="157">
        <f t="shared" si="99"/>
        <v>1.3979999999999999</v>
      </c>
      <c r="J593" s="156">
        <f t="shared" si="99"/>
        <v>26310</v>
      </c>
      <c r="K593" s="157">
        <f t="shared" si="99"/>
        <v>5262</v>
      </c>
      <c r="L593" s="157">
        <f t="shared" si="99"/>
        <v>5209.17</v>
      </c>
      <c r="M593" s="158">
        <f t="shared" si="99"/>
        <v>52.83</v>
      </c>
      <c r="N593" s="120"/>
      <c r="O593" s="159"/>
      <c r="P593" s="157">
        <f>SUM(P589:P592)</f>
        <v>7080.2639999999992</v>
      </c>
      <c r="Q593" s="157"/>
      <c r="R593" s="23">
        <f>SUM(R590:R592)</f>
        <v>10653.784</v>
      </c>
    </row>
    <row r="594" spans="1:18" s="28" customFormat="1" ht="4.1500000000000004" customHeight="1" x14ac:dyDescent="0.2">
      <c r="A594" s="68"/>
      <c r="B594" s="60"/>
      <c r="C594" s="70"/>
      <c r="D594" s="70"/>
      <c r="E594" s="70"/>
      <c r="F594" s="70"/>
      <c r="G594" s="71"/>
      <c r="H594" s="71"/>
      <c r="I594" s="71"/>
      <c r="J594" s="70"/>
      <c r="K594" s="71"/>
      <c r="L594" s="71"/>
      <c r="M594" s="71"/>
      <c r="N594" s="38"/>
      <c r="O594" s="35"/>
      <c r="P594" s="73"/>
      <c r="Q594" s="74"/>
      <c r="R594" s="69"/>
    </row>
    <row r="595" spans="1:18" s="149" customFormat="1" ht="27" customHeight="1" x14ac:dyDescent="0.25">
      <c r="A595" s="140" t="s">
        <v>19</v>
      </c>
      <c r="B595" s="77"/>
      <c r="C595" s="141" t="s">
        <v>150</v>
      </c>
      <c r="D595" s="141" t="s">
        <v>159</v>
      </c>
      <c r="E595" s="141" t="s">
        <v>20</v>
      </c>
      <c r="F595" s="141">
        <v>0</v>
      </c>
      <c r="G595" s="259">
        <f>F595*$G$4</f>
        <v>0</v>
      </c>
      <c r="H595" s="259">
        <f>G595-I595</f>
        <v>0</v>
      </c>
      <c r="I595" s="259">
        <f>G595*$I$4</f>
        <v>0</v>
      </c>
      <c r="J595" s="141">
        <v>0</v>
      </c>
      <c r="K595" s="259">
        <f>J595*$K$4</f>
        <v>0</v>
      </c>
      <c r="L595" s="259">
        <f>K595-M595</f>
        <v>0</v>
      </c>
      <c r="M595" s="260">
        <f>K595*$M$4</f>
        <v>0</v>
      </c>
      <c r="N595" s="141"/>
      <c r="O595" s="261"/>
      <c r="P595" s="262">
        <f>Q595</f>
        <v>0</v>
      </c>
      <c r="Q595" s="262">
        <f>IF($J595&gt;500000,(500000*0.2)-($I595+$M595),IF($J595+$F595&gt;500000,($J595*0.2)+((500000-$J595)*0.05)-($I595+$M595),IF($J595+$F595&lt;500000,(($J595*0.2)+($F595*0.05))-($I595+$M595),"n/a")))</f>
        <v>0</v>
      </c>
      <c r="R595" s="78">
        <f>SUM(Q595-H595-L595)</f>
        <v>0</v>
      </c>
    </row>
    <row r="596" spans="1:18" s="112" customFormat="1" ht="27" customHeight="1" thickBot="1" x14ac:dyDescent="0.3">
      <c r="A596" s="85" t="s">
        <v>21</v>
      </c>
      <c r="B596" s="41"/>
      <c r="C596" s="113" t="s">
        <v>150</v>
      </c>
      <c r="D596" s="113" t="s">
        <v>159</v>
      </c>
      <c r="E596" s="109" t="s">
        <v>20</v>
      </c>
      <c r="F596" s="109">
        <v>0</v>
      </c>
      <c r="G596" s="110">
        <f>F596*$G$4</f>
        <v>0</v>
      </c>
      <c r="H596" s="110">
        <f>G596-I596</f>
        <v>0</v>
      </c>
      <c r="I596" s="110">
        <f>G596*$I$4</f>
        <v>0</v>
      </c>
      <c r="J596" s="109">
        <v>0</v>
      </c>
      <c r="K596" s="110">
        <f>J596*$K$4</f>
        <v>0</v>
      </c>
      <c r="L596" s="110">
        <f>K596-M596</f>
        <v>0</v>
      </c>
      <c r="M596" s="111">
        <f>K596*$M$4</f>
        <v>0</v>
      </c>
      <c r="N596" s="109"/>
      <c r="O596" s="123"/>
      <c r="P596" s="212">
        <f>Q596-Q595</f>
        <v>0</v>
      </c>
      <c r="Q596" s="212">
        <f>IF(SUM($J595:$J596)&gt;500000,(500000*0.2)-((SUM($I595:$I596)+SUM($M595:$M596))),IF(SUM($J595:$J596)+SUM($F595:$F596)&gt;500000,(SUM($J595:$J596)*0.2)+((500000-SUM($J595:$J596))*0.05)-(SUM($I595:$I596)+SUM($M595:$M596)),IF(SUM($J595:$J596)+SUM($F595:$F596)&lt;500000,((SUM($J595:$J596)*0.2)+(SUM($F595:$F596)*0.05))-(SUM($I595:$I596)+SUM($M595:$M596)),"n/a")))</f>
        <v>0</v>
      </c>
      <c r="R596" s="42">
        <f>SUM(Q596-H596-L596)</f>
        <v>0</v>
      </c>
    </row>
    <row r="597" spans="1:18" s="112" customFormat="1" ht="27" customHeight="1" thickBot="1" x14ac:dyDescent="0.3">
      <c r="A597" s="150" t="s">
        <v>22</v>
      </c>
      <c r="B597" s="59"/>
      <c r="C597" s="152" t="s">
        <v>150</v>
      </c>
      <c r="D597" s="152" t="s">
        <v>159</v>
      </c>
      <c r="E597" s="153" t="s">
        <v>20</v>
      </c>
      <c r="F597" s="153">
        <v>0</v>
      </c>
      <c r="G597" s="145">
        <f>F597*$G$4</f>
        <v>0</v>
      </c>
      <c r="H597" s="145">
        <f>G597-I597</f>
        <v>0</v>
      </c>
      <c r="I597" s="145">
        <f>G597*$I$4</f>
        <v>0</v>
      </c>
      <c r="J597" s="153">
        <v>0</v>
      </c>
      <c r="K597" s="145">
        <f>J597*$K$4</f>
        <v>0</v>
      </c>
      <c r="L597" s="145">
        <f>K597-M597</f>
        <v>0</v>
      </c>
      <c r="M597" s="154">
        <f>K597*$M$4</f>
        <v>0</v>
      </c>
      <c r="N597" s="109"/>
      <c r="O597" s="155"/>
      <c r="P597" s="252">
        <f>Q597-Q596</f>
        <v>0</v>
      </c>
      <c r="Q597" s="252">
        <f>IF(SUM($J595:$J597)&gt;500000,(500000*0.2)-((SUM($I595:$I597)+SUM($M595:$M597))),IF(SUM($J595:$J597)+SUM($F595:$F597)&gt;500000,(SUM($J595:$J597)*0.2)+((500000-SUM($J595:$J597))*0.05)-(SUM($I595:$I597)+SUM($M595:$M597)),IF(SUM($J595:$J597)+SUM($F595:$F597)&lt;500000,((SUM($J595:$J597)*0.2)+(SUM($F595:$F597)*0.05))-(SUM($I595:$I597)+SUM($M595:$M597)),"n/a")))</f>
        <v>0</v>
      </c>
      <c r="R597" s="66">
        <f>SUM(Q597-H597-L597)</f>
        <v>0</v>
      </c>
    </row>
    <row r="598" spans="1:18" s="112" customFormat="1" ht="27.6" customHeight="1" x14ac:dyDescent="0.2">
      <c r="A598" s="87" t="s">
        <v>23</v>
      </c>
      <c r="B598" s="24"/>
      <c r="C598" s="115" t="s">
        <v>150</v>
      </c>
      <c r="D598" s="115" t="s">
        <v>159</v>
      </c>
      <c r="E598" s="109" t="s">
        <v>20</v>
      </c>
      <c r="F598" s="109">
        <v>0</v>
      </c>
      <c r="G598" s="110">
        <f>F598*$G$4</f>
        <v>0</v>
      </c>
      <c r="H598" s="110">
        <f>G598-I598</f>
        <v>0</v>
      </c>
      <c r="I598" s="110">
        <f>G598*$I$4</f>
        <v>0</v>
      </c>
      <c r="J598" s="109">
        <v>0</v>
      </c>
      <c r="K598" s="110">
        <f>J598*$K$4</f>
        <v>0</v>
      </c>
      <c r="L598" s="110">
        <f>K598-M598</f>
        <v>0</v>
      </c>
      <c r="M598" s="111">
        <f>K598*$M$4</f>
        <v>0</v>
      </c>
      <c r="N598" s="109"/>
      <c r="O598" s="123"/>
      <c r="P598" s="212">
        <f>Q598-Q600</f>
        <v>0</v>
      </c>
      <c r="Q598" s="212">
        <f>IF(SUM($J596:$J598)&gt;500000,(500000*0.2)-((SUM($I596:$I598)+SUM($M596:$M598))),IF(SUM($J596:$J598)+SUM($F596:$F598)&gt;500000,(SUM($J596:$J598)*0.2)+((500000-SUM($J596:$J598))*0.05)-(SUM($I596:$I598)+SUM($M596:$M598)),IF(SUM($J596:$J598)+SUM($F596:$F598)&lt;500000,((SUM($J596:$J598)*0.2)+(SUM($F596:$F598)*0.05))-(SUM($I596:$I598)+SUM($M596:$M598)),"n/a")))</f>
        <v>0</v>
      </c>
      <c r="R598" s="34">
        <f>SUM(Q598-H598-L598)</f>
        <v>0</v>
      </c>
    </row>
    <row r="599" spans="1:18" s="112" customFormat="1" ht="27.6" customHeight="1" x14ac:dyDescent="0.2">
      <c r="A599" s="151" t="s">
        <v>24</v>
      </c>
      <c r="B599" s="22"/>
      <c r="C599" s="151" t="s">
        <v>150</v>
      </c>
      <c r="D599" s="151" t="s">
        <v>159</v>
      </c>
      <c r="E599" s="151"/>
      <c r="F599" s="156">
        <f t="shared" ref="F599:M599" si="100">SUM(F595:F598)</f>
        <v>0</v>
      </c>
      <c r="G599" s="157">
        <f t="shared" si="100"/>
        <v>0</v>
      </c>
      <c r="H599" s="157">
        <f t="shared" si="100"/>
        <v>0</v>
      </c>
      <c r="I599" s="157">
        <f t="shared" si="100"/>
        <v>0</v>
      </c>
      <c r="J599" s="156">
        <f t="shared" si="100"/>
        <v>0</v>
      </c>
      <c r="K599" s="157">
        <f t="shared" si="100"/>
        <v>0</v>
      </c>
      <c r="L599" s="157">
        <f t="shared" si="100"/>
        <v>0</v>
      </c>
      <c r="M599" s="158">
        <f t="shared" si="100"/>
        <v>0</v>
      </c>
      <c r="N599" s="120"/>
      <c r="O599" s="159"/>
      <c r="P599" s="157">
        <f>SUM(P595:P598)</f>
        <v>0</v>
      </c>
      <c r="Q599" s="157"/>
      <c r="R599" s="23">
        <f>SUM(R596:R598)</f>
        <v>0</v>
      </c>
    </row>
    <row r="600" spans="1:18" s="28" customFormat="1" ht="4.1500000000000004" customHeight="1" x14ac:dyDescent="0.2">
      <c r="A600" s="68"/>
      <c r="B600" s="60"/>
      <c r="C600" s="70"/>
      <c r="D600" s="70"/>
      <c r="E600" s="70"/>
      <c r="F600" s="70"/>
      <c r="G600" s="71"/>
      <c r="H600" s="71"/>
      <c r="I600" s="71"/>
      <c r="J600" s="70"/>
      <c r="K600" s="71"/>
      <c r="L600" s="71"/>
      <c r="M600" s="71"/>
      <c r="N600" s="38"/>
      <c r="O600" s="35"/>
      <c r="P600" s="73"/>
      <c r="Q600" s="74"/>
      <c r="R600" s="69"/>
    </row>
    <row r="601" spans="1:18" s="149" customFormat="1" ht="27.6" customHeight="1" x14ac:dyDescent="0.25">
      <c r="A601" s="140" t="s">
        <v>19</v>
      </c>
      <c r="B601" s="77"/>
      <c r="C601" s="141" t="s">
        <v>150</v>
      </c>
      <c r="D601" s="141" t="s">
        <v>154</v>
      </c>
      <c r="E601" s="141" t="s">
        <v>20</v>
      </c>
      <c r="F601" s="141">
        <v>0</v>
      </c>
      <c r="G601" s="259">
        <f>F601*$G$4</f>
        <v>0</v>
      </c>
      <c r="H601" s="259">
        <f>G601-I601</f>
        <v>0</v>
      </c>
      <c r="I601" s="259">
        <f>G601*$I$4</f>
        <v>0</v>
      </c>
      <c r="J601" s="141">
        <v>0</v>
      </c>
      <c r="K601" s="259">
        <f>J601*$K$4</f>
        <v>0</v>
      </c>
      <c r="L601" s="259">
        <f>K601-M601</f>
        <v>0</v>
      </c>
      <c r="M601" s="260">
        <f>K601*$M$4</f>
        <v>0</v>
      </c>
      <c r="N601" s="141"/>
      <c r="O601" s="261"/>
      <c r="P601" s="262">
        <f>Q601</f>
        <v>0</v>
      </c>
      <c r="Q601" s="262">
        <f>IF($J601&gt;500000,(500000*0.2)-($I601+$M601),IF($J601+$F601&gt;500000,($J601*0.2)+((500000-$J601)*0.05)-($I601+$M601),IF($J601+$F601&lt;500000,(($J601*0.2)+($F601*0.05))-($I601+$M601),"n/a")))</f>
        <v>0</v>
      </c>
      <c r="R601" s="78">
        <f>SUM(Q601-H601-L601)</f>
        <v>0</v>
      </c>
    </row>
    <row r="602" spans="1:18" s="112" customFormat="1" ht="27.6" customHeight="1" thickBot="1" x14ac:dyDescent="0.25">
      <c r="A602" s="85" t="s">
        <v>21</v>
      </c>
      <c r="B602" s="24"/>
      <c r="C602" s="113" t="s">
        <v>150</v>
      </c>
      <c r="D602" s="113" t="s">
        <v>154</v>
      </c>
      <c r="E602" s="109" t="s">
        <v>20</v>
      </c>
      <c r="F602" s="109">
        <v>0</v>
      </c>
      <c r="G602" s="110">
        <f>F602*$G$4</f>
        <v>0</v>
      </c>
      <c r="H602" s="110">
        <f>G602-I602</f>
        <v>0</v>
      </c>
      <c r="I602" s="110">
        <f>G602*$I$4</f>
        <v>0</v>
      </c>
      <c r="J602" s="109">
        <v>0</v>
      </c>
      <c r="K602" s="110">
        <f>J602*$K$4</f>
        <v>0</v>
      </c>
      <c r="L602" s="110">
        <f>K602-M602</f>
        <v>0</v>
      </c>
      <c r="M602" s="111">
        <f>K602*$M$4</f>
        <v>0</v>
      </c>
      <c r="N602" s="109"/>
      <c r="O602" s="123"/>
      <c r="P602" s="212">
        <f>Q602-Q601</f>
        <v>0</v>
      </c>
      <c r="Q602" s="212">
        <f>IF(SUM($J601:$J602)&gt;500000,(500000*0.2)-((SUM($I601:$I602)+SUM($M601:$M602))),IF(SUM($J601:$J602)+SUM($F601:$F602)&gt;500000,(SUM($J601:$J602)*0.2)+((500000-SUM($J601:$J602))*0.05)-(SUM($I601:$I602)+SUM($M601:$M602)),IF(SUM($J601:$J602)+SUM($F601:$F602)&lt;500000,((SUM($J601:$J602)*0.2)+(SUM($F601:$F602)*0.05))-(SUM($I601:$I602)+SUM($M601:$M602)),"n/a")))</f>
        <v>0</v>
      </c>
      <c r="R602" s="34">
        <f>SUM(Q602-H602-L602)</f>
        <v>0</v>
      </c>
    </row>
    <row r="603" spans="1:18" s="112" customFormat="1" ht="27.6" customHeight="1" thickBot="1" x14ac:dyDescent="0.3">
      <c r="A603" s="150" t="s">
        <v>22</v>
      </c>
      <c r="B603" s="59"/>
      <c r="C603" s="152" t="s">
        <v>150</v>
      </c>
      <c r="D603" s="152" t="s">
        <v>154</v>
      </c>
      <c r="E603" s="153" t="s">
        <v>20</v>
      </c>
      <c r="F603" s="153">
        <v>0</v>
      </c>
      <c r="G603" s="145">
        <f>F603*$G$4</f>
        <v>0</v>
      </c>
      <c r="H603" s="145">
        <f>G603-I603</f>
        <v>0</v>
      </c>
      <c r="I603" s="145">
        <f>G603*$I$4</f>
        <v>0</v>
      </c>
      <c r="J603" s="153">
        <v>0</v>
      </c>
      <c r="K603" s="145">
        <f>J603*$K$4</f>
        <v>0</v>
      </c>
      <c r="L603" s="145">
        <f>K603-M603</f>
        <v>0</v>
      </c>
      <c r="M603" s="154">
        <f>K603*$M$4</f>
        <v>0</v>
      </c>
      <c r="N603" s="109"/>
      <c r="O603" s="155"/>
      <c r="P603" s="252">
        <f>Q603-Q602</f>
        <v>0</v>
      </c>
      <c r="Q603" s="252">
        <f>IF(SUM($J601:$J603)&gt;500000,(500000*0.2)-((SUM($I601:$I603)+SUM($M601:$M603))),IF(SUM($J601:$J603)+SUM($F601:$F603)&gt;500000,(SUM($J601:$J603)*0.2)+((500000-SUM($J601:$J603))*0.05)-(SUM($I601:$I603)+SUM($M601:$M603)),IF(SUM($J601:$J603)+SUM($F601:$F603)&lt;500000,((SUM($J601:$J603)*0.2)+(SUM($F601:$F603)*0.05))-(SUM($I601:$I603)+SUM($M601:$M603)),"n/a")))</f>
        <v>0</v>
      </c>
      <c r="R603" s="66">
        <f>SUM(Q603-H603-L603)</f>
        <v>0</v>
      </c>
    </row>
    <row r="604" spans="1:18" s="112" customFormat="1" ht="27" customHeight="1" x14ac:dyDescent="0.2">
      <c r="A604" s="87" t="s">
        <v>23</v>
      </c>
      <c r="B604" s="24"/>
      <c r="C604" s="115" t="s">
        <v>150</v>
      </c>
      <c r="D604" s="115" t="s">
        <v>154</v>
      </c>
      <c r="E604" s="109" t="s">
        <v>20</v>
      </c>
      <c r="F604" s="109">
        <v>0</v>
      </c>
      <c r="G604" s="110">
        <f>F604*$G$4</f>
        <v>0</v>
      </c>
      <c r="H604" s="110">
        <f>G604-I604</f>
        <v>0</v>
      </c>
      <c r="I604" s="110">
        <f>G604*$I$4</f>
        <v>0</v>
      </c>
      <c r="J604" s="109">
        <v>0</v>
      </c>
      <c r="K604" s="110">
        <f>J604*$K$4</f>
        <v>0</v>
      </c>
      <c r="L604" s="110">
        <f>K604-M604</f>
        <v>0</v>
      </c>
      <c r="M604" s="111">
        <f>K604*$M$4</f>
        <v>0</v>
      </c>
      <c r="N604" s="109"/>
      <c r="O604" s="123"/>
      <c r="P604" s="212">
        <f>Q604-Q606</f>
        <v>0</v>
      </c>
      <c r="Q604" s="212">
        <f>IF(SUM($J602:$J604)&gt;500000,(500000*0.2)-((SUM($I602:$I604)+SUM($M602:$M604))),IF(SUM($J602:$J604)+SUM($F602:$F604)&gt;500000,(SUM($J602:$J604)*0.2)+((500000-SUM($J602:$J604))*0.05)-(SUM($I602:$I604)+SUM($M602:$M604)),IF(SUM($J602:$J604)+SUM($F602:$F604)&lt;500000,((SUM($J602:$J604)*0.2)+(SUM($F602:$F604)*0.05))-(SUM($I602:$I604)+SUM($M602:$M604)),"n/a")))</f>
        <v>0</v>
      </c>
      <c r="R604" s="34">
        <f>SUM(Q604-H604-L604)</f>
        <v>0</v>
      </c>
    </row>
    <row r="605" spans="1:18" s="112" customFormat="1" ht="27" customHeight="1" x14ac:dyDescent="0.2">
      <c r="A605" s="151" t="s">
        <v>24</v>
      </c>
      <c r="B605" s="22"/>
      <c r="C605" s="151" t="s">
        <v>150</v>
      </c>
      <c r="D605" s="151" t="s">
        <v>154</v>
      </c>
      <c r="E605" s="151"/>
      <c r="F605" s="156">
        <f t="shared" ref="F605:M605" si="101">SUM(F601:F604)</f>
        <v>0</v>
      </c>
      <c r="G605" s="157">
        <f t="shared" si="101"/>
        <v>0</v>
      </c>
      <c r="H605" s="157">
        <f t="shared" si="101"/>
        <v>0</v>
      </c>
      <c r="I605" s="157">
        <f t="shared" si="101"/>
        <v>0</v>
      </c>
      <c r="J605" s="156">
        <f t="shared" si="101"/>
        <v>0</v>
      </c>
      <c r="K605" s="157">
        <f t="shared" si="101"/>
        <v>0</v>
      </c>
      <c r="L605" s="157">
        <f t="shared" si="101"/>
        <v>0</v>
      </c>
      <c r="M605" s="158">
        <f t="shared" si="101"/>
        <v>0</v>
      </c>
      <c r="N605" s="120"/>
      <c r="O605" s="159"/>
      <c r="P605" s="157">
        <f>SUM(P601:P604)</f>
        <v>0</v>
      </c>
      <c r="Q605" s="157"/>
      <c r="R605" s="23">
        <f>SUM(R602:R604)</f>
        <v>0</v>
      </c>
    </row>
    <row r="606" spans="1:18" s="28" customFormat="1" ht="4.1500000000000004" customHeight="1" x14ac:dyDescent="0.2">
      <c r="A606" s="68"/>
      <c r="B606" s="60"/>
      <c r="C606" s="70"/>
      <c r="D606" s="70"/>
      <c r="E606" s="70"/>
      <c r="F606" s="70"/>
      <c r="G606" s="71"/>
      <c r="H606" s="71"/>
      <c r="I606" s="71"/>
      <c r="J606" s="70"/>
      <c r="K606" s="71"/>
      <c r="L606" s="71"/>
      <c r="M606" s="71"/>
      <c r="N606" s="38"/>
      <c r="O606" s="68"/>
      <c r="P606" s="73"/>
      <c r="Q606" s="74"/>
      <c r="R606" s="69"/>
    </row>
    <row r="607" spans="1:18" s="149" customFormat="1" ht="27" customHeight="1" x14ac:dyDescent="0.25">
      <c r="A607" s="140" t="s">
        <v>19</v>
      </c>
      <c r="B607" s="77"/>
      <c r="C607" s="141" t="s">
        <v>150</v>
      </c>
      <c r="D607" s="141" t="s">
        <v>152</v>
      </c>
      <c r="E607" s="141" t="s">
        <v>20</v>
      </c>
      <c r="F607" s="141">
        <v>0</v>
      </c>
      <c r="G607" s="259">
        <f>F607*$G$4</f>
        <v>0</v>
      </c>
      <c r="H607" s="259">
        <f>G607-I607</f>
        <v>0</v>
      </c>
      <c r="I607" s="259">
        <f>G607*$I$4</f>
        <v>0</v>
      </c>
      <c r="J607" s="141">
        <v>0</v>
      </c>
      <c r="K607" s="259">
        <f>J607*$K$4</f>
        <v>0</v>
      </c>
      <c r="L607" s="259">
        <f>K607-M607</f>
        <v>0</v>
      </c>
      <c r="M607" s="260">
        <f>K607*$M$4</f>
        <v>0</v>
      </c>
      <c r="N607" s="141"/>
      <c r="O607" s="261"/>
      <c r="P607" s="262">
        <f>Q607</f>
        <v>0</v>
      </c>
      <c r="Q607" s="262">
        <f>IF($J607&gt;500000,(500000*0.2)-($I607+$M607),IF($J607+$F607&gt;500000,($J607*0.2)+((500000-$J607)*0.05)-($I607+$M607),IF($J607+$F607&lt;500000,(($J607*0.2)+($F607*0.05))-($I607+$M607),"n/a")))</f>
        <v>0</v>
      </c>
      <c r="R607" s="78">
        <f>SUM(Q607-H607-L607)</f>
        <v>0</v>
      </c>
    </row>
    <row r="608" spans="1:18" s="112" customFormat="1" ht="27" customHeight="1" thickBot="1" x14ac:dyDescent="0.3">
      <c r="A608" s="85" t="s">
        <v>21</v>
      </c>
      <c r="B608" s="41"/>
      <c r="C608" s="113" t="s">
        <v>150</v>
      </c>
      <c r="D608" s="113" t="s">
        <v>152</v>
      </c>
      <c r="E608" s="109" t="s">
        <v>20</v>
      </c>
      <c r="F608" s="109">
        <v>0</v>
      </c>
      <c r="G608" s="110">
        <f>F608*$G$4</f>
        <v>0</v>
      </c>
      <c r="H608" s="110">
        <f>G608-I608</f>
        <v>0</v>
      </c>
      <c r="I608" s="110">
        <f>G608*$I$4</f>
        <v>0</v>
      </c>
      <c r="J608" s="109">
        <v>0</v>
      </c>
      <c r="K608" s="110">
        <f>J608*$K$4</f>
        <v>0</v>
      </c>
      <c r="L608" s="110">
        <f>K608-M608</f>
        <v>0</v>
      </c>
      <c r="M608" s="111">
        <f>K608*$M$4</f>
        <v>0</v>
      </c>
      <c r="N608" s="109"/>
      <c r="O608" s="123"/>
      <c r="P608" s="212">
        <f>Q608-Q607</f>
        <v>0</v>
      </c>
      <c r="Q608" s="212">
        <f>IF(SUM($J607:$J608)&gt;500000,(500000*0.2)-((SUM($I607:$I608)+SUM($M607:$M608))),IF(SUM($J607:$J608)+SUM($F607:$F608)&gt;500000,(SUM($J607:$J608)*0.2)+((500000-SUM($J607:$J608))*0.05)-(SUM($I607:$I608)+SUM($M607:$M608)),IF(SUM($J607:$J608)+SUM($F607:$F608)&lt;500000,((SUM($J607:$J608)*0.2)+(SUM($F607:$F608)*0.05))-(SUM($I607:$I608)+SUM($M607:$M608)),"n/a")))</f>
        <v>0</v>
      </c>
      <c r="R608" s="42">
        <f>SUM(Q608-H608-L608)</f>
        <v>0</v>
      </c>
    </row>
    <row r="609" spans="1:18" s="112" customFormat="1" ht="27" customHeight="1" thickBot="1" x14ac:dyDescent="0.3">
      <c r="A609" s="150" t="s">
        <v>22</v>
      </c>
      <c r="B609" s="59"/>
      <c r="C609" s="152" t="s">
        <v>150</v>
      </c>
      <c r="D609" s="152" t="s">
        <v>152</v>
      </c>
      <c r="E609" s="153" t="s">
        <v>20</v>
      </c>
      <c r="F609" s="153">
        <v>0</v>
      </c>
      <c r="G609" s="145">
        <f>F609*$G$4</f>
        <v>0</v>
      </c>
      <c r="H609" s="145">
        <f>G609-I609</f>
        <v>0</v>
      </c>
      <c r="I609" s="145">
        <f>G609*$I$4</f>
        <v>0</v>
      </c>
      <c r="J609" s="153">
        <v>0</v>
      </c>
      <c r="K609" s="145">
        <f>J609*$K$4</f>
        <v>0</v>
      </c>
      <c r="L609" s="145">
        <f>K609-M609</f>
        <v>0</v>
      </c>
      <c r="M609" s="154">
        <f>K609*$M$4</f>
        <v>0</v>
      </c>
      <c r="N609" s="109"/>
      <c r="O609" s="155"/>
      <c r="P609" s="252">
        <f>Q609-Q608</f>
        <v>0</v>
      </c>
      <c r="Q609" s="252">
        <f>IF(SUM($J607:$J609)&gt;500000,(500000*0.2)-((SUM($I607:$I609)+SUM($M607:$M609))),IF(SUM($J607:$J609)+SUM($F607:$F609)&gt;500000,(SUM($J607:$J609)*0.2)+((500000-SUM($J607:$J609))*0.05)-(SUM($I607:$I609)+SUM($M607:$M609)),IF(SUM($J607:$J609)+SUM($F607:$F609)&lt;500000,((SUM($J607:$J609)*0.2)+(SUM($F607:$F609)*0.05))-(SUM($I607:$I609)+SUM($M607:$M609)),"n/a")))</f>
        <v>0</v>
      </c>
      <c r="R609" s="66">
        <f>SUM(Q609-H609-L609)</f>
        <v>0</v>
      </c>
    </row>
    <row r="610" spans="1:18" s="112" customFormat="1" ht="27" customHeight="1" x14ac:dyDescent="0.2">
      <c r="A610" s="87" t="s">
        <v>23</v>
      </c>
      <c r="B610" s="24"/>
      <c r="C610" s="115" t="s">
        <v>150</v>
      </c>
      <c r="D610" s="115" t="s">
        <v>152</v>
      </c>
      <c r="E610" s="109" t="s">
        <v>20</v>
      </c>
      <c r="F610" s="109">
        <v>0</v>
      </c>
      <c r="G610" s="110">
        <f>F610*$G$4</f>
        <v>0</v>
      </c>
      <c r="H610" s="110">
        <f>G610-I610</f>
        <v>0</v>
      </c>
      <c r="I610" s="110">
        <f>G610*$I$4</f>
        <v>0</v>
      </c>
      <c r="J610" s="109">
        <v>0</v>
      </c>
      <c r="K610" s="110">
        <f>J610*$K$4</f>
        <v>0</v>
      </c>
      <c r="L610" s="110">
        <f>K610-M610</f>
        <v>0</v>
      </c>
      <c r="M610" s="111">
        <f>K610*$M$4</f>
        <v>0</v>
      </c>
      <c r="N610" s="109"/>
      <c r="O610" s="123"/>
      <c r="P610" s="212">
        <f>Q610-Q612</f>
        <v>0</v>
      </c>
      <c r="Q610" s="212">
        <f>IF(SUM($J608:$J610)&gt;500000,(500000*0.2)-((SUM($I608:$I610)+SUM($M608:$M610))),IF(SUM($J608:$J610)+SUM($F608:$F610)&gt;500000,(SUM($J608:$J610)*0.2)+((500000-SUM($J608:$J610))*0.05)-(SUM($I608:$I610)+SUM($M608:$M610)),IF(SUM($J608:$J610)+SUM($F608:$F610)&lt;500000,((SUM($J608:$J610)*0.2)+(SUM($F608:$F610)*0.05))-(SUM($I608:$I610)+SUM($M608:$M610)),"n/a")))</f>
        <v>0</v>
      </c>
      <c r="R610" s="34">
        <f>SUM(Q610-H610-L610)</f>
        <v>0</v>
      </c>
    </row>
    <row r="611" spans="1:18" s="112" customFormat="1" ht="27" customHeight="1" x14ac:dyDescent="0.2">
      <c r="A611" s="151" t="s">
        <v>24</v>
      </c>
      <c r="B611" s="22"/>
      <c r="C611" s="151" t="s">
        <v>150</v>
      </c>
      <c r="D611" s="151" t="s">
        <v>152</v>
      </c>
      <c r="E611" s="151"/>
      <c r="F611" s="156">
        <f t="shared" ref="F611:M611" si="102">SUM(F607:F610)</f>
        <v>0</v>
      </c>
      <c r="G611" s="157">
        <f t="shared" si="102"/>
        <v>0</v>
      </c>
      <c r="H611" s="157">
        <f t="shared" si="102"/>
        <v>0</v>
      </c>
      <c r="I611" s="157">
        <f t="shared" si="102"/>
        <v>0</v>
      </c>
      <c r="J611" s="156">
        <f t="shared" si="102"/>
        <v>0</v>
      </c>
      <c r="K611" s="157">
        <f t="shared" si="102"/>
        <v>0</v>
      </c>
      <c r="L611" s="157">
        <f t="shared" si="102"/>
        <v>0</v>
      </c>
      <c r="M611" s="158">
        <f t="shared" si="102"/>
        <v>0</v>
      </c>
      <c r="N611" s="120"/>
      <c r="O611" s="159"/>
      <c r="P611" s="157">
        <f>SUM(P607:P610)</f>
        <v>0</v>
      </c>
      <c r="Q611" s="157"/>
      <c r="R611" s="23">
        <f>SUM(R608:R610)</f>
        <v>0</v>
      </c>
    </row>
    <row r="612" spans="1:18" s="28" customFormat="1" ht="4.1500000000000004" customHeight="1" x14ac:dyDescent="0.2">
      <c r="A612" s="35"/>
      <c r="B612" s="31"/>
      <c r="C612" s="36"/>
      <c r="D612" s="36"/>
      <c r="E612" s="36"/>
      <c r="F612" s="36"/>
      <c r="G612" s="37"/>
      <c r="H612" s="37"/>
      <c r="I612" s="37"/>
      <c r="J612" s="36"/>
      <c r="K612" s="37"/>
      <c r="L612" s="37"/>
      <c r="M612" s="37"/>
      <c r="N612" s="38"/>
      <c r="O612" s="35"/>
      <c r="P612" s="39"/>
      <c r="Q612" s="40"/>
    </row>
    <row r="613" spans="1:18" s="149" customFormat="1" ht="27" customHeight="1" x14ac:dyDescent="0.25">
      <c r="A613" s="140" t="s">
        <v>19</v>
      </c>
      <c r="B613" s="77"/>
      <c r="C613" s="141" t="s">
        <v>150</v>
      </c>
      <c r="D613" s="141" t="s">
        <v>338</v>
      </c>
      <c r="E613" s="141" t="s">
        <v>20</v>
      </c>
      <c r="F613" s="141">
        <v>134</v>
      </c>
      <c r="G613" s="259">
        <f>F613*$G$4</f>
        <v>6.7</v>
      </c>
      <c r="H613" s="259">
        <f>G613-I613</f>
        <v>6.7</v>
      </c>
      <c r="I613" s="259">
        <v>0</v>
      </c>
      <c r="J613" s="141">
        <v>39740.15</v>
      </c>
      <c r="K613" s="259">
        <f>J613*$K$4</f>
        <v>7948.0300000000007</v>
      </c>
      <c r="L613" s="259">
        <f>K613-M613</f>
        <v>7948.0300000000007</v>
      </c>
      <c r="M613" s="260">
        <v>0</v>
      </c>
      <c r="N613" s="141"/>
      <c r="O613" s="261"/>
      <c r="P613" s="262">
        <f>Q613</f>
        <v>7954.7300000000005</v>
      </c>
      <c r="Q613" s="262">
        <f>IF($J613&gt;500000,(500000*0.2)-($I613+$M613),IF($J613+$F613&gt;500000,($J613*0.2)+((500000-$J613)*0.05)-($I613+$M613),IF($J613+$F613&lt;500000,(($J613*0.2)+($F613*0.05))-($I613+$M613),"n/a")))</f>
        <v>7954.7300000000005</v>
      </c>
      <c r="R613" s="78">
        <f>SUM(Q613-H613-L613)</f>
        <v>0</v>
      </c>
    </row>
    <row r="614" spans="1:18" s="149" customFormat="1" ht="27" customHeight="1" thickBot="1" x14ac:dyDescent="0.3">
      <c r="A614" s="140" t="s">
        <v>21</v>
      </c>
      <c r="B614" s="77"/>
      <c r="C614" s="141" t="s">
        <v>150</v>
      </c>
      <c r="D614" s="141" t="s">
        <v>338</v>
      </c>
      <c r="E614" s="141" t="s">
        <v>20</v>
      </c>
      <c r="F614" s="141">
        <v>156</v>
      </c>
      <c r="G614" s="259">
        <f>F614*$G$4</f>
        <v>7.8000000000000007</v>
      </c>
      <c r="H614" s="259">
        <f>G614-I614</f>
        <v>7.5660000000000007</v>
      </c>
      <c r="I614" s="259">
        <f>G614*$I$4</f>
        <v>0.23400000000000001</v>
      </c>
      <c r="J614" s="141">
        <v>13855</v>
      </c>
      <c r="K614" s="259">
        <f>J614*$K$4</f>
        <v>2771</v>
      </c>
      <c r="L614" s="259">
        <f>K614-M614</f>
        <v>2687.87</v>
      </c>
      <c r="M614" s="260">
        <f>K614*$M$4</f>
        <v>83.13</v>
      </c>
      <c r="N614" s="141"/>
      <c r="O614" s="261"/>
      <c r="P614" s="262">
        <f>Q614-Q613</f>
        <v>2695.4360000000006</v>
      </c>
      <c r="Q614" s="262">
        <f>IF(SUM($J613:$J614)&gt;500000,(500000*0.2)-((SUM($I613:$I614)+SUM($M613:$M614))),IF(SUM($J613:$J614)+SUM($F613:$F614)&gt;500000,(SUM($J613:$J614)*0.2)+((500000-SUM($J613:$J614))*0.05)-(SUM($I613:$I614)+SUM($M613:$M614)),IF(SUM($J613:$J614)+SUM($F613:$F614)&lt;500000,((SUM($J613:$J614)*0.2)+(SUM($F613:$F614)*0.05))-(SUM($I613:$I614)+SUM($M613:$M614)),"n/a")))</f>
        <v>10650.166000000001</v>
      </c>
      <c r="R614" s="78">
        <f>SUM(Q614-H614-L614)</f>
        <v>7954.7300000000005</v>
      </c>
    </row>
    <row r="615" spans="1:18" s="112" customFormat="1" ht="27" customHeight="1" thickBot="1" x14ac:dyDescent="0.25">
      <c r="A615" s="150" t="s">
        <v>22</v>
      </c>
      <c r="B615" s="58"/>
      <c r="C615" s="152" t="s">
        <v>150</v>
      </c>
      <c r="D615" s="152" t="s">
        <v>338</v>
      </c>
      <c r="E615" s="153" t="s">
        <v>20</v>
      </c>
      <c r="F615" s="153">
        <v>0</v>
      </c>
      <c r="G615" s="145">
        <f>F615*$G$4</f>
        <v>0</v>
      </c>
      <c r="H615" s="145">
        <f>G615-I615</f>
        <v>0</v>
      </c>
      <c r="I615" s="145">
        <f>G615*$I$4</f>
        <v>0</v>
      </c>
      <c r="J615" s="153">
        <v>0</v>
      </c>
      <c r="K615" s="145">
        <f>J615*$K$4</f>
        <v>0</v>
      </c>
      <c r="L615" s="145">
        <f>K615-M615</f>
        <v>0</v>
      </c>
      <c r="M615" s="154">
        <f>K615*$M$4</f>
        <v>0</v>
      </c>
      <c r="N615" s="109"/>
      <c r="O615" s="155"/>
      <c r="P615" s="252">
        <f>Q615-Q614</f>
        <v>0</v>
      </c>
      <c r="Q615" s="252">
        <f>IF(SUM($J613:$J615)&gt;500000,(500000*0.2)-((SUM($I613:$I615)+SUM($M613:$M615))),IF(SUM($J613:$J615)+SUM($F613:$F615)&gt;500000,(SUM($J613:$J615)*0.2)+((500000-SUM($J613:$J615))*0.05)-(SUM($I613:$I615)+SUM($M613:$M615)),IF(SUM($J613:$J615)+SUM($F613:$F615)&lt;500000,((SUM($J613:$J615)*0.2)+(SUM($F613:$F615)*0.05))-(SUM($I613:$I615)+SUM($M613:$M615)),"n/a")))</f>
        <v>10650.166000000001</v>
      </c>
      <c r="R615" s="65">
        <f>SUM(Q615-H615-L615)</f>
        <v>10650.166000000001</v>
      </c>
    </row>
    <row r="616" spans="1:18" s="112" customFormat="1" ht="27" customHeight="1" x14ac:dyDescent="0.2">
      <c r="A616" s="87" t="s">
        <v>23</v>
      </c>
      <c r="B616" s="24"/>
      <c r="C616" s="115" t="s">
        <v>150</v>
      </c>
      <c r="D616" s="115" t="s">
        <v>338</v>
      </c>
      <c r="E616" s="109" t="s">
        <v>20</v>
      </c>
      <c r="F616" s="109">
        <v>0</v>
      </c>
      <c r="G616" s="110">
        <f>F616*$G$4</f>
        <v>0</v>
      </c>
      <c r="H616" s="110">
        <f>G616-I616</f>
        <v>0</v>
      </c>
      <c r="I616" s="110">
        <f>G616*$I$4</f>
        <v>0</v>
      </c>
      <c r="J616" s="109">
        <v>0</v>
      </c>
      <c r="K616" s="110">
        <f>J616*$K$4</f>
        <v>0</v>
      </c>
      <c r="L616" s="110">
        <f>K616-M616</f>
        <v>0</v>
      </c>
      <c r="M616" s="111">
        <f>K616*$M$4</f>
        <v>0</v>
      </c>
      <c r="N616" s="109"/>
      <c r="O616" s="123"/>
      <c r="P616" s="212">
        <f>Q616-Q618</f>
        <v>2695.4360000000001</v>
      </c>
      <c r="Q616" s="212">
        <f>IF(SUM($J614:$J616)&gt;500000,(500000*0.2)-((SUM($I614:$I616)+SUM($M614:$M616))),IF(SUM($J614:$J616)+SUM($F614:$F616)&gt;500000,(SUM($J614:$J616)*0.2)+((500000-SUM($J614:$J616))*0.05)-(SUM($I614:$I616)+SUM($M614:$M616)),IF(SUM($J614:$J616)+SUM($F614:$F616)&lt;500000,((SUM($J614:$J616)*0.2)+(SUM($F614:$F616)*0.05))-(SUM($I614:$I616)+SUM($M614:$M616)),"n/a")))</f>
        <v>2695.4360000000001</v>
      </c>
      <c r="R616" s="34">
        <f>SUM(Q616-H616-L616)</f>
        <v>2695.4360000000001</v>
      </c>
    </row>
    <row r="617" spans="1:18" s="112" customFormat="1" ht="27" customHeight="1" x14ac:dyDescent="0.2">
      <c r="A617" s="151" t="s">
        <v>24</v>
      </c>
      <c r="B617" s="22"/>
      <c r="C617" s="151" t="s">
        <v>150</v>
      </c>
      <c r="D617" s="151" t="s">
        <v>338</v>
      </c>
      <c r="E617" s="151"/>
      <c r="F617" s="156">
        <f t="shared" ref="F617:M617" si="103">SUM(F613:F616)</f>
        <v>290</v>
      </c>
      <c r="G617" s="157">
        <f t="shared" si="103"/>
        <v>14.5</v>
      </c>
      <c r="H617" s="157">
        <f t="shared" si="103"/>
        <v>14.266000000000002</v>
      </c>
      <c r="I617" s="157">
        <f t="shared" si="103"/>
        <v>0.23400000000000001</v>
      </c>
      <c r="J617" s="156">
        <f t="shared" si="103"/>
        <v>53595.15</v>
      </c>
      <c r="K617" s="157">
        <f t="shared" si="103"/>
        <v>10719.03</v>
      </c>
      <c r="L617" s="157">
        <f t="shared" si="103"/>
        <v>10635.900000000001</v>
      </c>
      <c r="M617" s="158">
        <f t="shared" si="103"/>
        <v>83.13</v>
      </c>
      <c r="N617" s="120"/>
      <c r="O617" s="159"/>
      <c r="P617" s="157">
        <f>SUM(P613:P616)</f>
        <v>13345.602000000001</v>
      </c>
      <c r="Q617" s="157"/>
      <c r="R617" s="23">
        <f>SUM(R614:R616)</f>
        <v>21300.332000000002</v>
      </c>
    </row>
    <row r="618" spans="1:18" s="28" customFormat="1" ht="4.1500000000000004" customHeight="1" x14ac:dyDescent="0.2">
      <c r="A618" s="68"/>
      <c r="B618" s="60"/>
      <c r="C618" s="70"/>
      <c r="D618" s="70"/>
      <c r="E618" s="70"/>
      <c r="F618" s="70"/>
      <c r="G618" s="71"/>
      <c r="H618" s="71"/>
      <c r="I618" s="71"/>
      <c r="J618" s="70"/>
      <c r="K618" s="71"/>
      <c r="L618" s="71"/>
      <c r="M618" s="71"/>
      <c r="N618" s="38"/>
      <c r="O618" s="35"/>
      <c r="P618" s="73"/>
      <c r="Q618" s="74"/>
      <c r="R618" s="69"/>
    </row>
    <row r="619" spans="1:18" s="149" customFormat="1" ht="27" customHeight="1" x14ac:dyDescent="0.25">
      <c r="A619" s="140" t="s">
        <v>19</v>
      </c>
      <c r="B619" s="77"/>
      <c r="C619" s="141" t="s">
        <v>150</v>
      </c>
      <c r="D619" s="141" t="s">
        <v>339</v>
      </c>
      <c r="E619" s="141" t="s">
        <v>20</v>
      </c>
      <c r="F619" s="141">
        <v>0</v>
      </c>
      <c r="G619" s="259">
        <f>F619*$G$4</f>
        <v>0</v>
      </c>
      <c r="H619" s="259">
        <f>G619-I619</f>
        <v>0</v>
      </c>
      <c r="I619" s="259">
        <f>G619*$I$4</f>
        <v>0</v>
      </c>
      <c r="J619" s="141">
        <v>0</v>
      </c>
      <c r="K619" s="259">
        <f>J619*$K$4</f>
        <v>0</v>
      </c>
      <c r="L619" s="259">
        <f>K619-M619</f>
        <v>0</v>
      </c>
      <c r="M619" s="260">
        <f>K619*$M$4</f>
        <v>0</v>
      </c>
      <c r="N619" s="141"/>
      <c r="O619" s="261"/>
      <c r="P619" s="262">
        <f>Q619</f>
        <v>0</v>
      </c>
      <c r="Q619" s="262">
        <f>IF($J619&gt;500000,(500000*0.2)-($I619+$M619),IF($J619+$F619&gt;500000,($J619*0.2)+((500000-$J619)*0.05)-($I619+$M619),IF($J619+$F619&lt;500000,(($J619*0.2)+($F619*0.05))-($I619+$M619),"n/a")))</f>
        <v>0</v>
      </c>
      <c r="R619" s="78">
        <f>SUM(Q619-H619-L619)</f>
        <v>0</v>
      </c>
    </row>
    <row r="620" spans="1:18" s="112" customFormat="1" ht="27" customHeight="1" thickBot="1" x14ac:dyDescent="0.3">
      <c r="A620" s="85" t="s">
        <v>21</v>
      </c>
      <c r="B620" s="41"/>
      <c r="C620" s="113" t="s">
        <v>150</v>
      </c>
      <c r="D620" s="113" t="s">
        <v>339</v>
      </c>
      <c r="E620" s="109" t="s">
        <v>20</v>
      </c>
      <c r="F620" s="109">
        <v>0</v>
      </c>
      <c r="G620" s="110">
        <f>F620*$G$4</f>
        <v>0</v>
      </c>
      <c r="H620" s="110">
        <f>G620-I620</f>
        <v>0</v>
      </c>
      <c r="I620" s="110">
        <f>G620*$I$4</f>
        <v>0</v>
      </c>
      <c r="J620" s="109">
        <v>0</v>
      </c>
      <c r="K620" s="110">
        <f>J620*$K$4</f>
        <v>0</v>
      </c>
      <c r="L620" s="110">
        <f>K620-M620</f>
        <v>0</v>
      </c>
      <c r="M620" s="111">
        <f>K620*$M$4</f>
        <v>0</v>
      </c>
      <c r="N620" s="109"/>
      <c r="O620" s="123"/>
      <c r="P620" s="212">
        <f>Q620-Q619</f>
        <v>0</v>
      </c>
      <c r="Q620" s="212">
        <f>IF(SUM($J619:$J620)&gt;500000,(500000*0.2)-((SUM($I619:$I620)+SUM($M619:$M620))),IF(SUM($J619:$J620)+SUM($F619:$F620)&gt;500000,(SUM($J619:$J620)*0.2)+((500000-SUM($J619:$J620))*0.05)-(SUM($I619:$I620)+SUM($M619:$M620)),IF(SUM($J619:$J620)+SUM($F619:$F620)&lt;500000,((SUM($J619:$J620)*0.2)+(SUM($F619:$F620)*0.05))-(SUM($I619:$I620)+SUM($M619:$M620)),"n/a")))</f>
        <v>0</v>
      </c>
      <c r="R620" s="42">
        <f>SUM(Q620-H620-L620)</f>
        <v>0</v>
      </c>
    </row>
    <row r="621" spans="1:18" s="112" customFormat="1" ht="27" customHeight="1" thickBot="1" x14ac:dyDescent="0.3">
      <c r="A621" s="150" t="s">
        <v>22</v>
      </c>
      <c r="B621" s="59"/>
      <c r="C621" s="152" t="s">
        <v>150</v>
      </c>
      <c r="D621" s="152" t="s">
        <v>339</v>
      </c>
      <c r="E621" s="153" t="s">
        <v>20</v>
      </c>
      <c r="F621" s="153">
        <v>0</v>
      </c>
      <c r="G621" s="145">
        <f>F621*$G$4</f>
        <v>0</v>
      </c>
      <c r="H621" s="145">
        <f>G621-I621</f>
        <v>0</v>
      </c>
      <c r="I621" s="145">
        <f>G621*$I$4</f>
        <v>0</v>
      </c>
      <c r="J621" s="153">
        <v>0</v>
      </c>
      <c r="K621" s="145">
        <f>J621*$K$4</f>
        <v>0</v>
      </c>
      <c r="L621" s="145">
        <f>K621-M621</f>
        <v>0</v>
      </c>
      <c r="M621" s="154">
        <f>K621*$M$4</f>
        <v>0</v>
      </c>
      <c r="N621" s="109"/>
      <c r="O621" s="155"/>
      <c r="P621" s="252">
        <f>Q621-Q620</f>
        <v>0</v>
      </c>
      <c r="Q621" s="252">
        <f>IF(SUM($J619:$J621)&gt;500000,(500000*0.2)-((SUM($I619:$I621)+SUM($M619:$M621))),IF(SUM($J619:$J621)+SUM($F619:$F621)&gt;500000,(SUM($J619:$J621)*0.2)+((500000-SUM($J619:$J621))*0.05)-(SUM($I619:$I621)+SUM($M619:$M621)),IF(SUM($J619:$J621)+SUM($F619:$F621)&lt;500000,((SUM($J619:$J621)*0.2)+(SUM($F619:$F621)*0.05))-(SUM($I619:$I621)+SUM($M619:$M621)),"n/a")))</f>
        <v>0</v>
      </c>
      <c r="R621" s="66">
        <f>SUM(Q621-H621-L621)</f>
        <v>0</v>
      </c>
    </row>
    <row r="622" spans="1:18" s="112" customFormat="1" ht="27" customHeight="1" x14ac:dyDescent="0.2">
      <c r="A622" s="87" t="s">
        <v>23</v>
      </c>
      <c r="B622" s="24"/>
      <c r="C622" s="115" t="s">
        <v>150</v>
      </c>
      <c r="D622" s="115" t="s">
        <v>339</v>
      </c>
      <c r="E622" s="109" t="s">
        <v>20</v>
      </c>
      <c r="F622" s="109">
        <v>0</v>
      </c>
      <c r="G622" s="110">
        <f>F622*$G$4</f>
        <v>0</v>
      </c>
      <c r="H622" s="110">
        <f>G622-I622</f>
        <v>0</v>
      </c>
      <c r="I622" s="110">
        <f>G622*$I$4</f>
        <v>0</v>
      </c>
      <c r="J622" s="109">
        <v>0</v>
      </c>
      <c r="K622" s="110">
        <f>J622*$K$4</f>
        <v>0</v>
      </c>
      <c r="L622" s="110">
        <f>K622-M622</f>
        <v>0</v>
      </c>
      <c r="M622" s="111">
        <f>K622*$M$4</f>
        <v>0</v>
      </c>
      <c r="N622" s="109"/>
      <c r="O622" s="123"/>
      <c r="P622" s="212">
        <f>Q622-Q624</f>
        <v>0</v>
      </c>
      <c r="Q622" s="212">
        <f>IF(SUM($J620:$J622)&gt;500000,(500000*0.2)-((SUM($I620:$I622)+SUM($M620:$M622))),IF(SUM($J620:$J622)+SUM($F620:$F622)&gt;500000,(SUM($J620:$J622)*0.2)+((500000-SUM($J620:$J622))*0.05)-(SUM($I620:$I622)+SUM($M620:$M622)),IF(SUM($J620:$J622)+SUM($F620:$F622)&lt;500000,((SUM($J620:$J622)*0.2)+(SUM($F620:$F622)*0.05))-(SUM($I620:$I622)+SUM($M620:$M622)),"n/a")))</f>
        <v>0</v>
      </c>
      <c r="R622" s="34">
        <f>SUM(Q622-H622-L622)</f>
        <v>0</v>
      </c>
    </row>
    <row r="623" spans="1:18" s="112" customFormat="1" ht="27" customHeight="1" x14ac:dyDescent="0.2">
      <c r="A623" s="151" t="s">
        <v>24</v>
      </c>
      <c r="B623" s="22"/>
      <c r="C623" s="151" t="s">
        <v>150</v>
      </c>
      <c r="D623" s="151" t="s">
        <v>339</v>
      </c>
      <c r="E623" s="151"/>
      <c r="F623" s="156">
        <f t="shared" ref="F623:M623" si="104">SUM(F619:F622)</f>
        <v>0</v>
      </c>
      <c r="G623" s="157">
        <f t="shared" si="104"/>
        <v>0</v>
      </c>
      <c r="H623" s="157">
        <f t="shared" si="104"/>
        <v>0</v>
      </c>
      <c r="I623" s="157">
        <f t="shared" si="104"/>
        <v>0</v>
      </c>
      <c r="J623" s="156">
        <f t="shared" si="104"/>
        <v>0</v>
      </c>
      <c r="K623" s="157">
        <f t="shared" si="104"/>
        <v>0</v>
      </c>
      <c r="L623" s="157">
        <f t="shared" si="104"/>
        <v>0</v>
      </c>
      <c r="M623" s="158">
        <f t="shared" si="104"/>
        <v>0</v>
      </c>
      <c r="N623" s="120"/>
      <c r="O623" s="159"/>
      <c r="P623" s="157">
        <f>SUM(P619:P622)</f>
        <v>0</v>
      </c>
      <c r="Q623" s="157"/>
      <c r="R623" s="23">
        <f>SUM(R620:R622)</f>
        <v>0</v>
      </c>
    </row>
    <row r="624" spans="1:18" s="28" customFormat="1" ht="4.1500000000000004" customHeight="1" x14ac:dyDescent="0.2">
      <c r="A624" s="68"/>
      <c r="B624" s="60"/>
      <c r="C624" s="70"/>
      <c r="D624" s="70"/>
      <c r="E624" s="70"/>
      <c r="F624" s="70"/>
      <c r="G624" s="71"/>
      <c r="H624" s="71"/>
      <c r="I624" s="71"/>
      <c r="J624" s="70"/>
      <c r="K624" s="71"/>
      <c r="L624" s="71"/>
      <c r="M624" s="71"/>
      <c r="N624" s="38"/>
      <c r="O624" s="35"/>
      <c r="P624" s="73"/>
      <c r="Q624" s="74"/>
      <c r="R624" s="69"/>
    </row>
    <row r="625" spans="1:18" s="149" customFormat="1" ht="27" customHeight="1" x14ac:dyDescent="0.25">
      <c r="A625" s="140" t="s">
        <v>19</v>
      </c>
      <c r="B625" s="77"/>
      <c r="C625" s="141" t="s">
        <v>150</v>
      </c>
      <c r="D625" s="141" t="s">
        <v>151</v>
      </c>
      <c r="E625" s="141" t="s">
        <v>20</v>
      </c>
      <c r="F625" s="141">
        <v>5492</v>
      </c>
      <c r="G625" s="259">
        <f>F625*$G$4</f>
        <v>274.60000000000002</v>
      </c>
      <c r="H625" s="259">
        <f>G625-I625</f>
        <v>274.60000000000002</v>
      </c>
      <c r="I625" s="259">
        <v>0</v>
      </c>
      <c r="J625" s="141">
        <v>41443.449999999997</v>
      </c>
      <c r="K625" s="259">
        <f>J625*$K$4</f>
        <v>8288.69</v>
      </c>
      <c r="L625" s="259">
        <f>K625-M625</f>
        <v>8288.69</v>
      </c>
      <c r="M625" s="260">
        <v>0</v>
      </c>
      <c r="N625" s="141"/>
      <c r="O625" s="261"/>
      <c r="P625" s="262">
        <f>Q625</f>
        <v>8563.2900000000009</v>
      </c>
      <c r="Q625" s="262">
        <f>IF($J625&gt;500000,(500000*0.2)-($I625+$M625),IF($J625+$F625&gt;500000,($J625*0.2)+((500000-$J625)*0.05)-($I625+$M625),IF($J625+$F625&lt;500000,(($J625*0.2)+($F625*0.05))-($I625+$M625),"n/a")))</f>
        <v>8563.2900000000009</v>
      </c>
      <c r="R625" s="78">
        <f>SUM(Q625-H625-L625)</f>
        <v>0</v>
      </c>
    </row>
    <row r="626" spans="1:18" s="149" customFormat="1" ht="27" customHeight="1" thickBot="1" x14ac:dyDescent="0.3">
      <c r="A626" s="140" t="s">
        <v>21</v>
      </c>
      <c r="B626" s="77"/>
      <c r="C626" s="141" t="s">
        <v>150</v>
      </c>
      <c r="D626" s="141" t="s">
        <v>151</v>
      </c>
      <c r="E626" s="141" t="s">
        <v>20</v>
      </c>
      <c r="F626" s="141">
        <v>2249</v>
      </c>
      <c r="G626" s="259">
        <f>F626*$G$4</f>
        <v>112.45</v>
      </c>
      <c r="H626" s="259">
        <f>G626-I626</f>
        <v>109.07650000000001</v>
      </c>
      <c r="I626" s="259">
        <f>G626*$I$4</f>
        <v>3.3734999999999999</v>
      </c>
      <c r="J626" s="141">
        <v>34346</v>
      </c>
      <c r="K626" s="259">
        <f>J626*$K$4</f>
        <v>6869.2000000000007</v>
      </c>
      <c r="L626" s="259">
        <f>K626-M626</f>
        <v>6663.1240000000007</v>
      </c>
      <c r="M626" s="260">
        <f>K626*$M$4</f>
        <v>206.07600000000002</v>
      </c>
      <c r="N626" s="141"/>
      <c r="O626" s="261"/>
      <c r="P626" s="262">
        <f>Q626-Q625</f>
        <v>6772.2004999999972</v>
      </c>
      <c r="Q626" s="262">
        <f>IF(SUM($J625:$J626)&gt;500000,(500000*0.2)-((SUM($I625:$I626)+SUM($M625:$M626))),IF(SUM($J625:$J626)+SUM($F625:$F626)&gt;500000,(SUM($J625:$J626)*0.2)+((500000-SUM($J625:$J626))*0.05)-(SUM($I625:$I626)+SUM($M625:$M626)),IF(SUM($J625:$J626)+SUM($F625:$F626)&lt;500000,((SUM($J625:$J626)*0.2)+(SUM($F625:$F626)*0.05))-(SUM($I625:$I626)+SUM($M625:$M626)),"n/a")))</f>
        <v>15335.490499999998</v>
      </c>
      <c r="R626" s="78">
        <f>SUM(Q626-H626-L626)</f>
        <v>8563.2899999999972</v>
      </c>
    </row>
    <row r="627" spans="1:18" s="112" customFormat="1" ht="27" customHeight="1" thickBot="1" x14ac:dyDescent="0.25">
      <c r="A627" s="150" t="s">
        <v>22</v>
      </c>
      <c r="B627" s="58"/>
      <c r="C627" s="152" t="s">
        <v>150</v>
      </c>
      <c r="D627" s="152" t="s">
        <v>151</v>
      </c>
      <c r="E627" s="153" t="s">
        <v>20</v>
      </c>
      <c r="F627" s="153">
        <v>0</v>
      </c>
      <c r="G627" s="145">
        <f>F627*$G$4</f>
        <v>0</v>
      </c>
      <c r="H627" s="145">
        <f>G627-I627</f>
        <v>0</v>
      </c>
      <c r="I627" s="145">
        <f>G627*$I$4</f>
        <v>0</v>
      </c>
      <c r="J627" s="153">
        <v>0</v>
      </c>
      <c r="K627" s="145">
        <f>J627*$K$4</f>
        <v>0</v>
      </c>
      <c r="L627" s="145">
        <f>K627-M627</f>
        <v>0</v>
      </c>
      <c r="M627" s="154">
        <f>K627*$M$4</f>
        <v>0</v>
      </c>
      <c r="N627" s="109"/>
      <c r="O627" s="155"/>
      <c r="P627" s="252">
        <f>Q627-Q626</f>
        <v>0</v>
      </c>
      <c r="Q627" s="252">
        <f>IF(SUM($J625:$J627)&gt;500000,(500000*0.2)-((SUM($I625:$I627)+SUM($M625:$M627))),IF(SUM($J625:$J627)+SUM($F625:$F627)&gt;500000,(SUM($J625:$J627)*0.2)+((500000-SUM($J625:$J627))*0.05)-(SUM($I625:$I627)+SUM($M625:$M627)),IF(SUM($J625:$J627)+SUM($F625:$F627)&lt;500000,((SUM($J625:$J627)*0.2)+(SUM($F625:$F627)*0.05))-(SUM($I625:$I627)+SUM($M625:$M627)),"n/a")))</f>
        <v>15335.490499999998</v>
      </c>
      <c r="R627" s="65">
        <f>SUM(Q627-H627-L627)</f>
        <v>15335.490499999998</v>
      </c>
    </row>
    <row r="628" spans="1:18" s="112" customFormat="1" ht="27" customHeight="1" x14ac:dyDescent="0.2">
      <c r="A628" s="87" t="s">
        <v>23</v>
      </c>
      <c r="B628" s="24"/>
      <c r="C628" s="115" t="s">
        <v>150</v>
      </c>
      <c r="D628" s="115" t="s">
        <v>151</v>
      </c>
      <c r="E628" s="109" t="s">
        <v>20</v>
      </c>
      <c r="F628" s="109">
        <v>0</v>
      </c>
      <c r="G628" s="110">
        <f>F628*$G$4</f>
        <v>0</v>
      </c>
      <c r="H628" s="110">
        <f>G628-I628</f>
        <v>0</v>
      </c>
      <c r="I628" s="110">
        <f>G628*$I$4</f>
        <v>0</v>
      </c>
      <c r="J628" s="109">
        <v>0</v>
      </c>
      <c r="K628" s="110">
        <f>J628*$K$4</f>
        <v>0</v>
      </c>
      <c r="L628" s="110">
        <f>K628-M628</f>
        <v>0</v>
      </c>
      <c r="M628" s="111">
        <f>K628*$M$4</f>
        <v>0</v>
      </c>
      <c r="N628" s="109"/>
      <c r="O628" s="123"/>
      <c r="P628" s="212">
        <f>Q628-Q630</f>
        <v>6772.2005000000008</v>
      </c>
      <c r="Q628" s="212">
        <f>IF(SUM($J626:$J628)&gt;500000,(500000*0.2)-((SUM($I626:$I628)+SUM($M626:$M628))),IF(SUM($J626:$J628)+SUM($F626:$F628)&gt;500000,(SUM($J626:$J628)*0.2)+((500000-SUM($J626:$J628))*0.05)-(SUM($I626:$I628)+SUM($M626:$M628)),IF(SUM($J626:$J628)+SUM($F626:$F628)&lt;500000,((SUM($J626:$J628)*0.2)+(SUM($F626:$F628)*0.05))-(SUM($I626:$I628)+SUM($M626:$M628)),"n/a")))</f>
        <v>6772.2005000000008</v>
      </c>
      <c r="R628" s="34">
        <f>SUM(Q628-H628-L628)</f>
        <v>6772.2005000000008</v>
      </c>
    </row>
    <row r="629" spans="1:18" s="112" customFormat="1" ht="27" customHeight="1" x14ac:dyDescent="0.2">
      <c r="A629" s="151" t="s">
        <v>24</v>
      </c>
      <c r="B629" s="22"/>
      <c r="C629" s="151" t="s">
        <v>150</v>
      </c>
      <c r="D629" s="151" t="s">
        <v>151</v>
      </c>
      <c r="E629" s="151"/>
      <c r="F629" s="156">
        <f t="shared" ref="F629:M629" si="105">SUM(F625:F628)</f>
        <v>7741</v>
      </c>
      <c r="G629" s="157">
        <f t="shared" si="105"/>
        <v>387.05</v>
      </c>
      <c r="H629" s="157">
        <f t="shared" si="105"/>
        <v>383.67650000000003</v>
      </c>
      <c r="I629" s="157">
        <f t="shared" si="105"/>
        <v>3.3734999999999999</v>
      </c>
      <c r="J629" s="156">
        <f t="shared" si="105"/>
        <v>75789.45</v>
      </c>
      <c r="K629" s="157">
        <f t="shared" si="105"/>
        <v>15157.890000000001</v>
      </c>
      <c r="L629" s="157">
        <f t="shared" si="105"/>
        <v>14951.814000000002</v>
      </c>
      <c r="M629" s="158">
        <f t="shared" si="105"/>
        <v>206.07600000000002</v>
      </c>
      <c r="N629" s="120"/>
      <c r="O629" s="159"/>
      <c r="P629" s="157">
        <f>SUM(P625:P628)</f>
        <v>22107.690999999999</v>
      </c>
      <c r="Q629" s="157"/>
      <c r="R629" s="23">
        <f>SUM(R626:R628)</f>
        <v>30670.980999999992</v>
      </c>
    </row>
    <row r="630" spans="1:18" s="28" customFormat="1" ht="4.1500000000000004" customHeight="1" x14ac:dyDescent="0.2">
      <c r="A630" s="68"/>
      <c r="B630" s="60"/>
      <c r="C630" s="70"/>
      <c r="D630" s="70"/>
      <c r="E630" s="70"/>
      <c r="F630" s="70"/>
      <c r="G630" s="71"/>
      <c r="H630" s="71"/>
      <c r="I630" s="71"/>
      <c r="J630" s="70"/>
      <c r="K630" s="71"/>
      <c r="L630" s="71"/>
      <c r="M630" s="71"/>
      <c r="N630" s="38"/>
      <c r="O630" s="35"/>
      <c r="P630" s="73"/>
      <c r="Q630" s="74"/>
      <c r="R630" s="69"/>
    </row>
    <row r="631" spans="1:18" s="149" customFormat="1" ht="27" customHeight="1" x14ac:dyDescent="0.25">
      <c r="A631" s="140" t="s">
        <v>19</v>
      </c>
      <c r="B631" s="77"/>
      <c r="C631" s="141" t="s">
        <v>150</v>
      </c>
      <c r="D631" s="141" t="s">
        <v>340</v>
      </c>
      <c r="E631" s="141" t="s">
        <v>20</v>
      </c>
      <c r="F631" s="141">
        <v>0</v>
      </c>
      <c r="G631" s="259">
        <f>F631*$G$4</f>
        <v>0</v>
      </c>
      <c r="H631" s="259">
        <f>G631-I631</f>
        <v>0</v>
      </c>
      <c r="I631" s="259">
        <f>G631*$I$4</f>
        <v>0</v>
      </c>
      <c r="J631" s="141">
        <v>0</v>
      </c>
      <c r="K631" s="259">
        <f>J631*$K$4</f>
        <v>0</v>
      </c>
      <c r="L631" s="259">
        <f>K631-M631</f>
        <v>0</v>
      </c>
      <c r="M631" s="260">
        <f>K631*$M$4</f>
        <v>0</v>
      </c>
      <c r="N631" s="141"/>
      <c r="O631" s="261"/>
      <c r="P631" s="262">
        <f>Q631</f>
        <v>0</v>
      </c>
      <c r="Q631" s="262">
        <f>IF($J631&gt;500000,(500000*0.2)-($I631+$M631),IF($J631+$F631&gt;500000,($J631*0.2)+((500000-$J631)*0.05)-($I631+$M631),IF($J631+$F631&lt;500000,(($J631*0.2)+($F631*0.05))-($I631+$M631),"n/a")))</f>
        <v>0</v>
      </c>
      <c r="R631" s="78">
        <f>SUM(Q631-H631-L631)</f>
        <v>0</v>
      </c>
    </row>
    <row r="632" spans="1:18" s="112" customFormat="1" ht="27" customHeight="1" thickBot="1" x14ac:dyDescent="0.3">
      <c r="A632" s="85" t="s">
        <v>21</v>
      </c>
      <c r="B632" s="41"/>
      <c r="C632" s="113" t="s">
        <v>150</v>
      </c>
      <c r="D632" s="113" t="s">
        <v>340</v>
      </c>
      <c r="E632" s="109" t="s">
        <v>20</v>
      </c>
      <c r="F632" s="109">
        <v>0</v>
      </c>
      <c r="G632" s="110">
        <f>F632*$G$4</f>
        <v>0</v>
      </c>
      <c r="H632" s="110">
        <f>G632-I632</f>
        <v>0</v>
      </c>
      <c r="I632" s="110">
        <f>G632*$I$4</f>
        <v>0</v>
      </c>
      <c r="J632" s="109">
        <v>0</v>
      </c>
      <c r="K632" s="110">
        <f>J632*$K$4</f>
        <v>0</v>
      </c>
      <c r="L632" s="110">
        <f>K632-M632</f>
        <v>0</v>
      </c>
      <c r="M632" s="111">
        <f>K632*$M$4</f>
        <v>0</v>
      </c>
      <c r="N632" s="109"/>
      <c r="O632" s="123"/>
      <c r="P632" s="212">
        <f>Q632-Q631</f>
        <v>0</v>
      </c>
      <c r="Q632" s="212">
        <f>IF(SUM($J631:$J632)&gt;500000,(500000*0.2)-((SUM($I631:$I632)+SUM($M631:$M632))),IF(SUM($J631:$J632)+SUM($F631:$F632)&gt;500000,(SUM($J631:$J632)*0.2)+((500000-SUM($J631:$J632))*0.05)-(SUM($I631:$I632)+SUM($M631:$M632)),IF(SUM($J631:$J632)+SUM($F631:$F632)&lt;500000,((SUM($J631:$J632)*0.2)+(SUM($F631:$F632)*0.05))-(SUM($I631:$I632)+SUM($M631:$M632)),"n/a")))</f>
        <v>0</v>
      </c>
      <c r="R632" s="42">
        <f>SUM(Q632-H632-L632)</f>
        <v>0</v>
      </c>
    </row>
    <row r="633" spans="1:18" s="112" customFormat="1" ht="27" customHeight="1" thickBot="1" x14ac:dyDescent="0.3">
      <c r="A633" s="150" t="s">
        <v>22</v>
      </c>
      <c r="B633" s="59"/>
      <c r="C633" s="152" t="s">
        <v>150</v>
      </c>
      <c r="D633" s="152" t="s">
        <v>340</v>
      </c>
      <c r="E633" s="153" t="s">
        <v>20</v>
      </c>
      <c r="F633" s="153">
        <v>0</v>
      </c>
      <c r="G633" s="145">
        <f>F633*$G$4</f>
        <v>0</v>
      </c>
      <c r="H633" s="145">
        <f>G633-I633</f>
        <v>0</v>
      </c>
      <c r="I633" s="145">
        <f>G633*$I$4</f>
        <v>0</v>
      </c>
      <c r="J633" s="153">
        <v>0</v>
      </c>
      <c r="K633" s="145">
        <f>J633*$K$4</f>
        <v>0</v>
      </c>
      <c r="L633" s="145">
        <f>K633-M633</f>
        <v>0</v>
      </c>
      <c r="M633" s="154">
        <f>K633*$M$4</f>
        <v>0</v>
      </c>
      <c r="N633" s="109"/>
      <c r="O633" s="155"/>
      <c r="P633" s="252">
        <f>Q633-Q632</f>
        <v>0</v>
      </c>
      <c r="Q633" s="252">
        <f>IF(SUM($J631:$J633)&gt;500000,(500000*0.2)-((SUM($I631:$I633)+SUM($M631:$M633))),IF(SUM($J631:$J633)+SUM($F631:$F633)&gt;500000,(SUM($J631:$J633)*0.2)+((500000-SUM($J631:$J633))*0.05)-(SUM($I631:$I633)+SUM($M631:$M633)),IF(SUM($J631:$J633)+SUM($F631:$F633)&lt;500000,((SUM($J631:$J633)*0.2)+(SUM($F631:$F633)*0.05))-(SUM($I631:$I633)+SUM($M631:$M633)),"n/a")))</f>
        <v>0</v>
      </c>
      <c r="R633" s="66">
        <f>SUM(Q633-H633-L633)</f>
        <v>0</v>
      </c>
    </row>
    <row r="634" spans="1:18" s="112" customFormat="1" ht="27" customHeight="1" x14ac:dyDescent="0.2">
      <c r="A634" s="87" t="s">
        <v>23</v>
      </c>
      <c r="B634" s="24"/>
      <c r="C634" s="115" t="s">
        <v>150</v>
      </c>
      <c r="D634" s="115" t="s">
        <v>340</v>
      </c>
      <c r="E634" s="109" t="s">
        <v>20</v>
      </c>
      <c r="F634" s="109">
        <v>0</v>
      </c>
      <c r="G634" s="110">
        <f>F634*$G$4</f>
        <v>0</v>
      </c>
      <c r="H634" s="110">
        <f>G634-I634</f>
        <v>0</v>
      </c>
      <c r="I634" s="110">
        <f>G634*$I$4</f>
        <v>0</v>
      </c>
      <c r="J634" s="109">
        <v>0</v>
      </c>
      <c r="K634" s="110">
        <f>J634*$K$4</f>
        <v>0</v>
      </c>
      <c r="L634" s="110">
        <f>K634-M634</f>
        <v>0</v>
      </c>
      <c r="M634" s="111">
        <f>K634*$M$4</f>
        <v>0</v>
      </c>
      <c r="N634" s="109"/>
      <c r="O634" s="123"/>
      <c r="P634" s="212">
        <f>Q634-Q636</f>
        <v>0</v>
      </c>
      <c r="Q634" s="212">
        <f>IF(SUM($J632:$J634)&gt;500000,(500000*0.2)-((SUM($I632:$I634)+SUM($M632:$M634))),IF(SUM($J632:$J634)+SUM($F632:$F634)&gt;500000,(SUM($J632:$J634)*0.2)+((500000-SUM($J632:$J634))*0.05)-(SUM($I632:$I634)+SUM($M632:$M634)),IF(SUM($J632:$J634)+SUM($F632:$F634)&lt;500000,((SUM($J632:$J634)*0.2)+(SUM($F632:$F634)*0.05))-(SUM($I632:$I634)+SUM($M632:$M634)),"n/a")))</f>
        <v>0</v>
      </c>
      <c r="R634" s="34">
        <f>SUM(Q634-H634-L634)</f>
        <v>0</v>
      </c>
    </row>
    <row r="635" spans="1:18" s="112" customFormat="1" ht="27" customHeight="1" x14ac:dyDescent="0.2">
      <c r="A635" s="151" t="s">
        <v>24</v>
      </c>
      <c r="B635" s="22"/>
      <c r="C635" s="151" t="s">
        <v>150</v>
      </c>
      <c r="D635" s="151" t="s">
        <v>340</v>
      </c>
      <c r="E635" s="151"/>
      <c r="F635" s="156">
        <f t="shared" ref="F635:M635" si="106">SUM(F631:F634)</f>
        <v>0</v>
      </c>
      <c r="G635" s="157">
        <f t="shared" si="106"/>
        <v>0</v>
      </c>
      <c r="H635" s="157">
        <f t="shared" si="106"/>
        <v>0</v>
      </c>
      <c r="I635" s="157">
        <f t="shared" si="106"/>
        <v>0</v>
      </c>
      <c r="J635" s="156">
        <f t="shared" si="106"/>
        <v>0</v>
      </c>
      <c r="K635" s="157">
        <f t="shared" si="106"/>
        <v>0</v>
      </c>
      <c r="L635" s="157">
        <f t="shared" si="106"/>
        <v>0</v>
      </c>
      <c r="M635" s="158">
        <f t="shared" si="106"/>
        <v>0</v>
      </c>
      <c r="N635" s="120"/>
      <c r="O635" s="159"/>
      <c r="P635" s="157">
        <f>SUM(P631:P634)</f>
        <v>0</v>
      </c>
      <c r="Q635" s="157"/>
      <c r="R635" s="23">
        <f>SUM(R632:R634)</f>
        <v>0</v>
      </c>
    </row>
    <row r="636" spans="1:18" s="28" customFormat="1" ht="4.1500000000000004" customHeight="1" x14ac:dyDescent="0.2">
      <c r="A636" s="68"/>
      <c r="B636" s="60"/>
      <c r="C636" s="70"/>
      <c r="D636" s="70"/>
      <c r="E636" s="70"/>
      <c r="F636" s="70"/>
      <c r="G636" s="71"/>
      <c r="H636" s="71"/>
      <c r="I636" s="71"/>
      <c r="J636" s="70"/>
      <c r="K636" s="71"/>
      <c r="L636" s="71"/>
      <c r="M636" s="71"/>
      <c r="N636" s="38"/>
      <c r="O636" s="35"/>
      <c r="P636" s="73"/>
      <c r="Q636" s="74"/>
      <c r="R636" s="69"/>
    </row>
    <row r="637" spans="1:18" s="149" customFormat="1" ht="27" customHeight="1" x14ac:dyDescent="0.25">
      <c r="A637" s="140" t="s">
        <v>19</v>
      </c>
      <c r="B637" s="77"/>
      <c r="C637" s="141" t="s">
        <v>150</v>
      </c>
      <c r="D637" s="141" t="s">
        <v>156</v>
      </c>
      <c r="E637" s="141" t="s">
        <v>20</v>
      </c>
      <c r="F637" s="141">
        <v>0</v>
      </c>
      <c r="G637" s="259">
        <f>F637*$G$4</f>
        <v>0</v>
      </c>
      <c r="H637" s="259">
        <f>G637-I637</f>
        <v>0</v>
      </c>
      <c r="I637" s="259">
        <f>G637*$I$4</f>
        <v>0</v>
      </c>
      <c r="J637" s="141">
        <v>0</v>
      </c>
      <c r="K637" s="259">
        <f>J637*$K$4</f>
        <v>0</v>
      </c>
      <c r="L637" s="259">
        <f>K637-M637</f>
        <v>0</v>
      </c>
      <c r="M637" s="260">
        <f>K637*$M$4</f>
        <v>0</v>
      </c>
      <c r="N637" s="141"/>
      <c r="O637" s="261"/>
      <c r="P637" s="262">
        <f>Q637</f>
        <v>0</v>
      </c>
      <c r="Q637" s="262">
        <f>IF($J637&gt;500000,(500000*0.2)-($I637+$M637),IF($J637+$F637&gt;500000,($J637*0.2)+((500000-$J637)*0.05)-($I637+$M637),IF($J637+$F637&lt;500000,(($J637*0.2)+($F637*0.05))-($I637+$M637),"n/a")))</f>
        <v>0</v>
      </c>
      <c r="R637" s="78">
        <f>SUM(Q637-H637-L637)</f>
        <v>0</v>
      </c>
    </row>
    <row r="638" spans="1:18" s="112" customFormat="1" ht="27" customHeight="1" thickBot="1" x14ac:dyDescent="0.3">
      <c r="A638" s="85" t="s">
        <v>21</v>
      </c>
      <c r="B638" s="41"/>
      <c r="C638" s="113" t="s">
        <v>150</v>
      </c>
      <c r="D638" s="113" t="s">
        <v>156</v>
      </c>
      <c r="E638" s="109" t="s">
        <v>20</v>
      </c>
      <c r="F638" s="109">
        <v>0</v>
      </c>
      <c r="G638" s="110">
        <f>F638*$G$4</f>
        <v>0</v>
      </c>
      <c r="H638" s="110">
        <f>G638-I638</f>
        <v>0</v>
      </c>
      <c r="I638" s="110">
        <f>G638*$I$4</f>
        <v>0</v>
      </c>
      <c r="J638" s="109">
        <v>0</v>
      </c>
      <c r="K638" s="110">
        <f>J638*$K$4</f>
        <v>0</v>
      </c>
      <c r="L638" s="110">
        <f>K638-M638</f>
        <v>0</v>
      </c>
      <c r="M638" s="111">
        <f>K638*$M$4</f>
        <v>0</v>
      </c>
      <c r="N638" s="109"/>
      <c r="O638" s="123"/>
      <c r="P638" s="212">
        <f>Q638-Q637</f>
        <v>0</v>
      </c>
      <c r="Q638" s="212">
        <f>IF(SUM($J637:$J638)&gt;500000,(500000*0.2)-((SUM($I637:$I638)+SUM($M637:$M638))),IF(SUM($J637:$J638)+SUM($F637:$F638)&gt;500000,(SUM($J637:$J638)*0.2)+((500000-SUM($J637:$J638))*0.05)-(SUM($I637:$I638)+SUM($M637:$M638)),IF(SUM($J637:$J638)+SUM($F637:$F638)&lt;500000,((SUM($J637:$J638)*0.2)+(SUM($F637:$F638)*0.05))-(SUM($I637:$I638)+SUM($M637:$M638)),"n/a")))</f>
        <v>0</v>
      </c>
      <c r="R638" s="42">
        <f>SUM(Q638-H638-L638)</f>
        <v>0</v>
      </c>
    </row>
    <row r="639" spans="1:18" s="112" customFormat="1" ht="27" customHeight="1" thickBot="1" x14ac:dyDescent="0.3">
      <c r="A639" s="150" t="s">
        <v>22</v>
      </c>
      <c r="B639" s="59"/>
      <c r="C639" s="152" t="s">
        <v>150</v>
      </c>
      <c r="D639" s="152" t="s">
        <v>156</v>
      </c>
      <c r="E639" s="153" t="s">
        <v>20</v>
      </c>
      <c r="F639" s="153">
        <v>0</v>
      </c>
      <c r="G639" s="145">
        <f>F639*$G$4</f>
        <v>0</v>
      </c>
      <c r="H639" s="145">
        <f>G639-I639</f>
        <v>0</v>
      </c>
      <c r="I639" s="145">
        <f>G639*$I$4</f>
        <v>0</v>
      </c>
      <c r="J639" s="153">
        <v>0</v>
      </c>
      <c r="K639" s="145">
        <f>J639*$K$4</f>
        <v>0</v>
      </c>
      <c r="L639" s="145">
        <f>K639-M639</f>
        <v>0</v>
      </c>
      <c r="M639" s="154">
        <f>K639*$M$4</f>
        <v>0</v>
      </c>
      <c r="N639" s="109"/>
      <c r="O639" s="155"/>
      <c r="P639" s="252">
        <f>Q639-Q638</f>
        <v>0</v>
      </c>
      <c r="Q639" s="252">
        <f>IF(SUM($J637:$J639)&gt;500000,(500000*0.2)-((SUM($I637:$I639)+SUM($M637:$M639))),IF(SUM($J637:$J639)+SUM($F637:$F639)&gt;500000,(SUM($J637:$J639)*0.2)+((500000-SUM($J637:$J639))*0.05)-(SUM($I637:$I639)+SUM($M637:$M639)),IF(SUM($J637:$J639)+SUM($F637:$F639)&lt;500000,((SUM($J637:$J639)*0.2)+(SUM($F637:$F639)*0.05))-(SUM($I637:$I639)+SUM($M637:$M639)),"n/a")))</f>
        <v>0</v>
      </c>
      <c r="R639" s="66">
        <f>SUM(Q639-H639-L639)</f>
        <v>0</v>
      </c>
    </row>
    <row r="640" spans="1:18" s="101" customFormat="1" ht="27" customHeight="1" x14ac:dyDescent="0.2">
      <c r="A640" s="87" t="s">
        <v>23</v>
      </c>
      <c r="B640" s="24"/>
      <c r="C640" s="115" t="s">
        <v>150</v>
      </c>
      <c r="D640" s="115" t="s">
        <v>156</v>
      </c>
      <c r="E640" s="109" t="s">
        <v>20</v>
      </c>
      <c r="F640" s="109">
        <v>0</v>
      </c>
      <c r="G640" s="110">
        <f>F640*$G$4</f>
        <v>0</v>
      </c>
      <c r="H640" s="110">
        <f>G640-I640</f>
        <v>0</v>
      </c>
      <c r="I640" s="110">
        <f>G640*$I$4</f>
        <v>0</v>
      </c>
      <c r="J640" s="109">
        <v>0</v>
      </c>
      <c r="K640" s="110">
        <f>J640*$K$4</f>
        <v>0</v>
      </c>
      <c r="L640" s="110">
        <f>K640-M640</f>
        <v>0</v>
      </c>
      <c r="M640" s="110">
        <f>K640*$M$4</f>
        <v>0</v>
      </c>
      <c r="N640" s="109"/>
      <c r="O640" s="132"/>
      <c r="P640" s="212">
        <f>Q640-Q642</f>
        <v>0</v>
      </c>
      <c r="Q640" s="212">
        <f>IF(SUM($J638:$J640)&gt;500000,(500000*0.2)-((SUM($I638:$I640)+SUM($M638:$M640))),IF(SUM($J638:$J640)+SUM($F638:$F640)&gt;500000,(SUM($J638:$J640)*0.2)+((500000-SUM($J638:$J640))*0.05)-(SUM($I638:$I640)+SUM($M638:$M640)),IF(SUM($J638:$J640)+SUM($F638:$F640)&lt;500000,((SUM($J638:$J640)*0.2)+(SUM($F638:$F640)*0.05))-(SUM($I638:$I640)+SUM($M638:$M640)),"n/a")))</f>
        <v>0</v>
      </c>
      <c r="R640" s="64">
        <f>SUM(Q640-H640-L640)</f>
        <v>0</v>
      </c>
    </row>
    <row r="641" spans="1:18" s="112" customFormat="1" ht="27" customHeight="1" x14ac:dyDescent="0.2">
      <c r="A641" s="193" t="s">
        <v>24</v>
      </c>
      <c r="B641" s="79"/>
      <c r="C641" s="193" t="s">
        <v>150</v>
      </c>
      <c r="D641" s="193" t="s">
        <v>156</v>
      </c>
      <c r="E641" s="151"/>
      <c r="F641" s="194">
        <f t="shared" ref="F641:M641" si="107">SUM(F637:F640)</f>
        <v>0</v>
      </c>
      <c r="G641" s="195">
        <f t="shared" si="107"/>
        <v>0</v>
      </c>
      <c r="H641" s="195">
        <f t="shared" si="107"/>
        <v>0</v>
      </c>
      <c r="I641" s="195">
        <f t="shared" si="107"/>
        <v>0</v>
      </c>
      <c r="J641" s="194">
        <f t="shared" si="107"/>
        <v>0</v>
      </c>
      <c r="K641" s="195">
        <f t="shared" si="107"/>
        <v>0</v>
      </c>
      <c r="L641" s="195">
        <f t="shared" si="107"/>
        <v>0</v>
      </c>
      <c r="M641" s="196">
        <f t="shared" si="107"/>
        <v>0</v>
      </c>
      <c r="N641" s="197"/>
      <c r="O641" s="159"/>
      <c r="P641" s="195">
        <f>SUM(P637:P640)</f>
        <v>0</v>
      </c>
      <c r="Q641" s="195"/>
      <c r="R641" s="23">
        <f>SUM(R638:R640)</f>
        <v>0</v>
      </c>
    </row>
    <row r="642" spans="1:18" s="28" customFormat="1" ht="4.1500000000000004" customHeight="1" x14ac:dyDescent="0.2">
      <c r="A642" s="68"/>
      <c r="B642" s="60"/>
      <c r="C642" s="70"/>
      <c r="D642" s="70"/>
      <c r="E642" s="70"/>
      <c r="F642" s="70"/>
      <c r="G642" s="71"/>
      <c r="H642" s="71"/>
      <c r="I642" s="71"/>
      <c r="J642" s="70"/>
      <c r="K642" s="71"/>
      <c r="L642" s="71"/>
      <c r="M642" s="71"/>
      <c r="N642" s="43"/>
      <c r="O642" s="68"/>
      <c r="P642" s="73"/>
      <c r="Q642" s="74"/>
      <c r="R642" s="69"/>
    </row>
    <row r="643" spans="1:18" s="149" customFormat="1" ht="27" customHeight="1" x14ac:dyDescent="0.25">
      <c r="A643" s="140" t="s">
        <v>19</v>
      </c>
      <c r="B643" s="77"/>
      <c r="C643" s="141" t="s">
        <v>150</v>
      </c>
      <c r="D643" s="344" t="s">
        <v>157</v>
      </c>
      <c r="E643" s="141" t="s">
        <v>20</v>
      </c>
      <c r="F643" s="141">
        <v>713.6</v>
      </c>
      <c r="G643" s="259">
        <f>F643*$G$4</f>
        <v>35.68</v>
      </c>
      <c r="H643" s="259">
        <f>G643-I643</f>
        <v>35.68</v>
      </c>
      <c r="I643" s="259">
        <v>0</v>
      </c>
      <c r="J643" s="141">
        <v>29380</v>
      </c>
      <c r="K643" s="259">
        <f>J643*$K$4</f>
        <v>5876</v>
      </c>
      <c r="L643" s="259">
        <f>K643-M643</f>
        <v>5876</v>
      </c>
      <c r="M643" s="260">
        <v>0</v>
      </c>
      <c r="N643" s="141"/>
      <c r="O643" s="261"/>
      <c r="P643" s="262">
        <f>Q643</f>
        <v>5911.68</v>
      </c>
      <c r="Q643" s="262">
        <f>IF($J643&gt;500000,(500000*0.2)-($I643+$M643),IF($J643+$F643&gt;500000,($J643*0.2)+((500000-$J643)*0.05)-($I643+$M643),IF($J643+$F643&lt;500000,(($J643*0.2)+($F643*0.05))-($I643+$M643),"n/a")))</f>
        <v>5911.68</v>
      </c>
      <c r="R643" s="78">
        <f>SUM(Q643-H643-L643)</f>
        <v>0</v>
      </c>
    </row>
    <row r="644" spans="1:18" s="149" customFormat="1" ht="27" customHeight="1" x14ac:dyDescent="0.25">
      <c r="A644" s="140" t="s">
        <v>21</v>
      </c>
      <c r="B644" s="77"/>
      <c r="C644" s="141" t="s">
        <v>150</v>
      </c>
      <c r="D644" s="344" t="s">
        <v>157</v>
      </c>
      <c r="E644" s="141" t="s">
        <v>20</v>
      </c>
      <c r="F644" s="141">
        <v>446</v>
      </c>
      <c r="G644" s="259">
        <f>F644*$G$4</f>
        <v>22.3</v>
      </c>
      <c r="H644" s="259">
        <f>G644-I644</f>
        <v>21.631</v>
      </c>
      <c r="I644" s="259">
        <f>G644*$I$4</f>
        <v>0.66900000000000004</v>
      </c>
      <c r="J644" s="141">
        <v>11735</v>
      </c>
      <c r="K644" s="259">
        <f>J644*$K$4</f>
        <v>2347</v>
      </c>
      <c r="L644" s="259">
        <f>K644-M644</f>
        <v>2276.59</v>
      </c>
      <c r="M644" s="260">
        <f>K644*$M$4</f>
        <v>70.41</v>
      </c>
      <c r="N644" s="141"/>
      <c r="O644" s="261"/>
      <c r="P644" s="262">
        <f>Q644-Q643</f>
        <v>2298.2209999999995</v>
      </c>
      <c r="Q644" s="262">
        <f>IF(SUM($J643:$J644)&gt;500000,(500000*0.2)-((SUM($I643:$I644)+SUM($M643:$M644))),IF(SUM($J643:$J644)+SUM($F643:$F644)&gt;500000,(SUM($J643:$J644)*0.2)+((500000-SUM($J643:$J644))*0.05)-(SUM($I643:$I644)+SUM($M643:$M644)),IF(SUM($J643:$J644)+SUM($F643:$F644)&lt;500000,((SUM($J643:$J644)*0.2)+(SUM($F643:$F644)*0.05))-(SUM($I643:$I644)+SUM($M643:$M644)),"n/a")))</f>
        <v>8209.9009999999998</v>
      </c>
      <c r="R644" s="78">
        <f>SUM(Q644-H644-L644)</f>
        <v>5911.6799999999994</v>
      </c>
    </row>
    <row r="645" spans="1:18" s="112" customFormat="1" ht="27" customHeight="1" x14ac:dyDescent="0.2">
      <c r="A645" s="86" t="s">
        <v>22</v>
      </c>
      <c r="B645" s="24"/>
      <c r="C645" s="114" t="s">
        <v>150</v>
      </c>
      <c r="D645" s="198" t="s">
        <v>157</v>
      </c>
      <c r="E645" s="109" t="s">
        <v>20</v>
      </c>
      <c r="F645" s="109">
        <v>0</v>
      </c>
      <c r="G645" s="110">
        <f>F645*$G$4</f>
        <v>0</v>
      </c>
      <c r="H645" s="110">
        <f>G645-I645</f>
        <v>0</v>
      </c>
      <c r="I645" s="110">
        <f>G645*$I$4</f>
        <v>0</v>
      </c>
      <c r="J645" s="109">
        <v>0</v>
      </c>
      <c r="K645" s="110">
        <f>J645*$K$4</f>
        <v>0</v>
      </c>
      <c r="L645" s="110">
        <f>K645-M645</f>
        <v>0</v>
      </c>
      <c r="M645" s="111">
        <f>K645*$M$4</f>
        <v>0</v>
      </c>
      <c r="N645" s="109"/>
      <c r="P645" s="212">
        <f>Q645-Q644</f>
        <v>0</v>
      </c>
      <c r="Q645" s="212">
        <f>IF(SUM($J643:$J645)&gt;500000,(500000*0.2)-((SUM($I643:$I645)+SUM($M643:$M645))),IF(SUM($J643:$J645)+SUM($F643:$F645)&gt;500000,(SUM($J643:$J645)*0.2)+((500000-SUM($J643:$J645))*0.05)-(SUM($I643:$I645)+SUM($M643:$M645)),IF(SUM($J643:$J645)+SUM($F643:$F645)&lt;500000,((SUM($J643:$J645)*0.2)+(SUM($F643:$F645)*0.05))-(SUM($I643:$I645)+SUM($M643:$M645)),"n/a")))</f>
        <v>8209.9009999999998</v>
      </c>
      <c r="R645" s="34">
        <f>SUM(Q645-H645-L645)</f>
        <v>8209.9009999999998</v>
      </c>
    </row>
    <row r="646" spans="1:18" s="112" customFormat="1" ht="27" customHeight="1" x14ac:dyDescent="0.2">
      <c r="A646" s="87" t="s">
        <v>23</v>
      </c>
      <c r="B646" s="24"/>
      <c r="C646" s="115" t="s">
        <v>150</v>
      </c>
      <c r="D646" s="115" t="s">
        <v>157</v>
      </c>
      <c r="E646" s="109" t="s">
        <v>20</v>
      </c>
      <c r="F646" s="109">
        <v>0</v>
      </c>
      <c r="G646" s="110">
        <f>F646*$G$4</f>
        <v>0</v>
      </c>
      <c r="H646" s="110">
        <f>G646-I646</f>
        <v>0</v>
      </c>
      <c r="I646" s="110">
        <f>G646*$I$4</f>
        <v>0</v>
      </c>
      <c r="J646" s="109">
        <v>0</v>
      </c>
      <c r="K646" s="110">
        <f>J646*$K$4</f>
        <v>0</v>
      </c>
      <c r="L646" s="110">
        <f>K646-M646</f>
        <v>0</v>
      </c>
      <c r="M646" s="111">
        <f>K646*$M$4</f>
        <v>0</v>
      </c>
      <c r="N646" s="109"/>
      <c r="O646" s="123"/>
      <c r="P646" s="212">
        <f>Q646-Q648</f>
        <v>2298.221</v>
      </c>
      <c r="Q646" s="212">
        <f>IF(SUM($J644:$J646)&gt;500000,(500000*0.2)-((SUM($I644:$I646)+SUM($M644:$M646))),IF(SUM($J644:$J646)+SUM($F644:$F646)&gt;500000,(SUM($J644:$J646)*0.2)+((500000-SUM($J644:$J646))*0.05)-(SUM($I644:$I646)+SUM($M644:$M646)),IF(SUM($J644:$J646)+SUM($F644:$F646)&lt;500000,((SUM($J644:$J646)*0.2)+(SUM($F644:$F646)*0.05))-(SUM($I644:$I646)+SUM($M644:$M646)),"n/a")))</f>
        <v>2298.221</v>
      </c>
      <c r="R646" s="34">
        <f>SUM(Q646-H646-L646)</f>
        <v>2298.221</v>
      </c>
    </row>
    <row r="647" spans="1:18" s="112" customFormat="1" ht="27" customHeight="1" x14ac:dyDescent="0.2">
      <c r="A647" s="151" t="s">
        <v>24</v>
      </c>
      <c r="B647" s="22"/>
      <c r="C647" s="151" t="s">
        <v>150</v>
      </c>
      <c r="D647" s="151" t="s">
        <v>157</v>
      </c>
      <c r="E647" s="151"/>
      <c r="F647" s="156">
        <f t="shared" ref="F647:M647" si="108">SUM(F643:F646)</f>
        <v>1159.5999999999999</v>
      </c>
      <c r="G647" s="157">
        <f t="shared" si="108"/>
        <v>57.980000000000004</v>
      </c>
      <c r="H647" s="157">
        <f t="shared" si="108"/>
        <v>57.311</v>
      </c>
      <c r="I647" s="157">
        <f t="shared" si="108"/>
        <v>0.66900000000000004</v>
      </c>
      <c r="J647" s="156">
        <f t="shared" si="108"/>
        <v>41115</v>
      </c>
      <c r="K647" s="157">
        <f t="shared" si="108"/>
        <v>8223</v>
      </c>
      <c r="L647" s="157">
        <f t="shared" si="108"/>
        <v>8152.59</v>
      </c>
      <c r="M647" s="158">
        <f t="shared" si="108"/>
        <v>70.41</v>
      </c>
      <c r="N647" s="120"/>
      <c r="O647" s="159"/>
      <c r="P647" s="157">
        <f>SUM(P643:P646)</f>
        <v>10508.121999999999</v>
      </c>
      <c r="Q647" s="157"/>
      <c r="R647" s="23">
        <f>SUM(R644:R646)</f>
        <v>16419.802</v>
      </c>
    </row>
    <row r="648" spans="1:18" s="19" customFormat="1" ht="4.5" customHeight="1" x14ac:dyDescent="0.2">
      <c r="A648" s="45"/>
      <c r="B648" s="24"/>
      <c r="C648" s="46"/>
      <c r="D648" s="46"/>
      <c r="E648" s="46"/>
      <c r="F648" s="46"/>
      <c r="G648" s="47"/>
      <c r="H648" s="47"/>
      <c r="I648" s="47"/>
      <c r="J648" s="46"/>
      <c r="K648" s="47"/>
      <c r="L648" s="47"/>
      <c r="M648" s="48"/>
      <c r="N648" s="49"/>
      <c r="O648" s="50"/>
      <c r="P648" s="51"/>
      <c r="Q648" s="26"/>
      <c r="R648" s="34"/>
    </row>
    <row r="649" spans="1:18" s="149" customFormat="1" ht="27" customHeight="1" x14ac:dyDescent="0.25">
      <c r="A649" s="140" t="s">
        <v>19</v>
      </c>
      <c r="B649" s="77"/>
      <c r="C649" s="141" t="s">
        <v>150</v>
      </c>
      <c r="D649" s="141" t="s">
        <v>158</v>
      </c>
      <c r="E649" s="141" t="s">
        <v>20</v>
      </c>
      <c r="F649" s="141">
        <v>210</v>
      </c>
      <c r="G649" s="259">
        <f>F649*$G$4</f>
        <v>10.5</v>
      </c>
      <c r="H649" s="259">
        <f>G649-I649</f>
        <v>10.5</v>
      </c>
      <c r="I649" s="259">
        <v>0</v>
      </c>
      <c r="J649" s="141">
        <v>103988.75</v>
      </c>
      <c r="K649" s="259">
        <f>J649*$K$4</f>
        <v>20797.75</v>
      </c>
      <c r="L649" s="259">
        <f>K649-M649</f>
        <v>20797.75</v>
      </c>
      <c r="M649" s="260">
        <v>0</v>
      </c>
      <c r="N649" s="141"/>
      <c r="O649" s="261"/>
      <c r="P649" s="262">
        <f>Q649</f>
        <v>20808.25</v>
      </c>
      <c r="Q649" s="262">
        <f>IF($J649&gt;500000,(500000*0.2)-($I649+$M649),IF($J649+$F649&gt;500000,($J649*0.2)+((500000-$J649)*0.05)-($I649+$M649),IF($J649+$F649&lt;500000,(($J649*0.2)+($F649*0.05))-($I649+$M649),"n/a")))</f>
        <v>20808.25</v>
      </c>
      <c r="R649" s="78">
        <f>SUM(Q649-H649-L649)</f>
        <v>0</v>
      </c>
    </row>
    <row r="650" spans="1:18" s="112" customFormat="1" ht="27" customHeight="1" thickBot="1" x14ac:dyDescent="0.25">
      <c r="A650" s="85" t="s">
        <v>21</v>
      </c>
      <c r="B650" s="24"/>
      <c r="C650" s="113" t="s">
        <v>150</v>
      </c>
      <c r="D650" s="113" t="s">
        <v>158</v>
      </c>
      <c r="E650" s="109" t="s">
        <v>20</v>
      </c>
      <c r="F650" s="109">
        <v>0</v>
      </c>
      <c r="G650" s="110">
        <f>F650*$G$4</f>
        <v>0</v>
      </c>
      <c r="H650" s="110">
        <f>G650-I650</f>
        <v>0</v>
      </c>
      <c r="I650" s="110">
        <f>G650*$I$4</f>
        <v>0</v>
      </c>
      <c r="J650" s="109">
        <v>0</v>
      </c>
      <c r="K650" s="110">
        <f>J650*$K$4</f>
        <v>0</v>
      </c>
      <c r="L650" s="110">
        <f>K650-M650</f>
        <v>0</v>
      </c>
      <c r="M650" s="111">
        <f>K650*$M$4</f>
        <v>0</v>
      </c>
      <c r="N650" s="109"/>
      <c r="O650" s="123"/>
      <c r="P650" s="212">
        <f>Q650-Q649</f>
        <v>0</v>
      </c>
      <c r="Q650" s="212">
        <f>IF(SUM($J649:$J650)&gt;500000,(500000*0.2)-((SUM($I649:$I650)+SUM($M649:$M650))),IF(SUM($J649:$J650)+SUM($F649:$F650)&gt;500000,(SUM($J649:$J650)*0.2)+((500000-SUM($J649:$J650))*0.05)-(SUM($I649:$I650)+SUM($M649:$M650)),IF(SUM($J649:$J650)+SUM($F649:$F650)&lt;500000,((SUM($J649:$J650)*0.2)+(SUM($F649:$F650)*0.05))-(SUM($I649:$I650)+SUM($M649:$M650)),"n/a")))</f>
        <v>20808.25</v>
      </c>
      <c r="R650" s="34">
        <f>SUM(Q650-H650-L650)</f>
        <v>20808.25</v>
      </c>
    </row>
    <row r="651" spans="1:18" s="112" customFormat="1" ht="27" customHeight="1" thickBot="1" x14ac:dyDescent="0.25">
      <c r="A651" s="150" t="s">
        <v>22</v>
      </c>
      <c r="B651" s="58"/>
      <c r="C651" s="152" t="s">
        <v>150</v>
      </c>
      <c r="D651" s="152" t="s">
        <v>158</v>
      </c>
      <c r="E651" s="153" t="s">
        <v>20</v>
      </c>
      <c r="F651" s="153">
        <v>0</v>
      </c>
      <c r="G651" s="145">
        <f>F651*$G$4</f>
        <v>0</v>
      </c>
      <c r="H651" s="145">
        <f>G651-I651</f>
        <v>0</v>
      </c>
      <c r="I651" s="145">
        <f>G651*$I$4</f>
        <v>0</v>
      </c>
      <c r="J651" s="153">
        <v>0</v>
      </c>
      <c r="K651" s="145">
        <f>J651*$K$4</f>
        <v>0</v>
      </c>
      <c r="L651" s="145">
        <f>K651-M651</f>
        <v>0</v>
      </c>
      <c r="M651" s="154">
        <f>K651*$M$4</f>
        <v>0</v>
      </c>
      <c r="N651" s="109"/>
      <c r="O651" s="155"/>
      <c r="P651" s="252">
        <f>Q651-Q650</f>
        <v>0</v>
      </c>
      <c r="Q651" s="252">
        <f>IF(SUM($J649:$J651)&gt;500000,(500000*0.2)-((SUM($I649:$I651)+SUM($M649:$M651))),IF(SUM($J649:$J651)+SUM($F649:$F651)&gt;500000,(SUM($J649:$J651)*0.2)+((500000-SUM($J649:$J651))*0.05)-(SUM($I649:$I651)+SUM($M649:$M651)),IF(SUM($J649:$J651)+SUM($F649:$F651)&lt;500000,((SUM($J649:$J651)*0.2)+(SUM($F649:$F651)*0.05))-(SUM($I649:$I651)+SUM($M649:$M651)),"n/a")))</f>
        <v>20808.25</v>
      </c>
      <c r="R651" s="65">
        <f>SUM(Q651-H651-L651)</f>
        <v>20808.25</v>
      </c>
    </row>
    <row r="652" spans="1:18" s="112" customFormat="1" ht="27" customHeight="1" x14ac:dyDescent="0.2">
      <c r="A652" s="87" t="s">
        <v>23</v>
      </c>
      <c r="B652" s="24"/>
      <c r="C652" s="115" t="s">
        <v>150</v>
      </c>
      <c r="D652" s="115" t="s">
        <v>158</v>
      </c>
      <c r="E652" s="109" t="s">
        <v>20</v>
      </c>
      <c r="F652" s="109">
        <v>0</v>
      </c>
      <c r="G652" s="110">
        <f>F652*$G$4</f>
        <v>0</v>
      </c>
      <c r="H652" s="110">
        <f>G652-I652</f>
        <v>0</v>
      </c>
      <c r="I652" s="110">
        <f>G652*$I$4</f>
        <v>0</v>
      </c>
      <c r="J652" s="109">
        <v>0</v>
      </c>
      <c r="K652" s="110">
        <f>J652*$K$4</f>
        <v>0</v>
      </c>
      <c r="L652" s="110">
        <f>K652-M652</f>
        <v>0</v>
      </c>
      <c r="M652" s="111">
        <f>K652*$M$4</f>
        <v>0</v>
      </c>
      <c r="N652" s="109"/>
      <c r="O652" s="123"/>
      <c r="P652" s="212">
        <f>Q652-Q654</f>
        <v>0</v>
      </c>
      <c r="Q652" s="212">
        <f>IF(SUM($J650:$J652)&gt;500000,(500000*0.2)-((SUM($I650:$I652)+SUM($M650:$M652))),IF(SUM($J650:$J652)+SUM($F650:$F652)&gt;500000,(SUM($J650:$J652)*0.2)+((500000-SUM($J650:$J652))*0.05)-(SUM($I650:$I652)+SUM($M650:$M652)),IF(SUM($J650:$J652)+SUM($F650:$F652)&lt;500000,((SUM($J650:$J652)*0.2)+(SUM($F650:$F652)*0.05))-(SUM($I650:$I652)+SUM($M650:$M652)),"n/a")))</f>
        <v>0</v>
      </c>
      <c r="R652" s="34">
        <f>SUM(Q652-H652-L652)</f>
        <v>0</v>
      </c>
    </row>
    <row r="653" spans="1:18" s="112" customFormat="1" ht="27" customHeight="1" x14ac:dyDescent="0.2">
      <c r="A653" s="151" t="s">
        <v>24</v>
      </c>
      <c r="B653" s="22"/>
      <c r="C653" s="151" t="s">
        <v>150</v>
      </c>
      <c r="D653" s="151" t="s">
        <v>158</v>
      </c>
      <c r="E653" s="151"/>
      <c r="F653" s="156">
        <f t="shared" ref="F653:M653" si="109">SUM(F649:F652)</f>
        <v>210</v>
      </c>
      <c r="G653" s="157">
        <f t="shared" si="109"/>
        <v>10.5</v>
      </c>
      <c r="H653" s="157">
        <f t="shared" si="109"/>
        <v>10.5</v>
      </c>
      <c r="I653" s="157">
        <f t="shared" si="109"/>
        <v>0</v>
      </c>
      <c r="J653" s="156">
        <f t="shared" si="109"/>
        <v>103988.75</v>
      </c>
      <c r="K653" s="157">
        <f t="shared" si="109"/>
        <v>20797.75</v>
      </c>
      <c r="L653" s="157">
        <f t="shared" si="109"/>
        <v>20797.75</v>
      </c>
      <c r="M653" s="158">
        <f t="shared" si="109"/>
        <v>0</v>
      </c>
      <c r="N653" s="120"/>
      <c r="O653" s="159"/>
      <c r="P653" s="157">
        <f>SUM(P649:P652)</f>
        <v>20808.25</v>
      </c>
      <c r="Q653" s="157"/>
      <c r="R653" s="23">
        <f>SUM(R650:R652)</f>
        <v>41616.5</v>
      </c>
    </row>
    <row r="654" spans="1:18" s="28" customFormat="1" ht="4.1500000000000004" customHeight="1" x14ac:dyDescent="0.2">
      <c r="A654" s="68"/>
      <c r="B654" s="60"/>
      <c r="C654" s="70"/>
      <c r="D654" s="70"/>
      <c r="E654" s="70"/>
      <c r="F654" s="70"/>
      <c r="G654" s="71"/>
      <c r="H654" s="71"/>
      <c r="I654" s="71"/>
      <c r="J654" s="70"/>
      <c r="K654" s="71"/>
      <c r="L654" s="71"/>
      <c r="M654" s="71"/>
      <c r="N654" s="38"/>
      <c r="O654" s="35"/>
      <c r="P654" s="73"/>
      <c r="Q654" s="74"/>
      <c r="R654" s="69"/>
    </row>
    <row r="655" spans="1:18" s="112" customFormat="1" ht="27" customHeight="1" x14ac:dyDescent="0.2">
      <c r="A655" s="108" t="s">
        <v>19</v>
      </c>
      <c r="B655" s="24"/>
      <c r="C655" s="108" t="s">
        <v>358</v>
      </c>
      <c r="D655" s="108" t="s">
        <v>359</v>
      </c>
      <c r="E655" s="109" t="s">
        <v>20</v>
      </c>
      <c r="F655" s="109">
        <v>0</v>
      </c>
      <c r="G655" s="110">
        <f>F655*$G$4</f>
        <v>0</v>
      </c>
      <c r="H655" s="110">
        <f>G655-I655</f>
        <v>0</v>
      </c>
      <c r="I655" s="110">
        <f>G655*$I$4</f>
        <v>0</v>
      </c>
      <c r="J655" s="109">
        <v>0</v>
      </c>
      <c r="K655" s="110">
        <f>J655*$K$4</f>
        <v>0</v>
      </c>
      <c r="L655" s="110">
        <f>K655-M655</f>
        <v>0</v>
      </c>
      <c r="M655" s="111">
        <f>K655*$M$4</f>
        <v>0</v>
      </c>
      <c r="N655" s="109"/>
      <c r="O655" s="199"/>
      <c r="P655" s="110">
        <f>Q655</f>
        <v>0</v>
      </c>
      <c r="Q655" s="110">
        <f>IF($J655&gt;500000,(500000*0.2)-($I655+$M655),IF($J655+$F655&gt;500000,($J655*0.2)+((500000-$J655)*0.05)-($I655+$M655),IF($J655+$F655&lt;500000,(($J655*0.2)+($F655*0.05))-($I655+$M655),"n/a")))</f>
        <v>0</v>
      </c>
      <c r="R655" s="33"/>
    </row>
    <row r="656" spans="1:18" s="112" customFormat="1" ht="27" customHeight="1" thickBot="1" x14ac:dyDescent="0.25">
      <c r="A656" s="85" t="s">
        <v>21</v>
      </c>
      <c r="B656" s="24"/>
      <c r="C656" s="113" t="s">
        <v>358</v>
      </c>
      <c r="D656" s="113" t="s">
        <v>359</v>
      </c>
      <c r="E656" s="109" t="s">
        <v>20</v>
      </c>
      <c r="F656" s="109">
        <v>0</v>
      </c>
      <c r="G656" s="110">
        <f>F656*$G$4</f>
        <v>0</v>
      </c>
      <c r="H656" s="110">
        <f>G656-I656</f>
        <v>0</v>
      </c>
      <c r="I656" s="110">
        <f>G656*$I$4</f>
        <v>0</v>
      </c>
      <c r="J656" s="109">
        <v>0</v>
      </c>
      <c r="K656" s="110">
        <f>J656*$K$4</f>
        <v>0</v>
      </c>
      <c r="L656" s="110">
        <f>K656-M656</f>
        <v>0</v>
      </c>
      <c r="M656" s="111">
        <f>K656*$M$4</f>
        <v>0</v>
      </c>
      <c r="N656" s="109"/>
      <c r="O656" s="123"/>
      <c r="P656" s="212">
        <f>Q656-Q655</f>
        <v>0</v>
      </c>
      <c r="Q656" s="212">
        <f>IF(SUM($J655:$J656)&gt;500000,(500000*0.2)-((SUM($I655:$I656)+SUM($M655:$M656))),IF(SUM($J655:$J656)+SUM($F655:$F656)&gt;500000,(SUM($J655:$J656)*0.2)+((500000-SUM($J655:$J656))*0.05)-(SUM($I655:$I656)+SUM($M655:$M656)),IF(SUM($J655:$J656)+SUM($F655:$F656)&lt;500000,((SUM($J655:$J656)*0.2)+(SUM($F655:$F656)*0.05))-(SUM($I655:$I656)+SUM($M655:$M656)),"n/a")))</f>
        <v>0</v>
      </c>
      <c r="R656" s="34"/>
    </row>
    <row r="657" spans="1:18" s="112" customFormat="1" ht="27" customHeight="1" thickBot="1" x14ac:dyDescent="0.25">
      <c r="A657" s="150" t="s">
        <v>22</v>
      </c>
      <c r="B657" s="58"/>
      <c r="C657" s="152" t="s">
        <v>358</v>
      </c>
      <c r="D657" s="152" t="s">
        <v>359</v>
      </c>
      <c r="E657" s="153" t="s">
        <v>20</v>
      </c>
      <c r="F657" s="153">
        <v>0</v>
      </c>
      <c r="G657" s="145">
        <f>F657*$G$4</f>
        <v>0</v>
      </c>
      <c r="H657" s="145">
        <f>G657-I657</f>
        <v>0</v>
      </c>
      <c r="I657" s="145">
        <f>G657*$I$4</f>
        <v>0</v>
      </c>
      <c r="J657" s="153">
        <v>0</v>
      </c>
      <c r="K657" s="145">
        <f>J657*$K$4</f>
        <v>0</v>
      </c>
      <c r="L657" s="145">
        <f>K657-M657</f>
        <v>0</v>
      </c>
      <c r="M657" s="154">
        <f>K657*$M$4</f>
        <v>0</v>
      </c>
      <c r="N657" s="109"/>
      <c r="O657" s="155"/>
      <c r="P657" s="252">
        <f>Q657-Q656</f>
        <v>0</v>
      </c>
      <c r="Q657" s="252">
        <f>IF(SUM($J655:$J657)&gt;500000,(500000*0.2)-((SUM($I655:$I657)+SUM($M655:$M657))),IF(SUM($J655:$J657)+SUM($F655:$F657)&gt;500000,(SUM($J655:$J657)*0.2)+((500000-SUM($J655:$J657))*0.05)-(SUM($I655:$I657)+SUM($M655:$M657)),IF(SUM($J655:$J657)+SUM($F655:$F657)&lt;500000,((SUM($J655:$J657)*0.2)+(SUM($F655:$F657)*0.05))-(SUM($I655:$I657)+SUM($M655:$M657)),"n/a")))</f>
        <v>0</v>
      </c>
      <c r="R657" s="65"/>
    </row>
    <row r="658" spans="1:18" s="112" customFormat="1" ht="27" customHeight="1" x14ac:dyDescent="0.2">
      <c r="A658" s="87" t="s">
        <v>23</v>
      </c>
      <c r="B658" s="24"/>
      <c r="C658" s="115" t="s">
        <v>358</v>
      </c>
      <c r="D658" s="115" t="s">
        <v>359</v>
      </c>
      <c r="E658" s="109" t="s">
        <v>20</v>
      </c>
      <c r="F658" s="109">
        <v>0</v>
      </c>
      <c r="G658" s="110">
        <f>F658*$G$4</f>
        <v>0</v>
      </c>
      <c r="H658" s="110">
        <f>G658-I658</f>
        <v>0</v>
      </c>
      <c r="I658" s="110">
        <f>G658*$I$4</f>
        <v>0</v>
      </c>
      <c r="J658" s="109">
        <v>0</v>
      </c>
      <c r="K658" s="110">
        <f>J658*$K$4</f>
        <v>0</v>
      </c>
      <c r="L658" s="110">
        <f>K658-M658</f>
        <v>0</v>
      </c>
      <c r="M658" s="111">
        <f>K658*$M$4</f>
        <v>0</v>
      </c>
      <c r="N658" s="109"/>
      <c r="P658" s="212">
        <f>Q658-Q660</f>
        <v>0</v>
      </c>
      <c r="Q658" s="212">
        <f>IF(SUM($J656:$J658)&gt;500000,(500000*0.2)-((SUM($I656:$I658)+SUM($M656:$M658))),IF(SUM($J656:$J658)+SUM($F656:$F658)&gt;500000,(SUM($J656:$J658)*0.2)+((500000-SUM($J656:$J658))*0.05)-(SUM($I656:$I658)+SUM($M656:$M658)),IF(SUM($J656:$J658)+SUM($F656:$F658)&lt;500000,((SUM($J656:$J658)*0.2)+(SUM($F656:$F658)*0.05))-(SUM($I656:$I658)+SUM($M656:$M658)),"n/a")))</f>
        <v>0</v>
      </c>
      <c r="R658" s="34"/>
    </row>
    <row r="659" spans="1:18" s="112" customFormat="1" ht="27" customHeight="1" x14ac:dyDescent="0.2">
      <c r="A659" s="127" t="s">
        <v>24</v>
      </c>
      <c r="B659" s="24"/>
      <c r="C659" s="138" t="s">
        <v>358</v>
      </c>
      <c r="D659" s="138" t="s">
        <v>359</v>
      </c>
      <c r="E659" s="138" t="s">
        <v>20</v>
      </c>
      <c r="F659" s="138">
        <f t="shared" ref="F659:M659" si="110">SUM(F655:F658)</f>
        <v>0</v>
      </c>
      <c r="G659" s="147">
        <f t="shared" si="110"/>
        <v>0</v>
      </c>
      <c r="H659" s="147">
        <f t="shared" si="110"/>
        <v>0</v>
      </c>
      <c r="I659" s="147">
        <f t="shared" si="110"/>
        <v>0</v>
      </c>
      <c r="J659" s="138">
        <f t="shared" si="110"/>
        <v>0</v>
      </c>
      <c r="K659" s="147">
        <f t="shared" si="110"/>
        <v>0</v>
      </c>
      <c r="L659" s="147">
        <f t="shared" si="110"/>
        <v>0</v>
      </c>
      <c r="M659" s="200">
        <f t="shared" si="110"/>
        <v>0</v>
      </c>
      <c r="N659" s="138"/>
      <c r="O659" s="201"/>
      <c r="P659" s="249">
        <f>SUM(P655:P658)</f>
        <v>0</v>
      </c>
      <c r="Q659" s="249"/>
      <c r="R659" s="34"/>
    </row>
    <row r="660" spans="1:18" s="28" customFormat="1" ht="4.1500000000000004" customHeight="1" x14ac:dyDescent="0.2">
      <c r="A660" s="68"/>
      <c r="B660" s="60"/>
      <c r="C660" s="70"/>
      <c r="D660" s="70"/>
      <c r="E660" s="70"/>
      <c r="F660" s="70"/>
      <c r="G660" s="71"/>
      <c r="H660" s="71"/>
      <c r="I660" s="71"/>
      <c r="J660" s="70"/>
      <c r="K660" s="71"/>
      <c r="L660" s="71"/>
      <c r="M660" s="71"/>
      <c r="N660" s="38"/>
      <c r="O660" s="35"/>
      <c r="P660" s="73"/>
      <c r="Q660" s="74"/>
      <c r="R660" s="69"/>
    </row>
    <row r="661" spans="1:18" s="149" customFormat="1" ht="27" customHeight="1" x14ac:dyDescent="0.25">
      <c r="A661" s="140" t="s">
        <v>19</v>
      </c>
      <c r="B661" s="24"/>
      <c r="C661" s="141" t="s">
        <v>165</v>
      </c>
      <c r="D661" s="141" t="s">
        <v>168</v>
      </c>
      <c r="E661" s="141" t="s">
        <v>20</v>
      </c>
      <c r="F661" s="141">
        <v>9735</v>
      </c>
      <c r="G661" s="259">
        <f>F661*$G$4</f>
        <v>486.75</v>
      </c>
      <c r="H661" s="259">
        <f>G661-I661</f>
        <v>472.14749999999998</v>
      </c>
      <c r="I661" s="259">
        <f>G661*$I$4</f>
        <v>14.602499999999999</v>
      </c>
      <c r="J661" s="141">
        <v>0</v>
      </c>
      <c r="K661" s="259">
        <f>J661*$K$4</f>
        <v>0</v>
      </c>
      <c r="L661" s="259">
        <f>K661-M661</f>
        <v>0</v>
      </c>
      <c r="M661" s="260">
        <f>K661*$M$4</f>
        <v>0</v>
      </c>
      <c r="N661" s="141"/>
      <c r="O661" s="261"/>
      <c r="P661" s="262">
        <f>Q661</f>
        <v>472.14749999999998</v>
      </c>
      <c r="Q661" s="262">
        <f>IF($J661&gt;500000,(500000*0.2)-($I661+$M661),IF($J661+$F661&gt;500000,($J661*0.2)+((500000-$J661)*0.05)-($I661+$M661),IF($J661+$F661&lt;500000,(($J661*0.2)+($F661*0.05))-($I661+$M661),"n/a")))</f>
        <v>472.14749999999998</v>
      </c>
      <c r="R661" s="34">
        <f>SUM(Q661-H661-L661)</f>
        <v>0</v>
      </c>
    </row>
    <row r="662" spans="1:18" s="149" customFormat="1" ht="27" customHeight="1" thickBot="1" x14ac:dyDescent="0.3">
      <c r="A662" s="140" t="s">
        <v>21</v>
      </c>
      <c r="B662" s="77"/>
      <c r="C662" s="141" t="s">
        <v>165</v>
      </c>
      <c r="D662" s="141" t="s">
        <v>168</v>
      </c>
      <c r="E662" s="141" t="s">
        <v>20</v>
      </c>
      <c r="F662" s="141">
        <v>8414</v>
      </c>
      <c r="G662" s="259">
        <f>F662*$G$4</f>
        <v>420.70000000000005</v>
      </c>
      <c r="H662" s="259">
        <f>G662-I662</f>
        <v>408.07900000000006</v>
      </c>
      <c r="I662" s="259">
        <f>G662*$I$4</f>
        <v>12.621</v>
      </c>
      <c r="J662" s="141">
        <v>0</v>
      </c>
      <c r="K662" s="259">
        <f>J662*$K$4</f>
        <v>0</v>
      </c>
      <c r="L662" s="259">
        <f>K662-M662</f>
        <v>0</v>
      </c>
      <c r="M662" s="260">
        <f>K662*$M$4</f>
        <v>0</v>
      </c>
      <c r="N662" s="141"/>
      <c r="O662" s="261"/>
      <c r="P662" s="262">
        <f>Q662-Q661</f>
        <v>408.07900000000001</v>
      </c>
      <c r="Q662" s="262">
        <f>IF(SUM($J661:$J662)&gt;500000,(500000*0.2)-((SUM($I661:$I662)+SUM($M661:$M662))),IF(SUM($J661:$J662)+SUM($F661:$F662)&gt;500000,(SUM($J661:$J662)*0.2)+((500000-SUM($J661:$J662))*0.05)-(SUM($I661:$I662)+SUM($M661:$M662)),IF(SUM($J661:$J662)+SUM($F661:$F662)&lt;500000,((SUM($J661:$J662)*0.2)+(SUM($F661:$F662)*0.05))-(SUM($I661:$I662)+SUM($M661:$M662)),"n/a")))</f>
        <v>880.22649999999999</v>
      </c>
      <c r="R662" s="78">
        <f>SUM(Q662-H662-L662)</f>
        <v>472.14749999999992</v>
      </c>
    </row>
    <row r="663" spans="1:18" s="112" customFormat="1" ht="27" customHeight="1" thickBot="1" x14ac:dyDescent="0.25">
      <c r="A663" s="150" t="s">
        <v>22</v>
      </c>
      <c r="B663" s="58"/>
      <c r="C663" s="152" t="s">
        <v>165</v>
      </c>
      <c r="D663" s="152" t="s">
        <v>168</v>
      </c>
      <c r="E663" s="153" t="s">
        <v>20</v>
      </c>
      <c r="F663" s="153">
        <v>0</v>
      </c>
      <c r="G663" s="145">
        <f>F663*$G$4</f>
        <v>0</v>
      </c>
      <c r="H663" s="145">
        <f>G663-I663</f>
        <v>0</v>
      </c>
      <c r="I663" s="145">
        <f>G663*$I$4</f>
        <v>0</v>
      </c>
      <c r="J663" s="153">
        <v>0</v>
      </c>
      <c r="K663" s="145">
        <f>J663*$K$4</f>
        <v>0</v>
      </c>
      <c r="L663" s="145">
        <f>K663-M663</f>
        <v>0</v>
      </c>
      <c r="M663" s="154">
        <f>K663*$M$4</f>
        <v>0</v>
      </c>
      <c r="N663" s="109"/>
      <c r="O663" s="155"/>
      <c r="P663" s="252">
        <f>Q663-Q662</f>
        <v>0</v>
      </c>
      <c r="Q663" s="252">
        <f>IF(SUM($J661:$J663)&gt;500000,(500000*0.2)-((SUM($I661:$I663)+SUM($M661:$M663))),IF(SUM($J661:$J663)+SUM($F661:$F663)&gt;500000,(SUM($J661:$J663)*0.2)+((500000-SUM($J661:$J663))*0.05)-(SUM($I661:$I663)+SUM($M661:$M663)),IF(SUM($J661:$J663)+SUM($F661:$F663)&lt;500000,((SUM($J661:$J663)*0.2)+(SUM($F661:$F663)*0.05))-(SUM($I661:$I663)+SUM($M661:$M663)),"n/a")))</f>
        <v>880.22649999999999</v>
      </c>
      <c r="R663" s="65">
        <f>SUM(Q663-H663-L663)</f>
        <v>880.22649999999999</v>
      </c>
    </row>
    <row r="664" spans="1:18" s="112" customFormat="1" ht="27" customHeight="1" x14ac:dyDescent="0.2">
      <c r="A664" s="87" t="s">
        <v>23</v>
      </c>
      <c r="B664" s="24"/>
      <c r="C664" s="115" t="s">
        <v>165</v>
      </c>
      <c r="D664" s="115" t="s">
        <v>168</v>
      </c>
      <c r="E664" s="109" t="s">
        <v>20</v>
      </c>
      <c r="F664" s="109">
        <v>0</v>
      </c>
      <c r="G664" s="110">
        <f>F664*$G$4</f>
        <v>0</v>
      </c>
      <c r="H664" s="110">
        <f>G664-I664</f>
        <v>0</v>
      </c>
      <c r="I664" s="110">
        <f>G664*$I$4</f>
        <v>0</v>
      </c>
      <c r="J664" s="109">
        <v>0</v>
      </c>
      <c r="K664" s="110">
        <f>J664*$K$4</f>
        <v>0</v>
      </c>
      <c r="L664" s="110">
        <f>K664-M664</f>
        <v>0</v>
      </c>
      <c r="M664" s="110">
        <f>K664*$M$4</f>
        <v>0</v>
      </c>
      <c r="N664" s="109"/>
      <c r="O664" s="132"/>
      <c r="P664" s="212">
        <f>Q664-Q666</f>
        <v>408.07900000000006</v>
      </c>
      <c r="Q664" s="212">
        <f>IF(SUM($J662:$J664)&gt;500000,(500000*0.2)-((SUM($I662:$I664)+SUM($M662:$M664))),IF(SUM($J662:$J664)+SUM($F662:$F664)&gt;500000,(SUM($J662:$J664)*0.2)+((500000-SUM($J662:$J664))*0.05)-(SUM($I662:$I664)+SUM($M662:$M664)),IF(SUM($J662:$J664)+SUM($F662:$F664)&lt;500000,((SUM($J662:$J664)*0.2)+(SUM($F662:$F664)*0.05))-(SUM($I662:$I664)+SUM($M662:$M664)),"n/a")))</f>
        <v>408.07900000000006</v>
      </c>
      <c r="R664" s="64">
        <f>SUM(Q664-H664-L664)</f>
        <v>408.07900000000006</v>
      </c>
    </row>
    <row r="665" spans="1:18" s="112" customFormat="1" ht="27" customHeight="1" x14ac:dyDescent="0.2">
      <c r="A665" s="151" t="s">
        <v>24</v>
      </c>
      <c r="B665" s="22"/>
      <c r="C665" s="151" t="s">
        <v>165</v>
      </c>
      <c r="D665" s="151" t="s">
        <v>168</v>
      </c>
      <c r="E665" s="151"/>
      <c r="F665" s="156">
        <f t="shared" ref="F665:M665" si="111">SUM(F661:F664)</f>
        <v>18149</v>
      </c>
      <c r="G665" s="157">
        <f t="shared" si="111"/>
        <v>907.45</v>
      </c>
      <c r="H665" s="157">
        <f t="shared" si="111"/>
        <v>880.22649999999999</v>
      </c>
      <c r="I665" s="157">
        <f t="shared" si="111"/>
        <v>27.223500000000001</v>
      </c>
      <c r="J665" s="156">
        <f t="shared" si="111"/>
        <v>0</v>
      </c>
      <c r="K665" s="157">
        <f t="shared" si="111"/>
        <v>0</v>
      </c>
      <c r="L665" s="157">
        <f t="shared" si="111"/>
        <v>0</v>
      </c>
      <c r="M665" s="157">
        <f t="shared" si="111"/>
        <v>0</v>
      </c>
      <c r="N665" s="120"/>
      <c r="O665" s="160"/>
      <c r="P665" s="157">
        <f>SUM(P661:P664)</f>
        <v>1288.3054999999999</v>
      </c>
      <c r="Q665" s="157"/>
      <c r="R665" s="63">
        <f>SUM(R657:R664)</f>
        <v>1760.453</v>
      </c>
    </row>
    <row r="666" spans="1:18" s="28" customFormat="1" ht="4.1500000000000004" customHeight="1" x14ac:dyDescent="0.2">
      <c r="A666" s="68"/>
      <c r="B666" s="60"/>
      <c r="C666" s="70"/>
      <c r="D666" s="70"/>
      <c r="E666" s="70"/>
      <c r="F666" s="70"/>
      <c r="G666" s="71"/>
      <c r="H666" s="71"/>
      <c r="I666" s="71"/>
      <c r="J666" s="70"/>
      <c r="K666" s="71"/>
      <c r="L666" s="71"/>
      <c r="M666" s="71"/>
      <c r="N666" s="43"/>
      <c r="O666" s="35"/>
      <c r="P666" s="73"/>
      <c r="Q666" s="74"/>
      <c r="R666" s="69"/>
    </row>
    <row r="667" spans="1:18" s="149" customFormat="1" ht="27" customHeight="1" x14ac:dyDescent="0.25">
      <c r="A667" s="140" t="s">
        <v>19</v>
      </c>
      <c r="B667" s="24"/>
      <c r="C667" s="141" t="s">
        <v>165</v>
      </c>
      <c r="D667" s="141" t="s">
        <v>167</v>
      </c>
      <c r="E667" s="141" t="s">
        <v>20</v>
      </c>
      <c r="F667" s="141">
        <v>6959</v>
      </c>
      <c r="G667" s="259">
        <f>F667*$G$4</f>
        <v>347.95000000000005</v>
      </c>
      <c r="H667" s="259">
        <f>G667-I667</f>
        <v>337.51150000000007</v>
      </c>
      <c r="I667" s="259">
        <f>G667*$I$4</f>
        <v>10.438500000000001</v>
      </c>
      <c r="J667" s="141">
        <v>0</v>
      </c>
      <c r="K667" s="259">
        <f>J667*$K$4</f>
        <v>0</v>
      </c>
      <c r="L667" s="259">
        <f>K667-M667</f>
        <v>0</v>
      </c>
      <c r="M667" s="259">
        <f>K667*$M$4</f>
        <v>0</v>
      </c>
      <c r="N667" s="141"/>
      <c r="O667" s="140"/>
      <c r="P667" s="262">
        <f>Q667</f>
        <v>337.51150000000007</v>
      </c>
      <c r="Q667" s="262">
        <f>IF($J667&gt;500000,(500000*0.2)-($I667+$M667),IF($J667+$F667&gt;500000,($J667*0.2)+((500000-$J667)*0.05)-($I667+$M667),IF($J667+$F667&lt;500000,(($J667*0.2)+($F667*0.05))-($I667+$M667),"n/a")))</f>
        <v>337.51150000000007</v>
      </c>
      <c r="R667" s="53">
        <f>SUM(Q667-H667-L667)</f>
        <v>0</v>
      </c>
    </row>
    <row r="668" spans="1:18" s="149" customFormat="1" ht="27" customHeight="1" thickBot="1" x14ac:dyDescent="0.3">
      <c r="A668" s="140" t="s">
        <v>21</v>
      </c>
      <c r="B668" s="77"/>
      <c r="C668" s="141" t="s">
        <v>165</v>
      </c>
      <c r="D668" s="141" t="s">
        <v>167</v>
      </c>
      <c r="E668" s="141" t="s">
        <v>20</v>
      </c>
      <c r="F668" s="141">
        <v>9714</v>
      </c>
      <c r="G668" s="259">
        <f>F668*$G$4</f>
        <v>485.70000000000005</v>
      </c>
      <c r="H668" s="259">
        <f>G668-I668</f>
        <v>471.12900000000002</v>
      </c>
      <c r="I668" s="259">
        <f>G668*$I$4</f>
        <v>14.571000000000002</v>
      </c>
      <c r="J668" s="141">
        <v>0</v>
      </c>
      <c r="K668" s="259">
        <f>J668*$K$4</f>
        <v>0</v>
      </c>
      <c r="L668" s="259">
        <f>K668-M668</f>
        <v>0</v>
      </c>
      <c r="M668" s="259">
        <f>K668*$M$4</f>
        <v>0</v>
      </c>
      <c r="N668" s="141"/>
      <c r="O668" s="140"/>
      <c r="P668" s="262">
        <f>Q668-Q667</f>
        <v>471.12900000000002</v>
      </c>
      <c r="Q668" s="262">
        <f>IF(SUM($J667:$J668)&gt;500000,(500000*0.2)-((SUM($I667:$I668)+SUM($M667:$M668))),IF(SUM($J667:$J668)+SUM($F667:$F668)&gt;500000,(SUM($J667:$J668)*0.2)+((500000-SUM($J667:$J668))*0.05)-(SUM($I667:$I668)+SUM($M667:$M668)),IF(SUM($J667:$J668)+SUM($F667:$F668)&lt;500000,((SUM($J667:$J668)*0.2)+(SUM($F667:$F668)*0.05))-(SUM($I667:$I668)+SUM($M667:$M668)),"n/a")))</f>
        <v>808.64050000000009</v>
      </c>
      <c r="R668" s="346">
        <f>SUM(Q668-H668-L668)</f>
        <v>337.51150000000007</v>
      </c>
    </row>
    <row r="669" spans="1:18" s="112" customFormat="1" ht="27" customHeight="1" thickTop="1" thickBot="1" x14ac:dyDescent="0.25">
      <c r="A669" s="202" t="s">
        <v>22</v>
      </c>
      <c r="B669" s="55"/>
      <c r="C669" s="203" t="s">
        <v>165</v>
      </c>
      <c r="D669" s="203" t="s">
        <v>167</v>
      </c>
      <c r="E669" s="204" t="s">
        <v>20</v>
      </c>
      <c r="F669" s="204">
        <v>0</v>
      </c>
      <c r="G669" s="205">
        <f>F669*$G$4</f>
        <v>0</v>
      </c>
      <c r="H669" s="205">
        <f>G669-I669</f>
        <v>0</v>
      </c>
      <c r="I669" s="205">
        <f>G669*$I$4</f>
        <v>0</v>
      </c>
      <c r="J669" s="204">
        <v>0</v>
      </c>
      <c r="K669" s="205">
        <f>J669*$K$4</f>
        <v>0</v>
      </c>
      <c r="L669" s="205">
        <f>K669-M669</f>
        <v>0</v>
      </c>
      <c r="M669" s="205">
        <f>K669*$M$4</f>
        <v>0</v>
      </c>
      <c r="N669" s="204"/>
      <c r="O669" s="206"/>
      <c r="P669" s="252">
        <f>Q669-Q668</f>
        <v>0</v>
      </c>
      <c r="Q669" s="252">
        <f>IF(SUM($J667:$J669)&gt;500000,(500000*0.2)-((SUM($I667:$I669)+SUM($M667:$M669))),IF(SUM($J667:$J669)+SUM($F667:$F669)&gt;500000,(SUM($J667:$J669)*0.2)+((500000-SUM($J667:$J669))*0.05)-(SUM($I667:$I669)+SUM($M667:$M669)),IF(SUM($J667:$J669)+SUM($F667:$F669)&lt;500000,((SUM($J667:$J669)*0.2)+(SUM($F667:$F669)*0.05))-(SUM($I667:$I669)+SUM($M667:$M669)),"n/a")))</f>
        <v>808.64050000000009</v>
      </c>
      <c r="R669" s="53">
        <f>SUM(Q669-H669-L669)</f>
        <v>808.64050000000009</v>
      </c>
    </row>
    <row r="670" spans="1:18" s="112" customFormat="1" ht="27" customHeight="1" thickTop="1" x14ac:dyDescent="0.2">
      <c r="A670" s="207" t="s">
        <v>23</v>
      </c>
      <c r="B670" s="25"/>
      <c r="C670" s="208" t="s">
        <v>165</v>
      </c>
      <c r="D670" s="208" t="s">
        <v>167</v>
      </c>
      <c r="E670" s="209" t="s">
        <v>20</v>
      </c>
      <c r="F670" s="209">
        <v>0</v>
      </c>
      <c r="G670" s="210">
        <f>F670*$G$4</f>
        <v>0</v>
      </c>
      <c r="H670" s="210">
        <f>G670-I670</f>
        <v>0</v>
      </c>
      <c r="I670" s="210">
        <f>G670*$I$4</f>
        <v>0</v>
      </c>
      <c r="J670" s="209">
        <v>0</v>
      </c>
      <c r="K670" s="210">
        <f>J670*$K$4</f>
        <v>0</v>
      </c>
      <c r="L670" s="210">
        <f>K670-M670</f>
        <v>0</v>
      </c>
      <c r="M670" s="211">
        <f>K670*$M$4</f>
        <v>0</v>
      </c>
      <c r="N670" s="209"/>
      <c r="O670" s="123"/>
      <c r="P670" s="255">
        <f>Q670-Q672</f>
        <v>471.12900000000002</v>
      </c>
      <c r="Q670" s="255">
        <f>IF(SUM($J668:$J670)&gt;500000,(500000*0.2)-((SUM($I668:$I670)+SUM($M668:$M670))),IF(SUM($J668:$J670)+SUM($F668:$F670)&gt;500000,(SUM($J668:$J670)*0.2)+((500000-SUM($J668:$J670))*0.05)-(SUM($I668:$I670)+SUM($M668:$M670)),IF(SUM($J668:$J670)+SUM($F668:$F670)&lt;500000,((SUM($J668:$J670)*0.2)+(SUM($F668:$F670)*0.05))-(SUM($I668:$I670)+SUM($M668:$M670)),"n/a")))</f>
        <v>471.12900000000002</v>
      </c>
      <c r="R670" s="34">
        <f>SUM(Q670-H670-L670)</f>
        <v>471.12900000000002</v>
      </c>
    </row>
    <row r="671" spans="1:18" s="112" customFormat="1" ht="27" customHeight="1" x14ac:dyDescent="0.2">
      <c r="A671" s="151" t="s">
        <v>24</v>
      </c>
      <c r="B671" s="22"/>
      <c r="C671" s="151" t="s">
        <v>165</v>
      </c>
      <c r="D671" s="151" t="s">
        <v>167</v>
      </c>
      <c r="E671" s="151"/>
      <c r="F671" s="156">
        <f t="shared" ref="F671:M671" si="112">SUM(F667:F670)</f>
        <v>16673</v>
      </c>
      <c r="G671" s="157">
        <f t="shared" si="112"/>
        <v>833.65000000000009</v>
      </c>
      <c r="H671" s="157">
        <f t="shared" si="112"/>
        <v>808.64050000000009</v>
      </c>
      <c r="I671" s="157">
        <f t="shared" si="112"/>
        <v>25.009500000000003</v>
      </c>
      <c r="J671" s="156">
        <f t="shared" si="112"/>
        <v>0</v>
      </c>
      <c r="K671" s="157">
        <f t="shared" si="112"/>
        <v>0</v>
      </c>
      <c r="L671" s="157">
        <f t="shared" si="112"/>
        <v>0</v>
      </c>
      <c r="M671" s="158">
        <f t="shared" si="112"/>
        <v>0</v>
      </c>
      <c r="N671" s="120"/>
      <c r="O671" s="159"/>
      <c r="P671" s="157">
        <f>SUM(P667:P670)</f>
        <v>1279.7695000000001</v>
      </c>
      <c r="Q671" s="157"/>
      <c r="R671" s="23">
        <f>SUM(R668:R670)</f>
        <v>1617.2809999999999</v>
      </c>
    </row>
    <row r="672" spans="1:18" s="19" customFormat="1" ht="4.5" customHeight="1" x14ac:dyDescent="0.2">
      <c r="A672" s="45"/>
      <c r="B672" s="24"/>
      <c r="C672" s="46"/>
      <c r="D672" s="46"/>
      <c r="E672" s="46"/>
      <c r="F672" s="46"/>
      <c r="G672" s="47"/>
      <c r="H672" s="47"/>
      <c r="I672" s="47"/>
      <c r="J672" s="46"/>
      <c r="K672" s="47"/>
      <c r="L672" s="47"/>
      <c r="M672" s="47"/>
      <c r="N672" s="49"/>
      <c r="O672" s="54"/>
      <c r="P672" s="51"/>
      <c r="Q672" s="26"/>
      <c r="R672" s="53"/>
    </row>
    <row r="673" spans="1:18" s="149" customFormat="1" ht="27" customHeight="1" x14ac:dyDescent="0.25">
      <c r="A673" s="140" t="s">
        <v>19</v>
      </c>
      <c r="B673" s="24"/>
      <c r="C673" s="141" t="s">
        <v>165</v>
      </c>
      <c r="D673" s="141" t="s">
        <v>166</v>
      </c>
      <c r="E673" s="141" t="s">
        <v>20</v>
      </c>
      <c r="F673" s="141">
        <v>12690</v>
      </c>
      <c r="G673" s="259">
        <f>F673*$G$4</f>
        <v>634.5</v>
      </c>
      <c r="H673" s="259">
        <f>G673-I673</f>
        <v>615.46500000000003</v>
      </c>
      <c r="I673" s="259">
        <f>G673*$I$4</f>
        <v>19.035</v>
      </c>
      <c r="J673" s="141">
        <v>0</v>
      </c>
      <c r="K673" s="259">
        <f>J673*$K$4</f>
        <v>0</v>
      </c>
      <c r="L673" s="259">
        <f>K673-M673</f>
        <v>0</v>
      </c>
      <c r="M673" s="260">
        <f>K673*$M$4</f>
        <v>0</v>
      </c>
      <c r="N673" s="141"/>
      <c r="O673" s="261"/>
      <c r="P673" s="262">
        <f>Q673</f>
        <v>615.46500000000003</v>
      </c>
      <c r="Q673" s="262">
        <f>IF($J673&gt;500000,(500000*0.2)-($I673+$M673),IF($J673+$F673&gt;500000,($J673*0.2)+((500000-$J673)*0.05)-($I673+$M673),IF($J673+$F673&lt;500000,(($J673*0.2)+($F673*0.05))-($I673+$M673),"n/a")))</f>
        <v>615.46500000000003</v>
      </c>
      <c r="R673" s="34">
        <f>SUM(Q673-H673-L673)</f>
        <v>0</v>
      </c>
    </row>
    <row r="674" spans="1:18" s="149" customFormat="1" ht="27" customHeight="1" thickBot="1" x14ac:dyDescent="0.3">
      <c r="A674" s="140" t="s">
        <v>21</v>
      </c>
      <c r="B674" s="77"/>
      <c r="C674" s="141" t="s">
        <v>165</v>
      </c>
      <c r="D674" s="141" t="s">
        <v>166</v>
      </c>
      <c r="E674" s="141" t="s">
        <v>20</v>
      </c>
      <c r="F674" s="141">
        <v>7086</v>
      </c>
      <c r="G674" s="259">
        <f>F674*$G$4</f>
        <v>354.3</v>
      </c>
      <c r="H674" s="259">
        <f>G674-I674</f>
        <v>343.67099999999999</v>
      </c>
      <c r="I674" s="259">
        <f>G674*$I$4</f>
        <v>10.629</v>
      </c>
      <c r="J674" s="141">
        <v>0</v>
      </c>
      <c r="K674" s="259">
        <f>J674*$K$4</f>
        <v>0</v>
      </c>
      <c r="L674" s="259">
        <f>K674-M674</f>
        <v>0</v>
      </c>
      <c r="M674" s="260">
        <f>K674*$M$4</f>
        <v>0</v>
      </c>
      <c r="N674" s="141"/>
      <c r="O674" s="261"/>
      <c r="P674" s="262">
        <f>Q674-Q673</f>
        <v>343.67100000000005</v>
      </c>
      <c r="Q674" s="262">
        <f>IF(SUM($J673:$J674)&gt;500000,(500000*0.2)-((SUM($I673:$I674)+SUM($M673:$M674))),IF(SUM($J673:$J674)+SUM($F673:$F674)&gt;500000,(SUM($J673:$J674)*0.2)+((500000-SUM($J673:$J674))*0.05)-(SUM($I673:$I674)+SUM($M673:$M674)),IF(SUM($J673:$J674)+SUM($F673:$F674)&lt;500000,((SUM($J673:$J674)*0.2)+(SUM($F673:$F674)*0.05))-(SUM($I673:$I674)+SUM($M673:$M674)),"n/a")))</f>
        <v>959.13600000000008</v>
      </c>
      <c r="R674" s="78">
        <f>SUM(Q674-H674-L674)</f>
        <v>615.46500000000015</v>
      </c>
    </row>
    <row r="675" spans="1:18" s="112" customFormat="1" ht="27" customHeight="1" thickBot="1" x14ac:dyDescent="0.25">
      <c r="A675" s="150" t="s">
        <v>22</v>
      </c>
      <c r="B675" s="58"/>
      <c r="C675" s="152" t="s">
        <v>165</v>
      </c>
      <c r="D675" s="152" t="s">
        <v>166</v>
      </c>
      <c r="E675" s="153" t="s">
        <v>20</v>
      </c>
      <c r="F675" s="153">
        <v>0</v>
      </c>
      <c r="G675" s="145">
        <f>F675*$G$4</f>
        <v>0</v>
      </c>
      <c r="H675" s="145">
        <f>G675-I675</f>
        <v>0</v>
      </c>
      <c r="I675" s="145">
        <f>G675*$I$4</f>
        <v>0</v>
      </c>
      <c r="J675" s="153">
        <v>0</v>
      </c>
      <c r="K675" s="145">
        <f>J675*$K$4</f>
        <v>0</v>
      </c>
      <c r="L675" s="145">
        <f>K675-M675</f>
        <v>0</v>
      </c>
      <c r="M675" s="154">
        <f>K675*$M$4</f>
        <v>0</v>
      </c>
      <c r="N675" s="109"/>
      <c r="O675" s="155"/>
      <c r="P675" s="252">
        <f>Q675-Q674</f>
        <v>0</v>
      </c>
      <c r="Q675" s="252">
        <f>IF(SUM($J673:$J675)&gt;500000,(500000*0.2)-((SUM($I673:$I675)+SUM($M673:$M675))),IF(SUM($J673:$J675)+SUM($F673:$F675)&gt;500000,(SUM($J673:$J675)*0.2)+((500000-SUM($J673:$J675))*0.05)-(SUM($I673:$I675)+SUM($M673:$M675)),IF(SUM($J673:$J675)+SUM($F673:$F675)&lt;500000,((SUM($J673:$J675)*0.2)+(SUM($F673:$F675)*0.05))-(SUM($I673:$I675)+SUM($M673:$M675)),"n/a")))</f>
        <v>959.13600000000008</v>
      </c>
      <c r="R675" s="65">
        <f>SUM(Q675-H675-L675)</f>
        <v>959.13600000000008</v>
      </c>
    </row>
    <row r="676" spans="1:18" s="112" customFormat="1" ht="27" customHeight="1" x14ac:dyDescent="0.2">
      <c r="A676" s="87" t="s">
        <v>23</v>
      </c>
      <c r="B676" s="24"/>
      <c r="C676" s="115" t="s">
        <v>165</v>
      </c>
      <c r="D676" s="115" t="s">
        <v>166</v>
      </c>
      <c r="E676" s="109" t="s">
        <v>20</v>
      </c>
      <c r="F676" s="109">
        <v>0</v>
      </c>
      <c r="G676" s="110">
        <f>F676*$G$4</f>
        <v>0</v>
      </c>
      <c r="H676" s="110">
        <f>G676-I676</f>
        <v>0</v>
      </c>
      <c r="I676" s="110">
        <f>G676*$I$4</f>
        <v>0</v>
      </c>
      <c r="J676" s="109">
        <v>0</v>
      </c>
      <c r="K676" s="110">
        <f>J676*$K$4</f>
        <v>0</v>
      </c>
      <c r="L676" s="110">
        <f>K676-M676</f>
        <v>0</v>
      </c>
      <c r="M676" s="111">
        <f>K676*$M$4</f>
        <v>0</v>
      </c>
      <c r="N676" s="109"/>
      <c r="O676" s="123"/>
      <c r="P676" s="212">
        <f>Q676-Q678</f>
        <v>343.67099999999999</v>
      </c>
      <c r="Q676" s="212">
        <f>IF(SUM($J674:$J676)&gt;500000,(500000*0.2)-((SUM($I674:$I676)+SUM($M674:$M676))),IF(SUM($J674:$J676)+SUM($F674:$F676)&gt;500000,(SUM($J674:$J676)*0.2)+((500000-SUM($J674:$J676))*0.05)-(SUM($I674:$I676)+SUM($M674:$M676)),IF(SUM($J674:$J676)+SUM($F674:$F676)&lt;500000,((SUM($J674:$J676)*0.2)+(SUM($F674:$F676)*0.05))-(SUM($I674:$I676)+SUM($M674:$M676)),"n/a")))</f>
        <v>343.67099999999999</v>
      </c>
      <c r="R676" s="34">
        <f>SUM(Q676-H676-L676)</f>
        <v>343.67099999999999</v>
      </c>
    </row>
    <row r="677" spans="1:18" s="112" customFormat="1" ht="27" customHeight="1" x14ac:dyDescent="0.2">
      <c r="A677" s="151" t="s">
        <v>24</v>
      </c>
      <c r="B677" s="22"/>
      <c r="C677" s="151" t="s">
        <v>165</v>
      </c>
      <c r="D677" s="151" t="s">
        <v>166</v>
      </c>
      <c r="E677" s="151"/>
      <c r="F677" s="156">
        <f t="shared" ref="F677:M677" si="113">SUM(F673:F676)</f>
        <v>19776</v>
      </c>
      <c r="G677" s="157">
        <f t="shared" si="113"/>
        <v>988.8</v>
      </c>
      <c r="H677" s="157">
        <f t="shared" si="113"/>
        <v>959.13599999999997</v>
      </c>
      <c r="I677" s="157">
        <f t="shared" si="113"/>
        <v>29.664000000000001</v>
      </c>
      <c r="J677" s="156">
        <f t="shared" si="113"/>
        <v>0</v>
      </c>
      <c r="K677" s="157">
        <f t="shared" si="113"/>
        <v>0</v>
      </c>
      <c r="L677" s="157">
        <f t="shared" si="113"/>
        <v>0</v>
      </c>
      <c r="M677" s="158">
        <f t="shared" si="113"/>
        <v>0</v>
      </c>
      <c r="N677" s="120"/>
      <c r="O677" s="159"/>
      <c r="P677" s="157">
        <f>SUM(P673:P676)</f>
        <v>1302.807</v>
      </c>
      <c r="Q677" s="157"/>
      <c r="R677" s="23">
        <f>SUM(R674:R676)</f>
        <v>1918.2720000000002</v>
      </c>
    </row>
    <row r="678" spans="1:18" s="28" customFormat="1" ht="4.1500000000000004" customHeight="1" x14ac:dyDescent="0.2">
      <c r="A678" s="68"/>
      <c r="B678" s="60"/>
      <c r="C678" s="70"/>
      <c r="D678" s="70"/>
      <c r="E678" s="70"/>
      <c r="F678" s="70"/>
      <c r="G678" s="71"/>
      <c r="H678" s="71"/>
      <c r="I678" s="71"/>
      <c r="J678" s="70"/>
      <c r="K678" s="71"/>
      <c r="L678" s="71"/>
      <c r="M678" s="71"/>
      <c r="N678" s="38"/>
      <c r="O678" s="68"/>
      <c r="P678" s="73"/>
      <c r="Q678" s="74"/>
      <c r="R678" s="69"/>
    </row>
    <row r="679" spans="1:18" s="149" customFormat="1" ht="27" customHeight="1" x14ac:dyDescent="0.25">
      <c r="A679" s="140" t="str">
        <f t="shared" ref="A679:C683" si="114">A673</f>
        <v>1st Qtr</v>
      </c>
      <c r="B679" s="52">
        <f t="shared" si="114"/>
        <v>0</v>
      </c>
      <c r="C679" s="140" t="str">
        <f t="shared" si="114"/>
        <v>Houghton Investments LLC</v>
      </c>
      <c r="D679" s="140" t="s">
        <v>357</v>
      </c>
      <c r="E679" s="140" t="s">
        <v>20</v>
      </c>
      <c r="F679" s="140">
        <v>6137</v>
      </c>
      <c r="G679" s="262">
        <f>F679*$G$4</f>
        <v>306.85000000000002</v>
      </c>
      <c r="H679" s="262">
        <f>G679-I679</f>
        <v>297.64449999999999</v>
      </c>
      <c r="I679" s="262">
        <f>G679*$I$4</f>
        <v>9.2055000000000007</v>
      </c>
      <c r="J679" s="140">
        <v>0</v>
      </c>
      <c r="K679" s="262">
        <f>J679*$K$4</f>
        <v>0</v>
      </c>
      <c r="L679" s="262">
        <f>K679-M679</f>
        <v>0</v>
      </c>
      <c r="M679" s="273">
        <f>K679*$M$4</f>
        <v>0</v>
      </c>
      <c r="N679" s="141"/>
      <c r="O679" s="261"/>
      <c r="P679" s="262">
        <f>Q679</f>
        <v>297.64449999999999</v>
      </c>
      <c r="Q679" s="262">
        <f>IF($J679&gt;500000,(500000*0.2)-($I679+$M679),IF($J679+$F679&gt;500000,($J679*0.2)+((500000-$J679)*0.05)-($I679+$M679),IF($J679+$F679&lt;500000,(($J679*0.2)+($F679*0.05))-($I679+$M679),"n/a")))</f>
        <v>297.64449999999999</v>
      </c>
      <c r="R679" s="52"/>
    </row>
    <row r="680" spans="1:18" s="149" customFormat="1" ht="27" customHeight="1" thickBot="1" x14ac:dyDescent="0.3">
      <c r="A680" s="140" t="str">
        <f t="shared" si="114"/>
        <v>2nd Qtr</v>
      </c>
      <c r="B680" s="342">
        <f t="shared" si="114"/>
        <v>0</v>
      </c>
      <c r="C680" s="140" t="str">
        <f t="shared" si="114"/>
        <v>Houghton Investments LLC</v>
      </c>
      <c r="D680" s="140" t="s">
        <v>357</v>
      </c>
      <c r="E680" s="140" t="s">
        <v>20</v>
      </c>
      <c r="F680" s="140">
        <v>16258</v>
      </c>
      <c r="G680" s="262">
        <f>F680*$G$4</f>
        <v>812.90000000000009</v>
      </c>
      <c r="H680" s="262">
        <f>G680-I680</f>
        <v>788.51300000000015</v>
      </c>
      <c r="I680" s="262">
        <f>G680*$I$4</f>
        <v>24.387</v>
      </c>
      <c r="J680" s="140">
        <v>0</v>
      </c>
      <c r="K680" s="262">
        <f>J680*$K$4</f>
        <v>0</v>
      </c>
      <c r="L680" s="262">
        <f>K680-M680</f>
        <v>0</v>
      </c>
      <c r="M680" s="273">
        <f>K680*$M$4</f>
        <v>0</v>
      </c>
      <c r="N680" s="141"/>
      <c r="O680" s="261"/>
      <c r="P680" s="262">
        <v>0</v>
      </c>
      <c r="Q680" s="262">
        <v>0</v>
      </c>
      <c r="R680" s="342"/>
    </row>
    <row r="681" spans="1:18" s="112" customFormat="1" ht="27" customHeight="1" thickBot="1" x14ac:dyDescent="0.25">
      <c r="A681" s="150" t="str">
        <f t="shared" si="114"/>
        <v>3rd Qtr</v>
      </c>
      <c r="B681" s="58">
        <f t="shared" si="114"/>
        <v>0</v>
      </c>
      <c r="C681" s="152" t="str">
        <f t="shared" si="114"/>
        <v>Houghton Investments LLC</v>
      </c>
      <c r="D681" s="152" t="s">
        <v>357</v>
      </c>
      <c r="E681" s="153" t="s">
        <v>20</v>
      </c>
      <c r="F681" s="153">
        <v>0</v>
      </c>
      <c r="G681" s="145">
        <f>F681*$G$4</f>
        <v>0</v>
      </c>
      <c r="H681" s="145">
        <f>G681-I681</f>
        <v>0</v>
      </c>
      <c r="I681" s="145">
        <f>G681*$I$4</f>
        <v>0</v>
      </c>
      <c r="J681" s="153">
        <v>0</v>
      </c>
      <c r="K681" s="145">
        <f>J681*$K$4</f>
        <v>0</v>
      </c>
      <c r="L681" s="145">
        <f>K681-M681</f>
        <v>0</v>
      </c>
      <c r="M681" s="154">
        <f>K681*$M$4</f>
        <v>0</v>
      </c>
      <c r="N681" s="109"/>
      <c r="O681" s="155"/>
      <c r="P681" s="252">
        <v>0</v>
      </c>
      <c r="Q681" s="252">
        <v>0</v>
      </c>
      <c r="R681" s="65"/>
    </row>
    <row r="682" spans="1:18" s="112" customFormat="1" ht="27" customHeight="1" x14ac:dyDescent="0.2">
      <c r="A682" s="87" t="str">
        <f t="shared" si="114"/>
        <v>4th Qtr</v>
      </c>
      <c r="B682" s="24">
        <f t="shared" si="114"/>
        <v>0</v>
      </c>
      <c r="C682" s="115" t="str">
        <f t="shared" si="114"/>
        <v>Houghton Investments LLC</v>
      </c>
      <c r="D682" s="115" t="s">
        <v>357</v>
      </c>
      <c r="E682" s="109" t="s">
        <v>20</v>
      </c>
      <c r="F682" s="109">
        <v>0</v>
      </c>
      <c r="G682" s="110">
        <f>F682*$G$4</f>
        <v>0</v>
      </c>
      <c r="H682" s="110">
        <f>G682-I682</f>
        <v>0</v>
      </c>
      <c r="I682" s="110">
        <f>G682*$I$4</f>
        <v>0</v>
      </c>
      <c r="J682" s="109">
        <v>0</v>
      </c>
      <c r="K682" s="110">
        <f>J682*$K$4</f>
        <v>0</v>
      </c>
      <c r="L682" s="110">
        <f>K682-M682</f>
        <v>0</v>
      </c>
      <c r="M682" s="111">
        <f>K682*$M$4</f>
        <v>0</v>
      </c>
      <c r="N682" s="109"/>
      <c r="O682" s="123"/>
      <c r="P682" s="212">
        <f>Q682-Q684</f>
        <v>788.51300000000015</v>
      </c>
      <c r="Q682" s="212">
        <f>IF(SUM($J680:$J682)&gt;500000,(500000*0.2)-((SUM($I680:$I682)+SUM($M680:$M682))),IF(SUM($J680:$J682)+SUM($F680:$F682)&gt;500000,(SUM($J680:$J682)*0.2)+((500000-SUM($J680:$J682))*0.05)-(SUM($I680:$I682)+SUM($M680:$M682)),IF(SUM($J680:$J682)+SUM($F680:$F682)&lt;500000,((SUM($J680:$J682)*0.2)+(SUM($F680:$F682)*0.05))-(SUM($I680:$I682)+SUM($M680:$M682)),"n/a")))</f>
        <v>788.51300000000015</v>
      </c>
      <c r="R682" s="34"/>
    </row>
    <row r="683" spans="1:18" s="112" customFormat="1" ht="27" customHeight="1" x14ac:dyDescent="0.2">
      <c r="A683" s="213" t="str">
        <f t="shared" si="114"/>
        <v>YTD Total</v>
      </c>
      <c r="B683" s="76">
        <f t="shared" si="114"/>
        <v>0</v>
      </c>
      <c r="C683" s="214" t="str">
        <f t="shared" si="114"/>
        <v>Houghton Investments LLC</v>
      </c>
      <c r="D683" s="214"/>
      <c r="E683" s="214"/>
      <c r="F683" s="214">
        <f t="shared" ref="F683:M683" si="115">SUM(F679:F682)</f>
        <v>22395</v>
      </c>
      <c r="G683" s="215">
        <f t="shared" si="115"/>
        <v>1119.75</v>
      </c>
      <c r="H683" s="215">
        <f t="shared" si="115"/>
        <v>1086.1575000000003</v>
      </c>
      <c r="I683" s="215">
        <f t="shared" si="115"/>
        <v>33.592500000000001</v>
      </c>
      <c r="J683" s="214">
        <f t="shared" si="115"/>
        <v>0</v>
      </c>
      <c r="K683" s="215">
        <f t="shared" si="115"/>
        <v>0</v>
      </c>
      <c r="L683" s="215">
        <f t="shared" si="115"/>
        <v>0</v>
      </c>
      <c r="M683" s="216">
        <f t="shared" si="115"/>
        <v>0</v>
      </c>
      <c r="N683" s="214"/>
      <c r="O683" s="217"/>
      <c r="P683" s="157">
        <f>SUM(P679:P682)</f>
        <v>1086.1575000000003</v>
      </c>
      <c r="Q683" s="157"/>
      <c r="R683" s="34"/>
    </row>
    <row r="684" spans="1:18" s="28" customFormat="1" ht="4.1500000000000004" customHeight="1" x14ac:dyDescent="0.2">
      <c r="A684" s="35"/>
      <c r="B684" s="31"/>
      <c r="C684" s="36"/>
      <c r="D684" s="36"/>
      <c r="E684" s="36"/>
      <c r="F684" s="36"/>
      <c r="G684" s="37"/>
      <c r="H684" s="37"/>
      <c r="I684" s="37"/>
      <c r="J684" s="36"/>
      <c r="K684" s="37"/>
      <c r="L684" s="37"/>
      <c r="M684" s="37"/>
      <c r="N684" s="38"/>
      <c r="O684" s="35"/>
      <c r="P684" s="39"/>
      <c r="Q684" s="40"/>
    </row>
    <row r="685" spans="1:18" s="149" customFormat="1" ht="27" customHeight="1" x14ac:dyDescent="0.25">
      <c r="A685" s="140" t="s">
        <v>19</v>
      </c>
      <c r="B685" s="77"/>
      <c r="C685" s="141" t="s">
        <v>169</v>
      </c>
      <c r="D685" s="141" t="s">
        <v>170</v>
      </c>
      <c r="E685" s="141" t="s">
        <v>20</v>
      </c>
      <c r="F685" s="141">
        <v>1000</v>
      </c>
      <c r="G685" s="259">
        <f>F685*$G$4</f>
        <v>50</v>
      </c>
      <c r="H685" s="259">
        <f>G685-I685</f>
        <v>48.5</v>
      </c>
      <c r="I685" s="259">
        <f>G685*$I$4</f>
        <v>1.5</v>
      </c>
      <c r="J685" s="141">
        <v>27791.5</v>
      </c>
      <c r="K685" s="259">
        <f>J685*$K$4</f>
        <v>5558.3</v>
      </c>
      <c r="L685" s="259">
        <f>K685-M685</f>
        <v>5391.5510000000004</v>
      </c>
      <c r="M685" s="260">
        <f>K685*$M$4</f>
        <v>166.749</v>
      </c>
      <c r="N685" s="141"/>
      <c r="O685" s="261"/>
      <c r="P685" s="262">
        <f>Q685</f>
        <v>5440.0510000000004</v>
      </c>
      <c r="Q685" s="262">
        <f>IF($J685&gt;500000,(500000*0.2)-($I685+$M685),IF($J685+$F685&gt;500000,($J685*0.2)+((500000-$J685)*0.05)-($I685+$M685),IF($J685+$F685&lt;500000,(($J685*0.2)+($F685*0.05))-($I685+$M685),"n/a")))</f>
        <v>5440.0510000000004</v>
      </c>
      <c r="R685" s="78">
        <f>SUM(Q685-H685-L685)</f>
        <v>0</v>
      </c>
    </row>
    <row r="686" spans="1:18" s="149" customFormat="1" ht="27" customHeight="1" thickBot="1" x14ac:dyDescent="0.3">
      <c r="A686" s="140" t="s">
        <v>21</v>
      </c>
      <c r="B686" s="77"/>
      <c r="C686" s="141" t="s">
        <v>169</v>
      </c>
      <c r="D686" s="141" t="s">
        <v>170</v>
      </c>
      <c r="E686" s="141" t="s">
        <v>20</v>
      </c>
      <c r="F686" s="141">
        <v>495</v>
      </c>
      <c r="G686" s="259">
        <f>F686*$G$4</f>
        <v>24.75</v>
      </c>
      <c r="H686" s="259">
        <f>G686-I686</f>
        <v>24.0075</v>
      </c>
      <c r="I686" s="259">
        <f>G686*$I$4</f>
        <v>0.74249999999999994</v>
      </c>
      <c r="J686" s="141">
        <v>0</v>
      </c>
      <c r="K686" s="259">
        <f>J686*$K$4</f>
        <v>0</v>
      </c>
      <c r="L686" s="259">
        <f>K686-M686</f>
        <v>0</v>
      </c>
      <c r="M686" s="260">
        <f>K686*$M$4</f>
        <v>0</v>
      </c>
      <c r="N686" s="141"/>
      <c r="O686" s="261"/>
      <c r="P686" s="262">
        <v>0</v>
      </c>
      <c r="Q686" s="262">
        <v>0</v>
      </c>
      <c r="R686" s="78">
        <f>SUM(Q686-H686-L686)</f>
        <v>-24.0075</v>
      </c>
    </row>
    <row r="687" spans="1:18" s="112" customFormat="1" ht="27" customHeight="1" thickBot="1" x14ac:dyDescent="0.25">
      <c r="A687" s="150" t="s">
        <v>22</v>
      </c>
      <c r="B687" s="58"/>
      <c r="C687" s="152" t="s">
        <v>169</v>
      </c>
      <c r="D687" s="152" t="s">
        <v>170</v>
      </c>
      <c r="E687" s="153" t="s">
        <v>20</v>
      </c>
      <c r="F687" s="153">
        <v>0</v>
      </c>
      <c r="G687" s="145">
        <f>F687*$G$4</f>
        <v>0</v>
      </c>
      <c r="H687" s="145">
        <f>G687-I687</f>
        <v>0</v>
      </c>
      <c r="I687" s="145">
        <f>G687*$I$4</f>
        <v>0</v>
      </c>
      <c r="J687" s="153">
        <v>0</v>
      </c>
      <c r="K687" s="145">
        <f>J687*$K$4</f>
        <v>0</v>
      </c>
      <c r="L687" s="145">
        <f>K687-M687</f>
        <v>0</v>
      </c>
      <c r="M687" s="154">
        <f>K687*$M$4</f>
        <v>0</v>
      </c>
      <c r="N687" s="109"/>
      <c r="O687" s="155"/>
      <c r="P687" s="252">
        <v>0</v>
      </c>
      <c r="Q687" s="252">
        <v>0</v>
      </c>
      <c r="R687" s="65">
        <f>SUM(Q687-H687-L687)</f>
        <v>0</v>
      </c>
    </row>
    <row r="688" spans="1:18" s="112" customFormat="1" ht="27" customHeight="1" x14ac:dyDescent="0.2">
      <c r="A688" s="87" t="s">
        <v>23</v>
      </c>
      <c r="B688" s="24"/>
      <c r="C688" s="115" t="s">
        <v>169</v>
      </c>
      <c r="D688" s="115" t="s">
        <v>170</v>
      </c>
      <c r="E688" s="109" t="s">
        <v>20</v>
      </c>
      <c r="F688" s="109">
        <v>0</v>
      </c>
      <c r="G688" s="110">
        <f>F688*$G$4</f>
        <v>0</v>
      </c>
      <c r="H688" s="110">
        <f>G688-I688</f>
        <v>0</v>
      </c>
      <c r="I688" s="110">
        <f>G688*$I$4</f>
        <v>0</v>
      </c>
      <c r="J688" s="109">
        <v>0</v>
      </c>
      <c r="K688" s="110">
        <f>J688*$K$4</f>
        <v>0</v>
      </c>
      <c r="L688" s="110">
        <f>K688-M688</f>
        <v>0</v>
      </c>
      <c r="M688" s="111">
        <f>K688*$M$4</f>
        <v>0</v>
      </c>
      <c r="N688" s="109"/>
      <c r="O688" s="123"/>
      <c r="P688" s="212">
        <v>0</v>
      </c>
      <c r="Q688" s="212">
        <v>0</v>
      </c>
      <c r="R688" s="34">
        <f>SUM(Q688-H688-L688)</f>
        <v>0</v>
      </c>
    </row>
    <row r="689" spans="1:18" s="112" customFormat="1" ht="27" customHeight="1" x14ac:dyDescent="0.2">
      <c r="A689" s="151" t="s">
        <v>24</v>
      </c>
      <c r="B689" s="22"/>
      <c r="C689" s="151" t="s">
        <v>169</v>
      </c>
      <c r="D689" s="151" t="s">
        <v>170</v>
      </c>
      <c r="E689" s="151"/>
      <c r="F689" s="156">
        <f t="shared" ref="F689:M689" si="116">SUM(F685:F688)</f>
        <v>1495</v>
      </c>
      <c r="G689" s="157">
        <f t="shared" si="116"/>
        <v>74.75</v>
      </c>
      <c r="H689" s="157">
        <f t="shared" si="116"/>
        <v>72.507499999999993</v>
      </c>
      <c r="I689" s="157">
        <f t="shared" si="116"/>
        <v>2.2424999999999997</v>
      </c>
      <c r="J689" s="156">
        <f t="shared" si="116"/>
        <v>27791.5</v>
      </c>
      <c r="K689" s="157">
        <f t="shared" si="116"/>
        <v>5558.3</v>
      </c>
      <c r="L689" s="157">
        <f t="shared" si="116"/>
        <v>5391.5510000000004</v>
      </c>
      <c r="M689" s="158">
        <f t="shared" si="116"/>
        <v>166.749</v>
      </c>
      <c r="N689" s="120"/>
      <c r="O689" s="159"/>
      <c r="P689" s="157">
        <f>SUM(P685:P688)</f>
        <v>5440.0510000000004</v>
      </c>
      <c r="Q689" s="157"/>
      <c r="R689" s="23">
        <f>SUM(R682:R688)</f>
        <v>-24.0075</v>
      </c>
    </row>
    <row r="690" spans="1:18" s="28" customFormat="1" ht="4.1500000000000004" customHeight="1" x14ac:dyDescent="0.2">
      <c r="A690" s="68"/>
      <c r="B690" s="60"/>
      <c r="C690" s="70"/>
      <c r="D690" s="70"/>
      <c r="E690" s="70"/>
      <c r="F690" s="70"/>
      <c r="G690" s="71"/>
      <c r="H690" s="71"/>
      <c r="I690" s="71"/>
      <c r="J690" s="70"/>
      <c r="K690" s="71"/>
      <c r="L690" s="71"/>
      <c r="M690" s="71"/>
      <c r="N690" s="38"/>
      <c r="O690" s="35"/>
      <c r="P690" s="73"/>
      <c r="Q690" s="74"/>
      <c r="R690" s="69"/>
    </row>
    <row r="691" spans="1:18" s="149" customFormat="1" ht="27" customHeight="1" x14ac:dyDescent="0.25">
      <c r="A691" s="140" t="s">
        <v>19</v>
      </c>
      <c r="B691" s="24"/>
      <c r="C691" s="141" t="s">
        <v>171</v>
      </c>
      <c r="D691" s="141" t="s">
        <v>172</v>
      </c>
      <c r="E691" s="141" t="s">
        <v>20</v>
      </c>
      <c r="F691" s="141">
        <v>0</v>
      </c>
      <c r="G691" s="259">
        <f>F691*$G$4</f>
        <v>0</v>
      </c>
      <c r="H691" s="259">
        <f>G691-I691</f>
        <v>0</v>
      </c>
      <c r="I691" s="259">
        <f>G691*$I$4</f>
        <v>0</v>
      </c>
      <c r="J691" s="141">
        <v>0</v>
      </c>
      <c r="K691" s="259">
        <f>J691*$K$4</f>
        <v>0</v>
      </c>
      <c r="L691" s="259">
        <f>K691-M691</f>
        <v>0</v>
      </c>
      <c r="M691" s="260">
        <f>K691*$M$4</f>
        <v>0</v>
      </c>
      <c r="N691" s="141"/>
      <c r="O691" s="261"/>
      <c r="P691" s="262">
        <f>Q691</f>
        <v>0</v>
      </c>
      <c r="Q691" s="262">
        <f>IF($J691&gt;500000,(500000*0.2)-($I691+$M691),IF($J691+$F691&gt;500000,($J691*0.2)+((500000-$J691)*0.05)-($I691+$M691),IF($J691+$F691&lt;500000,(($J691*0.2)+($F691*0.05))-($I691+$M691),"n/a")))</f>
        <v>0</v>
      </c>
      <c r="R691" s="34">
        <f>SUM(Q691-H691-L691)</f>
        <v>0</v>
      </c>
    </row>
    <row r="692" spans="1:18" s="149" customFormat="1" ht="27" customHeight="1" thickBot="1" x14ac:dyDescent="0.3">
      <c r="A692" s="140" t="s">
        <v>21</v>
      </c>
      <c r="B692" s="77"/>
      <c r="C692" s="141" t="s">
        <v>171</v>
      </c>
      <c r="D692" s="141" t="s">
        <v>172</v>
      </c>
      <c r="E692" s="141" t="s">
        <v>20</v>
      </c>
      <c r="F692" s="141">
        <v>0</v>
      </c>
      <c r="G692" s="259">
        <f>F692*$G$4</f>
        <v>0</v>
      </c>
      <c r="H692" s="259">
        <f>G692-I692</f>
        <v>0</v>
      </c>
      <c r="I692" s="259">
        <f>G692*$I$4</f>
        <v>0</v>
      </c>
      <c r="J692" s="141">
        <v>0</v>
      </c>
      <c r="K692" s="259">
        <f>J692*$K$4</f>
        <v>0</v>
      </c>
      <c r="L692" s="259">
        <f>K692-M692</f>
        <v>0</v>
      </c>
      <c r="M692" s="260">
        <f>K692*$M$4</f>
        <v>0</v>
      </c>
      <c r="N692" s="141"/>
      <c r="O692" s="261"/>
      <c r="P692" s="262">
        <f>Q692-Q691</f>
        <v>0</v>
      </c>
      <c r="Q692" s="262">
        <f>IF(SUM($J691:$J692)&gt;500000,(500000*0.2)-((SUM($I691:$I692)+SUM($M691:$M692))),IF(SUM($J691:$J692)+SUM($F691:$F692)&gt;500000,(SUM($J691:$J692)*0.2)+((500000-SUM($J691:$J692))*0.05)-(SUM($I691:$I692)+SUM($M691:$M692)),IF(SUM($J691:$J692)+SUM($F691:$F692)&lt;500000,((SUM($J691:$J692)*0.2)+(SUM($F691:$F692)*0.05))-(SUM($I691:$I692)+SUM($M691:$M692)),"n/a")))</f>
        <v>0</v>
      </c>
      <c r="R692" s="78">
        <f>SUM(Q692-H692-L692)</f>
        <v>0</v>
      </c>
    </row>
    <row r="693" spans="1:18" s="112" customFormat="1" ht="27" customHeight="1" thickBot="1" x14ac:dyDescent="0.25">
      <c r="A693" s="150" t="s">
        <v>22</v>
      </c>
      <c r="B693" s="58"/>
      <c r="C693" s="152" t="s">
        <v>171</v>
      </c>
      <c r="D693" s="152" t="s">
        <v>172</v>
      </c>
      <c r="E693" s="153" t="s">
        <v>20</v>
      </c>
      <c r="F693" s="153">
        <v>0</v>
      </c>
      <c r="G693" s="145">
        <f>F693*$G$4</f>
        <v>0</v>
      </c>
      <c r="H693" s="145">
        <f>G693-I693</f>
        <v>0</v>
      </c>
      <c r="I693" s="145">
        <f>G693*$I$4</f>
        <v>0</v>
      </c>
      <c r="J693" s="153">
        <v>0</v>
      </c>
      <c r="K693" s="145">
        <f>J693*$K$4</f>
        <v>0</v>
      </c>
      <c r="L693" s="145">
        <f>K693-M693</f>
        <v>0</v>
      </c>
      <c r="M693" s="154">
        <f>K693*$M$4</f>
        <v>0</v>
      </c>
      <c r="N693" s="109"/>
      <c r="O693" s="155"/>
      <c r="P693" s="252">
        <f>Q693-Q692</f>
        <v>0</v>
      </c>
      <c r="Q693" s="252">
        <f>IF(SUM($J691:$J693)&gt;500000,(500000*0.2)-((SUM($I691:$I693)+SUM($M691:$M693))),IF(SUM($J691:$J693)+SUM($F691:$F693)&gt;500000,(SUM($J691:$J693)*0.2)+((500000-SUM($J691:$J693))*0.05)-(SUM($I691:$I693)+SUM($M691:$M693)),IF(SUM($J691:$J693)+SUM($F691:$F693)&lt;500000,((SUM($J691:$J693)*0.2)+(SUM($F691:$F693)*0.05))-(SUM($I691:$I693)+SUM($M691:$M693)),"n/a")))</f>
        <v>0</v>
      </c>
      <c r="R693" s="65">
        <f>SUM(Q693-H693-L693)</f>
        <v>0</v>
      </c>
    </row>
    <row r="694" spans="1:18" s="112" customFormat="1" ht="27" customHeight="1" x14ac:dyDescent="0.2">
      <c r="A694" s="87" t="s">
        <v>23</v>
      </c>
      <c r="B694" s="24"/>
      <c r="C694" s="115" t="s">
        <v>171</v>
      </c>
      <c r="D694" s="115" t="s">
        <v>172</v>
      </c>
      <c r="E694" s="109" t="s">
        <v>20</v>
      </c>
      <c r="F694" s="109">
        <v>0</v>
      </c>
      <c r="G694" s="110">
        <f>F694*$G$4</f>
        <v>0</v>
      </c>
      <c r="H694" s="110">
        <f>G694-I694</f>
        <v>0</v>
      </c>
      <c r="I694" s="110">
        <f>G694*$I$4</f>
        <v>0</v>
      </c>
      <c r="J694" s="109">
        <v>0</v>
      </c>
      <c r="K694" s="110">
        <f>J694*$K$4</f>
        <v>0</v>
      </c>
      <c r="L694" s="110">
        <f>K694-M694</f>
        <v>0</v>
      </c>
      <c r="M694" s="111">
        <f>K694*$M$4</f>
        <v>0</v>
      </c>
      <c r="N694" s="109"/>
      <c r="O694" s="123"/>
      <c r="P694" s="212">
        <f>Q694-Q696</f>
        <v>0</v>
      </c>
      <c r="Q694" s="212">
        <f>IF(SUM($J692:$J694)&gt;500000,(500000*0.2)-((SUM($I692:$I694)+SUM($M692:$M694))),IF(SUM($J692:$J694)+SUM($F692:$F694)&gt;500000,(SUM($J692:$J694)*0.2)+((500000-SUM($J692:$J694))*0.05)-(SUM($I692:$I694)+SUM($M692:$M694)),IF(SUM($J692:$J694)+SUM($F692:$F694)&lt;500000,((SUM($J692:$J694)*0.2)+(SUM($F692:$F694)*0.05))-(SUM($I692:$I694)+SUM($M692:$M694)),"n/a")))</f>
        <v>0</v>
      </c>
      <c r="R694" s="34">
        <f>SUM(Q694-H694-L694)</f>
        <v>0</v>
      </c>
    </row>
    <row r="695" spans="1:18" s="112" customFormat="1" ht="27" customHeight="1" x14ac:dyDescent="0.2">
      <c r="A695" s="151" t="s">
        <v>24</v>
      </c>
      <c r="B695" s="22"/>
      <c r="C695" s="151" t="s">
        <v>171</v>
      </c>
      <c r="D695" s="151" t="s">
        <v>172</v>
      </c>
      <c r="E695" s="151"/>
      <c r="F695" s="156">
        <f t="shared" ref="F695:M695" si="117">SUM(F691:F694)</f>
        <v>0</v>
      </c>
      <c r="G695" s="157">
        <f t="shared" si="117"/>
        <v>0</v>
      </c>
      <c r="H695" s="157">
        <f t="shared" si="117"/>
        <v>0</v>
      </c>
      <c r="I695" s="157">
        <f t="shared" si="117"/>
        <v>0</v>
      </c>
      <c r="J695" s="156">
        <f t="shared" si="117"/>
        <v>0</v>
      </c>
      <c r="K695" s="157">
        <f t="shared" si="117"/>
        <v>0</v>
      </c>
      <c r="L695" s="157">
        <f t="shared" si="117"/>
        <v>0</v>
      </c>
      <c r="M695" s="158">
        <f t="shared" si="117"/>
        <v>0</v>
      </c>
      <c r="N695" s="120"/>
      <c r="O695" s="159"/>
      <c r="P695" s="157">
        <f>SUM(P691:P694)</f>
        <v>0</v>
      </c>
      <c r="Q695" s="157"/>
      <c r="R695" s="23">
        <f>SUM(R692:R694)</f>
        <v>0</v>
      </c>
    </row>
    <row r="696" spans="1:18" s="28" customFormat="1" ht="4.1500000000000004" customHeight="1" x14ac:dyDescent="0.2">
      <c r="A696" s="68"/>
      <c r="B696" s="60"/>
      <c r="C696" s="70"/>
      <c r="D696" s="70"/>
      <c r="E696" s="70"/>
      <c r="F696" s="70"/>
      <c r="G696" s="71"/>
      <c r="H696" s="71"/>
      <c r="I696" s="71"/>
      <c r="J696" s="70"/>
      <c r="K696" s="71"/>
      <c r="L696" s="71"/>
      <c r="M696" s="71"/>
      <c r="N696" s="38"/>
      <c r="O696" s="35"/>
      <c r="P696" s="73"/>
      <c r="Q696" s="74"/>
      <c r="R696" s="69"/>
    </row>
    <row r="697" spans="1:18" s="149" customFormat="1" ht="27" customHeight="1" x14ac:dyDescent="0.25">
      <c r="A697" s="140" t="s">
        <v>19</v>
      </c>
      <c r="B697" s="77"/>
      <c r="C697" s="141" t="s">
        <v>173</v>
      </c>
      <c r="D697" s="141" t="s">
        <v>174</v>
      </c>
      <c r="E697" s="141" t="s">
        <v>20</v>
      </c>
      <c r="F697" s="141">
        <v>0</v>
      </c>
      <c r="G697" s="259">
        <f>F697*$G$4</f>
        <v>0</v>
      </c>
      <c r="H697" s="259">
        <f>G697-I697</f>
        <v>0</v>
      </c>
      <c r="I697" s="259">
        <f>G697*$I$4</f>
        <v>0</v>
      </c>
      <c r="J697" s="141">
        <v>0</v>
      </c>
      <c r="K697" s="259">
        <f>J697*$K$4</f>
        <v>0</v>
      </c>
      <c r="L697" s="259">
        <f>K697-M697</f>
        <v>0</v>
      </c>
      <c r="M697" s="260">
        <f>K697*$M$4</f>
        <v>0</v>
      </c>
      <c r="N697" s="141"/>
      <c r="O697" s="261"/>
      <c r="P697" s="262">
        <f>Q697</f>
        <v>0</v>
      </c>
      <c r="Q697" s="262">
        <f>IF($J697&gt;500000,(500000*0.2)-($I697+$M697),IF($J697+$F697&gt;500000,($J697*0.2)+((500000-$J697)*0.05)-($I697+$M697),IF($J697+$F697&lt;500000,(($J697*0.2)+($F697*0.05))-($I697+$M697),"n/a")))</f>
        <v>0</v>
      </c>
      <c r="R697" s="78">
        <f>SUM(Q697-H697-L697)</f>
        <v>0</v>
      </c>
    </row>
    <row r="698" spans="1:18" s="149" customFormat="1" ht="27" customHeight="1" thickBot="1" x14ac:dyDescent="0.3">
      <c r="A698" s="140" t="s">
        <v>21</v>
      </c>
      <c r="B698" s="77"/>
      <c r="C698" s="141" t="s">
        <v>173</v>
      </c>
      <c r="D698" s="141" t="s">
        <v>174</v>
      </c>
      <c r="E698" s="141" t="s">
        <v>20</v>
      </c>
      <c r="F698" s="141">
        <v>0</v>
      </c>
      <c r="G698" s="259">
        <f>F698*$G$4</f>
        <v>0</v>
      </c>
      <c r="H698" s="259">
        <f>G698-I698</f>
        <v>0</v>
      </c>
      <c r="I698" s="259">
        <f>G698*$I$4</f>
        <v>0</v>
      </c>
      <c r="J698" s="141">
        <v>0</v>
      </c>
      <c r="K698" s="259">
        <f>J698*$K$4</f>
        <v>0</v>
      </c>
      <c r="L698" s="259">
        <f>K698-M698</f>
        <v>0</v>
      </c>
      <c r="M698" s="260">
        <f>K698*$M$4</f>
        <v>0</v>
      </c>
      <c r="N698" s="141"/>
      <c r="O698" s="261"/>
      <c r="P698" s="262">
        <f>Q698-Q697</f>
        <v>0</v>
      </c>
      <c r="Q698" s="262">
        <f>IF(SUM($J697:$J698)&gt;500000,(500000*0.2)-((SUM($I697:$I698)+SUM($M697:$M698))),IF(SUM($J697:$J698)+SUM($F697:$F698)&gt;500000,(SUM($J697:$J698)*0.2)+((500000-SUM($J697:$J698))*0.05)-(SUM($I697:$I698)+SUM($M697:$M698)),IF(SUM($J697:$J698)+SUM($F697:$F698)&lt;500000,((SUM($J697:$J698)*0.2)+(SUM($F697:$F698)*0.05))-(SUM($I697:$I698)+SUM($M697:$M698)),"n/a")))</f>
        <v>0</v>
      </c>
      <c r="R698" s="78">
        <f>SUM(Q698-H698-L698)</f>
        <v>0</v>
      </c>
    </row>
    <row r="699" spans="1:18" s="112" customFormat="1" ht="27" customHeight="1" thickBot="1" x14ac:dyDescent="0.25">
      <c r="A699" s="150" t="s">
        <v>22</v>
      </c>
      <c r="B699" s="58"/>
      <c r="C699" s="152" t="s">
        <v>173</v>
      </c>
      <c r="D699" s="152" t="s">
        <v>174</v>
      </c>
      <c r="E699" s="153" t="s">
        <v>20</v>
      </c>
      <c r="F699" s="153">
        <v>0</v>
      </c>
      <c r="G699" s="145">
        <f>F699*$G$4</f>
        <v>0</v>
      </c>
      <c r="H699" s="145">
        <f>G699-I699</f>
        <v>0</v>
      </c>
      <c r="I699" s="145">
        <f>G699*$I$4</f>
        <v>0</v>
      </c>
      <c r="J699" s="153">
        <v>0</v>
      </c>
      <c r="K699" s="145">
        <f>J699*$K$4</f>
        <v>0</v>
      </c>
      <c r="L699" s="145">
        <f>K699-M699</f>
        <v>0</v>
      </c>
      <c r="M699" s="154">
        <f>K699*$M$4</f>
        <v>0</v>
      </c>
      <c r="N699" s="109"/>
      <c r="O699" s="155"/>
      <c r="P699" s="252">
        <f>Q699-Q698</f>
        <v>0</v>
      </c>
      <c r="Q699" s="252">
        <f>IF(SUM($J697:$J699)&gt;500000,(500000*0.2)-((SUM($I697:$I699)+SUM($M697:$M699))),IF(SUM($J697:$J699)+SUM($F697:$F699)&gt;500000,(SUM($J697:$J699)*0.2)+((500000-SUM($J697:$J699))*0.05)-(SUM($I697:$I699)+SUM($M697:$M699)),IF(SUM($J697:$J699)+SUM($F697:$F699)&lt;500000,((SUM($J697:$J699)*0.2)+(SUM($F697:$F699)*0.05))-(SUM($I697:$I699)+SUM($M697:$M699)),"n/a")))</f>
        <v>0</v>
      </c>
      <c r="R699" s="65">
        <f>SUM(Q699-H699-L699)</f>
        <v>0</v>
      </c>
    </row>
    <row r="700" spans="1:18" s="112" customFormat="1" ht="27" customHeight="1" x14ac:dyDescent="0.2">
      <c r="A700" s="87" t="s">
        <v>23</v>
      </c>
      <c r="B700" s="24"/>
      <c r="C700" s="115" t="s">
        <v>173</v>
      </c>
      <c r="D700" s="115" t="s">
        <v>174</v>
      </c>
      <c r="E700" s="109" t="s">
        <v>20</v>
      </c>
      <c r="F700" s="109">
        <v>0</v>
      </c>
      <c r="G700" s="110">
        <f>F700*$G$4</f>
        <v>0</v>
      </c>
      <c r="H700" s="110">
        <f>G700-I700</f>
        <v>0</v>
      </c>
      <c r="I700" s="110">
        <f>G700*$I$4</f>
        <v>0</v>
      </c>
      <c r="J700" s="109">
        <v>0</v>
      </c>
      <c r="K700" s="110">
        <f>J700*$K$4</f>
        <v>0</v>
      </c>
      <c r="L700" s="110">
        <f>K700-M700</f>
        <v>0</v>
      </c>
      <c r="M700" s="111">
        <f>K700*$M$4</f>
        <v>0</v>
      </c>
      <c r="N700" s="109"/>
      <c r="O700" s="123"/>
      <c r="P700" s="212">
        <f>Q700-Q702</f>
        <v>0</v>
      </c>
      <c r="Q700" s="212">
        <f>IF(SUM($J698:$J700)&gt;500000,(500000*0.2)-((SUM($I698:$I700)+SUM($M698:$M700))),IF(SUM($J698:$J700)+SUM($F698:$F700)&gt;500000,(SUM($J698:$J700)*0.2)+((500000-SUM($J698:$J700))*0.05)-(SUM($I698:$I700)+SUM($M698:$M700)),IF(SUM($J698:$J700)+SUM($F698:$F700)&lt;500000,((SUM($J698:$J700)*0.2)+(SUM($F698:$F700)*0.05))-(SUM($I698:$I700)+SUM($M698:$M700)),"n/a")))</f>
        <v>0</v>
      </c>
      <c r="R700" s="34">
        <f>SUM(Q700-H700-L700)</f>
        <v>0</v>
      </c>
    </row>
    <row r="701" spans="1:18" s="112" customFormat="1" ht="27" customHeight="1" x14ac:dyDescent="0.2">
      <c r="A701" s="151" t="s">
        <v>24</v>
      </c>
      <c r="B701" s="22"/>
      <c r="C701" s="151" t="s">
        <v>173</v>
      </c>
      <c r="D701" s="151" t="s">
        <v>174</v>
      </c>
      <c r="E701" s="151"/>
      <c r="F701" s="156">
        <f t="shared" ref="F701:M701" si="118">SUM(F697:F700)</f>
        <v>0</v>
      </c>
      <c r="G701" s="157">
        <f t="shared" si="118"/>
        <v>0</v>
      </c>
      <c r="H701" s="157">
        <f t="shared" si="118"/>
        <v>0</v>
      </c>
      <c r="I701" s="157">
        <f t="shared" si="118"/>
        <v>0</v>
      </c>
      <c r="J701" s="156">
        <f t="shared" si="118"/>
        <v>0</v>
      </c>
      <c r="K701" s="157">
        <f t="shared" si="118"/>
        <v>0</v>
      </c>
      <c r="L701" s="157">
        <f t="shared" si="118"/>
        <v>0</v>
      </c>
      <c r="M701" s="158">
        <f t="shared" si="118"/>
        <v>0</v>
      </c>
      <c r="N701" s="120"/>
      <c r="O701" s="159"/>
      <c r="P701" s="157">
        <f>SUM(P697:P700)</f>
        <v>0</v>
      </c>
      <c r="Q701" s="157"/>
      <c r="R701" s="23">
        <f>SUM(R698:R700)</f>
        <v>0</v>
      </c>
    </row>
    <row r="702" spans="1:18" s="28" customFormat="1" ht="4.1500000000000004" customHeight="1" x14ac:dyDescent="0.2">
      <c r="A702" s="68"/>
      <c r="B702" s="60"/>
      <c r="C702" s="70"/>
      <c r="D702" s="70"/>
      <c r="E702" s="70"/>
      <c r="F702" s="70"/>
      <c r="G702" s="71"/>
      <c r="H702" s="71"/>
      <c r="I702" s="71"/>
      <c r="J702" s="70"/>
      <c r="K702" s="71"/>
      <c r="L702" s="71"/>
      <c r="M702" s="71"/>
      <c r="N702" s="38"/>
      <c r="O702" s="35"/>
      <c r="P702" s="73"/>
      <c r="Q702" s="74"/>
      <c r="R702" s="69"/>
    </row>
    <row r="703" spans="1:18" s="149" customFormat="1" ht="27" customHeight="1" x14ac:dyDescent="0.25">
      <c r="A703" s="140" t="s">
        <v>19</v>
      </c>
      <c r="B703" s="77"/>
      <c r="C703" s="141" t="s">
        <v>173</v>
      </c>
      <c r="D703" s="141" t="s">
        <v>175</v>
      </c>
      <c r="E703" s="141" t="s">
        <v>20</v>
      </c>
      <c r="F703" s="141">
        <v>0</v>
      </c>
      <c r="G703" s="259">
        <f>F703*$G$4</f>
        <v>0</v>
      </c>
      <c r="H703" s="259">
        <f>G703-I703</f>
        <v>0</v>
      </c>
      <c r="I703" s="259">
        <f>G703*$I$4</f>
        <v>0</v>
      </c>
      <c r="J703" s="141">
        <v>0</v>
      </c>
      <c r="K703" s="259">
        <f>J703*$K$4</f>
        <v>0</v>
      </c>
      <c r="L703" s="259">
        <f>K703-M703</f>
        <v>0</v>
      </c>
      <c r="M703" s="260">
        <f>K703*$M$4</f>
        <v>0</v>
      </c>
      <c r="N703" s="141"/>
      <c r="O703" s="261"/>
      <c r="P703" s="262">
        <f>Q703</f>
        <v>0</v>
      </c>
      <c r="Q703" s="262">
        <f>IF($J703&gt;500000,(500000*0.2)-($I703+$M703),IF($J703+$F703&gt;500000,($J703*0.2)+((500000-$J703)*0.05)-($I703+$M703),IF($J703+$F703&lt;500000,(($J703*0.2)+($F703*0.05))-($I703+$M703),"n/a")))</f>
        <v>0</v>
      </c>
      <c r="R703" s="78">
        <f>SUM(Q703-H703-L703)</f>
        <v>0</v>
      </c>
    </row>
    <row r="704" spans="1:18" s="149" customFormat="1" ht="27" customHeight="1" thickBot="1" x14ac:dyDescent="0.3">
      <c r="A704" s="140" t="s">
        <v>21</v>
      </c>
      <c r="B704" s="77"/>
      <c r="C704" s="141" t="s">
        <v>173</v>
      </c>
      <c r="D704" s="141" t="s">
        <v>175</v>
      </c>
      <c r="E704" s="141" t="s">
        <v>20</v>
      </c>
      <c r="F704" s="141">
        <v>0</v>
      </c>
      <c r="G704" s="259">
        <f>F704*$G$4</f>
        <v>0</v>
      </c>
      <c r="H704" s="259">
        <f>G704-I704</f>
        <v>0</v>
      </c>
      <c r="I704" s="259">
        <f>G704*$I$4</f>
        <v>0</v>
      </c>
      <c r="J704" s="141">
        <v>0</v>
      </c>
      <c r="K704" s="259">
        <f>J704*$K$4</f>
        <v>0</v>
      </c>
      <c r="L704" s="259">
        <f>K704-M704</f>
        <v>0</v>
      </c>
      <c r="M704" s="260">
        <f>K704*$M$4</f>
        <v>0</v>
      </c>
      <c r="N704" s="141"/>
      <c r="O704" s="261"/>
      <c r="P704" s="262">
        <f>Q704-Q703</f>
        <v>0</v>
      </c>
      <c r="Q704" s="262">
        <f>IF(SUM($J703:$J704)&gt;500000,(500000*0.2)-((SUM($I703:$I704)+SUM($M703:$M704))),IF(SUM($J703:$J704)+SUM($F703:$F704)&gt;500000,(SUM($J703:$J704)*0.2)+((500000-SUM($J703:$J704))*0.05)-(SUM($I703:$I704)+SUM($M703:$M704)),IF(SUM($J703:$J704)+SUM($F703:$F704)&lt;500000,((SUM($J703:$J704)*0.2)+(SUM($F703:$F704)*0.05))-(SUM($I703:$I704)+SUM($M703:$M704)),"n/a")))</f>
        <v>0</v>
      </c>
      <c r="R704" s="78">
        <f>SUM(Q704-H704-L704)</f>
        <v>0</v>
      </c>
    </row>
    <row r="705" spans="1:18" s="112" customFormat="1" ht="27" customHeight="1" thickBot="1" x14ac:dyDescent="0.25">
      <c r="A705" s="150" t="s">
        <v>22</v>
      </c>
      <c r="B705" s="58"/>
      <c r="C705" s="152" t="s">
        <v>173</v>
      </c>
      <c r="D705" s="152" t="s">
        <v>175</v>
      </c>
      <c r="E705" s="153" t="s">
        <v>20</v>
      </c>
      <c r="F705" s="153">
        <v>0</v>
      </c>
      <c r="G705" s="145">
        <f>F705*$G$4</f>
        <v>0</v>
      </c>
      <c r="H705" s="145">
        <f>G705-I705</f>
        <v>0</v>
      </c>
      <c r="I705" s="145">
        <f>G705*$I$4</f>
        <v>0</v>
      </c>
      <c r="J705" s="153">
        <v>0</v>
      </c>
      <c r="K705" s="145">
        <f>J705*$K$4</f>
        <v>0</v>
      </c>
      <c r="L705" s="145">
        <f>K705-M705</f>
        <v>0</v>
      </c>
      <c r="M705" s="154">
        <f>K705*$M$4</f>
        <v>0</v>
      </c>
      <c r="N705" s="109"/>
      <c r="O705" s="155"/>
      <c r="P705" s="252">
        <f>Q705-Q704</f>
        <v>0</v>
      </c>
      <c r="Q705" s="252">
        <f>IF(SUM($J703:$J705)&gt;500000,(500000*0.2)-((SUM($I703:$I705)+SUM($M703:$M705))),IF(SUM($J703:$J705)+SUM($F703:$F705)&gt;500000,(SUM($J703:$J705)*0.2)+((500000-SUM($J703:$J705))*0.05)-(SUM($I703:$I705)+SUM($M703:$M705)),IF(SUM($J703:$J705)+SUM($F703:$F705)&lt;500000,((SUM($J703:$J705)*0.2)+(SUM($F703:$F705)*0.05))-(SUM($I703:$I705)+SUM($M703:$M705)),"n/a")))</f>
        <v>0</v>
      </c>
      <c r="R705" s="65">
        <f>SUM(Q705-H705-L705)</f>
        <v>0</v>
      </c>
    </row>
    <row r="706" spans="1:18" s="112" customFormat="1" ht="27" customHeight="1" x14ac:dyDescent="0.2">
      <c r="A706" s="87" t="s">
        <v>23</v>
      </c>
      <c r="B706" s="24"/>
      <c r="C706" s="115" t="s">
        <v>173</v>
      </c>
      <c r="D706" s="115" t="s">
        <v>175</v>
      </c>
      <c r="E706" s="109" t="s">
        <v>20</v>
      </c>
      <c r="F706" s="109">
        <v>0</v>
      </c>
      <c r="G706" s="110">
        <f>F706*$G$4</f>
        <v>0</v>
      </c>
      <c r="H706" s="110">
        <f>G706-I706</f>
        <v>0</v>
      </c>
      <c r="I706" s="110">
        <f>G706*$I$4</f>
        <v>0</v>
      </c>
      <c r="J706" s="109">
        <v>0</v>
      </c>
      <c r="K706" s="110">
        <f>J706*$K$4</f>
        <v>0</v>
      </c>
      <c r="L706" s="110">
        <f>K706-M706</f>
        <v>0</v>
      </c>
      <c r="M706" s="111">
        <f>K706*$M$4</f>
        <v>0</v>
      </c>
      <c r="N706" s="109"/>
      <c r="O706" s="123"/>
      <c r="P706" s="212">
        <f>Q706-Q708</f>
        <v>0</v>
      </c>
      <c r="Q706" s="212">
        <f>IF(SUM($J704:$J706)&gt;500000,(500000*0.2)-((SUM($I704:$I706)+SUM($M704:$M706))),IF(SUM($J704:$J706)+SUM($F704:$F706)&gt;500000,(SUM($J704:$J706)*0.2)+((500000-SUM($J704:$J706))*0.05)-(SUM($I704:$I706)+SUM($M704:$M706)),IF(SUM($J704:$J706)+SUM($F704:$F706)&lt;500000,((SUM($J704:$J706)*0.2)+(SUM($F704:$F706)*0.05))-(SUM($I704:$I706)+SUM($M704:$M706)),"n/a")))</f>
        <v>0</v>
      </c>
      <c r="R706" s="34">
        <f>SUM(Q706-H706-L706)</f>
        <v>0</v>
      </c>
    </row>
    <row r="707" spans="1:18" s="112" customFormat="1" ht="27" customHeight="1" x14ac:dyDescent="0.2">
      <c r="A707" s="151" t="s">
        <v>24</v>
      </c>
      <c r="B707" s="22"/>
      <c r="C707" s="151" t="s">
        <v>173</v>
      </c>
      <c r="D707" s="151" t="s">
        <v>175</v>
      </c>
      <c r="E707" s="151"/>
      <c r="F707" s="156">
        <f t="shared" ref="F707:M707" si="119">SUM(F703:F706)</f>
        <v>0</v>
      </c>
      <c r="G707" s="157">
        <f t="shared" si="119"/>
        <v>0</v>
      </c>
      <c r="H707" s="157">
        <f t="shared" si="119"/>
        <v>0</v>
      </c>
      <c r="I707" s="157">
        <f t="shared" si="119"/>
        <v>0</v>
      </c>
      <c r="J707" s="156">
        <f t="shared" si="119"/>
        <v>0</v>
      </c>
      <c r="K707" s="157">
        <f t="shared" si="119"/>
        <v>0</v>
      </c>
      <c r="L707" s="157">
        <f t="shared" si="119"/>
        <v>0</v>
      </c>
      <c r="M707" s="158">
        <f t="shared" si="119"/>
        <v>0</v>
      </c>
      <c r="N707" s="120"/>
      <c r="O707" s="159"/>
      <c r="P707" s="157">
        <f>SUM(P703:P706)</f>
        <v>0</v>
      </c>
      <c r="Q707" s="157"/>
      <c r="R707" s="23">
        <f>SUM(R704:R706)</f>
        <v>0</v>
      </c>
    </row>
    <row r="708" spans="1:18" s="28" customFormat="1" ht="4.1500000000000004" customHeight="1" x14ac:dyDescent="0.2">
      <c r="A708" s="68"/>
      <c r="B708" s="60"/>
      <c r="C708" s="70"/>
      <c r="D708" s="70"/>
      <c r="E708" s="70"/>
      <c r="F708" s="70"/>
      <c r="G708" s="71"/>
      <c r="H708" s="71"/>
      <c r="I708" s="71"/>
      <c r="J708" s="70"/>
      <c r="K708" s="71"/>
      <c r="L708" s="71"/>
      <c r="M708" s="71"/>
      <c r="N708" s="38"/>
      <c r="O708" s="35"/>
      <c r="P708" s="73"/>
      <c r="Q708" s="74"/>
      <c r="R708" s="69"/>
    </row>
    <row r="709" spans="1:18" s="149" customFormat="1" ht="27" customHeight="1" x14ac:dyDescent="0.25">
      <c r="A709" s="140" t="s">
        <v>19</v>
      </c>
      <c r="B709" s="77"/>
      <c r="C709" s="141" t="s">
        <v>173</v>
      </c>
      <c r="D709" s="141" t="s">
        <v>176</v>
      </c>
      <c r="E709" s="141" t="s">
        <v>20</v>
      </c>
      <c r="F709" s="141">
        <v>0</v>
      </c>
      <c r="G709" s="259">
        <f>F709*$G$4</f>
        <v>0</v>
      </c>
      <c r="H709" s="259">
        <f>G709-I709</f>
        <v>0</v>
      </c>
      <c r="I709" s="259">
        <f>G709*$I$4</f>
        <v>0</v>
      </c>
      <c r="J709" s="141">
        <v>0</v>
      </c>
      <c r="K709" s="259">
        <f>J709*$K$4</f>
        <v>0</v>
      </c>
      <c r="L709" s="259">
        <f>K709-M709</f>
        <v>0</v>
      </c>
      <c r="M709" s="260">
        <f>K709*$M$4</f>
        <v>0</v>
      </c>
      <c r="N709" s="141"/>
      <c r="O709" s="261"/>
      <c r="P709" s="262">
        <f>Q709</f>
        <v>0</v>
      </c>
      <c r="Q709" s="262">
        <f>IF($J709&gt;500000,(500000*0.2)-($I709+$M709),IF($J709+$F709&gt;500000,($J709*0.2)+((500000-$J709)*0.05)-($I709+$M709),IF($J709+$F709&lt;500000,(($J709*0.2)+($F709*0.05))-($I709+$M709),"n/a")))</f>
        <v>0</v>
      </c>
      <c r="R709" s="78">
        <f>SUM(Q709-H709-L709)</f>
        <v>0</v>
      </c>
    </row>
    <row r="710" spans="1:18" s="149" customFormat="1" ht="27" customHeight="1" thickBot="1" x14ac:dyDescent="0.3">
      <c r="A710" s="140" t="s">
        <v>21</v>
      </c>
      <c r="B710" s="77"/>
      <c r="C710" s="141" t="s">
        <v>173</v>
      </c>
      <c r="D710" s="141" t="s">
        <v>176</v>
      </c>
      <c r="E710" s="141" t="s">
        <v>20</v>
      </c>
      <c r="F710" s="141">
        <v>0</v>
      </c>
      <c r="G710" s="259">
        <f>F710*$G$4</f>
        <v>0</v>
      </c>
      <c r="H710" s="259">
        <f>G710-I710</f>
        <v>0</v>
      </c>
      <c r="I710" s="259">
        <f>G710*$I$4</f>
        <v>0</v>
      </c>
      <c r="J710" s="141">
        <v>0</v>
      </c>
      <c r="K710" s="259">
        <f>J710*$K$4</f>
        <v>0</v>
      </c>
      <c r="L710" s="259">
        <f>K710-M710</f>
        <v>0</v>
      </c>
      <c r="M710" s="260">
        <f>K710*$M$4</f>
        <v>0</v>
      </c>
      <c r="N710" s="141"/>
      <c r="O710" s="261"/>
      <c r="P710" s="262">
        <f>Q710-Q709</f>
        <v>0</v>
      </c>
      <c r="Q710" s="262">
        <f>IF(SUM($J709:$J710)&gt;500000,(500000*0.2)-((SUM($I709:$I710)+SUM($M709:$M710))),IF(SUM($J709:$J710)+SUM($F709:$F710)&gt;500000,(SUM($J709:$J710)*0.2)+((500000-SUM($J709:$J710))*0.05)-(SUM($I709:$I710)+SUM($M709:$M710)),IF(SUM($J709:$J710)+SUM($F709:$F710)&lt;500000,((SUM($J709:$J710)*0.2)+(SUM($F709:$F710)*0.05))-(SUM($I709:$I710)+SUM($M709:$M710)),"n/a")))</f>
        <v>0</v>
      </c>
      <c r="R710" s="78">
        <f>SUM(Q710-H710-L710)</f>
        <v>0</v>
      </c>
    </row>
    <row r="711" spans="1:18" s="112" customFormat="1" ht="27" customHeight="1" thickBot="1" x14ac:dyDescent="0.25">
      <c r="A711" s="150" t="s">
        <v>22</v>
      </c>
      <c r="B711" s="58"/>
      <c r="C711" s="152" t="s">
        <v>173</v>
      </c>
      <c r="D711" s="152" t="s">
        <v>176</v>
      </c>
      <c r="E711" s="153" t="s">
        <v>20</v>
      </c>
      <c r="F711" s="153">
        <v>0</v>
      </c>
      <c r="G711" s="145">
        <f>F711*$G$4</f>
        <v>0</v>
      </c>
      <c r="H711" s="145">
        <f>G711-I711</f>
        <v>0</v>
      </c>
      <c r="I711" s="145">
        <f>G711*$I$4</f>
        <v>0</v>
      </c>
      <c r="J711" s="153">
        <v>0</v>
      </c>
      <c r="K711" s="145">
        <f>J711*$K$4</f>
        <v>0</v>
      </c>
      <c r="L711" s="145">
        <f>K711-M711</f>
        <v>0</v>
      </c>
      <c r="M711" s="154">
        <f>K711*$M$4</f>
        <v>0</v>
      </c>
      <c r="N711" s="109"/>
      <c r="O711" s="155"/>
      <c r="P711" s="252">
        <f>Q711-Q710</f>
        <v>0</v>
      </c>
      <c r="Q711" s="252">
        <f>IF(SUM($J709:$J711)&gt;500000,(500000*0.2)-((SUM($I709:$I711)+SUM($M709:$M711))),IF(SUM($J709:$J711)+SUM($F709:$F711)&gt;500000,(SUM($J709:$J711)*0.2)+((500000-SUM($J709:$J711))*0.05)-(SUM($I709:$I711)+SUM($M709:$M711)),IF(SUM($J709:$J711)+SUM($F709:$F711)&lt;500000,((SUM($J709:$J711)*0.2)+(SUM($F709:$F711)*0.05))-(SUM($I709:$I711)+SUM($M709:$M711)),"n/a")))</f>
        <v>0</v>
      </c>
      <c r="R711" s="65">
        <f>SUM(Q711-H711-L711)</f>
        <v>0</v>
      </c>
    </row>
    <row r="712" spans="1:18" s="112" customFormat="1" ht="27" customHeight="1" x14ac:dyDescent="0.2">
      <c r="A712" s="87" t="s">
        <v>23</v>
      </c>
      <c r="B712" s="24"/>
      <c r="C712" s="115" t="s">
        <v>173</v>
      </c>
      <c r="D712" s="115" t="s">
        <v>176</v>
      </c>
      <c r="E712" s="109" t="s">
        <v>20</v>
      </c>
      <c r="F712" s="109">
        <v>0</v>
      </c>
      <c r="G712" s="110">
        <f>F712*$G$4</f>
        <v>0</v>
      </c>
      <c r="H712" s="110">
        <f>G712-I712</f>
        <v>0</v>
      </c>
      <c r="I712" s="110">
        <f>G712*$I$4</f>
        <v>0</v>
      </c>
      <c r="J712" s="109">
        <v>0</v>
      </c>
      <c r="K712" s="110">
        <f>J712*$K$4</f>
        <v>0</v>
      </c>
      <c r="L712" s="110">
        <f>K712-M712</f>
        <v>0</v>
      </c>
      <c r="M712" s="111">
        <f>K712*$M$4</f>
        <v>0</v>
      </c>
      <c r="N712" s="109"/>
      <c r="O712" s="123"/>
      <c r="P712" s="212">
        <f>Q712-Q714</f>
        <v>0</v>
      </c>
      <c r="Q712" s="212">
        <f>IF(SUM($J710:$J712)&gt;500000,(500000*0.2)-((SUM($I710:$I712)+SUM($M710:$M712))),IF(SUM($J710:$J712)+SUM($F710:$F712)&gt;500000,(SUM($J710:$J712)*0.2)+((500000-SUM($J710:$J712))*0.05)-(SUM($I710:$I712)+SUM($M710:$M712)),IF(SUM($J710:$J712)+SUM($F710:$F712)&lt;500000,((SUM($J710:$J712)*0.2)+(SUM($F710:$F712)*0.05))-(SUM($I710:$I712)+SUM($M710:$M712)),"n/a")))</f>
        <v>0</v>
      </c>
      <c r="R712" s="34">
        <f>SUM(Q712-H712-L712)</f>
        <v>0</v>
      </c>
    </row>
    <row r="713" spans="1:18" s="112" customFormat="1" ht="27" customHeight="1" x14ac:dyDescent="0.2">
      <c r="A713" s="151" t="s">
        <v>24</v>
      </c>
      <c r="B713" s="22"/>
      <c r="C713" s="151" t="s">
        <v>173</v>
      </c>
      <c r="D713" s="151" t="s">
        <v>176</v>
      </c>
      <c r="E713" s="151"/>
      <c r="F713" s="156">
        <f t="shared" ref="F713:M713" si="120">SUM(F709:F712)</f>
        <v>0</v>
      </c>
      <c r="G713" s="157">
        <f t="shared" si="120"/>
        <v>0</v>
      </c>
      <c r="H713" s="157">
        <f t="shared" si="120"/>
        <v>0</v>
      </c>
      <c r="I713" s="157">
        <f t="shared" si="120"/>
        <v>0</v>
      </c>
      <c r="J713" s="156">
        <f t="shared" si="120"/>
        <v>0</v>
      </c>
      <c r="K713" s="157">
        <f t="shared" si="120"/>
        <v>0</v>
      </c>
      <c r="L713" s="157">
        <f t="shared" si="120"/>
        <v>0</v>
      </c>
      <c r="M713" s="158">
        <f t="shared" si="120"/>
        <v>0</v>
      </c>
      <c r="N713" s="120"/>
      <c r="O713" s="159"/>
      <c r="P713" s="157">
        <f>SUM(P709:P712)</f>
        <v>0</v>
      </c>
      <c r="Q713" s="157"/>
      <c r="R713" s="23">
        <f>SUM(R710:R712)</f>
        <v>0</v>
      </c>
    </row>
    <row r="714" spans="1:18" s="28" customFormat="1" ht="4.1500000000000004" customHeight="1" x14ac:dyDescent="0.2">
      <c r="A714" s="68"/>
      <c r="B714" s="60"/>
      <c r="C714" s="70"/>
      <c r="D714" s="70"/>
      <c r="E714" s="70"/>
      <c r="F714" s="70"/>
      <c r="G714" s="71"/>
      <c r="H714" s="71"/>
      <c r="I714" s="71"/>
      <c r="J714" s="70"/>
      <c r="K714" s="71"/>
      <c r="L714" s="71"/>
      <c r="M714" s="71"/>
      <c r="N714" s="38"/>
      <c r="O714" s="68"/>
      <c r="P714" s="73"/>
      <c r="Q714" s="74"/>
      <c r="R714" s="69"/>
    </row>
    <row r="715" spans="1:18" s="149" customFormat="1" ht="27" customHeight="1" x14ac:dyDescent="0.25">
      <c r="A715" s="140" t="s">
        <v>19</v>
      </c>
      <c r="B715" s="77"/>
      <c r="C715" s="141" t="s">
        <v>173</v>
      </c>
      <c r="D715" s="141" t="s">
        <v>178</v>
      </c>
      <c r="E715" s="141" t="s">
        <v>20</v>
      </c>
      <c r="F715" s="141">
        <v>0</v>
      </c>
      <c r="G715" s="259">
        <f>F715*$G$4</f>
        <v>0</v>
      </c>
      <c r="H715" s="259">
        <f>G715-I715</f>
        <v>0</v>
      </c>
      <c r="I715" s="259">
        <f>G715*$I$4</f>
        <v>0</v>
      </c>
      <c r="J715" s="141">
        <v>36535</v>
      </c>
      <c r="K715" s="259">
        <f>J715*$K$4</f>
        <v>7307</v>
      </c>
      <c r="L715" s="259">
        <f>K715-M715</f>
        <v>7087.79</v>
      </c>
      <c r="M715" s="260">
        <f>K715*$M$4</f>
        <v>219.20999999999998</v>
      </c>
      <c r="N715" s="141"/>
      <c r="O715" s="261"/>
      <c r="P715" s="262">
        <f>Q715</f>
        <v>7087.79</v>
      </c>
      <c r="Q715" s="262">
        <f>IF($J715&gt;500000,(500000*0.2)-($I715+$M715),IF($J715+$F715&gt;500000,($J715*0.2)+((500000-$J715)*0.05)-($I715+$M715),IF($J715+$F715&lt;500000,(($J715*0.2)+($F715*0.05))-($I715+$M715),"n/a")))</f>
        <v>7087.79</v>
      </c>
      <c r="R715" s="78">
        <f>SUM(Q715-H715-L715)</f>
        <v>0</v>
      </c>
    </row>
    <row r="716" spans="1:18" s="149" customFormat="1" ht="27" customHeight="1" thickBot="1" x14ac:dyDescent="0.3">
      <c r="A716" s="140" t="s">
        <v>21</v>
      </c>
      <c r="B716" s="77"/>
      <c r="C716" s="141" t="s">
        <v>173</v>
      </c>
      <c r="D716" s="141" t="s">
        <v>178</v>
      </c>
      <c r="E716" s="141" t="s">
        <v>20</v>
      </c>
      <c r="F716" s="141">
        <v>0</v>
      </c>
      <c r="G716" s="259">
        <f>F716*$G$4</f>
        <v>0</v>
      </c>
      <c r="H716" s="259">
        <f>G716-I716</f>
        <v>0</v>
      </c>
      <c r="I716" s="259">
        <f>G716*$I$4</f>
        <v>0</v>
      </c>
      <c r="J716" s="141">
        <v>11887</v>
      </c>
      <c r="K716" s="259">
        <f>J716*$K$4</f>
        <v>2377.4</v>
      </c>
      <c r="L716" s="259">
        <f>K716-M716</f>
        <v>2306.078</v>
      </c>
      <c r="M716" s="260">
        <f>K716*$M$4</f>
        <v>71.322000000000003</v>
      </c>
      <c r="N716" s="141"/>
      <c r="O716" s="261"/>
      <c r="P716" s="262">
        <f>Q716-Q715</f>
        <v>2306.0780000000004</v>
      </c>
      <c r="Q716" s="262">
        <f>IF(SUM($J715:$J716)&gt;500000,(500000*0.2)-((SUM($I715:$I716)+SUM($M715:$M716))),IF(SUM($J715:$J716)+SUM($F715:$F716)&gt;500000,(SUM($J715:$J716)*0.2)+((500000-SUM($J715:$J716))*0.05)-(SUM($I715:$I716)+SUM($M715:$M716)),IF(SUM($J715:$J716)+SUM($F715:$F716)&lt;500000,((SUM($J715:$J716)*0.2)+(SUM($F715:$F716)*0.05))-(SUM($I715:$I716)+SUM($M715:$M716)),"n/a")))</f>
        <v>9393.8680000000004</v>
      </c>
      <c r="R716" s="78">
        <f>SUM(Q716-H716-L716)</f>
        <v>7087.7900000000009</v>
      </c>
    </row>
    <row r="717" spans="1:18" s="112" customFormat="1" ht="27" customHeight="1" thickBot="1" x14ac:dyDescent="0.25">
      <c r="A717" s="150" t="s">
        <v>22</v>
      </c>
      <c r="B717" s="58"/>
      <c r="C717" s="152" t="s">
        <v>173</v>
      </c>
      <c r="D717" s="152" t="s">
        <v>178</v>
      </c>
      <c r="E717" s="153" t="s">
        <v>20</v>
      </c>
      <c r="F717" s="153">
        <v>0</v>
      </c>
      <c r="G717" s="145">
        <f>F717*$G$4</f>
        <v>0</v>
      </c>
      <c r="H717" s="145">
        <f>G717-I717</f>
        <v>0</v>
      </c>
      <c r="I717" s="145">
        <f>G717*$I$4</f>
        <v>0</v>
      </c>
      <c r="J717" s="153">
        <v>0</v>
      </c>
      <c r="K717" s="145">
        <f>J717*$K$4</f>
        <v>0</v>
      </c>
      <c r="L717" s="145">
        <f>K717-M717</f>
        <v>0</v>
      </c>
      <c r="M717" s="154">
        <f>K717*$M$4</f>
        <v>0</v>
      </c>
      <c r="N717" s="109"/>
      <c r="O717" s="155"/>
      <c r="P717" s="252">
        <f>Q717-Q716</f>
        <v>0</v>
      </c>
      <c r="Q717" s="252">
        <f>IF(SUM($J715:$J717)&gt;500000,(500000*0.2)-((SUM($I715:$I717)+SUM($M715:$M717))),IF(SUM($J715:$J717)+SUM($F715:$F717)&gt;500000,(SUM($J715:$J717)*0.2)+((500000-SUM($J715:$J717))*0.05)-(SUM($I715:$I717)+SUM($M715:$M717)),IF(SUM($J715:$J717)+SUM($F715:$F717)&lt;500000,((SUM($J715:$J717)*0.2)+(SUM($F715:$F717)*0.05))-(SUM($I715:$I717)+SUM($M715:$M717)),"n/a")))</f>
        <v>9393.8680000000004</v>
      </c>
      <c r="R717" s="65">
        <f>SUM(Q717-H717-L717)</f>
        <v>9393.8680000000004</v>
      </c>
    </row>
    <row r="718" spans="1:18" s="112" customFormat="1" ht="27" customHeight="1" x14ac:dyDescent="0.2">
      <c r="A718" s="87" t="s">
        <v>23</v>
      </c>
      <c r="B718" s="24"/>
      <c r="C718" s="115" t="s">
        <v>173</v>
      </c>
      <c r="D718" s="115" t="s">
        <v>178</v>
      </c>
      <c r="E718" s="109" t="s">
        <v>20</v>
      </c>
      <c r="F718" s="109">
        <v>0</v>
      </c>
      <c r="G718" s="110">
        <f>F718*$G$4</f>
        <v>0</v>
      </c>
      <c r="H718" s="110">
        <f>G718-I718</f>
        <v>0</v>
      </c>
      <c r="I718" s="110">
        <f>G718*$I$4</f>
        <v>0</v>
      </c>
      <c r="J718" s="109">
        <v>0</v>
      </c>
      <c r="K718" s="110">
        <f>J718*$K$4</f>
        <v>0</v>
      </c>
      <c r="L718" s="110">
        <f>K718-M718</f>
        <v>0</v>
      </c>
      <c r="M718" s="111">
        <f>K718*$M$4</f>
        <v>0</v>
      </c>
      <c r="N718" s="109"/>
      <c r="O718" s="123"/>
      <c r="P718" s="212">
        <f>Q718-Q720</f>
        <v>2306.078</v>
      </c>
      <c r="Q718" s="212">
        <f>IF(SUM($J716:$J718)&gt;500000,(500000*0.2)-((SUM($I716:$I718)+SUM($M716:$M718))),IF(SUM($J716:$J718)+SUM($F716:$F718)&gt;500000,(SUM($J716:$J718)*0.2)+((500000-SUM($J716:$J718))*0.05)-(SUM($I716:$I718)+SUM($M716:$M718)),IF(SUM($J716:$J718)+SUM($F716:$F718)&lt;500000,((SUM($J716:$J718)*0.2)+(SUM($F716:$F718)*0.05))-(SUM($I716:$I718)+SUM($M716:$M718)),"n/a")))</f>
        <v>2306.078</v>
      </c>
      <c r="R718" s="34">
        <f>SUM(Q718-H718-L718)</f>
        <v>2306.078</v>
      </c>
    </row>
    <row r="719" spans="1:18" s="112" customFormat="1" ht="27" customHeight="1" x14ac:dyDescent="0.2">
      <c r="A719" s="151" t="s">
        <v>24</v>
      </c>
      <c r="B719" s="22"/>
      <c r="C719" s="151" t="s">
        <v>173</v>
      </c>
      <c r="D719" s="151" t="s">
        <v>178</v>
      </c>
      <c r="E719" s="151"/>
      <c r="F719" s="156">
        <f t="shared" ref="F719:M719" si="121">SUM(F715:F718)</f>
        <v>0</v>
      </c>
      <c r="G719" s="157">
        <f t="shared" si="121"/>
        <v>0</v>
      </c>
      <c r="H719" s="157">
        <f t="shared" si="121"/>
        <v>0</v>
      </c>
      <c r="I719" s="157">
        <f t="shared" si="121"/>
        <v>0</v>
      </c>
      <c r="J719" s="156">
        <f t="shared" si="121"/>
        <v>48422</v>
      </c>
      <c r="K719" s="157">
        <f t="shared" si="121"/>
        <v>9684.4</v>
      </c>
      <c r="L719" s="157">
        <f t="shared" si="121"/>
        <v>9393.8680000000004</v>
      </c>
      <c r="M719" s="158">
        <f t="shared" si="121"/>
        <v>290.53199999999998</v>
      </c>
      <c r="N719" s="120"/>
      <c r="O719" s="159"/>
      <c r="P719" s="157">
        <f>SUM(P715:P718)</f>
        <v>11699.946</v>
      </c>
      <c r="Q719" s="157"/>
      <c r="R719" s="23">
        <f>SUM(R716:R718)</f>
        <v>18787.736000000004</v>
      </c>
    </row>
    <row r="720" spans="1:18" s="28" customFormat="1" ht="4.1500000000000004" customHeight="1" x14ac:dyDescent="0.2">
      <c r="A720" s="35"/>
      <c r="B720" s="31"/>
      <c r="C720" s="36"/>
      <c r="D720" s="36"/>
      <c r="E720" s="36"/>
      <c r="F720" s="36"/>
      <c r="G720" s="37"/>
      <c r="H720" s="37"/>
      <c r="I720" s="37"/>
      <c r="J720" s="36"/>
      <c r="K720" s="37"/>
      <c r="L720" s="37"/>
      <c r="M720" s="37"/>
      <c r="N720" s="38"/>
      <c r="O720" s="35"/>
      <c r="P720" s="39"/>
      <c r="Q720" s="40"/>
    </row>
    <row r="721" spans="1:18" s="149" customFormat="1" ht="27" customHeight="1" x14ac:dyDescent="0.25">
      <c r="A721" s="140" t="s">
        <v>19</v>
      </c>
      <c r="B721" s="77"/>
      <c r="C721" s="141" t="s">
        <v>173</v>
      </c>
      <c r="D721" s="141" t="s">
        <v>177</v>
      </c>
      <c r="E721" s="141" t="s">
        <v>20</v>
      </c>
      <c r="F721" s="141">
        <v>0</v>
      </c>
      <c r="G721" s="259">
        <f>F721*$G$4</f>
        <v>0</v>
      </c>
      <c r="H721" s="259">
        <f>G721-I721</f>
        <v>0</v>
      </c>
      <c r="I721" s="259">
        <f>G721*$I$4</f>
        <v>0</v>
      </c>
      <c r="J721" s="141">
        <v>9134</v>
      </c>
      <c r="K721" s="259">
        <f>J721*$K$4</f>
        <v>1826.8000000000002</v>
      </c>
      <c r="L721" s="259">
        <f>K721-M721</f>
        <v>1771.9960000000001</v>
      </c>
      <c r="M721" s="260">
        <f>K721*$M$4</f>
        <v>54.804000000000002</v>
      </c>
      <c r="N721" s="141"/>
      <c r="O721" s="261"/>
      <c r="P721" s="262">
        <f>Q721</f>
        <v>1771.9960000000001</v>
      </c>
      <c r="Q721" s="262">
        <f>IF($J721&gt;500000,(500000*0.2)-($I721+$M721),IF($J721+$F721&gt;500000,($J721*0.2)+((500000-$J721)*0.05)-($I721+$M721),IF($J721+$F721&lt;500000,(($J721*0.2)+($F721*0.05))-($I721+$M721),"n/a")))</f>
        <v>1771.9960000000001</v>
      </c>
      <c r="R721" s="78">
        <f>SUM(Q721-H721-L721)</f>
        <v>0</v>
      </c>
    </row>
    <row r="722" spans="1:18" s="149" customFormat="1" ht="27" customHeight="1" thickBot="1" x14ac:dyDescent="0.3">
      <c r="A722" s="140" t="s">
        <v>21</v>
      </c>
      <c r="B722" s="77"/>
      <c r="C722" s="141" t="s">
        <v>173</v>
      </c>
      <c r="D722" s="141" t="s">
        <v>177</v>
      </c>
      <c r="E722" s="141" t="s">
        <v>20</v>
      </c>
      <c r="F722" s="141">
        <v>0</v>
      </c>
      <c r="G722" s="259">
        <f>F722*$G$4</f>
        <v>0</v>
      </c>
      <c r="H722" s="259">
        <f>G722-I722</f>
        <v>0</v>
      </c>
      <c r="I722" s="259">
        <f>G722*$I$4</f>
        <v>0</v>
      </c>
      <c r="J722" s="141">
        <v>0</v>
      </c>
      <c r="K722" s="259">
        <f>J722*$K$4</f>
        <v>0</v>
      </c>
      <c r="L722" s="259">
        <f>K722-M722</f>
        <v>0</v>
      </c>
      <c r="M722" s="260">
        <f>K722*$M$4</f>
        <v>0</v>
      </c>
      <c r="N722" s="141"/>
      <c r="O722" s="261"/>
      <c r="P722" s="262">
        <f>Q722-Q721</f>
        <v>0</v>
      </c>
      <c r="Q722" s="262">
        <f>IF(SUM($J721:$J722)&gt;500000,(500000*0.2)-((SUM($I721:$I722)+SUM($M721:$M722))),IF(SUM($J721:$J722)+SUM($F721:$F722)&gt;500000,(SUM($J721:$J722)*0.2)+((500000-SUM($J721:$J722))*0.05)-(SUM($I721:$I722)+SUM($M721:$M722)),IF(SUM($J721:$J722)+SUM($F721:$F722)&lt;500000,((SUM($J721:$J722)*0.2)+(SUM($F721:$F722)*0.05))-(SUM($I721:$I722)+SUM($M721:$M722)),"n/a")))</f>
        <v>1771.9960000000001</v>
      </c>
      <c r="R722" s="78">
        <f>SUM(Q722-H722-L722)</f>
        <v>1771.9960000000001</v>
      </c>
    </row>
    <row r="723" spans="1:18" s="112" customFormat="1" ht="27" customHeight="1" thickBot="1" x14ac:dyDescent="0.25">
      <c r="A723" s="150" t="s">
        <v>22</v>
      </c>
      <c r="B723" s="58"/>
      <c r="C723" s="152" t="s">
        <v>173</v>
      </c>
      <c r="D723" s="152" t="s">
        <v>177</v>
      </c>
      <c r="E723" s="153" t="s">
        <v>20</v>
      </c>
      <c r="F723" s="153">
        <v>0</v>
      </c>
      <c r="G723" s="145">
        <f>F723*$G$4</f>
        <v>0</v>
      </c>
      <c r="H723" s="145">
        <f>G723-I723</f>
        <v>0</v>
      </c>
      <c r="I723" s="145">
        <f>G723*$I$4</f>
        <v>0</v>
      </c>
      <c r="J723" s="153">
        <v>0</v>
      </c>
      <c r="K723" s="145">
        <f>J723*$K$4</f>
        <v>0</v>
      </c>
      <c r="L723" s="145">
        <f>K723-M723</f>
        <v>0</v>
      </c>
      <c r="M723" s="154">
        <f>K723*$M$4</f>
        <v>0</v>
      </c>
      <c r="N723" s="109"/>
      <c r="O723" s="155"/>
      <c r="P723" s="252">
        <f>Q723-Q722</f>
        <v>0</v>
      </c>
      <c r="Q723" s="252">
        <f>IF(SUM($J721:$J723)&gt;500000,(500000*0.2)-((SUM($I721:$I723)+SUM($M721:$M723))),IF(SUM($J721:$J723)+SUM($F721:$F723)&gt;500000,(SUM($J721:$J723)*0.2)+((500000-SUM($J721:$J723))*0.05)-(SUM($I721:$I723)+SUM($M721:$M723)),IF(SUM($J721:$J723)+SUM($F721:$F723)&lt;500000,((SUM($J721:$J723)*0.2)+(SUM($F721:$F723)*0.05))-(SUM($I721:$I723)+SUM($M721:$M723)),"n/a")))</f>
        <v>1771.9960000000001</v>
      </c>
      <c r="R723" s="65">
        <f>SUM(Q723-H723-L723)</f>
        <v>1771.9960000000001</v>
      </c>
    </row>
    <row r="724" spans="1:18" s="112" customFormat="1" ht="25.5" customHeight="1" x14ac:dyDescent="0.2">
      <c r="A724" s="87" t="s">
        <v>23</v>
      </c>
      <c r="B724" s="24"/>
      <c r="C724" s="115" t="s">
        <v>173</v>
      </c>
      <c r="D724" s="115" t="s">
        <v>177</v>
      </c>
      <c r="E724" s="109" t="s">
        <v>20</v>
      </c>
      <c r="F724" s="109">
        <v>0</v>
      </c>
      <c r="G724" s="110">
        <f>F724*$G$4</f>
        <v>0</v>
      </c>
      <c r="H724" s="110">
        <f>G724-I724</f>
        <v>0</v>
      </c>
      <c r="I724" s="110">
        <f>G724*$I$4</f>
        <v>0</v>
      </c>
      <c r="J724" s="109">
        <v>0</v>
      </c>
      <c r="K724" s="110">
        <f>J724*$K$4</f>
        <v>0</v>
      </c>
      <c r="L724" s="110">
        <f>K724-M724</f>
        <v>0</v>
      </c>
      <c r="M724" s="111">
        <f>K724*$M$4</f>
        <v>0</v>
      </c>
      <c r="N724" s="109"/>
      <c r="O724" s="123"/>
      <c r="P724" s="212">
        <f>Q724-Q726</f>
        <v>0</v>
      </c>
      <c r="Q724" s="212">
        <f>IF(SUM($J722:$J724)&gt;500000,(500000*0.2)-((SUM($I722:$I724)+SUM($M722:$M724))),IF(SUM($J722:$J724)+SUM($F722:$F724)&gt;500000,(SUM($J722:$J724)*0.2)+((500000-SUM($J722:$J724))*0.05)-(SUM($I722:$I724)+SUM($M722:$M724)),IF(SUM($J722:$J724)+SUM($F722:$F724)&lt;500000,((SUM($J722:$J724)*0.2)+(SUM($F722:$F724)*0.05))-(SUM($I722:$I724)+SUM($M722:$M724)),"n/a")))</f>
        <v>0</v>
      </c>
      <c r="R724" s="34">
        <f>SUM(Q724-H724-L724)</f>
        <v>0</v>
      </c>
    </row>
    <row r="725" spans="1:18" s="112" customFormat="1" ht="27" customHeight="1" x14ac:dyDescent="0.2">
      <c r="A725" s="151" t="s">
        <v>24</v>
      </c>
      <c r="B725" s="22"/>
      <c r="C725" s="151" t="s">
        <v>173</v>
      </c>
      <c r="D725" s="151" t="s">
        <v>177</v>
      </c>
      <c r="E725" s="151"/>
      <c r="F725" s="156">
        <f t="shared" ref="F725:M725" si="122">SUM(F721:F724)</f>
        <v>0</v>
      </c>
      <c r="G725" s="157">
        <f t="shared" si="122"/>
        <v>0</v>
      </c>
      <c r="H725" s="157">
        <f t="shared" si="122"/>
        <v>0</v>
      </c>
      <c r="I725" s="157">
        <f t="shared" si="122"/>
        <v>0</v>
      </c>
      <c r="J725" s="156">
        <f t="shared" si="122"/>
        <v>9134</v>
      </c>
      <c r="K725" s="157">
        <f t="shared" si="122"/>
        <v>1826.8000000000002</v>
      </c>
      <c r="L725" s="157">
        <f t="shared" si="122"/>
        <v>1771.9960000000001</v>
      </c>
      <c r="M725" s="158">
        <f t="shared" si="122"/>
        <v>54.804000000000002</v>
      </c>
      <c r="N725" s="120"/>
      <c r="O725" s="159"/>
      <c r="P725" s="157">
        <f>SUM(P721:P724)</f>
        <v>1771.9960000000001</v>
      </c>
      <c r="Q725" s="157"/>
      <c r="R725" s="23">
        <f>SUM(R722:R724)</f>
        <v>3543.9920000000002</v>
      </c>
    </row>
    <row r="726" spans="1:18" s="28" customFormat="1" ht="4.1500000000000004" customHeight="1" x14ac:dyDescent="0.2">
      <c r="A726" s="68"/>
      <c r="B726" s="60"/>
      <c r="C726" s="70"/>
      <c r="D726" s="70"/>
      <c r="E726" s="70"/>
      <c r="F726" s="70"/>
      <c r="G726" s="71"/>
      <c r="H726" s="71"/>
      <c r="I726" s="71"/>
      <c r="J726" s="70"/>
      <c r="K726" s="71"/>
      <c r="L726" s="71"/>
      <c r="M726" s="71"/>
      <c r="N726" s="38"/>
      <c r="O726" s="35"/>
      <c r="P726" s="73"/>
      <c r="Q726" s="74"/>
      <c r="R726" s="69"/>
    </row>
    <row r="727" spans="1:18" s="149" customFormat="1" ht="27" customHeight="1" x14ac:dyDescent="0.25">
      <c r="A727" s="140" t="s">
        <v>19</v>
      </c>
      <c r="B727" s="77"/>
      <c r="C727" s="141" t="s">
        <v>179</v>
      </c>
      <c r="D727" s="141" t="s">
        <v>180</v>
      </c>
      <c r="E727" s="141" t="s">
        <v>20</v>
      </c>
      <c r="F727" s="141">
        <v>500</v>
      </c>
      <c r="G727" s="259">
        <f>F727*$G$4</f>
        <v>25</v>
      </c>
      <c r="H727" s="259">
        <f>G727-I727</f>
        <v>24.25</v>
      </c>
      <c r="I727" s="259">
        <f>G727*$I$4</f>
        <v>0.75</v>
      </c>
      <c r="J727" s="141">
        <v>0</v>
      </c>
      <c r="K727" s="259">
        <f>J727*$K$4</f>
        <v>0</v>
      </c>
      <c r="L727" s="259">
        <f>K727-M727</f>
        <v>0</v>
      </c>
      <c r="M727" s="260">
        <f>K727*$M$4</f>
        <v>0</v>
      </c>
      <c r="N727" s="141"/>
      <c r="O727" s="261"/>
      <c r="P727" s="262">
        <f>Q727</f>
        <v>24.25</v>
      </c>
      <c r="Q727" s="262">
        <f>IF($J727&gt;500000,(500000*0.2)-($I727+$M727),IF($J727+$F727&gt;500000,($J727*0.2)+((500000-$J727)*0.05)-($I727+$M727),IF($J727+$F727&lt;500000,(($J727*0.2)+($F727*0.05))-($I727+$M727),"n/a")))</f>
        <v>24.25</v>
      </c>
      <c r="R727" s="78">
        <f>SUM(Q727-H727-L727)</f>
        <v>0</v>
      </c>
    </row>
    <row r="728" spans="1:18" s="149" customFormat="1" ht="27" customHeight="1" thickBot="1" x14ac:dyDescent="0.3">
      <c r="A728" s="140" t="s">
        <v>21</v>
      </c>
      <c r="B728" s="77"/>
      <c r="C728" s="141" t="s">
        <v>179</v>
      </c>
      <c r="D728" s="141" t="s">
        <v>180</v>
      </c>
      <c r="E728" s="141" t="s">
        <v>20</v>
      </c>
      <c r="F728" s="141">
        <v>400</v>
      </c>
      <c r="G728" s="259">
        <f>F728*$G$4</f>
        <v>20</v>
      </c>
      <c r="H728" s="259">
        <f>G728-I728</f>
        <v>19.399999999999999</v>
      </c>
      <c r="I728" s="259">
        <f>G728*$I$4</f>
        <v>0.6</v>
      </c>
      <c r="J728" s="141">
        <v>0</v>
      </c>
      <c r="K728" s="259">
        <f>J728*$K$4</f>
        <v>0</v>
      </c>
      <c r="L728" s="259">
        <f>K728-M728</f>
        <v>0</v>
      </c>
      <c r="M728" s="260">
        <f>K728*$M$4</f>
        <v>0</v>
      </c>
      <c r="N728" s="141"/>
      <c r="O728" s="261"/>
      <c r="P728" s="262">
        <f>Q728-Q727</f>
        <v>19.399999999999999</v>
      </c>
      <c r="Q728" s="262">
        <f>IF(SUM($J727:$J728)&gt;500000,(500000*0.2)-((SUM($I727:$I728)+SUM($M727:$M728))),IF(SUM($J727:$J728)+SUM($F727:$F728)&gt;500000,(SUM($J727:$J728)*0.2)+((500000-SUM($J727:$J728))*0.05)-(SUM($I727:$I728)+SUM($M727:$M728)),IF(SUM($J727:$J728)+SUM($F727:$F728)&lt;500000,((SUM($J727:$J728)*0.2)+(SUM($F727:$F728)*0.05))-(SUM($I727:$I728)+SUM($M727:$M728)),"n/a")))</f>
        <v>43.65</v>
      </c>
      <c r="R728" s="78">
        <f>SUM(Q728-H728-L728)</f>
        <v>24.25</v>
      </c>
    </row>
    <row r="729" spans="1:18" s="112" customFormat="1" ht="27" customHeight="1" thickBot="1" x14ac:dyDescent="0.25">
      <c r="A729" s="150" t="s">
        <v>22</v>
      </c>
      <c r="B729" s="58"/>
      <c r="C729" s="152" t="s">
        <v>179</v>
      </c>
      <c r="D729" s="152" t="s">
        <v>180</v>
      </c>
      <c r="E729" s="153" t="s">
        <v>20</v>
      </c>
      <c r="F729" s="153">
        <v>0</v>
      </c>
      <c r="G729" s="145">
        <f>F729*$G$4</f>
        <v>0</v>
      </c>
      <c r="H729" s="145">
        <f>G729-I729</f>
        <v>0</v>
      </c>
      <c r="I729" s="145">
        <f>G729*$I$4</f>
        <v>0</v>
      </c>
      <c r="J729" s="153">
        <v>0</v>
      </c>
      <c r="K729" s="145">
        <f>J729*$K$4</f>
        <v>0</v>
      </c>
      <c r="L729" s="145">
        <f>K729-M729</f>
        <v>0</v>
      </c>
      <c r="M729" s="154">
        <f>K729*$M$4</f>
        <v>0</v>
      </c>
      <c r="N729" s="109"/>
      <c r="O729" s="155"/>
      <c r="P729" s="252">
        <f>Q729-Q728</f>
        <v>0</v>
      </c>
      <c r="Q729" s="252">
        <f>IF(SUM($J727:$J729)&gt;500000,(500000*0.2)-((SUM($I727:$I729)+SUM($M727:$M729))),IF(SUM($J727:$J729)+SUM($F727:$F729)&gt;500000,(SUM($J727:$J729)*0.2)+((500000-SUM($J727:$J729))*0.05)-(SUM($I727:$I729)+SUM($M727:$M729)),IF(SUM($J727:$J729)+SUM($F727:$F729)&lt;500000,((SUM($J727:$J729)*0.2)+(SUM($F727:$F729)*0.05))-(SUM($I727:$I729)+SUM($M727:$M729)),"n/a")))</f>
        <v>43.65</v>
      </c>
      <c r="R729" s="65">
        <f>SUM(Q729-H729-L729)</f>
        <v>43.65</v>
      </c>
    </row>
    <row r="730" spans="1:18" s="112" customFormat="1" ht="27" customHeight="1" x14ac:dyDescent="0.2">
      <c r="A730" s="87" t="s">
        <v>23</v>
      </c>
      <c r="B730" s="24"/>
      <c r="C730" s="115" t="s">
        <v>179</v>
      </c>
      <c r="D730" s="115" t="s">
        <v>180</v>
      </c>
      <c r="E730" s="109" t="s">
        <v>20</v>
      </c>
      <c r="F730" s="109">
        <v>0</v>
      </c>
      <c r="G730" s="110">
        <f>F730*$G$4</f>
        <v>0</v>
      </c>
      <c r="H730" s="110">
        <f>G730-I730</f>
        <v>0</v>
      </c>
      <c r="I730" s="110">
        <f>G730*$I$4</f>
        <v>0</v>
      </c>
      <c r="J730" s="109">
        <v>0</v>
      </c>
      <c r="K730" s="110">
        <f>J730*$K$4</f>
        <v>0</v>
      </c>
      <c r="L730" s="110">
        <f>K730-M730</f>
        <v>0</v>
      </c>
      <c r="M730" s="111">
        <f>K730*$M$4</f>
        <v>0</v>
      </c>
      <c r="N730" s="109"/>
      <c r="O730" s="123"/>
      <c r="P730" s="212">
        <f>Q730-Q732</f>
        <v>19.399999999999999</v>
      </c>
      <c r="Q730" s="212">
        <f>IF(SUM($J728:$J730)&gt;500000,(500000*0.2)-((SUM($I728:$I730)+SUM($M728:$M730))),IF(SUM($J728:$J730)+SUM($F728:$F730)&gt;500000,(SUM($J728:$J730)*0.2)+((500000-SUM($J728:$J730))*0.05)-(SUM($I728:$I730)+SUM($M728:$M730)),IF(SUM($J728:$J730)+SUM($F728:$F730)&lt;500000,((SUM($J728:$J730)*0.2)+(SUM($F728:$F730)*0.05))-(SUM($I728:$I730)+SUM($M728:$M730)),"n/a")))</f>
        <v>19.399999999999999</v>
      </c>
      <c r="R730" s="34">
        <f>SUM(Q730-H730-L730)</f>
        <v>19.399999999999999</v>
      </c>
    </row>
    <row r="731" spans="1:18" s="112" customFormat="1" ht="27" customHeight="1" x14ac:dyDescent="0.2">
      <c r="A731" s="151" t="s">
        <v>24</v>
      </c>
      <c r="B731" s="22"/>
      <c r="C731" s="151" t="s">
        <v>179</v>
      </c>
      <c r="D731" s="151" t="s">
        <v>180</v>
      </c>
      <c r="E731" s="151"/>
      <c r="F731" s="156">
        <f t="shared" ref="F731:M731" si="123">SUM(F727:F730)</f>
        <v>900</v>
      </c>
      <c r="G731" s="157">
        <f t="shared" si="123"/>
        <v>45</v>
      </c>
      <c r="H731" s="157">
        <f t="shared" si="123"/>
        <v>43.65</v>
      </c>
      <c r="I731" s="157">
        <f t="shared" si="123"/>
        <v>1.35</v>
      </c>
      <c r="J731" s="156">
        <f t="shared" si="123"/>
        <v>0</v>
      </c>
      <c r="K731" s="157">
        <f t="shared" si="123"/>
        <v>0</v>
      </c>
      <c r="L731" s="157">
        <f t="shared" si="123"/>
        <v>0</v>
      </c>
      <c r="M731" s="158">
        <f t="shared" si="123"/>
        <v>0</v>
      </c>
      <c r="N731" s="120"/>
      <c r="O731" s="159"/>
      <c r="P731" s="157">
        <f>SUM(P727:P730)</f>
        <v>63.05</v>
      </c>
      <c r="Q731" s="157"/>
      <c r="R731" s="23">
        <f>SUM(R728:R730)</f>
        <v>87.300000000000011</v>
      </c>
    </row>
    <row r="732" spans="1:18" s="28" customFormat="1" ht="4.1500000000000004" customHeight="1" x14ac:dyDescent="0.2">
      <c r="A732" s="68"/>
      <c r="B732" s="60"/>
      <c r="C732" s="70"/>
      <c r="D732" s="70"/>
      <c r="E732" s="70"/>
      <c r="F732" s="70"/>
      <c r="G732" s="71"/>
      <c r="H732" s="71"/>
      <c r="I732" s="71"/>
      <c r="J732" s="70"/>
      <c r="K732" s="71"/>
      <c r="L732" s="71"/>
      <c r="M732" s="71"/>
      <c r="N732" s="38"/>
      <c r="O732" s="35"/>
      <c r="P732" s="73"/>
      <c r="Q732" s="74"/>
      <c r="R732" s="69"/>
    </row>
    <row r="733" spans="1:18" s="149" customFormat="1" ht="27" customHeight="1" x14ac:dyDescent="0.25">
      <c r="A733" s="140" t="s">
        <v>19</v>
      </c>
      <c r="B733" s="24"/>
      <c r="C733" s="141" t="s">
        <v>181</v>
      </c>
      <c r="D733" s="141" t="s">
        <v>182</v>
      </c>
      <c r="E733" s="141" t="s">
        <v>20</v>
      </c>
      <c r="F733" s="141">
        <v>84724</v>
      </c>
      <c r="G733" s="259">
        <v>2008.29</v>
      </c>
      <c r="H733" s="259">
        <v>2008.29</v>
      </c>
      <c r="I733" s="259">
        <v>0</v>
      </c>
      <c r="J733" s="141">
        <v>489648</v>
      </c>
      <c r="K733" s="259">
        <f>J733*$K$4</f>
        <v>97929.600000000006</v>
      </c>
      <c r="L733" s="259">
        <f>K733-M733</f>
        <v>94991.712</v>
      </c>
      <c r="M733" s="260">
        <f>K733*$M$4</f>
        <v>2937.8879999999999</v>
      </c>
      <c r="N733" s="141" t="s">
        <v>346</v>
      </c>
      <c r="O733" s="261"/>
      <c r="P733" s="262">
        <v>97000</v>
      </c>
      <c r="Q733" s="262">
        <v>97000</v>
      </c>
      <c r="R733" s="34">
        <f>SUM(Q733-H733-L733)</f>
        <v>-1.999999993131496E-3</v>
      </c>
    </row>
    <row r="734" spans="1:18" s="149" customFormat="1" ht="27" customHeight="1" thickBot="1" x14ac:dyDescent="0.3">
      <c r="A734" s="140" t="s">
        <v>21</v>
      </c>
      <c r="B734" s="77"/>
      <c r="C734" s="141" t="s">
        <v>181</v>
      </c>
      <c r="D734" s="141" t="s">
        <v>182</v>
      </c>
      <c r="E734" s="141" t="s">
        <v>20</v>
      </c>
      <c r="F734" s="141">
        <v>71656</v>
      </c>
      <c r="G734" s="259">
        <v>0</v>
      </c>
      <c r="H734" s="259">
        <f>G734-I734</f>
        <v>0</v>
      </c>
      <c r="I734" s="259">
        <f>G734*$I$4</f>
        <v>0</v>
      </c>
      <c r="J734" s="141">
        <v>499304</v>
      </c>
      <c r="K734" s="259">
        <v>0</v>
      </c>
      <c r="L734" s="259">
        <f>K734-M734</f>
        <v>0</v>
      </c>
      <c r="M734" s="260">
        <f>K734*$M$4</f>
        <v>0</v>
      </c>
      <c r="N734" s="141"/>
      <c r="O734" s="261"/>
      <c r="P734" s="262">
        <v>0</v>
      </c>
      <c r="Q734" s="262">
        <v>0</v>
      </c>
      <c r="R734" s="78">
        <f>SUM(Q734-H734-L734)</f>
        <v>0</v>
      </c>
    </row>
    <row r="735" spans="1:18" s="112" customFormat="1" ht="27" customHeight="1" thickBot="1" x14ac:dyDescent="0.25">
      <c r="A735" s="150" t="s">
        <v>22</v>
      </c>
      <c r="B735" s="58"/>
      <c r="C735" s="152" t="s">
        <v>181</v>
      </c>
      <c r="D735" s="152" t="s">
        <v>182</v>
      </c>
      <c r="E735" s="153" t="s">
        <v>20</v>
      </c>
      <c r="F735" s="153">
        <v>0</v>
      </c>
      <c r="G735" s="145">
        <f>F735*$G$4</f>
        <v>0</v>
      </c>
      <c r="H735" s="145">
        <f>G735-I735</f>
        <v>0</v>
      </c>
      <c r="I735" s="145">
        <f>G735*$I$4</f>
        <v>0</v>
      </c>
      <c r="J735" s="153">
        <v>0</v>
      </c>
      <c r="K735" s="145">
        <f>J735*$K$4</f>
        <v>0</v>
      </c>
      <c r="L735" s="145">
        <f>K735-M735</f>
        <v>0</v>
      </c>
      <c r="M735" s="154">
        <f>K735*$M$4</f>
        <v>0</v>
      </c>
      <c r="N735" s="109"/>
      <c r="O735" s="155"/>
      <c r="P735" s="252">
        <f>Q735-Q734</f>
        <v>0</v>
      </c>
      <c r="Q735" s="252">
        <v>0</v>
      </c>
      <c r="R735" s="65">
        <f>SUM(Q735-H735-L735)</f>
        <v>0</v>
      </c>
    </row>
    <row r="736" spans="1:18" s="112" customFormat="1" ht="27" customHeight="1" x14ac:dyDescent="0.2">
      <c r="A736" s="87" t="s">
        <v>23</v>
      </c>
      <c r="B736" s="24"/>
      <c r="C736" s="115" t="s">
        <v>181</v>
      </c>
      <c r="D736" s="115" t="s">
        <v>182</v>
      </c>
      <c r="E736" s="109" t="s">
        <v>20</v>
      </c>
      <c r="F736" s="109">
        <v>0</v>
      </c>
      <c r="G736" s="110">
        <f>F736*$G$4</f>
        <v>0</v>
      </c>
      <c r="H736" s="110">
        <f>G736-I736</f>
        <v>0</v>
      </c>
      <c r="I736" s="110">
        <f>G736*$I$4</f>
        <v>0</v>
      </c>
      <c r="J736" s="109">
        <v>0</v>
      </c>
      <c r="K736" s="110">
        <f>J736*$K$4</f>
        <v>0</v>
      </c>
      <c r="L736" s="110">
        <f>K736-M736</f>
        <v>0</v>
      </c>
      <c r="M736" s="111">
        <f>K736*$M$4</f>
        <v>0</v>
      </c>
      <c r="N736" s="109"/>
      <c r="O736" s="123"/>
      <c r="P736" s="212">
        <f>Q736-Q738</f>
        <v>99895.6</v>
      </c>
      <c r="Q736" s="212">
        <f>IF(SUM($J734:$J736)&gt;500000,(500000*0.2)-((SUM($I734:$I736)+SUM($M734:$M736))),IF(SUM($J734:$J736)+SUM($F734:$F736)&gt;500000,(SUM($J734:$J736)*0.2)+((500000-SUM($J734:$J736))*0.05)-(SUM($I734:$I736)+SUM($M734:$M736)),IF(SUM($J734:$J736)+SUM($F734:$F736)&lt;500000,((SUM($J734:$J736)*0.2)+(SUM($F734:$F736)*0.05))-(SUM($I734:$I736)+SUM($M734:$M736)),"n/a")))</f>
        <v>99895.6</v>
      </c>
      <c r="R736" s="34">
        <f>SUM(Q736-H736-L736)</f>
        <v>99895.6</v>
      </c>
    </row>
    <row r="737" spans="1:18" s="112" customFormat="1" ht="27" customHeight="1" x14ac:dyDescent="0.2">
      <c r="A737" s="151" t="s">
        <v>24</v>
      </c>
      <c r="B737" s="22"/>
      <c r="C737" s="151" t="s">
        <v>181</v>
      </c>
      <c r="D737" s="151" t="s">
        <v>182</v>
      </c>
      <c r="E737" s="151"/>
      <c r="F737" s="156">
        <f t="shared" ref="F737:M737" si="124">SUM(F733:F736)</f>
        <v>156380</v>
      </c>
      <c r="G737" s="157">
        <f t="shared" si="124"/>
        <v>2008.29</v>
      </c>
      <c r="H737" s="157">
        <f t="shared" si="124"/>
        <v>2008.29</v>
      </c>
      <c r="I737" s="157">
        <f t="shared" si="124"/>
        <v>0</v>
      </c>
      <c r="J737" s="156">
        <f t="shared" si="124"/>
        <v>988952</v>
      </c>
      <c r="K737" s="157">
        <f t="shared" si="124"/>
        <v>97929.600000000006</v>
      </c>
      <c r="L737" s="157">
        <f t="shared" si="124"/>
        <v>94991.712</v>
      </c>
      <c r="M737" s="158">
        <f t="shared" si="124"/>
        <v>2937.8879999999999</v>
      </c>
      <c r="N737" s="120"/>
      <c r="O737" s="159"/>
      <c r="P737" s="157">
        <f>SUM(P733:P736)</f>
        <v>196895.6</v>
      </c>
      <c r="Q737" s="256"/>
      <c r="R737" s="23">
        <f>SUM(R734:R736)</f>
        <v>99895.6</v>
      </c>
    </row>
    <row r="738" spans="1:18" s="28" customFormat="1" ht="4.1500000000000004" customHeight="1" x14ac:dyDescent="0.2">
      <c r="A738" s="68"/>
      <c r="B738" s="60"/>
      <c r="C738" s="70"/>
      <c r="D738" s="70"/>
      <c r="E738" s="70"/>
      <c r="F738" s="70"/>
      <c r="G738" s="71"/>
      <c r="H738" s="71"/>
      <c r="I738" s="71"/>
      <c r="J738" s="70"/>
      <c r="K738" s="71"/>
      <c r="L738" s="71"/>
      <c r="M738" s="71"/>
      <c r="N738" s="38"/>
      <c r="O738" s="35"/>
      <c r="P738" s="73"/>
      <c r="Q738" s="74"/>
      <c r="R738" s="69"/>
    </row>
    <row r="739" spans="1:18" s="149" customFormat="1" ht="60" x14ac:dyDescent="0.25">
      <c r="A739" s="140" t="s">
        <v>19</v>
      </c>
      <c r="B739" s="24"/>
      <c r="C739" s="141" t="s">
        <v>181</v>
      </c>
      <c r="D739" s="141" t="s">
        <v>183</v>
      </c>
      <c r="E739" s="141" t="s">
        <v>20</v>
      </c>
      <c r="F739" s="141">
        <v>91952</v>
      </c>
      <c r="G739" s="259">
        <v>0</v>
      </c>
      <c r="H739" s="259">
        <f>G739-I739</f>
        <v>0</v>
      </c>
      <c r="I739" s="259">
        <f>G739*$I$4</f>
        <v>0</v>
      </c>
      <c r="J739" s="141">
        <v>422205</v>
      </c>
      <c r="K739" s="259">
        <v>100000</v>
      </c>
      <c r="L739" s="259">
        <f>K739-M739</f>
        <v>97000</v>
      </c>
      <c r="M739" s="260">
        <f>K739*$M$4</f>
        <v>3000</v>
      </c>
      <c r="N739" s="141" t="s">
        <v>365</v>
      </c>
      <c r="O739" s="261"/>
      <c r="P739" s="262">
        <v>97000</v>
      </c>
      <c r="Q739" s="262">
        <v>97000</v>
      </c>
      <c r="R739" s="34">
        <f>SUM(Q739-H739-L739)</f>
        <v>0</v>
      </c>
    </row>
    <row r="740" spans="1:18" s="149" customFormat="1" ht="27" customHeight="1" thickBot="1" x14ac:dyDescent="0.3">
      <c r="A740" s="140" t="s">
        <v>21</v>
      </c>
      <c r="B740" s="77"/>
      <c r="C740" s="141" t="s">
        <v>181</v>
      </c>
      <c r="D740" s="141" t="s">
        <v>183</v>
      </c>
      <c r="E740" s="141" t="s">
        <v>20</v>
      </c>
      <c r="F740" s="141">
        <v>70636</v>
      </c>
      <c r="G740" s="259">
        <v>0</v>
      </c>
      <c r="H740" s="259">
        <f>G740-I740</f>
        <v>0</v>
      </c>
      <c r="I740" s="259">
        <f>G740*$I$4</f>
        <v>0</v>
      </c>
      <c r="J740" s="141">
        <v>380952</v>
      </c>
      <c r="K740" s="259">
        <v>0</v>
      </c>
      <c r="L740" s="259">
        <f>K740-M740</f>
        <v>0</v>
      </c>
      <c r="M740" s="260">
        <f>K740*$M$4</f>
        <v>0</v>
      </c>
      <c r="N740" s="141"/>
      <c r="O740" s="261"/>
      <c r="P740" s="262">
        <v>0</v>
      </c>
      <c r="Q740" s="262">
        <v>0</v>
      </c>
      <c r="R740" s="78">
        <f>SUM(Q740-H740-L740)</f>
        <v>0</v>
      </c>
    </row>
    <row r="741" spans="1:18" s="112" customFormat="1" ht="27" customHeight="1" thickBot="1" x14ac:dyDescent="0.25">
      <c r="A741" s="150" t="s">
        <v>22</v>
      </c>
      <c r="B741" s="58"/>
      <c r="C741" s="152" t="s">
        <v>181</v>
      </c>
      <c r="D741" s="152" t="s">
        <v>183</v>
      </c>
      <c r="E741" s="153" t="s">
        <v>20</v>
      </c>
      <c r="F741" s="153">
        <v>0</v>
      </c>
      <c r="G741" s="145">
        <f>F741*$G$4</f>
        <v>0</v>
      </c>
      <c r="H741" s="145">
        <f>G741-I741</f>
        <v>0</v>
      </c>
      <c r="I741" s="145">
        <f>G741*$I$4</f>
        <v>0</v>
      </c>
      <c r="J741" s="153">
        <v>0</v>
      </c>
      <c r="K741" s="145">
        <f>J741*$K$4</f>
        <v>0</v>
      </c>
      <c r="L741" s="145">
        <f>K741-M741</f>
        <v>0</v>
      </c>
      <c r="M741" s="154">
        <f>K741*$M$4</f>
        <v>0</v>
      </c>
      <c r="N741" s="109"/>
      <c r="O741" s="155"/>
      <c r="P741" s="252">
        <v>0</v>
      </c>
      <c r="Q741" s="252">
        <v>0</v>
      </c>
      <c r="R741" s="65">
        <f>SUM(Q741-H741-L741)</f>
        <v>0</v>
      </c>
    </row>
    <row r="742" spans="1:18" s="112" customFormat="1" ht="27" customHeight="1" x14ac:dyDescent="0.2">
      <c r="A742" s="87" t="s">
        <v>23</v>
      </c>
      <c r="B742" s="24"/>
      <c r="C742" s="115" t="s">
        <v>181</v>
      </c>
      <c r="D742" s="115" t="s">
        <v>183</v>
      </c>
      <c r="E742" s="109" t="s">
        <v>20</v>
      </c>
      <c r="F742" s="109">
        <v>0</v>
      </c>
      <c r="G742" s="110">
        <f>F742*$G$4</f>
        <v>0</v>
      </c>
      <c r="H742" s="110">
        <f>G742-I742</f>
        <v>0</v>
      </c>
      <c r="I742" s="110">
        <f>G742*$I$4</f>
        <v>0</v>
      </c>
      <c r="J742" s="109">
        <v>0</v>
      </c>
      <c r="K742" s="110">
        <f>J742*$K$4</f>
        <v>0</v>
      </c>
      <c r="L742" s="110">
        <f>K742-M742</f>
        <v>0</v>
      </c>
      <c r="M742" s="111">
        <f>K742*$M$4</f>
        <v>0</v>
      </c>
      <c r="N742" s="109"/>
      <c r="O742" s="123"/>
      <c r="P742" s="212">
        <f>Q742-Q744</f>
        <v>79722.200000000012</v>
      </c>
      <c r="Q742" s="212">
        <f>IF(SUM($J740:$J742)&gt;500000,(500000*0.2)-((SUM($I740:$I742)+SUM($M740:$M742))),IF(SUM($J740:$J742)+SUM($F740:$F742)&gt;500000,(SUM($J740:$J742)*0.2)+((500000-SUM($J740:$J742))*0.05)-(SUM($I740:$I742)+SUM($M740:$M742)),IF(SUM($J740:$J742)+SUM($F740:$F742)&lt;500000,((SUM($J740:$J742)*0.2)+(SUM($F740:$F742)*0.05))-(SUM($I740:$I742)+SUM($M740:$M742)),"n/a")))</f>
        <v>79722.200000000012</v>
      </c>
      <c r="R742" s="34">
        <f>SUM(Q742-H742-L742)</f>
        <v>79722.200000000012</v>
      </c>
    </row>
    <row r="743" spans="1:18" s="112" customFormat="1" ht="27" customHeight="1" x14ac:dyDescent="0.2">
      <c r="A743" s="151" t="s">
        <v>24</v>
      </c>
      <c r="B743" s="22"/>
      <c r="C743" s="151" t="s">
        <v>181</v>
      </c>
      <c r="D743" s="151" t="s">
        <v>183</v>
      </c>
      <c r="E743" s="151"/>
      <c r="F743" s="156">
        <f t="shared" ref="F743:M743" si="125">SUM(F739:F742)</f>
        <v>162588</v>
      </c>
      <c r="G743" s="157">
        <f t="shared" si="125"/>
        <v>0</v>
      </c>
      <c r="H743" s="157">
        <f t="shared" si="125"/>
        <v>0</v>
      </c>
      <c r="I743" s="157">
        <f t="shared" si="125"/>
        <v>0</v>
      </c>
      <c r="J743" s="156">
        <f t="shared" si="125"/>
        <v>803157</v>
      </c>
      <c r="K743" s="157">
        <f t="shared" si="125"/>
        <v>100000</v>
      </c>
      <c r="L743" s="157">
        <f t="shared" si="125"/>
        <v>97000</v>
      </c>
      <c r="M743" s="158">
        <f t="shared" si="125"/>
        <v>3000</v>
      </c>
      <c r="N743" s="120"/>
      <c r="O743" s="159"/>
      <c r="P743" s="157">
        <v>97000</v>
      </c>
      <c r="Q743" s="157"/>
      <c r="R743" s="23">
        <f>SUM(R740:R742)</f>
        <v>79722.200000000012</v>
      </c>
    </row>
    <row r="744" spans="1:18" s="28" customFormat="1" ht="4.1500000000000004" customHeight="1" x14ac:dyDescent="0.2">
      <c r="A744" s="68"/>
      <c r="B744" s="60"/>
      <c r="C744" s="70"/>
      <c r="D744" s="70"/>
      <c r="E744" s="70"/>
      <c r="F744" s="70"/>
      <c r="G744" s="71"/>
      <c r="H744" s="71"/>
      <c r="I744" s="71"/>
      <c r="J744" s="70"/>
      <c r="K744" s="71"/>
      <c r="L744" s="71"/>
      <c r="M744" s="71"/>
      <c r="N744" s="38"/>
      <c r="O744" s="35"/>
      <c r="P744" s="73"/>
      <c r="Q744" s="74"/>
      <c r="R744" s="69"/>
    </row>
    <row r="745" spans="1:18" s="149" customFormat="1" ht="27" customHeight="1" x14ac:dyDescent="0.25">
      <c r="A745" s="140" t="s">
        <v>19</v>
      </c>
      <c r="B745" s="24"/>
      <c r="C745" s="141" t="s">
        <v>181</v>
      </c>
      <c r="D745" s="141" t="s">
        <v>184</v>
      </c>
      <c r="E745" s="141" t="s">
        <v>20</v>
      </c>
      <c r="F745" s="141">
        <v>94961</v>
      </c>
      <c r="G745" s="259">
        <f>F745*$G$4</f>
        <v>4748.05</v>
      </c>
      <c r="H745" s="259">
        <f>G745-I745</f>
        <v>4605.6085000000003</v>
      </c>
      <c r="I745" s="259">
        <f>G745*$I$4</f>
        <v>142.44149999999999</v>
      </c>
      <c r="J745" s="141">
        <v>369795</v>
      </c>
      <c r="K745" s="259">
        <f>J745*$K$4</f>
        <v>73959</v>
      </c>
      <c r="L745" s="259">
        <f>K745-M745</f>
        <v>71740.23</v>
      </c>
      <c r="M745" s="260">
        <f>K745*$M$4</f>
        <v>2218.77</v>
      </c>
      <c r="N745" s="141"/>
      <c r="O745" s="261"/>
      <c r="P745" s="262">
        <f>Q745</f>
        <v>76345.838499999998</v>
      </c>
      <c r="Q745" s="262">
        <f>IF($J745&gt;500000,(500000*0.2)-($I745+$M745),IF($J745+$F745&gt;500000,($J745*0.2)+((500000-$J745)*0.05)-($I745+$M745),IF($J745+$F745&lt;500000,(($J745*0.2)+($F745*0.05))-($I745+$M745),"n/a")))</f>
        <v>76345.838499999998</v>
      </c>
      <c r="R745" s="34">
        <f>SUM(Q745-H745-L745)</f>
        <v>0</v>
      </c>
    </row>
    <row r="746" spans="1:18" s="149" customFormat="1" ht="27" customHeight="1" thickBot="1" x14ac:dyDescent="0.3">
      <c r="A746" s="140" t="s">
        <v>21</v>
      </c>
      <c r="B746" s="77"/>
      <c r="C746" s="141" t="s">
        <v>181</v>
      </c>
      <c r="D746" s="141" t="s">
        <v>184</v>
      </c>
      <c r="E746" s="141" t="s">
        <v>20</v>
      </c>
      <c r="F746" s="141">
        <v>66189</v>
      </c>
      <c r="G746" s="259">
        <f>F746*$G$4</f>
        <v>3309.4500000000003</v>
      </c>
      <c r="H746" s="259">
        <f>G746-I746</f>
        <v>3210.1665000000003</v>
      </c>
      <c r="I746" s="259">
        <f>G746*$I$4</f>
        <v>99.283500000000004</v>
      </c>
      <c r="J746" s="141">
        <v>312271</v>
      </c>
      <c r="K746" s="327">
        <v>17984</v>
      </c>
      <c r="L746" s="327">
        <f>K746-M746</f>
        <v>17444.48</v>
      </c>
      <c r="M746" s="328">
        <f>K746*$M$4</f>
        <v>539.52</v>
      </c>
      <c r="N746" s="326" t="s">
        <v>346</v>
      </c>
      <c r="O746" s="261"/>
      <c r="P746" s="262">
        <f>Q746-Q745</f>
        <v>20654.146500000003</v>
      </c>
      <c r="Q746" s="262">
        <f>IF(SUM($J745:$J746)&gt;500000,(500000*0.2)-((SUM($I745:$I746)+SUM($M745:$M746))),IF(SUM($J745:$J746)+SUM($F745:$F746)&gt;500000,(SUM($J745:$J746)*0.2)+((500000-SUM($J745:$J746))*0.05)-(SUM($I745:$I746)+SUM($M745:$M746)),IF(SUM($J745:$J746)+SUM($F745:$F746)&lt;500000,((SUM($J745:$J746)*0.2)+(SUM($F745:$F746)*0.05))-(SUM($I745:$I746)+SUM($M745:$M746)),"n/a")))</f>
        <v>96999.985000000001</v>
      </c>
      <c r="R746" s="78">
        <f>SUM(Q746-H746-L746)</f>
        <v>76345.338499999998</v>
      </c>
    </row>
    <row r="747" spans="1:18" s="112" customFormat="1" ht="27" customHeight="1" thickBot="1" x14ac:dyDescent="0.3">
      <c r="A747" s="150" t="s">
        <v>22</v>
      </c>
      <c r="B747" s="59"/>
      <c r="C747" s="152" t="s">
        <v>181</v>
      </c>
      <c r="D747" s="152" t="s">
        <v>184</v>
      </c>
      <c r="E747" s="153" t="s">
        <v>20</v>
      </c>
      <c r="F747" s="153">
        <v>0</v>
      </c>
      <c r="G747" s="145">
        <f>F747*$G$4</f>
        <v>0</v>
      </c>
      <c r="H747" s="145">
        <f>G747-I747</f>
        <v>0</v>
      </c>
      <c r="I747" s="145">
        <f>G747*$I$4</f>
        <v>0</v>
      </c>
      <c r="J747" s="153">
        <v>0</v>
      </c>
      <c r="K747" s="145">
        <f>J747*$K$4</f>
        <v>0</v>
      </c>
      <c r="L747" s="145">
        <f>K747-M747</f>
        <v>0</v>
      </c>
      <c r="M747" s="154">
        <f>K747*$M$4</f>
        <v>0</v>
      </c>
      <c r="N747" s="109"/>
      <c r="O747" s="155"/>
      <c r="P747" s="252">
        <f>Q747-Q746</f>
        <v>0</v>
      </c>
      <c r="Q747" s="252">
        <f>IF(SUM($J745:$J747)&gt;500000,(500000*0.2)-((SUM($I745:$I747)+SUM($M745:$M747))),IF(SUM($J745:$J747)+SUM($F745:$F747)&gt;500000,(SUM($J745:$J747)*0.2)+((500000-SUM($J745:$J747))*0.05)-(SUM($I745:$I747)+SUM($M745:$M747)),IF(SUM($J745:$J747)+SUM($F745:$F747)&lt;500000,((SUM($J745:$J747)*0.2)+(SUM($F745:$F747)*0.05))-(SUM($I745:$I747)+SUM($M745:$M747)),"n/a")))</f>
        <v>96999.985000000001</v>
      </c>
      <c r="R747" s="66">
        <f>SUM(Q747-H747-L747)</f>
        <v>96999.985000000001</v>
      </c>
    </row>
    <row r="748" spans="1:18" s="112" customFormat="1" ht="27" customHeight="1" x14ac:dyDescent="0.2">
      <c r="A748" s="87" t="s">
        <v>23</v>
      </c>
      <c r="B748" s="24"/>
      <c r="C748" s="115" t="s">
        <v>181</v>
      </c>
      <c r="D748" s="115" t="s">
        <v>184</v>
      </c>
      <c r="E748" s="109" t="s">
        <v>20</v>
      </c>
      <c r="F748" s="109">
        <v>0</v>
      </c>
      <c r="G748" s="110">
        <f>F748*$G$4</f>
        <v>0</v>
      </c>
      <c r="H748" s="110">
        <f>G748-I748</f>
        <v>0</v>
      </c>
      <c r="I748" s="110">
        <f>G748*$I$4</f>
        <v>0</v>
      </c>
      <c r="J748" s="109">
        <v>0</v>
      </c>
      <c r="K748" s="110">
        <f>J748*$K$4</f>
        <v>0</v>
      </c>
      <c r="L748" s="110">
        <f>K748-M748</f>
        <v>0</v>
      </c>
      <c r="M748" s="111">
        <f>K748*$M$4</f>
        <v>0</v>
      </c>
      <c r="N748" s="109"/>
      <c r="O748" s="123"/>
      <c r="P748" s="212">
        <v>0</v>
      </c>
      <c r="Q748" s="212">
        <v>0</v>
      </c>
      <c r="R748" s="34">
        <f>SUM(Q748-H748-L748)</f>
        <v>0</v>
      </c>
    </row>
    <row r="749" spans="1:18" s="112" customFormat="1" ht="27" customHeight="1" x14ac:dyDescent="0.2">
      <c r="A749" s="151" t="s">
        <v>24</v>
      </c>
      <c r="B749" s="22"/>
      <c r="C749" s="151" t="s">
        <v>181</v>
      </c>
      <c r="D749" s="151" t="s">
        <v>184</v>
      </c>
      <c r="E749" s="151"/>
      <c r="F749" s="156">
        <f t="shared" ref="F749:M749" si="126">SUM(F745:F748)</f>
        <v>161150</v>
      </c>
      <c r="G749" s="157">
        <f t="shared" si="126"/>
        <v>8057.5</v>
      </c>
      <c r="H749" s="157">
        <f t="shared" si="126"/>
        <v>7815.7750000000005</v>
      </c>
      <c r="I749" s="157">
        <f t="shared" si="126"/>
        <v>241.72499999999999</v>
      </c>
      <c r="J749" s="156">
        <f t="shared" si="126"/>
        <v>682066</v>
      </c>
      <c r="K749" s="157">
        <f t="shared" si="126"/>
        <v>91943</v>
      </c>
      <c r="L749" s="157">
        <f t="shared" si="126"/>
        <v>89184.709999999992</v>
      </c>
      <c r="M749" s="158">
        <f t="shared" si="126"/>
        <v>2758.29</v>
      </c>
      <c r="N749" s="120"/>
      <c r="O749" s="159"/>
      <c r="P749" s="157">
        <f>SUM(P745:P748)</f>
        <v>96999.985000000001</v>
      </c>
      <c r="Q749" s="157"/>
      <c r="R749" s="23">
        <f>SUM(R746:R748)</f>
        <v>173345.3235</v>
      </c>
    </row>
    <row r="750" spans="1:18" s="28" customFormat="1" ht="4.1500000000000004" customHeight="1" x14ac:dyDescent="0.2">
      <c r="A750" s="68"/>
      <c r="B750" s="60"/>
      <c r="C750" s="70"/>
      <c r="D750" s="70"/>
      <c r="E750" s="70"/>
      <c r="F750" s="70"/>
      <c r="G750" s="71"/>
      <c r="H750" s="71"/>
      <c r="I750" s="71"/>
      <c r="J750" s="70"/>
      <c r="K750" s="71"/>
      <c r="L750" s="71"/>
      <c r="M750" s="71"/>
      <c r="N750" s="38"/>
      <c r="O750" s="68"/>
      <c r="P750" s="73"/>
      <c r="Q750" s="74"/>
      <c r="R750" s="69"/>
    </row>
    <row r="751" spans="1:18" s="149" customFormat="1" ht="27" customHeight="1" x14ac:dyDescent="0.25">
      <c r="A751" s="140" t="s">
        <v>19</v>
      </c>
      <c r="B751" s="24"/>
      <c r="C751" s="141" t="s">
        <v>185</v>
      </c>
      <c r="D751" s="141" t="s">
        <v>186</v>
      </c>
      <c r="E751" s="141" t="s">
        <v>20</v>
      </c>
      <c r="F751" s="141">
        <v>0</v>
      </c>
      <c r="G751" s="259">
        <f>F751*$G$4</f>
        <v>0</v>
      </c>
      <c r="H751" s="259">
        <f>G751-I751</f>
        <v>0</v>
      </c>
      <c r="I751" s="259">
        <f>G751*$I$4</f>
        <v>0</v>
      </c>
      <c r="J751" s="141">
        <v>10277</v>
      </c>
      <c r="K751" s="259">
        <f>J751*$K$4</f>
        <v>2055.4</v>
      </c>
      <c r="L751" s="259">
        <f>K751-M751</f>
        <v>1993.7380000000001</v>
      </c>
      <c r="M751" s="260">
        <f>K751*$M$4</f>
        <v>61.661999999999999</v>
      </c>
      <c r="N751" s="141"/>
      <c r="O751" s="261"/>
      <c r="P751" s="262">
        <f>Q751</f>
        <v>1993.7380000000001</v>
      </c>
      <c r="Q751" s="262">
        <f>IF($J751&gt;500000,(500000*0.2)-($I751+$M751),IF($J751+$F751&gt;500000,($J751*0.2)+((500000-$J751)*0.05)-($I751+$M751),IF($J751+$F751&lt;500000,(($J751*0.2)+($F751*0.05))-($I751+$M751),"n/a")))</f>
        <v>1993.7380000000001</v>
      </c>
      <c r="R751" s="34">
        <f>SUM(Q751-H751-L751)</f>
        <v>0</v>
      </c>
    </row>
    <row r="752" spans="1:18" s="149" customFormat="1" ht="27" customHeight="1" thickBot="1" x14ac:dyDescent="0.3">
      <c r="A752" s="140" t="s">
        <v>21</v>
      </c>
      <c r="B752" s="77"/>
      <c r="C752" s="141" t="s">
        <v>185</v>
      </c>
      <c r="D752" s="141" t="s">
        <v>186</v>
      </c>
      <c r="E752" s="141" t="s">
        <v>20</v>
      </c>
      <c r="F752" s="141">
        <v>0</v>
      </c>
      <c r="G752" s="259">
        <f>F752*$G$4</f>
        <v>0</v>
      </c>
      <c r="H752" s="259">
        <f>G752-I752</f>
        <v>0</v>
      </c>
      <c r="I752" s="259">
        <f>G752*$I$4</f>
        <v>0</v>
      </c>
      <c r="J752" s="141">
        <v>15623</v>
      </c>
      <c r="K752" s="259">
        <f>J752*$K$4</f>
        <v>3124.6000000000004</v>
      </c>
      <c r="L752" s="259">
        <f>K752-M752</f>
        <v>3030.8620000000005</v>
      </c>
      <c r="M752" s="260">
        <f>K752*$M$4</f>
        <v>93.738000000000014</v>
      </c>
      <c r="N752" s="141"/>
      <c r="O752" s="261"/>
      <c r="P752" s="262">
        <f>Q752-Q751</f>
        <v>3030.8620000000001</v>
      </c>
      <c r="Q752" s="262">
        <f>IF(SUM($J751:$J752)&gt;500000,(500000*0.2)-((SUM($I751:$I752)+SUM($M751:$M752))),IF(SUM($J751:$J752)+SUM($F751:$F752)&gt;500000,(SUM($J751:$J752)*0.2)+((500000-SUM($J751:$J752))*0.05)-(SUM($I751:$I752)+SUM($M751:$M752)),IF(SUM($J751:$J752)+SUM($F751:$F752)&lt;500000,((SUM($J751:$J752)*0.2)+(SUM($F751:$F752)*0.05))-(SUM($I751:$I752)+SUM($M751:$M752)),"n/a")))</f>
        <v>5024.6000000000004</v>
      </c>
      <c r="R752" s="78">
        <f>SUM(Q752-H752-L752)</f>
        <v>1993.7379999999998</v>
      </c>
    </row>
    <row r="753" spans="1:18" s="112" customFormat="1" ht="27" customHeight="1" thickBot="1" x14ac:dyDescent="0.25">
      <c r="A753" s="150" t="s">
        <v>22</v>
      </c>
      <c r="B753" s="58"/>
      <c r="C753" s="152" t="s">
        <v>185</v>
      </c>
      <c r="D753" s="152" t="s">
        <v>186</v>
      </c>
      <c r="E753" s="153" t="s">
        <v>20</v>
      </c>
      <c r="F753" s="153">
        <v>0</v>
      </c>
      <c r="G753" s="145">
        <f>F753*$G$4</f>
        <v>0</v>
      </c>
      <c r="H753" s="145">
        <f>G753-I753</f>
        <v>0</v>
      </c>
      <c r="I753" s="145">
        <f>G753*$I$4</f>
        <v>0</v>
      </c>
      <c r="J753" s="153">
        <v>0</v>
      </c>
      <c r="K753" s="145">
        <f>J753*$K$4</f>
        <v>0</v>
      </c>
      <c r="L753" s="145">
        <f>K753-M753</f>
        <v>0</v>
      </c>
      <c r="M753" s="154">
        <f>K753*$M$4</f>
        <v>0</v>
      </c>
      <c r="N753" s="109"/>
      <c r="O753" s="155"/>
      <c r="P753" s="252">
        <f>Q753-Q752</f>
        <v>0</v>
      </c>
      <c r="Q753" s="252">
        <f>IF(SUM($J751:$J753)&gt;500000,(500000*0.2)-((SUM($I751:$I753)+SUM($M751:$M753))),IF(SUM($J751:$J753)+SUM($F751:$F753)&gt;500000,(SUM($J751:$J753)*0.2)+((500000-SUM($J751:$J753))*0.05)-(SUM($I751:$I753)+SUM($M751:$M753)),IF(SUM($J751:$J753)+SUM($F751:$F753)&lt;500000,((SUM($J751:$J753)*0.2)+(SUM($F751:$F753)*0.05))-(SUM($I751:$I753)+SUM($M751:$M753)),"n/a")))</f>
        <v>5024.6000000000004</v>
      </c>
      <c r="R753" s="65">
        <f>SUM(Q753-H753-L753)</f>
        <v>5024.6000000000004</v>
      </c>
    </row>
    <row r="754" spans="1:18" s="112" customFormat="1" ht="27" customHeight="1" x14ac:dyDescent="0.2">
      <c r="A754" s="87" t="s">
        <v>23</v>
      </c>
      <c r="B754" s="24"/>
      <c r="C754" s="115" t="s">
        <v>185</v>
      </c>
      <c r="D754" s="115" t="s">
        <v>186</v>
      </c>
      <c r="E754" s="109" t="s">
        <v>20</v>
      </c>
      <c r="F754" s="109">
        <v>0</v>
      </c>
      <c r="G754" s="110">
        <f>F754*$G$4</f>
        <v>0</v>
      </c>
      <c r="H754" s="110">
        <f>G754-I754</f>
        <v>0</v>
      </c>
      <c r="I754" s="110">
        <f>G754*$I$4</f>
        <v>0</v>
      </c>
      <c r="J754" s="109">
        <v>0</v>
      </c>
      <c r="K754" s="110">
        <f>J754*$K$4</f>
        <v>0</v>
      </c>
      <c r="L754" s="110">
        <f>K754-M754</f>
        <v>0</v>
      </c>
      <c r="M754" s="111">
        <f>K754*$M$4</f>
        <v>0</v>
      </c>
      <c r="N754" s="109"/>
      <c r="O754" s="123"/>
      <c r="P754" s="212">
        <f>Q754-Q756</f>
        <v>3030.8620000000005</v>
      </c>
      <c r="Q754" s="212">
        <f>IF(SUM($J752:$J754)&gt;500000,(500000*0.2)-((SUM($I752:$I754)+SUM($M752:$M754))),IF(SUM($J752:$J754)+SUM($F752:$F754)&gt;500000,(SUM($J752:$J754)*0.2)+((500000-SUM($J752:$J754))*0.05)-(SUM($I752:$I754)+SUM($M752:$M754)),IF(SUM($J752:$J754)+SUM($F752:$F754)&lt;500000,((SUM($J752:$J754)*0.2)+(SUM($F752:$F754)*0.05))-(SUM($I752:$I754)+SUM($M752:$M754)),"n/a")))</f>
        <v>3030.8620000000005</v>
      </c>
      <c r="R754" s="34">
        <f>SUM(Q754-H754-L754)</f>
        <v>3030.8620000000005</v>
      </c>
    </row>
    <row r="755" spans="1:18" s="112" customFormat="1" ht="27" customHeight="1" x14ac:dyDescent="0.2">
      <c r="A755" s="151" t="s">
        <v>24</v>
      </c>
      <c r="B755" s="22"/>
      <c r="C755" s="151" t="s">
        <v>185</v>
      </c>
      <c r="D755" s="151" t="s">
        <v>186</v>
      </c>
      <c r="E755" s="151"/>
      <c r="F755" s="156">
        <f t="shared" ref="F755:M755" si="127">SUM(F751:F754)</f>
        <v>0</v>
      </c>
      <c r="G755" s="157">
        <f t="shared" si="127"/>
        <v>0</v>
      </c>
      <c r="H755" s="157">
        <f t="shared" si="127"/>
        <v>0</v>
      </c>
      <c r="I755" s="157">
        <f t="shared" si="127"/>
        <v>0</v>
      </c>
      <c r="J755" s="156">
        <f t="shared" si="127"/>
        <v>25900</v>
      </c>
      <c r="K755" s="157">
        <f t="shared" si="127"/>
        <v>5180</v>
      </c>
      <c r="L755" s="157">
        <f t="shared" si="127"/>
        <v>5024.6000000000004</v>
      </c>
      <c r="M755" s="158">
        <f t="shared" si="127"/>
        <v>155.4</v>
      </c>
      <c r="N755" s="120"/>
      <c r="O755" s="159"/>
      <c r="P755" s="157">
        <f>SUM(P751:P754)</f>
        <v>8055.4620000000014</v>
      </c>
      <c r="Q755" s="157"/>
      <c r="R755" s="23">
        <f>SUM(R752:R754)</f>
        <v>10049.200000000001</v>
      </c>
    </row>
    <row r="756" spans="1:18" s="28" customFormat="1" ht="4.1500000000000004" customHeight="1" x14ac:dyDescent="0.2">
      <c r="A756" s="35"/>
      <c r="B756" s="31"/>
      <c r="C756" s="36"/>
      <c r="D756" s="36"/>
      <c r="E756" s="36"/>
      <c r="F756" s="36"/>
      <c r="G756" s="37"/>
      <c r="H756" s="37"/>
      <c r="I756" s="37"/>
      <c r="J756" s="36"/>
      <c r="K756" s="37"/>
      <c r="L756" s="37"/>
      <c r="M756" s="37"/>
      <c r="N756" s="38"/>
      <c r="O756" s="35"/>
      <c r="P756" s="39"/>
      <c r="Q756" s="40"/>
    </row>
    <row r="757" spans="1:18" s="112" customFormat="1" ht="27" customHeight="1" x14ac:dyDescent="0.25">
      <c r="A757" s="84" t="s">
        <v>19</v>
      </c>
      <c r="B757" s="41"/>
      <c r="C757" s="108" t="s">
        <v>187</v>
      </c>
      <c r="D757" s="108" t="s">
        <v>188</v>
      </c>
      <c r="E757" s="109" t="s">
        <v>20</v>
      </c>
      <c r="F757" s="109">
        <v>0</v>
      </c>
      <c r="G757" s="110">
        <f>F757*$G$4</f>
        <v>0</v>
      </c>
      <c r="H757" s="110">
        <f>G757-I757</f>
        <v>0</v>
      </c>
      <c r="I757" s="110">
        <f>G757*$I$4</f>
        <v>0</v>
      </c>
      <c r="J757" s="109">
        <v>0</v>
      </c>
      <c r="K757" s="110">
        <f>J757*$K$4</f>
        <v>0</v>
      </c>
      <c r="L757" s="110">
        <f>K757-M757</f>
        <v>0</v>
      </c>
      <c r="M757" s="111">
        <f>K757*$M$4</f>
        <v>0</v>
      </c>
      <c r="N757" s="109"/>
      <c r="O757" s="123"/>
      <c r="P757" s="212">
        <f>Q757</f>
        <v>0</v>
      </c>
      <c r="Q757" s="212">
        <f>IF($J757&gt;500000,(500000*0.2)-($I757+$M757),IF($J757+$F757&gt;500000,($J757*0.2)+((500000-$J757)*0.05)-($I757+$M757),IF($J757+$F757&lt;500000,(($J757*0.2)+($F757*0.05))-($I757+$M757),"n/a")))</f>
        <v>0</v>
      </c>
      <c r="R757" s="42">
        <f>SUM(Q757-H757-L757)</f>
        <v>0</v>
      </c>
    </row>
    <row r="758" spans="1:18" s="112" customFormat="1" ht="27" customHeight="1" thickBot="1" x14ac:dyDescent="0.3">
      <c r="A758" s="85" t="s">
        <v>21</v>
      </c>
      <c r="B758" s="41"/>
      <c r="C758" s="113" t="s">
        <v>187</v>
      </c>
      <c r="D758" s="113" t="s">
        <v>188</v>
      </c>
      <c r="E758" s="109" t="s">
        <v>20</v>
      </c>
      <c r="F758" s="109">
        <v>0</v>
      </c>
      <c r="G758" s="110">
        <f>F758*$G$4</f>
        <v>0</v>
      </c>
      <c r="H758" s="110">
        <f>G758-I758</f>
        <v>0</v>
      </c>
      <c r="I758" s="110">
        <f>G758*$I$4</f>
        <v>0</v>
      </c>
      <c r="J758" s="109">
        <v>0</v>
      </c>
      <c r="K758" s="110">
        <f>J758*$K$4</f>
        <v>0</v>
      </c>
      <c r="L758" s="110">
        <f>K758-M758</f>
        <v>0</v>
      </c>
      <c r="M758" s="111">
        <f>K758*$M$4</f>
        <v>0</v>
      </c>
      <c r="N758" s="109"/>
      <c r="O758" s="123"/>
      <c r="P758" s="212">
        <f>Q758-Q757</f>
        <v>0</v>
      </c>
      <c r="Q758" s="212">
        <f>IF(SUM($J757:$J758)&gt;500000,(500000*0.2)-((SUM($I757:$I758)+SUM($M757:$M758))),IF(SUM($J757:$J758)+SUM($F757:$F758)&gt;500000,(SUM($J757:$J758)*0.2)+((500000-SUM($J757:$J758))*0.05)-(SUM($I757:$I758)+SUM($M757:$M758)),IF(SUM($J757:$J758)+SUM($F757:$F758)&lt;500000,((SUM($J757:$J758)*0.2)+(SUM($F757:$F758)*0.05))-(SUM($I757:$I758)+SUM($M757:$M758)),"n/a")))</f>
        <v>0</v>
      </c>
      <c r="R758" s="42">
        <f>SUM(Q758-H758-L758)</f>
        <v>0</v>
      </c>
    </row>
    <row r="759" spans="1:18" s="112" customFormat="1" ht="27" customHeight="1" thickBot="1" x14ac:dyDescent="0.3">
      <c r="A759" s="150" t="s">
        <v>22</v>
      </c>
      <c r="B759" s="59"/>
      <c r="C759" s="152" t="s">
        <v>187</v>
      </c>
      <c r="D759" s="152" t="s">
        <v>188</v>
      </c>
      <c r="E759" s="153" t="s">
        <v>20</v>
      </c>
      <c r="F759" s="153">
        <v>0</v>
      </c>
      <c r="G759" s="145">
        <f>F759*$G$4</f>
        <v>0</v>
      </c>
      <c r="H759" s="145">
        <f>G759-I759</f>
        <v>0</v>
      </c>
      <c r="I759" s="145">
        <f>G759*$I$4</f>
        <v>0</v>
      </c>
      <c r="J759" s="153">
        <v>0</v>
      </c>
      <c r="K759" s="145">
        <f>J759*$K$4</f>
        <v>0</v>
      </c>
      <c r="L759" s="145">
        <f>K759-M759</f>
        <v>0</v>
      </c>
      <c r="M759" s="154">
        <f>K759*$M$4</f>
        <v>0</v>
      </c>
      <c r="N759" s="109"/>
      <c r="O759" s="155"/>
      <c r="P759" s="252">
        <f>Q759-Q758</f>
        <v>0</v>
      </c>
      <c r="Q759" s="252">
        <f>IF(SUM($J757:$J759)&gt;500000,(500000*0.2)-((SUM($I757:$I759)+SUM($M757:$M759))),IF(SUM($J757:$J759)+SUM($F757:$F759)&gt;500000,(SUM($J757:$J759)*0.2)+((500000-SUM($J757:$J759))*0.05)-(SUM($I757:$I759)+SUM($M757:$M759)),IF(SUM($J757:$J759)+SUM($F757:$F759)&lt;500000,((SUM($J757:$J759)*0.2)+(SUM($F757:$F759)*0.05))-(SUM($I757:$I759)+SUM($M757:$M759)),"n/a")))</f>
        <v>0</v>
      </c>
      <c r="R759" s="66">
        <f>SUM(Q759-H759-L759)</f>
        <v>0</v>
      </c>
    </row>
    <row r="760" spans="1:18" s="112" customFormat="1" ht="27" customHeight="1" x14ac:dyDescent="0.25">
      <c r="A760" s="87" t="s">
        <v>23</v>
      </c>
      <c r="B760" s="41"/>
      <c r="C760" s="115" t="s">
        <v>187</v>
      </c>
      <c r="D760" s="115" t="s">
        <v>188</v>
      </c>
      <c r="E760" s="109" t="s">
        <v>20</v>
      </c>
      <c r="F760" s="109">
        <v>0</v>
      </c>
      <c r="G760" s="110">
        <f>F760*$G$4</f>
        <v>0</v>
      </c>
      <c r="H760" s="110">
        <f>G760-I760</f>
        <v>0</v>
      </c>
      <c r="I760" s="110">
        <f>G760*$I$4</f>
        <v>0</v>
      </c>
      <c r="J760" s="109">
        <v>0</v>
      </c>
      <c r="K760" s="110">
        <f>J760*$K$4</f>
        <v>0</v>
      </c>
      <c r="L760" s="110">
        <f>K760-M760</f>
        <v>0</v>
      </c>
      <c r="M760" s="111">
        <f>K760*$M$4</f>
        <v>0</v>
      </c>
      <c r="N760" s="109"/>
      <c r="O760" s="123"/>
      <c r="P760" s="212">
        <f>Q760-Q762</f>
        <v>0</v>
      </c>
      <c r="Q760" s="212">
        <f>IF(SUM($J758:$J760)&gt;500000,(500000*0.2)-((SUM($I758:$I760)+SUM($M758:$M760))),IF(SUM($J758:$J760)+SUM($F758:$F760)&gt;500000,(SUM($J758:$J760)*0.2)+((500000-SUM($J758:$J760))*0.05)-(SUM($I758:$I760)+SUM($M758:$M760)),IF(SUM($J758:$J760)+SUM($F758:$F760)&lt;500000,((SUM($J758:$J760)*0.2)+(SUM($F758:$F760)*0.05))-(SUM($I758:$I760)+SUM($M758:$M760)),"n/a")))</f>
        <v>0</v>
      </c>
      <c r="R760" s="42">
        <f>SUM(Q760-H760-L760)</f>
        <v>0</v>
      </c>
    </row>
    <row r="761" spans="1:18" s="112" customFormat="1" ht="27" customHeight="1" x14ac:dyDescent="0.2">
      <c r="A761" s="151" t="s">
        <v>24</v>
      </c>
      <c r="B761" s="22"/>
      <c r="C761" s="151" t="s">
        <v>187</v>
      </c>
      <c r="D761" s="151" t="s">
        <v>188</v>
      </c>
      <c r="E761" s="151"/>
      <c r="F761" s="156">
        <f t="shared" ref="F761:M761" si="128">SUM(F757:F760)</f>
        <v>0</v>
      </c>
      <c r="G761" s="157">
        <f t="shared" si="128"/>
        <v>0</v>
      </c>
      <c r="H761" s="157">
        <f t="shared" si="128"/>
        <v>0</v>
      </c>
      <c r="I761" s="157">
        <f t="shared" si="128"/>
        <v>0</v>
      </c>
      <c r="J761" s="156">
        <f t="shared" si="128"/>
        <v>0</v>
      </c>
      <c r="K761" s="157">
        <f t="shared" si="128"/>
        <v>0</v>
      </c>
      <c r="L761" s="157">
        <f t="shared" si="128"/>
        <v>0</v>
      </c>
      <c r="M761" s="158">
        <f t="shared" si="128"/>
        <v>0</v>
      </c>
      <c r="N761" s="120"/>
      <c r="O761" s="159"/>
      <c r="P761" s="157">
        <f>SUM(P757:P760)</f>
        <v>0</v>
      </c>
      <c r="Q761" s="157"/>
      <c r="R761" s="23">
        <f>SUM(R758:R760)</f>
        <v>0</v>
      </c>
    </row>
    <row r="762" spans="1:18" s="28" customFormat="1" ht="4.1500000000000004" customHeight="1" x14ac:dyDescent="0.2">
      <c r="A762" s="68"/>
      <c r="B762" s="60"/>
      <c r="C762" s="70"/>
      <c r="D762" s="70"/>
      <c r="E762" s="70"/>
      <c r="F762" s="70"/>
      <c r="G762" s="71"/>
      <c r="H762" s="71"/>
      <c r="I762" s="71"/>
      <c r="J762" s="70"/>
      <c r="K762" s="71"/>
      <c r="L762" s="71"/>
      <c r="M762" s="71"/>
      <c r="N762" s="38"/>
      <c r="O762" s="35"/>
      <c r="P762" s="73"/>
      <c r="Q762" s="74"/>
      <c r="R762" s="69"/>
    </row>
    <row r="763" spans="1:18" s="112" customFormat="1" ht="27" customHeight="1" x14ac:dyDescent="0.25">
      <c r="A763" s="84" t="s">
        <v>19</v>
      </c>
      <c r="B763" s="41"/>
      <c r="C763" s="108" t="s">
        <v>187</v>
      </c>
      <c r="D763" s="108" t="s">
        <v>189</v>
      </c>
      <c r="E763" s="109" t="s">
        <v>20</v>
      </c>
      <c r="F763" s="109">
        <v>0</v>
      </c>
      <c r="G763" s="110">
        <f>F763*$G$4</f>
        <v>0</v>
      </c>
      <c r="H763" s="110">
        <f>G763-I763</f>
        <v>0</v>
      </c>
      <c r="I763" s="110">
        <f>G763*$I$4</f>
        <v>0</v>
      </c>
      <c r="J763" s="109">
        <v>0</v>
      </c>
      <c r="K763" s="110">
        <f>J763*$K$4</f>
        <v>0</v>
      </c>
      <c r="L763" s="110">
        <f>K763-M763</f>
        <v>0</v>
      </c>
      <c r="M763" s="111">
        <f>K763*$M$4</f>
        <v>0</v>
      </c>
      <c r="N763" s="109"/>
      <c r="O763" s="123"/>
      <c r="P763" s="212">
        <f>Q763</f>
        <v>0</v>
      </c>
      <c r="Q763" s="212">
        <f>IF($J763&gt;500000,(500000*0.2)-($I763+$M763),IF($J763+$F763&gt;500000,($J763*0.2)+((500000-$J763)*0.05)-($I763+$M763),IF($J763+$F763&lt;500000,(($J763*0.2)+($F763*0.05))-($I763+$M763),"n/a")))</f>
        <v>0</v>
      </c>
      <c r="R763" s="42">
        <f>SUM(Q763-H763-L763)</f>
        <v>0</v>
      </c>
    </row>
    <row r="764" spans="1:18" s="112" customFormat="1" ht="27" customHeight="1" thickBot="1" x14ac:dyDescent="0.3">
      <c r="A764" s="85" t="s">
        <v>21</v>
      </c>
      <c r="B764" s="41"/>
      <c r="C764" s="113" t="s">
        <v>187</v>
      </c>
      <c r="D764" s="113" t="s">
        <v>189</v>
      </c>
      <c r="E764" s="109" t="s">
        <v>20</v>
      </c>
      <c r="F764" s="109">
        <v>0</v>
      </c>
      <c r="G764" s="110">
        <f>F764*$G$4</f>
        <v>0</v>
      </c>
      <c r="H764" s="110">
        <f>G764-I764</f>
        <v>0</v>
      </c>
      <c r="I764" s="110">
        <f>G764*$I$4</f>
        <v>0</v>
      </c>
      <c r="J764" s="109">
        <v>0</v>
      </c>
      <c r="K764" s="110">
        <f>J764*$K$4</f>
        <v>0</v>
      </c>
      <c r="L764" s="110">
        <f>K764-M764</f>
        <v>0</v>
      </c>
      <c r="M764" s="111">
        <f>K764*$M$4</f>
        <v>0</v>
      </c>
      <c r="N764" s="109"/>
      <c r="O764" s="123"/>
      <c r="P764" s="212">
        <f>Q764-Q763</f>
        <v>0</v>
      </c>
      <c r="Q764" s="212">
        <f>IF(SUM($J763:$J764)&gt;500000,(500000*0.2)-((SUM($I763:$I764)+SUM($M763:$M764))),IF(SUM($J763:$J764)+SUM($F763:$F764)&gt;500000,(SUM($J763:$J764)*0.2)+((500000-SUM($J763:$J764))*0.05)-(SUM($I763:$I764)+SUM($M763:$M764)),IF(SUM($J763:$J764)+SUM($F763:$F764)&lt;500000,((SUM($J763:$J764)*0.2)+(SUM($F763:$F764)*0.05))-(SUM($I763:$I764)+SUM($M763:$M764)),"n/a")))</f>
        <v>0</v>
      </c>
      <c r="R764" s="42">
        <f>SUM(Q764-H764-L764)</f>
        <v>0</v>
      </c>
    </row>
    <row r="765" spans="1:18" s="112" customFormat="1" ht="27" customHeight="1" thickBot="1" x14ac:dyDescent="0.3">
      <c r="A765" s="150" t="s">
        <v>22</v>
      </c>
      <c r="B765" s="59"/>
      <c r="C765" s="152" t="s">
        <v>187</v>
      </c>
      <c r="D765" s="152" t="s">
        <v>189</v>
      </c>
      <c r="E765" s="153" t="s">
        <v>20</v>
      </c>
      <c r="F765" s="153">
        <v>0</v>
      </c>
      <c r="G765" s="145">
        <f>F765*$G$4</f>
        <v>0</v>
      </c>
      <c r="H765" s="145">
        <f>G765-I765</f>
        <v>0</v>
      </c>
      <c r="I765" s="145">
        <f>G765*$I$4</f>
        <v>0</v>
      </c>
      <c r="J765" s="153">
        <v>0</v>
      </c>
      <c r="K765" s="145">
        <f>J765*$K$4</f>
        <v>0</v>
      </c>
      <c r="L765" s="145">
        <f>K765-M765</f>
        <v>0</v>
      </c>
      <c r="M765" s="154">
        <f>K765*$M$4</f>
        <v>0</v>
      </c>
      <c r="N765" s="109"/>
      <c r="O765" s="155"/>
      <c r="P765" s="252">
        <f>Q765-Q764</f>
        <v>0</v>
      </c>
      <c r="Q765" s="252">
        <f>IF(SUM($J763:$J765)&gt;500000,(500000*0.2)-((SUM($I763:$I765)+SUM($M763:$M765))),IF(SUM($J763:$J765)+SUM($F763:$F765)&gt;500000,(SUM($J763:$J765)*0.2)+((500000-SUM($J763:$J765))*0.05)-(SUM($I763:$I765)+SUM($M763:$M765)),IF(SUM($J763:$J765)+SUM($F763:$F765)&lt;500000,((SUM($J763:$J765)*0.2)+(SUM($F763:$F765)*0.05))-(SUM($I763:$I765)+SUM($M763:$M765)),"n/a")))</f>
        <v>0</v>
      </c>
      <c r="R765" s="66">
        <f>SUM(Q765-H765-L765)</f>
        <v>0</v>
      </c>
    </row>
    <row r="766" spans="1:18" s="112" customFormat="1" ht="27" customHeight="1" x14ac:dyDescent="0.25">
      <c r="A766" s="87" t="s">
        <v>23</v>
      </c>
      <c r="B766" s="41"/>
      <c r="C766" s="115" t="s">
        <v>187</v>
      </c>
      <c r="D766" s="115" t="s">
        <v>189</v>
      </c>
      <c r="E766" s="109" t="s">
        <v>20</v>
      </c>
      <c r="F766" s="109">
        <v>0</v>
      </c>
      <c r="G766" s="110">
        <f>F766*$G$4</f>
        <v>0</v>
      </c>
      <c r="H766" s="110">
        <f>G766-I766</f>
        <v>0</v>
      </c>
      <c r="I766" s="110">
        <f>G766*$I$4</f>
        <v>0</v>
      </c>
      <c r="J766" s="109">
        <v>0</v>
      </c>
      <c r="K766" s="110">
        <f>J766*$K$4</f>
        <v>0</v>
      </c>
      <c r="L766" s="110">
        <f>K766-M766</f>
        <v>0</v>
      </c>
      <c r="M766" s="111">
        <f>K766*$M$4</f>
        <v>0</v>
      </c>
      <c r="N766" s="109"/>
      <c r="O766" s="123"/>
      <c r="P766" s="212">
        <f>Q766-Q768</f>
        <v>0</v>
      </c>
      <c r="Q766" s="212">
        <f>IF(SUM($J764:$J766)&gt;500000,(500000*0.2)-((SUM($I764:$I766)+SUM($M764:$M766))),IF(SUM($J764:$J766)+SUM($F764:$F766)&gt;500000,(SUM($J764:$J766)*0.2)+((500000-SUM($J764:$J766))*0.05)-(SUM($I764:$I766)+SUM($M764:$M766)),IF(SUM($J764:$J766)+SUM($F764:$F766)&lt;500000,((SUM($J764:$J766)*0.2)+(SUM($F764:$F766)*0.05))-(SUM($I764:$I766)+SUM($M764:$M766)),"n/a")))</f>
        <v>0</v>
      </c>
      <c r="R766" s="42">
        <f>SUM(Q766-H766-L766)</f>
        <v>0</v>
      </c>
    </row>
    <row r="767" spans="1:18" s="112" customFormat="1" ht="27" customHeight="1" x14ac:dyDescent="0.2">
      <c r="A767" s="151" t="s">
        <v>24</v>
      </c>
      <c r="B767" s="22"/>
      <c r="C767" s="151" t="s">
        <v>187</v>
      </c>
      <c r="D767" s="151" t="s">
        <v>189</v>
      </c>
      <c r="E767" s="151"/>
      <c r="F767" s="156">
        <f t="shared" ref="F767:M767" si="129">SUM(F763:F766)</f>
        <v>0</v>
      </c>
      <c r="G767" s="157">
        <f t="shared" si="129"/>
        <v>0</v>
      </c>
      <c r="H767" s="157">
        <f t="shared" si="129"/>
        <v>0</v>
      </c>
      <c r="I767" s="157">
        <f t="shared" si="129"/>
        <v>0</v>
      </c>
      <c r="J767" s="156">
        <f t="shared" si="129"/>
        <v>0</v>
      </c>
      <c r="K767" s="157">
        <f t="shared" si="129"/>
        <v>0</v>
      </c>
      <c r="L767" s="157">
        <f t="shared" si="129"/>
        <v>0</v>
      </c>
      <c r="M767" s="158">
        <f t="shared" si="129"/>
        <v>0</v>
      </c>
      <c r="N767" s="120"/>
      <c r="O767" s="159"/>
      <c r="P767" s="157">
        <f>SUM(P763:P766)</f>
        <v>0</v>
      </c>
      <c r="Q767" s="157"/>
      <c r="R767" s="23">
        <f>SUM(R764:R766)</f>
        <v>0</v>
      </c>
    </row>
    <row r="768" spans="1:18" s="28" customFormat="1" ht="4.1500000000000004" customHeight="1" x14ac:dyDescent="0.2">
      <c r="A768" s="68"/>
      <c r="B768" s="60"/>
      <c r="C768" s="70"/>
      <c r="D768" s="70"/>
      <c r="E768" s="70"/>
      <c r="F768" s="70"/>
      <c r="G768" s="71"/>
      <c r="H768" s="71"/>
      <c r="I768" s="71"/>
      <c r="J768" s="70"/>
      <c r="K768" s="71"/>
      <c r="L768" s="71"/>
      <c r="M768" s="71"/>
      <c r="N768" s="38"/>
      <c r="O768" s="35"/>
      <c r="P768" s="73"/>
      <c r="Q768" s="74"/>
      <c r="R768" s="69"/>
    </row>
    <row r="769" spans="1:18" s="112" customFormat="1" ht="27" customHeight="1" x14ac:dyDescent="0.25">
      <c r="A769" s="84" t="s">
        <v>19</v>
      </c>
      <c r="B769" s="41"/>
      <c r="C769" s="108" t="s">
        <v>187</v>
      </c>
      <c r="D769" s="108" t="s">
        <v>190</v>
      </c>
      <c r="E769" s="109" t="s">
        <v>20</v>
      </c>
      <c r="F769" s="109">
        <v>0</v>
      </c>
      <c r="G769" s="110">
        <f>F769*$G$4</f>
        <v>0</v>
      </c>
      <c r="H769" s="110">
        <f>G769-I769</f>
        <v>0</v>
      </c>
      <c r="I769" s="110">
        <f>G769*$I$4</f>
        <v>0</v>
      </c>
      <c r="J769" s="109">
        <v>0</v>
      </c>
      <c r="K769" s="110">
        <f>J769*$K$4</f>
        <v>0</v>
      </c>
      <c r="L769" s="110">
        <f>K769-M769</f>
        <v>0</v>
      </c>
      <c r="M769" s="111">
        <f>K769*$M$4</f>
        <v>0</v>
      </c>
      <c r="N769" s="109"/>
      <c r="O769" s="123"/>
      <c r="P769" s="212">
        <f>Q769</f>
        <v>0</v>
      </c>
      <c r="Q769" s="212">
        <f>IF($J769&gt;500000,(500000*0.2)-($I769+$M769),IF($J769+$F769&gt;500000,($J769*0.2)+((500000-$J769)*0.05)-($I769+$M769),IF($J769+$F769&lt;500000,(($J769*0.2)+($F769*0.05))-($I769+$M769),"n/a")))</f>
        <v>0</v>
      </c>
      <c r="R769" s="42">
        <f>SUM(Q769-H769-L769)</f>
        <v>0</v>
      </c>
    </row>
    <row r="770" spans="1:18" s="112" customFormat="1" ht="27" customHeight="1" thickBot="1" x14ac:dyDescent="0.3">
      <c r="A770" s="85" t="s">
        <v>21</v>
      </c>
      <c r="B770" s="41"/>
      <c r="C770" s="113" t="s">
        <v>187</v>
      </c>
      <c r="D770" s="113" t="s">
        <v>190</v>
      </c>
      <c r="E770" s="109" t="s">
        <v>20</v>
      </c>
      <c r="F770" s="109">
        <v>0</v>
      </c>
      <c r="G770" s="110">
        <f>F770*$G$4</f>
        <v>0</v>
      </c>
      <c r="H770" s="110">
        <f>G770-I770</f>
        <v>0</v>
      </c>
      <c r="I770" s="110">
        <f>G770*$I$4</f>
        <v>0</v>
      </c>
      <c r="J770" s="109">
        <v>0</v>
      </c>
      <c r="K770" s="110">
        <f>J770*$K$4</f>
        <v>0</v>
      </c>
      <c r="L770" s="110">
        <f>K770-M770</f>
        <v>0</v>
      </c>
      <c r="M770" s="111">
        <f>K770*$M$4</f>
        <v>0</v>
      </c>
      <c r="N770" s="109"/>
      <c r="O770" s="123"/>
      <c r="P770" s="212">
        <f>Q770-Q769</f>
        <v>0</v>
      </c>
      <c r="Q770" s="212">
        <f>IF(SUM($J769:$J770)&gt;500000,(500000*0.2)-((SUM($I769:$I770)+SUM($M769:$M770))),IF(SUM($J769:$J770)+SUM($F769:$F770)&gt;500000,(SUM($J769:$J770)*0.2)+((500000-SUM($J769:$J770))*0.05)-(SUM($I769:$I770)+SUM($M769:$M770)),IF(SUM($J769:$J770)+SUM($F769:$F770)&lt;500000,((SUM($J769:$J770)*0.2)+(SUM($F769:$F770)*0.05))-(SUM($I769:$I770)+SUM($M769:$M770)),"n/a")))</f>
        <v>0</v>
      </c>
      <c r="R770" s="42">
        <f>SUM(Q770-H770-L770)</f>
        <v>0</v>
      </c>
    </row>
    <row r="771" spans="1:18" s="112" customFormat="1" ht="27" customHeight="1" thickBot="1" x14ac:dyDescent="0.3">
      <c r="A771" s="150" t="s">
        <v>22</v>
      </c>
      <c r="B771" s="59"/>
      <c r="C771" s="152" t="s">
        <v>187</v>
      </c>
      <c r="D771" s="152" t="s">
        <v>190</v>
      </c>
      <c r="E771" s="153" t="s">
        <v>20</v>
      </c>
      <c r="F771" s="153">
        <v>0</v>
      </c>
      <c r="G771" s="145">
        <f>F771*$G$4</f>
        <v>0</v>
      </c>
      <c r="H771" s="145">
        <f>G771-I771</f>
        <v>0</v>
      </c>
      <c r="I771" s="145">
        <f>G771*$I$4</f>
        <v>0</v>
      </c>
      <c r="J771" s="153">
        <v>0</v>
      </c>
      <c r="K771" s="145">
        <f>J771*$K$4</f>
        <v>0</v>
      </c>
      <c r="L771" s="145">
        <f>K771-M771</f>
        <v>0</v>
      </c>
      <c r="M771" s="154">
        <f>K771*$M$4</f>
        <v>0</v>
      </c>
      <c r="N771" s="109"/>
      <c r="O771" s="155"/>
      <c r="P771" s="252">
        <f>Q771-Q770</f>
        <v>0</v>
      </c>
      <c r="Q771" s="252">
        <f>IF(SUM($J769:$J771)&gt;500000,(500000*0.2)-((SUM($I769:$I771)+SUM($M769:$M771))),IF(SUM($J769:$J771)+SUM($F769:$F771)&gt;500000,(SUM($J769:$J771)*0.2)+((500000-SUM($J769:$J771))*0.05)-(SUM($I769:$I771)+SUM($M769:$M771)),IF(SUM($J769:$J771)+SUM($F769:$F771)&lt;500000,((SUM($J769:$J771)*0.2)+(SUM($F769:$F771)*0.05))-(SUM($I769:$I771)+SUM($M769:$M771)),"n/a")))</f>
        <v>0</v>
      </c>
      <c r="R771" s="66">
        <f>SUM(Q771-H771-L771)</f>
        <v>0</v>
      </c>
    </row>
    <row r="772" spans="1:18" s="112" customFormat="1" ht="27" customHeight="1" x14ac:dyDescent="0.25">
      <c r="A772" s="87" t="s">
        <v>23</v>
      </c>
      <c r="B772" s="41"/>
      <c r="C772" s="115" t="s">
        <v>187</v>
      </c>
      <c r="D772" s="115" t="s">
        <v>190</v>
      </c>
      <c r="E772" s="109" t="s">
        <v>20</v>
      </c>
      <c r="F772" s="109">
        <v>0</v>
      </c>
      <c r="G772" s="110">
        <f>F772*$G$4</f>
        <v>0</v>
      </c>
      <c r="H772" s="110">
        <f>G772-I772</f>
        <v>0</v>
      </c>
      <c r="I772" s="110">
        <f>G772*$I$4</f>
        <v>0</v>
      </c>
      <c r="J772" s="109">
        <v>0</v>
      </c>
      <c r="K772" s="110">
        <f>J772*$K$4</f>
        <v>0</v>
      </c>
      <c r="L772" s="110">
        <f>K772-M772</f>
        <v>0</v>
      </c>
      <c r="M772" s="111">
        <f>K772*$M$4</f>
        <v>0</v>
      </c>
      <c r="N772" s="109"/>
      <c r="O772" s="123"/>
      <c r="P772" s="212">
        <f>Q772-Q774</f>
        <v>0</v>
      </c>
      <c r="Q772" s="212">
        <f>IF(SUM($J770:$J772)&gt;500000,(500000*0.2)-((SUM($I770:$I772)+SUM($M770:$M772))),IF(SUM($J770:$J772)+SUM($F770:$F772)&gt;500000,(SUM($J770:$J772)*0.2)+((500000-SUM($J770:$J772))*0.05)-(SUM($I770:$I772)+SUM($M770:$M772)),IF(SUM($J770:$J772)+SUM($F770:$F772)&lt;500000,((SUM($J770:$J772)*0.2)+(SUM($F770:$F772)*0.05))-(SUM($I770:$I772)+SUM($M770:$M772)),"n/a")))</f>
        <v>0</v>
      </c>
      <c r="R772" s="42">
        <f>SUM(Q772-H772-L772)</f>
        <v>0</v>
      </c>
    </row>
    <row r="773" spans="1:18" s="112" customFormat="1" ht="27" customHeight="1" x14ac:dyDescent="0.2">
      <c r="A773" s="151" t="s">
        <v>24</v>
      </c>
      <c r="B773" s="22"/>
      <c r="C773" s="151" t="s">
        <v>187</v>
      </c>
      <c r="D773" s="151" t="s">
        <v>190</v>
      </c>
      <c r="E773" s="151"/>
      <c r="F773" s="156">
        <f t="shared" ref="F773:M773" si="130">SUM(F769:F772)</f>
        <v>0</v>
      </c>
      <c r="G773" s="157">
        <f t="shared" si="130"/>
        <v>0</v>
      </c>
      <c r="H773" s="157">
        <f t="shared" si="130"/>
        <v>0</v>
      </c>
      <c r="I773" s="157">
        <f t="shared" si="130"/>
        <v>0</v>
      </c>
      <c r="J773" s="156">
        <f t="shared" si="130"/>
        <v>0</v>
      </c>
      <c r="K773" s="157">
        <f t="shared" si="130"/>
        <v>0</v>
      </c>
      <c r="L773" s="157">
        <f t="shared" si="130"/>
        <v>0</v>
      </c>
      <c r="M773" s="158">
        <f t="shared" si="130"/>
        <v>0</v>
      </c>
      <c r="N773" s="120"/>
      <c r="O773" s="159"/>
      <c r="P773" s="157">
        <f>SUM(P769:P772)</f>
        <v>0</v>
      </c>
      <c r="Q773" s="157"/>
      <c r="R773" s="23">
        <f>SUM(R770:R772)</f>
        <v>0</v>
      </c>
    </row>
    <row r="774" spans="1:18" s="28" customFormat="1" ht="4.1500000000000004" customHeight="1" x14ac:dyDescent="0.2">
      <c r="A774" s="68"/>
      <c r="B774" s="60"/>
      <c r="C774" s="70"/>
      <c r="D774" s="70"/>
      <c r="E774" s="70"/>
      <c r="F774" s="70"/>
      <c r="G774" s="71"/>
      <c r="H774" s="71"/>
      <c r="I774" s="71"/>
      <c r="J774" s="70"/>
      <c r="K774" s="71"/>
      <c r="L774" s="71"/>
      <c r="M774" s="71"/>
      <c r="N774" s="38"/>
      <c r="O774" s="35"/>
      <c r="P774" s="73"/>
      <c r="Q774" s="74"/>
      <c r="R774" s="69"/>
    </row>
    <row r="775" spans="1:18" s="112" customFormat="1" ht="27" customHeight="1" x14ac:dyDescent="0.25">
      <c r="A775" s="84" t="s">
        <v>19</v>
      </c>
      <c r="B775" s="41"/>
      <c r="C775" s="108" t="s">
        <v>187</v>
      </c>
      <c r="D775" s="108" t="s">
        <v>191</v>
      </c>
      <c r="E775" s="109" t="s">
        <v>20</v>
      </c>
      <c r="F775" s="109">
        <v>0</v>
      </c>
      <c r="G775" s="110">
        <f>F775*$G$4</f>
        <v>0</v>
      </c>
      <c r="H775" s="110">
        <f>G775-I775</f>
        <v>0</v>
      </c>
      <c r="I775" s="110">
        <f>G775*$I$4</f>
        <v>0</v>
      </c>
      <c r="J775" s="109">
        <v>0</v>
      </c>
      <c r="K775" s="110">
        <f>J775*$K$4</f>
        <v>0</v>
      </c>
      <c r="L775" s="110">
        <f>K775-M775</f>
        <v>0</v>
      </c>
      <c r="M775" s="111">
        <f>K775*$M$4</f>
        <v>0</v>
      </c>
      <c r="N775" s="109"/>
      <c r="O775" s="123"/>
      <c r="P775" s="212">
        <f>Q775</f>
        <v>0</v>
      </c>
      <c r="Q775" s="212">
        <f>IF($J775&gt;500000,(500000*0.2)-($I775+$M775),IF($J775+$F775&gt;500000,($J775*0.2)+((500000-$J775)*0.05)-($I775+$M775),IF($J775+$F775&lt;500000,(($J775*0.2)+($F775*0.05))-($I775+$M775),"n/a")))</f>
        <v>0</v>
      </c>
      <c r="R775" s="42">
        <f>SUM(Q775-H775-L775)</f>
        <v>0</v>
      </c>
    </row>
    <row r="776" spans="1:18" s="112" customFormat="1" ht="27" customHeight="1" thickBot="1" x14ac:dyDescent="0.3">
      <c r="A776" s="85" t="s">
        <v>21</v>
      </c>
      <c r="B776" s="41"/>
      <c r="C776" s="113" t="s">
        <v>187</v>
      </c>
      <c r="D776" s="113" t="s">
        <v>191</v>
      </c>
      <c r="E776" s="109" t="s">
        <v>20</v>
      </c>
      <c r="F776" s="109">
        <v>0</v>
      </c>
      <c r="G776" s="110">
        <f>F776*$G$4</f>
        <v>0</v>
      </c>
      <c r="H776" s="110">
        <f>G776-I776</f>
        <v>0</v>
      </c>
      <c r="I776" s="110">
        <f>G776*$I$4</f>
        <v>0</v>
      </c>
      <c r="J776" s="109">
        <v>0</v>
      </c>
      <c r="K776" s="110">
        <f>J776*$K$4</f>
        <v>0</v>
      </c>
      <c r="L776" s="110">
        <f>K776-M776</f>
        <v>0</v>
      </c>
      <c r="M776" s="111">
        <f>K776*$M$4</f>
        <v>0</v>
      </c>
      <c r="N776" s="109"/>
      <c r="O776" s="123"/>
      <c r="P776" s="212">
        <f>Q776-Q775</f>
        <v>0</v>
      </c>
      <c r="Q776" s="212">
        <f>IF(SUM($J775:$J776)&gt;500000,(500000*0.2)-((SUM($I775:$I776)+SUM($M775:$M776))),IF(SUM($J775:$J776)+SUM($F775:$F776)&gt;500000,(SUM($J775:$J776)*0.2)+((500000-SUM($J775:$J776))*0.05)-(SUM($I775:$I776)+SUM($M775:$M776)),IF(SUM($J775:$J776)+SUM($F775:$F776)&lt;500000,((SUM($J775:$J776)*0.2)+(SUM($F775:$F776)*0.05))-(SUM($I775:$I776)+SUM($M775:$M776)),"n/a")))</f>
        <v>0</v>
      </c>
      <c r="R776" s="42">
        <f>SUM(Q776-H776-L776)</f>
        <v>0</v>
      </c>
    </row>
    <row r="777" spans="1:18" s="112" customFormat="1" ht="27" customHeight="1" thickBot="1" x14ac:dyDescent="0.3">
      <c r="A777" s="150" t="s">
        <v>22</v>
      </c>
      <c r="B777" s="59"/>
      <c r="C777" s="152" t="s">
        <v>187</v>
      </c>
      <c r="D777" s="152" t="s">
        <v>191</v>
      </c>
      <c r="E777" s="153" t="s">
        <v>20</v>
      </c>
      <c r="F777" s="153">
        <v>0</v>
      </c>
      <c r="G777" s="145">
        <f>F777*$G$4</f>
        <v>0</v>
      </c>
      <c r="H777" s="145">
        <f>G777-I777</f>
        <v>0</v>
      </c>
      <c r="I777" s="145">
        <f>G777*$I$4</f>
        <v>0</v>
      </c>
      <c r="J777" s="153">
        <v>0</v>
      </c>
      <c r="K777" s="145">
        <f>J777*$K$4</f>
        <v>0</v>
      </c>
      <c r="L777" s="145">
        <f>K777-M777</f>
        <v>0</v>
      </c>
      <c r="M777" s="154">
        <f>K777*$M$4</f>
        <v>0</v>
      </c>
      <c r="N777" s="109"/>
      <c r="O777" s="155"/>
      <c r="P777" s="252">
        <f>Q777-Q776</f>
        <v>0</v>
      </c>
      <c r="Q777" s="252">
        <f>IF(SUM($J775:$J777)&gt;500000,(500000*0.2)-((SUM($I775:$I777)+SUM($M775:$M777))),IF(SUM($J775:$J777)+SUM($F775:$F777)&gt;500000,(SUM($J775:$J777)*0.2)+((500000-SUM($J775:$J777))*0.05)-(SUM($I775:$I777)+SUM($M775:$M777)),IF(SUM($J775:$J777)+SUM($F775:$F777)&lt;500000,((SUM($J775:$J777)*0.2)+(SUM($F775:$F777)*0.05))-(SUM($I775:$I777)+SUM($M775:$M777)),"n/a")))</f>
        <v>0</v>
      </c>
      <c r="R777" s="66">
        <f>SUM(Q777-H777-L777)</f>
        <v>0</v>
      </c>
    </row>
    <row r="778" spans="1:18" s="112" customFormat="1" ht="27" customHeight="1" x14ac:dyDescent="0.25">
      <c r="A778" s="87" t="s">
        <v>23</v>
      </c>
      <c r="B778" s="41"/>
      <c r="C778" s="115" t="s">
        <v>187</v>
      </c>
      <c r="D778" s="115" t="s">
        <v>191</v>
      </c>
      <c r="E778" s="109" t="s">
        <v>20</v>
      </c>
      <c r="F778" s="109">
        <v>0</v>
      </c>
      <c r="G778" s="110">
        <f>F778*$G$4</f>
        <v>0</v>
      </c>
      <c r="H778" s="110">
        <f>G778-I778</f>
        <v>0</v>
      </c>
      <c r="I778" s="110">
        <f>G778*$I$4</f>
        <v>0</v>
      </c>
      <c r="J778" s="109">
        <v>0</v>
      </c>
      <c r="K778" s="110">
        <f>J778*$K$4</f>
        <v>0</v>
      </c>
      <c r="L778" s="110">
        <f>K778-M778</f>
        <v>0</v>
      </c>
      <c r="M778" s="111">
        <f>K778*$M$4</f>
        <v>0</v>
      </c>
      <c r="N778" s="109"/>
      <c r="O778" s="123"/>
      <c r="P778" s="212">
        <f>Q778-Q780</f>
        <v>0</v>
      </c>
      <c r="Q778" s="212">
        <f>IF(SUM($J776:$J778)&gt;500000,(500000*0.2)-((SUM($I776:$I778)+SUM($M776:$M778))),IF(SUM($J776:$J778)+SUM($F776:$F778)&gt;500000,(SUM($J776:$J778)*0.2)+((500000-SUM($J776:$J778))*0.05)-(SUM($I776:$I778)+SUM($M776:$M778)),IF(SUM($J776:$J778)+SUM($F776:$F778)&lt;500000,((SUM($J776:$J778)*0.2)+(SUM($F776:$F778)*0.05))-(SUM($I776:$I778)+SUM($M776:$M778)),"n/a")))</f>
        <v>0</v>
      </c>
      <c r="R778" s="42">
        <f>SUM(Q778-H778-L778)</f>
        <v>0</v>
      </c>
    </row>
    <row r="779" spans="1:18" s="112" customFormat="1" ht="27" customHeight="1" x14ac:dyDescent="0.2">
      <c r="A779" s="151" t="s">
        <v>24</v>
      </c>
      <c r="B779" s="22"/>
      <c r="C779" s="151" t="s">
        <v>187</v>
      </c>
      <c r="D779" s="151" t="s">
        <v>191</v>
      </c>
      <c r="E779" s="151"/>
      <c r="F779" s="156">
        <f t="shared" ref="F779:M779" si="131">SUM(F775:F778)</f>
        <v>0</v>
      </c>
      <c r="G779" s="157">
        <f t="shared" si="131"/>
        <v>0</v>
      </c>
      <c r="H779" s="157">
        <f t="shared" si="131"/>
        <v>0</v>
      </c>
      <c r="I779" s="157">
        <f t="shared" si="131"/>
        <v>0</v>
      </c>
      <c r="J779" s="156">
        <f t="shared" si="131"/>
        <v>0</v>
      </c>
      <c r="K779" s="157">
        <f t="shared" si="131"/>
        <v>0</v>
      </c>
      <c r="L779" s="157">
        <f t="shared" si="131"/>
        <v>0</v>
      </c>
      <c r="M779" s="158">
        <f t="shared" si="131"/>
        <v>0</v>
      </c>
      <c r="N779" s="120"/>
      <c r="O779" s="159"/>
      <c r="P779" s="157">
        <f>SUM(P775:P778)</f>
        <v>0</v>
      </c>
      <c r="Q779" s="157"/>
      <c r="R779" s="23">
        <f>SUM(R776:R778)</f>
        <v>0</v>
      </c>
    </row>
    <row r="780" spans="1:18" s="28" customFormat="1" ht="4.1500000000000004" customHeight="1" x14ac:dyDescent="0.2">
      <c r="A780" s="68"/>
      <c r="B780" s="60"/>
      <c r="C780" s="70"/>
      <c r="D780" s="70"/>
      <c r="E780" s="70"/>
      <c r="F780" s="70"/>
      <c r="G780" s="71"/>
      <c r="H780" s="71"/>
      <c r="I780" s="71"/>
      <c r="J780" s="70"/>
      <c r="K780" s="71"/>
      <c r="L780" s="71"/>
      <c r="M780" s="71"/>
      <c r="N780" s="38"/>
      <c r="O780" s="35"/>
      <c r="P780" s="73"/>
      <c r="Q780" s="74"/>
      <c r="R780" s="69"/>
    </row>
    <row r="781" spans="1:18" s="112" customFormat="1" ht="27" customHeight="1" x14ac:dyDescent="0.25">
      <c r="A781" s="84" t="s">
        <v>19</v>
      </c>
      <c r="B781" s="41"/>
      <c r="C781" s="108" t="s">
        <v>187</v>
      </c>
      <c r="D781" s="108" t="s">
        <v>192</v>
      </c>
      <c r="E781" s="109" t="s">
        <v>20</v>
      </c>
      <c r="F781" s="109">
        <v>0</v>
      </c>
      <c r="G781" s="110">
        <f>F781*$G$4</f>
        <v>0</v>
      </c>
      <c r="H781" s="110">
        <f>G781-I781</f>
        <v>0</v>
      </c>
      <c r="I781" s="110">
        <f>G781*$I$4</f>
        <v>0</v>
      </c>
      <c r="J781" s="109">
        <v>0</v>
      </c>
      <c r="K781" s="110">
        <f>J781*$K$4</f>
        <v>0</v>
      </c>
      <c r="L781" s="110">
        <f>K781-M781</f>
        <v>0</v>
      </c>
      <c r="M781" s="111">
        <f>K781*$M$4</f>
        <v>0</v>
      </c>
      <c r="N781" s="109"/>
      <c r="O781" s="123"/>
      <c r="P781" s="212">
        <f>Q781</f>
        <v>0</v>
      </c>
      <c r="Q781" s="212">
        <f>IF($J781&gt;500000,(500000*0.2)-($I781+$M781),IF($J781+$F781&gt;500000,($J781*0.2)+((500000-$J781)*0.05)-($I781+$M781),IF($J781+$F781&lt;500000,(($J781*0.2)+($F781*0.05))-($I781+$M781),"n/a")))</f>
        <v>0</v>
      </c>
      <c r="R781" s="42">
        <f>SUM(Q781-H781-L781)</f>
        <v>0</v>
      </c>
    </row>
    <row r="782" spans="1:18" s="112" customFormat="1" ht="27" customHeight="1" thickBot="1" x14ac:dyDescent="0.3">
      <c r="A782" s="85" t="s">
        <v>21</v>
      </c>
      <c r="B782" s="41"/>
      <c r="C782" s="113" t="s">
        <v>187</v>
      </c>
      <c r="D782" s="113" t="s">
        <v>192</v>
      </c>
      <c r="E782" s="109" t="s">
        <v>20</v>
      </c>
      <c r="F782" s="109">
        <v>0</v>
      </c>
      <c r="G782" s="110">
        <f>F782*$G$4</f>
        <v>0</v>
      </c>
      <c r="H782" s="110">
        <f>G782-I782</f>
        <v>0</v>
      </c>
      <c r="I782" s="110">
        <f>G782*$I$4</f>
        <v>0</v>
      </c>
      <c r="J782" s="109">
        <v>0</v>
      </c>
      <c r="K782" s="110">
        <f>J782*$K$4</f>
        <v>0</v>
      </c>
      <c r="L782" s="110">
        <f>K782-M782</f>
        <v>0</v>
      </c>
      <c r="M782" s="111">
        <f>K782*$M$4</f>
        <v>0</v>
      </c>
      <c r="N782" s="109"/>
      <c r="O782" s="123"/>
      <c r="P782" s="212">
        <f>Q782-Q781</f>
        <v>0</v>
      </c>
      <c r="Q782" s="212">
        <f>IF(SUM($J781:$J782)&gt;500000,(500000*0.2)-((SUM($I781:$I782)+SUM($M781:$M782))),IF(SUM($J781:$J782)+SUM($F781:$F782)&gt;500000,(SUM($J781:$J782)*0.2)+((500000-SUM($J781:$J782))*0.05)-(SUM($I781:$I782)+SUM($M781:$M782)),IF(SUM($J781:$J782)+SUM($F781:$F782)&lt;500000,((SUM($J781:$J782)*0.2)+(SUM($F781:$F782)*0.05))-(SUM($I781:$I782)+SUM($M781:$M782)),"n/a")))</f>
        <v>0</v>
      </c>
      <c r="R782" s="42">
        <f>SUM(Q782-H782-L782)</f>
        <v>0</v>
      </c>
    </row>
    <row r="783" spans="1:18" s="112" customFormat="1" ht="27" customHeight="1" thickBot="1" x14ac:dyDescent="0.3">
      <c r="A783" s="150" t="s">
        <v>22</v>
      </c>
      <c r="B783" s="59"/>
      <c r="C783" s="152" t="s">
        <v>187</v>
      </c>
      <c r="D783" s="152" t="s">
        <v>192</v>
      </c>
      <c r="E783" s="153" t="s">
        <v>20</v>
      </c>
      <c r="F783" s="153">
        <v>0</v>
      </c>
      <c r="G783" s="145">
        <f>F783*$G$4</f>
        <v>0</v>
      </c>
      <c r="H783" s="145">
        <f>G783-I783</f>
        <v>0</v>
      </c>
      <c r="I783" s="145">
        <f>G783*$I$4</f>
        <v>0</v>
      </c>
      <c r="J783" s="153">
        <v>0</v>
      </c>
      <c r="K783" s="145">
        <f>J783*$K$4</f>
        <v>0</v>
      </c>
      <c r="L783" s="145">
        <f>K783-M783</f>
        <v>0</v>
      </c>
      <c r="M783" s="154">
        <f>K783*$M$4</f>
        <v>0</v>
      </c>
      <c r="N783" s="109"/>
      <c r="O783" s="155"/>
      <c r="P783" s="252">
        <f>Q783-Q782</f>
        <v>0</v>
      </c>
      <c r="Q783" s="252">
        <f>IF(SUM($J781:$J783)&gt;500000,(500000*0.2)-((SUM($I781:$I783)+SUM($M781:$M783))),IF(SUM($J781:$J783)+SUM($F781:$F783)&gt;500000,(SUM($J781:$J783)*0.2)+((500000-SUM($J781:$J783))*0.05)-(SUM($I781:$I783)+SUM($M781:$M783)),IF(SUM($J781:$J783)+SUM($F781:$F783)&lt;500000,((SUM($J781:$J783)*0.2)+(SUM($F781:$F783)*0.05))-(SUM($I781:$I783)+SUM($M781:$M783)),"n/a")))</f>
        <v>0</v>
      </c>
      <c r="R783" s="66">
        <f>SUM(Q783-H783-L783)</f>
        <v>0</v>
      </c>
    </row>
    <row r="784" spans="1:18" s="112" customFormat="1" ht="27" customHeight="1" x14ac:dyDescent="0.25">
      <c r="A784" s="87" t="s">
        <v>23</v>
      </c>
      <c r="B784" s="41"/>
      <c r="C784" s="115" t="s">
        <v>187</v>
      </c>
      <c r="D784" s="115" t="s">
        <v>192</v>
      </c>
      <c r="E784" s="109" t="s">
        <v>20</v>
      </c>
      <c r="F784" s="109">
        <v>0</v>
      </c>
      <c r="G784" s="110">
        <f>F784*$G$4</f>
        <v>0</v>
      </c>
      <c r="H784" s="110">
        <f>G784-I784</f>
        <v>0</v>
      </c>
      <c r="I784" s="110">
        <f>G784*$I$4</f>
        <v>0</v>
      </c>
      <c r="J784" s="109">
        <v>0</v>
      </c>
      <c r="K784" s="110">
        <f>J784*$K$4</f>
        <v>0</v>
      </c>
      <c r="L784" s="110">
        <f>K784-M784</f>
        <v>0</v>
      </c>
      <c r="M784" s="111">
        <f>K784*$M$4</f>
        <v>0</v>
      </c>
      <c r="N784" s="109"/>
      <c r="O784" s="123"/>
      <c r="P784" s="212">
        <f>Q784-Q786</f>
        <v>0</v>
      </c>
      <c r="Q784" s="212">
        <f>IF(SUM($J782:$J784)&gt;500000,(500000*0.2)-((SUM($I782:$I784)+SUM($M782:$M784))),IF(SUM($J782:$J784)+SUM($F782:$F784)&gt;500000,(SUM($J782:$J784)*0.2)+((500000-SUM($J782:$J784))*0.05)-(SUM($I782:$I784)+SUM($M782:$M784)),IF(SUM($J782:$J784)+SUM($F782:$F784)&lt;500000,((SUM($J782:$J784)*0.2)+(SUM($F782:$F784)*0.05))-(SUM($I782:$I784)+SUM($M782:$M784)),"n/a")))</f>
        <v>0</v>
      </c>
      <c r="R784" s="42">
        <f>SUM(Q784-H784-L784)</f>
        <v>0</v>
      </c>
    </row>
    <row r="785" spans="1:18" s="112" customFormat="1" ht="27" customHeight="1" x14ac:dyDescent="0.2">
      <c r="A785" s="151" t="s">
        <v>24</v>
      </c>
      <c r="B785" s="22"/>
      <c r="C785" s="151" t="s">
        <v>187</v>
      </c>
      <c r="D785" s="151" t="s">
        <v>192</v>
      </c>
      <c r="E785" s="151"/>
      <c r="F785" s="156">
        <f t="shared" ref="F785:M785" si="132">SUM(F781:F784)</f>
        <v>0</v>
      </c>
      <c r="G785" s="157">
        <f t="shared" si="132"/>
        <v>0</v>
      </c>
      <c r="H785" s="157">
        <f t="shared" si="132"/>
        <v>0</v>
      </c>
      <c r="I785" s="157">
        <f t="shared" si="132"/>
        <v>0</v>
      </c>
      <c r="J785" s="156">
        <f t="shared" si="132"/>
        <v>0</v>
      </c>
      <c r="K785" s="157">
        <f t="shared" si="132"/>
        <v>0</v>
      </c>
      <c r="L785" s="157">
        <f t="shared" si="132"/>
        <v>0</v>
      </c>
      <c r="M785" s="158">
        <f t="shared" si="132"/>
        <v>0</v>
      </c>
      <c r="N785" s="120"/>
      <c r="O785" s="159"/>
      <c r="P785" s="157">
        <f>SUM(P781:P784)</f>
        <v>0</v>
      </c>
      <c r="Q785" s="157"/>
      <c r="R785" s="23">
        <f>SUM(R782:R784)</f>
        <v>0</v>
      </c>
    </row>
    <row r="786" spans="1:18" s="28" customFormat="1" ht="4.1500000000000004" customHeight="1" x14ac:dyDescent="0.2">
      <c r="A786" s="68"/>
      <c r="B786" s="60"/>
      <c r="C786" s="70"/>
      <c r="D786" s="70"/>
      <c r="E786" s="70"/>
      <c r="F786" s="70"/>
      <c r="G786" s="71"/>
      <c r="H786" s="71"/>
      <c r="I786" s="71"/>
      <c r="J786" s="70"/>
      <c r="K786" s="71"/>
      <c r="L786" s="71"/>
      <c r="M786" s="71"/>
      <c r="N786" s="38"/>
      <c r="O786" s="68"/>
      <c r="P786" s="73"/>
      <c r="Q786" s="74"/>
      <c r="R786" s="69"/>
    </row>
    <row r="787" spans="1:18" s="149" customFormat="1" ht="27" customHeight="1" x14ac:dyDescent="0.25">
      <c r="A787" s="140" t="s">
        <v>19</v>
      </c>
      <c r="B787" s="24"/>
      <c r="C787" s="141" t="s">
        <v>193</v>
      </c>
      <c r="D787" s="141" t="s">
        <v>194</v>
      </c>
      <c r="E787" s="141" t="s">
        <v>20</v>
      </c>
      <c r="F787" s="141">
        <v>17770</v>
      </c>
      <c r="G787" s="259">
        <f>F787*$G$4</f>
        <v>888.5</v>
      </c>
      <c r="H787" s="259">
        <f>G787-I787</f>
        <v>861.84500000000003</v>
      </c>
      <c r="I787" s="259">
        <f>G787*$I$4</f>
        <v>26.654999999999998</v>
      </c>
      <c r="J787" s="141">
        <v>0</v>
      </c>
      <c r="K787" s="259">
        <f>J787*$K$4</f>
        <v>0</v>
      </c>
      <c r="L787" s="259">
        <f>K787-M787</f>
        <v>0</v>
      </c>
      <c r="M787" s="260">
        <f>K787*$M$4</f>
        <v>0</v>
      </c>
      <c r="N787" s="141"/>
      <c r="O787" s="261"/>
      <c r="P787" s="262">
        <f>Q787</f>
        <v>861.84500000000003</v>
      </c>
      <c r="Q787" s="262">
        <f>IF($J787&gt;500000,(500000*0.2)-($I787+$M787),IF($J787+$F787&gt;500000,($J787*0.2)+((500000-$J787)*0.05)-($I787+$M787),IF($J787+$F787&lt;500000,(($J787*0.2)+($F787*0.05))-($I787+$M787),"n/a")))</f>
        <v>861.84500000000003</v>
      </c>
      <c r="R787" s="34">
        <f>SUM(Q787-H787-L787)</f>
        <v>0</v>
      </c>
    </row>
    <row r="788" spans="1:18" s="149" customFormat="1" ht="27" customHeight="1" thickBot="1" x14ac:dyDescent="0.3">
      <c r="A788" s="140" t="s">
        <v>21</v>
      </c>
      <c r="B788" s="77"/>
      <c r="C788" s="141" t="s">
        <v>193</v>
      </c>
      <c r="D788" s="141" t="s">
        <v>194</v>
      </c>
      <c r="E788" s="141" t="s">
        <v>20</v>
      </c>
      <c r="F788" s="141">
        <v>20793</v>
      </c>
      <c r="G788" s="259">
        <f>F788*$G$4</f>
        <v>1039.6500000000001</v>
      </c>
      <c r="H788" s="259">
        <f>G788-I788</f>
        <v>1008.4605000000001</v>
      </c>
      <c r="I788" s="259">
        <f>G788*$I$4</f>
        <v>31.189500000000002</v>
      </c>
      <c r="J788" s="141">
        <v>0</v>
      </c>
      <c r="K788" s="259">
        <f>J788*$K$4</f>
        <v>0</v>
      </c>
      <c r="L788" s="259">
        <f>K788-M788</f>
        <v>0</v>
      </c>
      <c r="M788" s="260">
        <f>K788*$M$4</f>
        <v>0</v>
      </c>
      <c r="N788" s="141"/>
      <c r="O788" s="261"/>
      <c r="P788" s="262">
        <f>Q788-Q787</f>
        <v>1008.4605000000001</v>
      </c>
      <c r="Q788" s="262">
        <f>IF(SUM($J787:$J788)&gt;500000,(500000*0.2)-((SUM($I787:$I788)+SUM($M787:$M788))),IF(SUM($J787:$J788)+SUM($F787:$F788)&gt;500000,(SUM($J787:$J788)*0.2)+((500000-SUM($J787:$J788))*0.05)-(SUM($I787:$I788)+SUM($M787:$M788)),IF(SUM($J787:$J788)+SUM($F787:$F788)&lt;500000,((SUM($J787:$J788)*0.2)+(SUM($F787:$F788)*0.05))-(SUM($I787:$I788)+SUM($M787:$M788)),"n/a")))</f>
        <v>1870.3055000000002</v>
      </c>
      <c r="R788" s="78">
        <f>SUM(Q788-H788-L788)</f>
        <v>861.84500000000003</v>
      </c>
    </row>
    <row r="789" spans="1:18" s="112" customFormat="1" ht="27" customHeight="1" thickBot="1" x14ac:dyDescent="0.25">
      <c r="A789" s="150" t="s">
        <v>22</v>
      </c>
      <c r="B789" s="58"/>
      <c r="C789" s="152" t="s">
        <v>193</v>
      </c>
      <c r="D789" s="152" t="s">
        <v>194</v>
      </c>
      <c r="E789" s="153" t="s">
        <v>20</v>
      </c>
      <c r="F789" s="153">
        <v>0</v>
      </c>
      <c r="G789" s="145">
        <f>F789*$G$4</f>
        <v>0</v>
      </c>
      <c r="H789" s="145">
        <f>G789-I789</f>
        <v>0</v>
      </c>
      <c r="I789" s="145">
        <f>G789*$I$4</f>
        <v>0</v>
      </c>
      <c r="J789" s="153">
        <v>0</v>
      </c>
      <c r="K789" s="145">
        <f>J789*$K$4</f>
        <v>0</v>
      </c>
      <c r="L789" s="145">
        <f>K789-M789</f>
        <v>0</v>
      </c>
      <c r="M789" s="154">
        <f>K789*$M$4</f>
        <v>0</v>
      </c>
      <c r="N789" s="109"/>
      <c r="O789" s="155"/>
      <c r="P789" s="252">
        <f>Q789-Q788</f>
        <v>0</v>
      </c>
      <c r="Q789" s="252">
        <f>IF(SUM($J787:$J789)&gt;500000,(500000*0.2)-((SUM($I787:$I789)+SUM($M787:$M789))),IF(SUM($J787:$J789)+SUM($F787:$F789)&gt;500000,(SUM($J787:$J789)*0.2)+((500000-SUM($J787:$J789))*0.05)-(SUM($I787:$I789)+SUM($M787:$M789)),IF(SUM($J787:$J789)+SUM($F787:$F789)&lt;500000,((SUM($J787:$J789)*0.2)+(SUM($F787:$F789)*0.05))-(SUM($I787:$I789)+SUM($M787:$M789)),"n/a")))</f>
        <v>1870.3055000000002</v>
      </c>
      <c r="R789" s="65">
        <f>SUM(Q789-H789-L789)</f>
        <v>1870.3055000000002</v>
      </c>
    </row>
    <row r="790" spans="1:18" s="112" customFormat="1" ht="27" customHeight="1" x14ac:dyDescent="0.2">
      <c r="A790" s="87" t="s">
        <v>23</v>
      </c>
      <c r="B790" s="24"/>
      <c r="C790" s="115" t="s">
        <v>193</v>
      </c>
      <c r="D790" s="115" t="s">
        <v>194</v>
      </c>
      <c r="E790" s="109" t="s">
        <v>20</v>
      </c>
      <c r="F790" s="109">
        <v>0</v>
      </c>
      <c r="G790" s="110">
        <f>F790*$G$4</f>
        <v>0</v>
      </c>
      <c r="H790" s="110">
        <f>G790-I790</f>
        <v>0</v>
      </c>
      <c r="I790" s="110">
        <f>G790*$I$4</f>
        <v>0</v>
      </c>
      <c r="J790" s="109">
        <v>0</v>
      </c>
      <c r="K790" s="110">
        <f>J790*$K$4</f>
        <v>0</v>
      </c>
      <c r="L790" s="110">
        <f>K790-M790</f>
        <v>0</v>
      </c>
      <c r="M790" s="111">
        <f>K790*$M$4</f>
        <v>0</v>
      </c>
      <c r="N790" s="109"/>
      <c r="O790" s="123"/>
      <c r="P790" s="212">
        <f>Q790-Q792</f>
        <v>1008.4605000000001</v>
      </c>
      <c r="Q790" s="212">
        <f>IF(SUM($J788:$J790)&gt;500000,(500000*0.2)-((SUM($I788:$I790)+SUM($M788:$M790))),IF(SUM($J788:$J790)+SUM($F788:$F790)&gt;500000,(SUM($J788:$J790)*0.2)+((500000-SUM($J788:$J790))*0.05)-(SUM($I788:$I790)+SUM($M788:$M790)),IF(SUM($J788:$J790)+SUM($F788:$F790)&lt;500000,((SUM($J788:$J790)*0.2)+(SUM($F788:$F790)*0.05))-(SUM($I788:$I790)+SUM($M788:$M790)),"n/a")))</f>
        <v>1008.4605000000001</v>
      </c>
      <c r="R790" s="34">
        <f>SUM(Q790-H790-L790)</f>
        <v>1008.4605000000001</v>
      </c>
    </row>
    <row r="791" spans="1:18" s="112" customFormat="1" ht="27" customHeight="1" x14ac:dyDescent="0.2">
      <c r="A791" s="151" t="s">
        <v>24</v>
      </c>
      <c r="B791" s="22"/>
      <c r="C791" s="151" t="s">
        <v>193</v>
      </c>
      <c r="D791" s="151" t="s">
        <v>194</v>
      </c>
      <c r="E791" s="151"/>
      <c r="F791" s="156">
        <f t="shared" ref="F791:M791" si="133">SUM(F787:F790)</f>
        <v>38563</v>
      </c>
      <c r="G791" s="157">
        <f t="shared" si="133"/>
        <v>1928.15</v>
      </c>
      <c r="H791" s="157">
        <f t="shared" si="133"/>
        <v>1870.3055000000002</v>
      </c>
      <c r="I791" s="157">
        <f t="shared" si="133"/>
        <v>57.844499999999996</v>
      </c>
      <c r="J791" s="156">
        <f t="shared" si="133"/>
        <v>0</v>
      </c>
      <c r="K791" s="157">
        <f t="shared" si="133"/>
        <v>0</v>
      </c>
      <c r="L791" s="157">
        <f t="shared" si="133"/>
        <v>0</v>
      </c>
      <c r="M791" s="158">
        <f t="shared" si="133"/>
        <v>0</v>
      </c>
      <c r="N791" s="120"/>
      <c r="O791" s="159"/>
      <c r="P791" s="157">
        <f>SUM(P787:P790)</f>
        <v>2878.7660000000005</v>
      </c>
      <c r="Q791" s="157"/>
      <c r="R791" s="23">
        <f>SUM(R788:R790)</f>
        <v>3740.6110000000003</v>
      </c>
    </row>
    <row r="792" spans="1:18" s="28" customFormat="1" ht="4.1500000000000004" customHeight="1" x14ac:dyDescent="0.2">
      <c r="A792" s="35"/>
      <c r="B792" s="31"/>
      <c r="C792" s="36"/>
      <c r="D792" s="36"/>
      <c r="E792" s="36"/>
      <c r="F792" s="36"/>
      <c r="G792" s="37"/>
      <c r="H792" s="37"/>
      <c r="I792" s="37"/>
      <c r="J792" s="36"/>
      <c r="K792" s="37"/>
      <c r="L792" s="37"/>
      <c r="M792" s="37"/>
      <c r="N792" s="38"/>
      <c r="O792" s="35"/>
      <c r="P792" s="39"/>
      <c r="Q792" s="40"/>
    </row>
    <row r="793" spans="1:18" s="112" customFormat="1" ht="27" customHeight="1" x14ac:dyDescent="0.25">
      <c r="A793" s="84" t="s">
        <v>19</v>
      </c>
      <c r="B793" s="41"/>
      <c r="C793" s="108" t="s">
        <v>195</v>
      </c>
      <c r="D793" s="108" t="s">
        <v>196</v>
      </c>
      <c r="E793" s="109" t="s">
        <v>20</v>
      </c>
      <c r="F793" s="109">
        <v>0</v>
      </c>
      <c r="G793" s="110">
        <f>F793*$G$4</f>
        <v>0</v>
      </c>
      <c r="H793" s="110">
        <f>G793-I793</f>
        <v>0</v>
      </c>
      <c r="I793" s="110">
        <f>G793*$I$4</f>
        <v>0</v>
      </c>
      <c r="J793" s="109">
        <v>0</v>
      </c>
      <c r="K793" s="110">
        <f>J793*$K$4</f>
        <v>0</v>
      </c>
      <c r="L793" s="110">
        <f>K793-M793</f>
        <v>0</v>
      </c>
      <c r="M793" s="111">
        <f>K793*$M$4</f>
        <v>0</v>
      </c>
      <c r="N793" s="109"/>
      <c r="O793" s="123"/>
      <c r="P793" s="212">
        <f>Q793</f>
        <v>0</v>
      </c>
      <c r="Q793" s="212">
        <f>IF($J793&gt;500000,(500000*0.2)-($I793+$M793),IF($J793+$F793&gt;500000,($J793*0.2)+((500000-$J793)*0.05)-($I793+$M793),IF($J793+$F793&lt;500000,(($J793*0.2)+($F793*0.05))-($I793+$M793),"n/a")))</f>
        <v>0</v>
      </c>
      <c r="R793" s="42">
        <f>SUM(Q793-H793-L793)</f>
        <v>0</v>
      </c>
    </row>
    <row r="794" spans="1:18" s="112" customFormat="1" ht="27" customHeight="1" thickBot="1" x14ac:dyDescent="0.3">
      <c r="A794" s="85" t="s">
        <v>21</v>
      </c>
      <c r="B794" s="41"/>
      <c r="C794" s="113" t="s">
        <v>195</v>
      </c>
      <c r="D794" s="113" t="s">
        <v>196</v>
      </c>
      <c r="E794" s="109" t="s">
        <v>20</v>
      </c>
      <c r="F794" s="109">
        <v>0</v>
      </c>
      <c r="G794" s="110">
        <f>F794*$G$4</f>
        <v>0</v>
      </c>
      <c r="H794" s="110">
        <f>G794-I794</f>
        <v>0</v>
      </c>
      <c r="I794" s="110">
        <f>G794*$I$4</f>
        <v>0</v>
      </c>
      <c r="J794" s="109">
        <v>0</v>
      </c>
      <c r="K794" s="110">
        <f>J794*$K$4</f>
        <v>0</v>
      </c>
      <c r="L794" s="110">
        <f>K794-M794</f>
        <v>0</v>
      </c>
      <c r="M794" s="111">
        <f>K794*$M$4</f>
        <v>0</v>
      </c>
      <c r="N794" s="109"/>
      <c r="O794" s="123"/>
      <c r="P794" s="212">
        <f>Q794-Q793</f>
        <v>0</v>
      </c>
      <c r="Q794" s="212">
        <f>IF(SUM($J793:$J794)&gt;500000,(500000*0.2)-((SUM($I793:$I794)+SUM($M793:$M794))),IF(SUM($J793:$J794)+SUM($F793:$F794)&gt;500000,(SUM($J793:$J794)*0.2)+((500000-SUM($J793:$J794))*0.05)-(SUM($I793:$I794)+SUM($M793:$M794)),IF(SUM($J793:$J794)+SUM($F793:$F794)&lt;500000,((SUM($J793:$J794)*0.2)+(SUM($F793:$F794)*0.05))-(SUM($I793:$I794)+SUM($M793:$M794)),"n/a")))</f>
        <v>0</v>
      </c>
      <c r="R794" s="42">
        <f>SUM(Q794-H794-L794)</f>
        <v>0</v>
      </c>
    </row>
    <row r="795" spans="1:18" s="112" customFormat="1" ht="27" customHeight="1" thickBot="1" x14ac:dyDescent="0.3">
      <c r="A795" s="150" t="s">
        <v>22</v>
      </c>
      <c r="B795" s="59"/>
      <c r="C795" s="152" t="s">
        <v>195</v>
      </c>
      <c r="D795" s="152" t="s">
        <v>196</v>
      </c>
      <c r="E795" s="153" t="s">
        <v>20</v>
      </c>
      <c r="F795" s="153">
        <v>0</v>
      </c>
      <c r="G795" s="145">
        <f>F795*$G$4</f>
        <v>0</v>
      </c>
      <c r="H795" s="145">
        <f>G795-I795</f>
        <v>0</v>
      </c>
      <c r="I795" s="145">
        <f>G795*$I$4</f>
        <v>0</v>
      </c>
      <c r="J795" s="153">
        <v>0</v>
      </c>
      <c r="K795" s="145">
        <f>J795*$K$4</f>
        <v>0</v>
      </c>
      <c r="L795" s="145">
        <f>K795-M795</f>
        <v>0</v>
      </c>
      <c r="M795" s="154">
        <f>K795*$M$4</f>
        <v>0</v>
      </c>
      <c r="N795" s="109"/>
      <c r="O795" s="155"/>
      <c r="P795" s="252">
        <f>Q795-Q794</f>
        <v>0</v>
      </c>
      <c r="Q795" s="252">
        <f>IF(SUM($J793:$J795)&gt;500000,(500000*0.2)-((SUM($I793:$I795)+SUM($M793:$M795))),IF(SUM($J793:$J795)+SUM($F793:$F795)&gt;500000,(SUM($J793:$J795)*0.2)+((500000-SUM($J793:$J795))*0.05)-(SUM($I793:$I795)+SUM($M793:$M795)),IF(SUM($J793:$J795)+SUM($F793:$F795)&lt;500000,((SUM($J793:$J795)*0.2)+(SUM($F793:$F795)*0.05))-(SUM($I793:$I795)+SUM($M793:$M795)),"n/a")))</f>
        <v>0</v>
      </c>
      <c r="R795" s="66">
        <f>SUM(Q795-H795-L795)</f>
        <v>0</v>
      </c>
    </row>
    <row r="796" spans="1:18" s="112" customFormat="1" ht="27" customHeight="1" x14ac:dyDescent="0.25">
      <c r="A796" s="87" t="s">
        <v>23</v>
      </c>
      <c r="B796" s="41"/>
      <c r="C796" s="115" t="s">
        <v>195</v>
      </c>
      <c r="D796" s="115" t="s">
        <v>196</v>
      </c>
      <c r="E796" s="109" t="s">
        <v>20</v>
      </c>
      <c r="F796" s="109">
        <v>0</v>
      </c>
      <c r="G796" s="110">
        <f>F796*$G$4</f>
        <v>0</v>
      </c>
      <c r="H796" s="110">
        <f>G796-I796</f>
        <v>0</v>
      </c>
      <c r="I796" s="110">
        <f>G796*$I$4</f>
        <v>0</v>
      </c>
      <c r="J796" s="109">
        <v>0</v>
      </c>
      <c r="K796" s="110">
        <f>J796*$K$4</f>
        <v>0</v>
      </c>
      <c r="L796" s="110">
        <f>K796-M796</f>
        <v>0</v>
      </c>
      <c r="M796" s="111">
        <f>K796*$M$4</f>
        <v>0</v>
      </c>
      <c r="N796" s="109"/>
      <c r="O796" s="123"/>
      <c r="P796" s="212">
        <f>Q796-Q798</f>
        <v>0</v>
      </c>
      <c r="Q796" s="212">
        <f>IF(SUM($J794:$J796)&gt;500000,(500000*0.2)-((SUM($I794:$I796)+SUM($M794:$M796))),IF(SUM($J794:$J796)+SUM($F794:$F796)&gt;500000,(SUM($J794:$J796)*0.2)+((500000-SUM($J794:$J796))*0.05)-(SUM($I794:$I796)+SUM($M794:$M796)),IF(SUM($J794:$J796)+SUM($F794:$F796)&lt;500000,((SUM($J794:$J796)*0.2)+(SUM($F794:$F796)*0.05))-(SUM($I794:$I796)+SUM($M794:$M796)),"n/a")))</f>
        <v>0</v>
      </c>
      <c r="R796" s="42">
        <f>SUM(Q796-H796-L796)</f>
        <v>0</v>
      </c>
    </row>
    <row r="797" spans="1:18" s="112" customFormat="1" ht="27" customHeight="1" x14ac:dyDescent="0.2">
      <c r="A797" s="151" t="s">
        <v>24</v>
      </c>
      <c r="B797" s="22"/>
      <c r="C797" s="151" t="s">
        <v>195</v>
      </c>
      <c r="D797" s="151" t="s">
        <v>196</v>
      </c>
      <c r="E797" s="151"/>
      <c r="F797" s="156">
        <f t="shared" ref="F797:M797" si="134">SUM(F793:F796)</f>
        <v>0</v>
      </c>
      <c r="G797" s="157">
        <f t="shared" si="134"/>
        <v>0</v>
      </c>
      <c r="H797" s="157">
        <f t="shared" si="134"/>
        <v>0</v>
      </c>
      <c r="I797" s="157">
        <f t="shared" si="134"/>
        <v>0</v>
      </c>
      <c r="J797" s="156">
        <f t="shared" si="134"/>
        <v>0</v>
      </c>
      <c r="K797" s="157">
        <f t="shared" si="134"/>
        <v>0</v>
      </c>
      <c r="L797" s="157">
        <f t="shared" si="134"/>
        <v>0</v>
      </c>
      <c r="M797" s="158">
        <f t="shared" si="134"/>
        <v>0</v>
      </c>
      <c r="N797" s="120"/>
      <c r="O797" s="159"/>
      <c r="P797" s="157">
        <f>SUM(P793:P796)</f>
        <v>0</v>
      </c>
      <c r="Q797" s="157"/>
      <c r="R797" s="23">
        <f>SUM(R794:R796)</f>
        <v>0</v>
      </c>
    </row>
    <row r="798" spans="1:18" s="28" customFormat="1" ht="4.1500000000000004" customHeight="1" x14ac:dyDescent="0.2">
      <c r="A798" s="68"/>
      <c r="B798" s="60"/>
      <c r="C798" s="70"/>
      <c r="D798" s="70"/>
      <c r="E798" s="70"/>
      <c r="F798" s="70"/>
      <c r="G798" s="71"/>
      <c r="H798" s="71"/>
      <c r="I798" s="71"/>
      <c r="J798" s="70"/>
      <c r="K798" s="71"/>
      <c r="L798" s="71"/>
      <c r="M798" s="71"/>
      <c r="N798" s="38"/>
      <c r="O798" s="35"/>
      <c r="P798" s="73"/>
      <c r="Q798" s="74"/>
      <c r="R798" s="69"/>
    </row>
    <row r="799" spans="1:18" s="149" customFormat="1" ht="27" customHeight="1" x14ac:dyDescent="0.25">
      <c r="A799" s="140" t="s">
        <v>19</v>
      </c>
      <c r="B799" s="24"/>
      <c r="C799" s="141" t="s">
        <v>197</v>
      </c>
      <c r="D799" s="141" t="s">
        <v>198</v>
      </c>
      <c r="E799" s="141" t="s">
        <v>20</v>
      </c>
      <c r="F799" s="141">
        <v>8277</v>
      </c>
      <c r="G799" s="259">
        <f>F799*$G$4</f>
        <v>413.85</v>
      </c>
      <c r="H799" s="259">
        <f>G799-I799</f>
        <v>401.43450000000001</v>
      </c>
      <c r="I799" s="259">
        <f>G799*$I$4</f>
        <v>12.4155</v>
      </c>
      <c r="J799" s="141">
        <v>0</v>
      </c>
      <c r="K799" s="259">
        <f>J799*$K$4</f>
        <v>0</v>
      </c>
      <c r="L799" s="259">
        <f>K799-M799</f>
        <v>0</v>
      </c>
      <c r="M799" s="260">
        <f>K799*$M$4</f>
        <v>0</v>
      </c>
      <c r="N799" s="141"/>
      <c r="O799" s="261"/>
      <c r="P799" s="262">
        <f>Q799</f>
        <v>401.43450000000001</v>
      </c>
      <c r="Q799" s="262">
        <f>IF($J799&gt;500000,(500000*0.2)-($I799+$M799),IF($J799+$F799&gt;500000,($J799*0.2)+((500000-$J799)*0.05)-($I799+$M799),IF($J799+$F799&lt;500000,(($J799*0.2)+($F799*0.05))-($I799+$M799),"n/a")))</f>
        <v>401.43450000000001</v>
      </c>
      <c r="R799" s="34">
        <f>SUM(Q799-H799-L799)</f>
        <v>0</v>
      </c>
    </row>
    <row r="800" spans="1:18" s="149" customFormat="1" ht="27" customHeight="1" thickBot="1" x14ac:dyDescent="0.3">
      <c r="A800" s="140" t="s">
        <v>21</v>
      </c>
      <c r="B800" s="77"/>
      <c r="C800" s="141" t="s">
        <v>197</v>
      </c>
      <c r="D800" s="141" t="s">
        <v>198</v>
      </c>
      <c r="E800" s="141" t="s">
        <v>20</v>
      </c>
      <c r="F800" s="141">
        <v>8205</v>
      </c>
      <c r="G800" s="259">
        <f>F800*$G$4</f>
        <v>410.25</v>
      </c>
      <c r="H800" s="259">
        <f>G800-I800</f>
        <v>397.9425</v>
      </c>
      <c r="I800" s="259">
        <f>G800*$I$4</f>
        <v>12.307499999999999</v>
      </c>
      <c r="J800" s="141">
        <v>0</v>
      </c>
      <c r="K800" s="259">
        <f>J800*$K$4</f>
        <v>0</v>
      </c>
      <c r="L800" s="259">
        <f>K800-M800</f>
        <v>0</v>
      </c>
      <c r="M800" s="260">
        <f>K800*$M$4</f>
        <v>0</v>
      </c>
      <c r="N800" s="141"/>
      <c r="O800" s="261"/>
      <c r="P800" s="262">
        <f>Q800-Q799</f>
        <v>397.94250000000005</v>
      </c>
      <c r="Q800" s="262">
        <f>IF(SUM($J799:$J800)&gt;500000,(500000*0.2)-((SUM($I799:$I800)+SUM($M799:$M800))),IF(SUM($J799:$J800)+SUM($F799:$F800)&gt;500000,(SUM($J799:$J800)*0.2)+((500000-SUM($J799:$J800))*0.05)-(SUM($I799:$I800)+SUM($M799:$M800)),IF(SUM($J799:$J800)+SUM($F799:$F800)&lt;500000,((SUM($J799:$J800)*0.2)+(SUM($F799:$F800)*0.05))-(SUM($I799:$I800)+SUM($M799:$M800)),"n/a")))</f>
        <v>799.37700000000007</v>
      </c>
      <c r="R800" s="78">
        <f>SUM(Q800-H800-L800)</f>
        <v>401.43450000000007</v>
      </c>
    </row>
    <row r="801" spans="1:18" s="112" customFormat="1" ht="27" customHeight="1" thickBot="1" x14ac:dyDescent="0.25">
      <c r="A801" s="150" t="s">
        <v>22</v>
      </c>
      <c r="B801" s="58"/>
      <c r="C801" s="152" t="s">
        <v>197</v>
      </c>
      <c r="D801" s="152" t="s">
        <v>198</v>
      </c>
      <c r="E801" s="153" t="s">
        <v>20</v>
      </c>
      <c r="F801" s="153">
        <v>0</v>
      </c>
      <c r="G801" s="145">
        <f>F801*$G$4</f>
        <v>0</v>
      </c>
      <c r="H801" s="145">
        <f>G801-I801</f>
        <v>0</v>
      </c>
      <c r="I801" s="145">
        <f>G801*$I$4</f>
        <v>0</v>
      </c>
      <c r="J801" s="153">
        <v>0</v>
      </c>
      <c r="K801" s="145">
        <f>J801*$K$4</f>
        <v>0</v>
      </c>
      <c r="L801" s="145">
        <f>K801-M801</f>
        <v>0</v>
      </c>
      <c r="M801" s="154">
        <f>K801*$M$4</f>
        <v>0</v>
      </c>
      <c r="N801" s="109"/>
      <c r="O801" s="155"/>
      <c r="P801" s="252">
        <f>Q801-Q800</f>
        <v>0</v>
      </c>
      <c r="Q801" s="252">
        <f>IF(SUM($J799:$J801)&gt;500000,(500000*0.2)-((SUM($I799:$I801)+SUM($M799:$M801))),IF(SUM($J799:$J801)+SUM($F799:$F801)&gt;500000,(SUM($J799:$J801)*0.2)+((500000-SUM($J799:$J801))*0.05)-(SUM($I799:$I801)+SUM($M799:$M801)),IF(SUM($J799:$J801)+SUM($F799:$F801)&lt;500000,((SUM($J799:$J801)*0.2)+(SUM($F799:$F801)*0.05))-(SUM($I799:$I801)+SUM($M799:$M801)),"n/a")))</f>
        <v>799.37700000000007</v>
      </c>
      <c r="R801" s="65">
        <f>SUM(Q801-H801-L801)</f>
        <v>799.37700000000007</v>
      </c>
    </row>
    <row r="802" spans="1:18" s="112" customFormat="1" ht="27" customHeight="1" x14ac:dyDescent="0.25">
      <c r="A802" s="87" t="s">
        <v>23</v>
      </c>
      <c r="B802" s="41"/>
      <c r="C802" s="115" t="s">
        <v>197</v>
      </c>
      <c r="D802" s="115" t="s">
        <v>198</v>
      </c>
      <c r="E802" s="109" t="s">
        <v>20</v>
      </c>
      <c r="F802" s="109">
        <v>0</v>
      </c>
      <c r="G802" s="110">
        <f>F802*$G$4</f>
        <v>0</v>
      </c>
      <c r="H802" s="110">
        <f>G802-I802</f>
        <v>0</v>
      </c>
      <c r="I802" s="110">
        <f>G802*$I$4</f>
        <v>0</v>
      </c>
      <c r="J802" s="109">
        <v>0</v>
      </c>
      <c r="K802" s="110">
        <f>J802*$K$4</f>
        <v>0</v>
      </c>
      <c r="L802" s="110">
        <f>K802-M802</f>
        <v>0</v>
      </c>
      <c r="M802" s="111">
        <f>K802*$M$4</f>
        <v>0</v>
      </c>
      <c r="N802" s="109"/>
      <c r="O802" s="123"/>
      <c r="P802" s="212">
        <f>Q802-Q804</f>
        <v>397.9425</v>
      </c>
      <c r="Q802" s="212">
        <f>IF(SUM($J800:$J802)&gt;500000,(500000*0.2)-((SUM($I800:$I802)+SUM($M800:$M802))),IF(SUM($J800:$J802)+SUM($F800:$F802)&gt;500000,(SUM($J800:$J802)*0.2)+((500000-SUM($J800:$J802))*0.05)-(SUM($I800:$I802)+SUM($M800:$M802)),IF(SUM($J800:$J802)+SUM($F800:$F802)&lt;500000,((SUM($J800:$J802)*0.2)+(SUM($F800:$F802)*0.05))-(SUM($I800:$I802)+SUM($M800:$M802)),"n/a")))</f>
        <v>397.9425</v>
      </c>
      <c r="R802" s="42">
        <f>SUM(Q802-H802-L802)</f>
        <v>397.9425</v>
      </c>
    </row>
    <row r="803" spans="1:18" s="112" customFormat="1" ht="27" customHeight="1" x14ac:dyDescent="0.2">
      <c r="A803" s="151" t="s">
        <v>24</v>
      </c>
      <c r="B803" s="22"/>
      <c r="C803" s="151" t="s">
        <v>197</v>
      </c>
      <c r="D803" s="151" t="s">
        <v>198</v>
      </c>
      <c r="E803" s="151"/>
      <c r="F803" s="156">
        <f t="shared" ref="F803:M803" si="135">SUM(F799:F802)</f>
        <v>16482</v>
      </c>
      <c r="G803" s="157">
        <f t="shared" si="135"/>
        <v>824.1</v>
      </c>
      <c r="H803" s="157">
        <f t="shared" si="135"/>
        <v>799.37699999999995</v>
      </c>
      <c r="I803" s="157">
        <f t="shared" si="135"/>
        <v>24.722999999999999</v>
      </c>
      <c r="J803" s="156">
        <f t="shared" si="135"/>
        <v>0</v>
      </c>
      <c r="K803" s="157">
        <f t="shared" si="135"/>
        <v>0</v>
      </c>
      <c r="L803" s="157">
        <f t="shared" si="135"/>
        <v>0</v>
      </c>
      <c r="M803" s="158">
        <f t="shared" si="135"/>
        <v>0</v>
      </c>
      <c r="N803" s="120"/>
      <c r="O803" s="159"/>
      <c r="P803" s="157">
        <f>SUM(P799:P802)</f>
        <v>1197.3195000000001</v>
      </c>
      <c r="Q803" s="157"/>
      <c r="R803" s="23">
        <f>SUM(R800:R802)</f>
        <v>1598.7540000000004</v>
      </c>
    </row>
    <row r="804" spans="1:18" s="28" customFormat="1" ht="4.1500000000000004" customHeight="1" x14ac:dyDescent="0.2">
      <c r="A804" s="68"/>
      <c r="B804" s="60"/>
      <c r="C804" s="70"/>
      <c r="D804" s="70"/>
      <c r="E804" s="70"/>
      <c r="F804" s="70"/>
      <c r="G804" s="71"/>
      <c r="H804" s="71"/>
      <c r="I804" s="71"/>
      <c r="J804" s="70"/>
      <c r="K804" s="71"/>
      <c r="L804" s="71"/>
      <c r="M804" s="71"/>
      <c r="N804" s="38"/>
      <c r="O804" s="35"/>
      <c r="P804" s="73"/>
      <c r="Q804" s="74"/>
      <c r="R804" s="69"/>
    </row>
    <row r="805" spans="1:18" s="149" customFormat="1" ht="27" customHeight="1" x14ac:dyDescent="0.25">
      <c r="A805" s="140" t="s">
        <v>19</v>
      </c>
      <c r="B805" s="24"/>
      <c r="C805" s="141" t="s">
        <v>199</v>
      </c>
      <c r="D805" s="141" t="s">
        <v>200</v>
      </c>
      <c r="E805" s="141" t="s">
        <v>20</v>
      </c>
      <c r="F805" s="141">
        <v>12287</v>
      </c>
      <c r="G805" s="259">
        <f>F805*$G$4</f>
        <v>614.35</v>
      </c>
      <c r="H805" s="259">
        <f>G805-I805</f>
        <v>595.91949999999997</v>
      </c>
      <c r="I805" s="259">
        <f>G805*$I$4</f>
        <v>18.430499999999999</v>
      </c>
      <c r="J805" s="141">
        <v>196534</v>
      </c>
      <c r="K805" s="259">
        <f>J805*$K$4</f>
        <v>39306.800000000003</v>
      </c>
      <c r="L805" s="259">
        <f>K805-M805</f>
        <v>38127.596000000005</v>
      </c>
      <c r="M805" s="260">
        <f>K805*$M$4</f>
        <v>1179.204</v>
      </c>
      <c r="N805" s="141"/>
      <c r="O805" s="261"/>
      <c r="P805" s="262">
        <f>Q805</f>
        <v>38723.515500000001</v>
      </c>
      <c r="Q805" s="262">
        <f>IF($J805&gt;500000,(500000*0.2)-($I805+$M805),IF($J805+$F805&gt;500000,($J805*0.2)+((500000-$J805)*0.05)-($I805+$M805),IF($J805+$F805&lt;500000,(($J805*0.2)+($F805*0.05))-($I805+$M805),"n/a")))</f>
        <v>38723.515500000001</v>
      </c>
      <c r="R805" s="34">
        <f>SUM(Q805-H805-L805)</f>
        <v>0</v>
      </c>
    </row>
    <row r="806" spans="1:18" s="149" customFormat="1" ht="27" customHeight="1" thickBot="1" x14ac:dyDescent="0.3">
      <c r="A806" s="140" t="s">
        <v>21</v>
      </c>
      <c r="B806" s="77"/>
      <c r="C806" s="141" t="s">
        <v>199</v>
      </c>
      <c r="D806" s="141" t="s">
        <v>200</v>
      </c>
      <c r="E806" s="141" t="s">
        <v>20</v>
      </c>
      <c r="F806" s="141">
        <v>10682</v>
      </c>
      <c r="G806" s="259">
        <f>F806*$G$4</f>
        <v>534.1</v>
      </c>
      <c r="H806" s="259">
        <f>G806-I806</f>
        <v>518.077</v>
      </c>
      <c r="I806" s="259">
        <f>G806*$I$4</f>
        <v>16.023</v>
      </c>
      <c r="J806" s="141">
        <v>157171</v>
      </c>
      <c r="K806" s="259">
        <f>J806*$K$4</f>
        <v>31434.2</v>
      </c>
      <c r="L806" s="259">
        <f>K806-M806</f>
        <v>30491.173999999999</v>
      </c>
      <c r="M806" s="260">
        <f>K806*$M$4</f>
        <v>943.02599999999995</v>
      </c>
      <c r="N806" s="141"/>
      <c r="O806" s="261"/>
      <c r="P806" s="262">
        <f>Q806-Q805</f>
        <v>31009.250999999997</v>
      </c>
      <c r="Q806" s="262">
        <f>IF(SUM($J805:$J806)&gt;500000,(500000*0.2)-((SUM($I805:$I806)+SUM($M805:$M806))),IF(SUM($J805:$J806)+SUM($F805:$F806)&gt;500000,(SUM($J805:$J806)*0.2)+((500000-SUM($J805:$J806))*0.05)-(SUM($I805:$I806)+SUM($M805:$M806)),IF(SUM($J805:$J806)+SUM($F805:$F806)&lt;500000,((SUM($J805:$J806)*0.2)+(SUM($F805:$F806)*0.05))-(SUM($I805:$I806)+SUM($M805:$M806)),"n/a")))</f>
        <v>69732.766499999998</v>
      </c>
      <c r="R806" s="78">
        <f>SUM(Q806-H806-L806)</f>
        <v>38723.515499999994</v>
      </c>
    </row>
    <row r="807" spans="1:18" s="112" customFormat="1" ht="27" customHeight="1" thickBot="1" x14ac:dyDescent="0.25">
      <c r="A807" s="150" t="s">
        <v>22</v>
      </c>
      <c r="B807" s="58"/>
      <c r="C807" s="152" t="s">
        <v>199</v>
      </c>
      <c r="D807" s="152" t="s">
        <v>200</v>
      </c>
      <c r="E807" s="153" t="s">
        <v>20</v>
      </c>
      <c r="F807" s="153">
        <v>0</v>
      </c>
      <c r="G807" s="145">
        <f>F807*$G$4</f>
        <v>0</v>
      </c>
      <c r="H807" s="145">
        <f>G807-I807</f>
        <v>0</v>
      </c>
      <c r="I807" s="145">
        <f>G807*$I$4</f>
        <v>0</v>
      </c>
      <c r="J807" s="153">
        <v>0</v>
      </c>
      <c r="K807" s="145">
        <f>J807*$K$4</f>
        <v>0</v>
      </c>
      <c r="L807" s="145">
        <f>K807-M807</f>
        <v>0</v>
      </c>
      <c r="M807" s="154">
        <f>K807*$M$4</f>
        <v>0</v>
      </c>
      <c r="N807" s="109"/>
      <c r="O807" s="155"/>
      <c r="P807" s="252"/>
      <c r="Q807" s="252"/>
      <c r="R807" s="65">
        <f>SUM(Q807-H807-L807)</f>
        <v>0</v>
      </c>
    </row>
    <row r="808" spans="1:18" s="112" customFormat="1" ht="27" customHeight="1" x14ac:dyDescent="0.2">
      <c r="A808" s="87" t="s">
        <v>23</v>
      </c>
      <c r="B808" s="24"/>
      <c r="C808" s="115" t="s">
        <v>199</v>
      </c>
      <c r="D808" s="115" t="s">
        <v>200</v>
      </c>
      <c r="E808" s="109" t="s">
        <v>20</v>
      </c>
      <c r="F808" s="109">
        <v>0</v>
      </c>
      <c r="G808" s="110">
        <f>F808*$G$4</f>
        <v>0</v>
      </c>
      <c r="H808" s="110">
        <f>G808-I808</f>
        <v>0</v>
      </c>
      <c r="I808" s="110">
        <f>G808*$I$4</f>
        <v>0</v>
      </c>
      <c r="J808" s="109">
        <v>0</v>
      </c>
      <c r="K808" s="110">
        <f>J808*$K$4</f>
        <v>0</v>
      </c>
      <c r="L808" s="110">
        <f>K808-M808</f>
        <v>0</v>
      </c>
      <c r="M808" s="111">
        <f>K808*$M$4</f>
        <v>0</v>
      </c>
      <c r="N808" s="109"/>
      <c r="O808" s="123"/>
      <c r="P808" s="212"/>
      <c r="Q808" s="212"/>
      <c r="R808" s="34">
        <f>SUM(Q808-H808-L808)</f>
        <v>0</v>
      </c>
    </row>
    <row r="809" spans="1:18" s="112" customFormat="1" ht="27" customHeight="1" x14ac:dyDescent="0.2">
      <c r="A809" s="151" t="s">
        <v>24</v>
      </c>
      <c r="B809" s="22"/>
      <c r="C809" s="151" t="s">
        <v>199</v>
      </c>
      <c r="D809" s="151" t="s">
        <v>200</v>
      </c>
      <c r="E809" s="151"/>
      <c r="F809" s="156">
        <f t="shared" ref="F809:M809" si="136">SUM(F805:F808)</f>
        <v>22969</v>
      </c>
      <c r="G809" s="157">
        <f t="shared" si="136"/>
        <v>1148.45</v>
      </c>
      <c r="H809" s="157">
        <f t="shared" si="136"/>
        <v>1113.9965</v>
      </c>
      <c r="I809" s="157">
        <f t="shared" si="136"/>
        <v>34.453499999999998</v>
      </c>
      <c r="J809" s="156">
        <f t="shared" si="136"/>
        <v>353705</v>
      </c>
      <c r="K809" s="157">
        <f t="shared" si="136"/>
        <v>70741</v>
      </c>
      <c r="L809" s="157">
        <f t="shared" si="136"/>
        <v>68618.77</v>
      </c>
      <c r="M809" s="158">
        <f t="shared" si="136"/>
        <v>2122.23</v>
      </c>
      <c r="N809" s="120"/>
      <c r="O809" s="159"/>
      <c r="P809" s="157"/>
      <c r="Q809" s="157"/>
      <c r="R809" s="23">
        <f>SUM(R806:R808)</f>
        <v>38723.515499999994</v>
      </c>
    </row>
    <row r="810" spans="1:18" s="28" customFormat="1" ht="4.1500000000000004" customHeight="1" x14ac:dyDescent="0.2">
      <c r="A810" s="68"/>
      <c r="B810" s="60"/>
      <c r="C810" s="70"/>
      <c r="D810" s="70"/>
      <c r="E810" s="70"/>
      <c r="F810" s="70"/>
      <c r="G810" s="71"/>
      <c r="H810" s="71"/>
      <c r="I810" s="71"/>
      <c r="J810" s="70"/>
      <c r="K810" s="71"/>
      <c r="L810" s="71"/>
      <c r="M810" s="71"/>
      <c r="N810" s="38"/>
      <c r="O810" s="35"/>
      <c r="P810" s="73"/>
      <c r="Q810" s="74"/>
      <c r="R810" s="69"/>
    </row>
    <row r="811" spans="1:18" s="112" customFormat="1" ht="27" customHeight="1" x14ac:dyDescent="0.2">
      <c r="A811" s="84" t="s">
        <v>19</v>
      </c>
      <c r="B811" s="24"/>
      <c r="C811" s="108" t="s">
        <v>352</v>
      </c>
      <c r="D811" s="108" t="s">
        <v>93</v>
      </c>
      <c r="E811" s="109" t="s">
        <v>20</v>
      </c>
      <c r="F811" s="109">
        <v>0</v>
      </c>
      <c r="G811" s="110">
        <f>F811*$G$4</f>
        <v>0</v>
      </c>
      <c r="H811" s="110">
        <f>G811-I811</f>
        <v>0</v>
      </c>
      <c r="I811" s="110">
        <f>G811*$I$4</f>
        <v>0</v>
      </c>
      <c r="J811" s="109">
        <v>0</v>
      </c>
      <c r="K811" s="110">
        <f>J811*$K$4</f>
        <v>0</v>
      </c>
      <c r="L811" s="110">
        <f>K811-M811</f>
        <v>0</v>
      </c>
      <c r="M811" s="111">
        <f>K811*$M$4</f>
        <v>0</v>
      </c>
      <c r="N811" s="109"/>
      <c r="O811" s="123"/>
      <c r="P811" s="212">
        <f>Q811</f>
        <v>0</v>
      </c>
      <c r="Q811" s="212">
        <f>IF($J811&gt;500000,(500000*0.2)-($I811+$M811),IF($J811+$F811&gt;500000,($J811*0.2)+((500000-$J811)*0.05)-($I811+$M811),IF($J811+$F811&lt;500000,(($J811*0.2)+($F811*0.05))-($I811+$M811),"n/a")))</f>
        <v>0</v>
      </c>
      <c r="R811" s="34">
        <f>SUM(Q811-H811-L811)</f>
        <v>0</v>
      </c>
    </row>
    <row r="812" spans="1:18" s="149" customFormat="1" ht="27" customHeight="1" thickBot="1" x14ac:dyDescent="0.3">
      <c r="A812" s="140" t="s">
        <v>21</v>
      </c>
      <c r="B812" s="77"/>
      <c r="C812" s="141" t="s">
        <v>352</v>
      </c>
      <c r="D812" s="141" t="s">
        <v>93</v>
      </c>
      <c r="E812" s="141" t="s">
        <v>20</v>
      </c>
      <c r="F812" s="141">
        <v>24204</v>
      </c>
      <c r="G812" s="259">
        <f>F812*$G$4</f>
        <v>1210.2</v>
      </c>
      <c r="H812" s="259">
        <f>G812-I812</f>
        <v>1173.894</v>
      </c>
      <c r="I812" s="259">
        <f>G812*$I$4</f>
        <v>36.305999999999997</v>
      </c>
      <c r="J812" s="141">
        <v>0</v>
      </c>
      <c r="K812" s="259">
        <f>J812*$K$4</f>
        <v>0</v>
      </c>
      <c r="L812" s="259">
        <f>K812-M812</f>
        <v>0</v>
      </c>
      <c r="M812" s="260">
        <f>K812*$M$4</f>
        <v>0</v>
      </c>
      <c r="N812" s="141"/>
      <c r="O812" s="261"/>
      <c r="P812" s="262">
        <f>Q812-Q811</f>
        <v>1173.894</v>
      </c>
      <c r="Q812" s="262">
        <f>IF(SUM($J811:$J812)&gt;500000,(500000*0.2)-((SUM($I811:$I812)+SUM($M811:$M812))),IF(SUM($J811:$J812)+SUM($F811:$F812)&gt;500000,(SUM($J811:$J812)*0.2)+((500000-SUM($J811:$J812))*0.05)-(SUM($I811:$I812)+SUM($M811:$M812)),IF(SUM($J811:$J812)+SUM($F811:$F812)&lt;500000,((SUM($J811:$J812)*0.2)+(SUM($F811:$F812)*0.05))-(SUM($I811:$I812)+SUM($M811:$M812)),"n/a")))</f>
        <v>1173.894</v>
      </c>
      <c r="R812" s="78">
        <f>SUM(Q812-H812-L812)</f>
        <v>0</v>
      </c>
    </row>
    <row r="813" spans="1:18" s="149" customFormat="1" ht="27" customHeight="1" thickBot="1" x14ac:dyDescent="0.3">
      <c r="A813" s="267" t="s">
        <v>22</v>
      </c>
      <c r="B813" s="291"/>
      <c r="C813" s="268" t="s">
        <v>352</v>
      </c>
      <c r="D813" s="268" t="s">
        <v>93</v>
      </c>
      <c r="E813" s="268" t="s">
        <v>20</v>
      </c>
      <c r="F813" s="268">
        <v>16170</v>
      </c>
      <c r="G813" s="269">
        <f>F813*$G$4</f>
        <v>808.5</v>
      </c>
      <c r="H813" s="269">
        <f>G813-I813</f>
        <v>784.245</v>
      </c>
      <c r="I813" s="269">
        <f>G813*$I$4</f>
        <v>24.254999999999999</v>
      </c>
      <c r="J813" s="268">
        <v>0</v>
      </c>
      <c r="K813" s="269">
        <f>J813*$K$4</f>
        <v>0</v>
      </c>
      <c r="L813" s="269">
        <f>K813-M813</f>
        <v>0</v>
      </c>
      <c r="M813" s="270">
        <f>K813*$M$4</f>
        <v>0</v>
      </c>
      <c r="N813" s="141"/>
      <c r="O813" s="271"/>
      <c r="P813" s="272">
        <f>Q813-Q812</f>
        <v>784.24500000000012</v>
      </c>
      <c r="Q813" s="272">
        <f>IF(SUM($J811:$J813)&gt;500000,(500000*0.2)-((SUM($I811:$I813)+SUM($M811:$M813))),IF(SUM($J811:$J813)+SUM($F811:$F813)&gt;500000,(SUM($J811:$J813)*0.2)+((500000-SUM($J811:$J813))*0.05)-(SUM($I811:$I813)+SUM($M811:$M813)),IF(SUM($J811:$J813)+SUM($F811:$F813)&lt;500000,((SUM($J811:$J813)*0.2)+(SUM($F811:$F813)*0.05))-(SUM($I811:$I813)+SUM($M811:$M813)),"n/a")))</f>
        <v>1958.1390000000001</v>
      </c>
      <c r="R813" s="292">
        <f>SUM(Q813-H813-L813)</f>
        <v>1173.8940000000002</v>
      </c>
    </row>
    <row r="814" spans="1:18" s="112" customFormat="1" ht="27" customHeight="1" x14ac:dyDescent="0.2">
      <c r="A814" s="188" t="s">
        <v>23</v>
      </c>
      <c r="B814" s="22"/>
      <c r="C814" s="115" t="s">
        <v>352</v>
      </c>
      <c r="D814" s="188" t="s">
        <v>93</v>
      </c>
      <c r="E814" s="178" t="s">
        <v>20</v>
      </c>
      <c r="F814" s="179">
        <v>0</v>
      </c>
      <c r="G814" s="133">
        <f>F814*$G$4</f>
        <v>0</v>
      </c>
      <c r="H814" s="133">
        <f>G814-I814</f>
        <v>0</v>
      </c>
      <c r="I814" s="133">
        <f>G814*$I$4</f>
        <v>0</v>
      </c>
      <c r="J814" s="179">
        <v>0</v>
      </c>
      <c r="K814" s="133">
        <f>J814*$K$4</f>
        <v>0</v>
      </c>
      <c r="L814" s="133">
        <f>K814-M814</f>
        <v>0</v>
      </c>
      <c r="M814" s="180">
        <f>K814*$M$4</f>
        <v>0</v>
      </c>
      <c r="N814" s="135"/>
      <c r="O814" s="181"/>
      <c r="P814" s="133">
        <f>Q814-Q816</f>
        <v>1958.1390000000001</v>
      </c>
      <c r="Q814" s="133">
        <f>IF(SUM($J812:$J814)&gt;500000,(500000*0.2)-((SUM($I812:$I814)+SUM($M812:$M814))),IF(SUM($J812:$J814)+SUM($F812:$F814)&gt;500000,(SUM($J812:$J814)*0.2)+((500000-SUM($J812:$J814))*0.05)-(SUM($I812:$I814)+SUM($M812:$M814)),IF(SUM($J812:$J814)+SUM($F812:$F814)&lt;500000,((SUM($J812:$J814)*0.2)+(SUM($F812:$F814)*0.05))-(SUM($I812:$I814)+SUM($M812:$M814)),"n/a")))</f>
        <v>1958.1390000000001</v>
      </c>
      <c r="R814" s="23">
        <f ca="1">SUM(R811:R816)</f>
        <v>0</v>
      </c>
    </row>
    <row r="815" spans="1:18" s="112" customFormat="1" ht="27" customHeight="1" x14ac:dyDescent="0.2">
      <c r="A815" s="127" t="s">
        <v>24</v>
      </c>
      <c r="B815" s="24"/>
      <c r="C815" s="138" t="s">
        <v>352</v>
      </c>
      <c r="D815" s="138" t="s">
        <v>93</v>
      </c>
      <c r="E815" s="138"/>
      <c r="F815" s="138">
        <f t="shared" ref="F815:M815" si="137">SUM(F811:F814)</f>
        <v>40374</v>
      </c>
      <c r="G815" s="147">
        <f t="shared" si="137"/>
        <v>2018.7</v>
      </c>
      <c r="H815" s="147">
        <f t="shared" si="137"/>
        <v>1958.1390000000001</v>
      </c>
      <c r="I815" s="147">
        <f t="shared" si="137"/>
        <v>60.560999999999993</v>
      </c>
      <c r="J815" s="138">
        <f t="shared" si="137"/>
        <v>0</v>
      </c>
      <c r="K815" s="147">
        <f t="shared" si="137"/>
        <v>0</v>
      </c>
      <c r="L815" s="147">
        <f t="shared" si="137"/>
        <v>0</v>
      </c>
      <c r="M815" s="200">
        <f t="shared" si="137"/>
        <v>0</v>
      </c>
      <c r="N815" s="138"/>
      <c r="O815" s="201"/>
      <c r="P815" s="249">
        <f>SUM(P811:P814)</f>
        <v>3916.2780000000002</v>
      </c>
      <c r="Q815" s="249"/>
      <c r="R815" s="34">
        <f>SUM(Q815-H815-L815)</f>
        <v>-1958.1390000000001</v>
      </c>
    </row>
    <row r="816" spans="1:18" s="28" customFormat="1" ht="4.1500000000000004" customHeight="1" x14ac:dyDescent="0.2">
      <c r="A816" s="68"/>
      <c r="B816" s="60"/>
      <c r="C816" s="70"/>
      <c r="D816" s="70"/>
      <c r="E816" s="70"/>
      <c r="F816" s="70"/>
      <c r="G816" s="71"/>
      <c r="H816" s="71"/>
      <c r="I816" s="71"/>
      <c r="J816" s="70"/>
      <c r="K816" s="71"/>
      <c r="L816" s="71"/>
      <c r="M816" s="71"/>
      <c r="N816" s="38"/>
      <c r="O816" s="35"/>
      <c r="P816" s="73"/>
      <c r="Q816" s="74"/>
      <c r="R816" s="69"/>
    </row>
    <row r="817" spans="1:18" s="149" customFormat="1" ht="27" customHeight="1" x14ac:dyDescent="0.25">
      <c r="A817" s="140" t="s">
        <v>19</v>
      </c>
      <c r="B817" s="77"/>
      <c r="C817" s="141" t="s">
        <v>352</v>
      </c>
      <c r="D817" s="141" t="s">
        <v>94</v>
      </c>
      <c r="E817" s="141" t="s">
        <v>20</v>
      </c>
      <c r="F817" s="141">
        <v>23667</v>
      </c>
      <c r="G817" s="259">
        <f>F817*$G$4</f>
        <v>1183.3500000000001</v>
      </c>
      <c r="H817" s="259">
        <f>G817-I817</f>
        <v>1147.8495</v>
      </c>
      <c r="I817" s="259">
        <f>G817*$I$4</f>
        <v>35.500500000000002</v>
      </c>
      <c r="J817" s="141">
        <v>0</v>
      </c>
      <c r="K817" s="259">
        <f>J817*$K$4</f>
        <v>0</v>
      </c>
      <c r="L817" s="259">
        <f>K817-M817</f>
        <v>0</v>
      </c>
      <c r="M817" s="260">
        <f>K817*$M$4</f>
        <v>0</v>
      </c>
      <c r="N817" s="141"/>
      <c r="O817" s="261"/>
      <c r="P817" s="262">
        <f>Q817</f>
        <v>1147.8495</v>
      </c>
      <c r="Q817" s="262">
        <f>IF($J817&gt;500000,(500000*0.2)-($I817+$M817),IF($J817+$F817&gt;500000,($J817*0.2)+((500000-$J817)*0.05)-($I817+$M817),IF($J817+$F817&lt;500000,(($J817*0.2)+($F817*0.05))-($I817+$M817),"n/a")))</f>
        <v>1147.8495</v>
      </c>
      <c r="R817" s="78">
        <f>SUM(Q817-H817-L817)</f>
        <v>0</v>
      </c>
    </row>
    <row r="818" spans="1:18" s="149" customFormat="1" ht="27" customHeight="1" thickBot="1" x14ac:dyDescent="0.3">
      <c r="A818" s="140" t="s">
        <v>21</v>
      </c>
      <c r="B818" s="77"/>
      <c r="C818" s="141" t="s">
        <v>352</v>
      </c>
      <c r="D818" s="141" t="s">
        <v>94</v>
      </c>
      <c r="E818" s="141" t="s">
        <v>20</v>
      </c>
      <c r="F818" s="141">
        <v>23177</v>
      </c>
      <c r="G818" s="259">
        <f>F818*$G$4</f>
        <v>1158.8500000000001</v>
      </c>
      <c r="H818" s="259">
        <f>G818-I818</f>
        <v>1124.0845000000002</v>
      </c>
      <c r="I818" s="259">
        <f>G818*$I$4</f>
        <v>34.765500000000003</v>
      </c>
      <c r="J818" s="141">
        <v>0</v>
      </c>
      <c r="K818" s="259">
        <f>J818*$K$4</f>
        <v>0</v>
      </c>
      <c r="L818" s="259">
        <f>K818-M818</f>
        <v>0</v>
      </c>
      <c r="M818" s="260">
        <f>K818*$M$4</f>
        <v>0</v>
      </c>
      <c r="N818" s="141"/>
      <c r="O818" s="261"/>
      <c r="P818" s="262">
        <f>Q818-Q817</f>
        <v>1124.0845000000002</v>
      </c>
      <c r="Q818" s="262">
        <f>IF(SUM($J817:$J818)&gt;500000,(500000*0.2)-((SUM($I817:$I818)+SUM($M817:$M818))),IF(SUM($J817:$J818)+SUM($F817:$F818)&gt;500000,(SUM($J817:$J818)*0.2)+((500000-SUM($J817:$J818))*0.05)-(SUM($I817:$I818)+SUM($M817:$M818)),IF(SUM($J817:$J818)+SUM($F817:$F818)&lt;500000,((SUM($J817:$J818)*0.2)+(SUM($F817:$F818)*0.05))-(SUM($I817:$I818)+SUM($M817:$M818)),"n/a")))</f>
        <v>2271.9340000000002</v>
      </c>
      <c r="R818" s="78">
        <f>SUM(Q818-H818-L818)</f>
        <v>1147.8495</v>
      </c>
    </row>
    <row r="819" spans="1:18" s="112" customFormat="1" ht="27" customHeight="1" thickBot="1" x14ac:dyDescent="0.25">
      <c r="A819" s="150" t="s">
        <v>22</v>
      </c>
      <c r="B819" s="58"/>
      <c r="C819" s="218" t="s">
        <v>352</v>
      </c>
      <c r="D819" s="152" t="s">
        <v>94</v>
      </c>
      <c r="E819" s="153" t="s">
        <v>20</v>
      </c>
      <c r="F819" s="153">
        <v>0</v>
      </c>
      <c r="G819" s="145">
        <f>F819*$G$4</f>
        <v>0</v>
      </c>
      <c r="H819" s="145">
        <f>G819-I819</f>
        <v>0</v>
      </c>
      <c r="I819" s="145">
        <f>G819*$I$4</f>
        <v>0</v>
      </c>
      <c r="J819" s="153">
        <v>0</v>
      </c>
      <c r="K819" s="145">
        <f>J819*$K$4</f>
        <v>0</v>
      </c>
      <c r="L819" s="145">
        <f>K819-M819</f>
        <v>0</v>
      </c>
      <c r="M819" s="154">
        <f>K819*$M$4</f>
        <v>0</v>
      </c>
      <c r="N819" s="109"/>
      <c r="O819" s="155"/>
      <c r="P819" s="252">
        <f>Q819-Q818</f>
        <v>0</v>
      </c>
      <c r="Q819" s="252">
        <f>IF(SUM($J817:$J819)&gt;500000,(500000*0.2)-((SUM($I817:$I819)+SUM($M817:$M819))),IF(SUM($J817:$J819)+SUM($F817:$F819)&gt;500000,(SUM($J817:$J819)*0.2)+((500000-SUM($J817:$J819))*0.05)-(SUM($I817:$I819)+SUM($M817:$M819)),IF(SUM($J817:$J819)+SUM($F817:$F819)&lt;500000,((SUM($J817:$J819)*0.2)+(SUM($F817:$F819)*0.05))-(SUM($I817:$I819)+SUM($M817:$M819)),"n/a")))</f>
        <v>2271.9340000000002</v>
      </c>
      <c r="R819" s="65">
        <f>SUM(Q819-H819-L819)</f>
        <v>2271.9340000000002</v>
      </c>
    </row>
    <row r="820" spans="1:18" s="112" customFormat="1" ht="27" customHeight="1" x14ac:dyDescent="0.2">
      <c r="A820" s="188" t="s">
        <v>23</v>
      </c>
      <c r="B820" s="22"/>
      <c r="C820" s="115" t="s">
        <v>352</v>
      </c>
      <c r="D820" s="188" t="s">
        <v>94</v>
      </c>
      <c r="E820" s="178" t="s">
        <v>20</v>
      </c>
      <c r="F820" s="179">
        <v>0</v>
      </c>
      <c r="G820" s="133">
        <f>F820*$G$4</f>
        <v>0</v>
      </c>
      <c r="H820" s="133">
        <f>G820-I820</f>
        <v>0</v>
      </c>
      <c r="I820" s="133">
        <f>G820*$I$4</f>
        <v>0</v>
      </c>
      <c r="J820" s="179">
        <v>0</v>
      </c>
      <c r="K820" s="133">
        <f>J820*$K$4</f>
        <v>0</v>
      </c>
      <c r="L820" s="133">
        <f>K820-M820</f>
        <v>0</v>
      </c>
      <c r="M820" s="180">
        <f>K820*$M$4</f>
        <v>0</v>
      </c>
      <c r="N820" s="135"/>
      <c r="O820" s="181"/>
      <c r="P820" s="133">
        <f>Q820-Q822</f>
        <v>1124.0845000000002</v>
      </c>
      <c r="Q820" s="133">
        <f>IF(SUM($J818:$J820)&gt;500000,(500000*0.2)-((SUM($I818:$I820)+SUM($M818:$M820))),IF(SUM($J818:$J820)+SUM($F818:$F820)&gt;500000,(SUM($J818:$J820)*0.2)+((500000-SUM($J818:$J820))*0.05)-(SUM($I818:$I820)+SUM($M818:$M820)),IF(SUM($J818:$J820)+SUM($F818:$F820)&lt;500000,((SUM($J818:$J820)*0.2)+(SUM($F818:$F820)*0.05))-(SUM($I818:$I820)+SUM($M818:$M820)),"n/a")))</f>
        <v>1124.0845000000002</v>
      </c>
      <c r="R820" s="23">
        <f ca="1">SUM(R817:R822)</f>
        <v>0</v>
      </c>
    </row>
    <row r="821" spans="1:18" s="112" customFormat="1" ht="27" customHeight="1" x14ac:dyDescent="0.2">
      <c r="A821" s="127" t="s">
        <v>24</v>
      </c>
      <c r="B821" s="24"/>
      <c r="C821" s="138" t="s">
        <v>352</v>
      </c>
      <c r="D821" s="138" t="s">
        <v>94</v>
      </c>
      <c r="E821" s="138"/>
      <c r="F821" s="138">
        <f t="shared" ref="F821:M821" si="138">SUM(F817:F820)</f>
        <v>46844</v>
      </c>
      <c r="G821" s="147">
        <f t="shared" si="138"/>
        <v>2342.2000000000003</v>
      </c>
      <c r="H821" s="147">
        <f t="shared" si="138"/>
        <v>2271.9340000000002</v>
      </c>
      <c r="I821" s="147">
        <f t="shared" si="138"/>
        <v>70.266000000000005</v>
      </c>
      <c r="J821" s="138">
        <f t="shared" si="138"/>
        <v>0</v>
      </c>
      <c r="K821" s="147">
        <f t="shared" si="138"/>
        <v>0</v>
      </c>
      <c r="L821" s="147">
        <f t="shared" si="138"/>
        <v>0</v>
      </c>
      <c r="M821" s="200">
        <f t="shared" si="138"/>
        <v>0</v>
      </c>
      <c r="N821" s="138"/>
      <c r="O821" s="148"/>
      <c r="P821" s="249">
        <f>SUM(P817:P820)</f>
        <v>3396.0185000000001</v>
      </c>
      <c r="Q821" s="249"/>
      <c r="R821" s="34">
        <f>SUM(Q821-H821-L821)</f>
        <v>-2271.9340000000002</v>
      </c>
    </row>
    <row r="822" spans="1:18" s="28" customFormat="1" ht="4.1500000000000004" customHeight="1" x14ac:dyDescent="0.2">
      <c r="A822" s="68"/>
      <c r="B822" s="60"/>
      <c r="C822" s="70"/>
      <c r="D822" s="70"/>
      <c r="E822" s="70"/>
      <c r="F822" s="70"/>
      <c r="G822" s="71"/>
      <c r="H822" s="71"/>
      <c r="I822" s="71"/>
      <c r="J822" s="70"/>
      <c r="K822" s="71"/>
      <c r="L822" s="71"/>
      <c r="M822" s="71"/>
      <c r="N822" s="38"/>
      <c r="O822" s="68"/>
      <c r="P822" s="73"/>
      <c r="Q822" s="74"/>
      <c r="R822" s="69"/>
    </row>
    <row r="823" spans="1:18" s="149" customFormat="1" ht="27" customHeight="1" x14ac:dyDescent="0.25">
      <c r="A823" s="140" t="s">
        <v>19</v>
      </c>
      <c r="B823" s="77"/>
      <c r="C823" s="141" t="s">
        <v>352</v>
      </c>
      <c r="D823" s="141" t="s">
        <v>92</v>
      </c>
      <c r="E823" s="141" t="s">
        <v>20</v>
      </c>
      <c r="F823" s="141">
        <v>0</v>
      </c>
      <c r="G823" s="259">
        <f>F823*$G$4</f>
        <v>0</v>
      </c>
      <c r="H823" s="259">
        <f>G823-I823</f>
        <v>0</v>
      </c>
      <c r="I823" s="259">
        <f>G823*$I$4</f>
        <v>0</v>
      </c>
      <c r="J823" s="141">
        <v>0</v>
      </c>
      <c r="K823" s="259">
        <f>J823*$K$4</f>
        <v>0</v>
      </c>
      <c r="L823" s="259">
        <f>K823-M823</f>
        <v>0</v>
      </c>
      <c r="M823" s="260">
        <f>K823*$M$4</f>
        <v>0</v>
      </c>
      <c r="N823" s="141"/>
      <c r="O823" s="261"/>
      <c r="P823" s="262">
        <f>Q823</f>
        <v>0</v>
      </c>
      <c r="Q823" s="262">
        <f>IF($J823&gt;500000,(500000*0.2)-($I823+$M823),IF($J823+$F823&gt;500000,($J823*0.2)+((500000-$J823)*0.05)-($I823+$M823),IF($J823+$F823&lt;500000,(($J823*0.2)+($F823*0.05))-($I823+$M823),"n/a")))</f>
        <v>0</v>
      </c>
      <c r="R823" s="78">
        <f>SUM(Q823-H823-L823)</f>
        <v>0</v>
      </c>
    </row>
    <row r="824" spans="1:18" s="149" customFormat="1" ht="27" customHeight="1" thickBot="1" x14ac:dyDescent="0.3">
      <c r="A824" s="140" t="s">
        <v>21</v>
      </c>
      <c r="B824" s="77"/>
      <c r="C824" s="141" t="s">
        <v>352</v>
      </c>
      <c r="D824" s="141" t="s">
        <v>92</v>
      </c>
      <c r="E824" s="141" t="s">
        <v>20</v>
      </c>
      <c r="F824" s="141">
        <v>0</v>
      </c>
      <c r="G824" s="259">
        <f>F824*$G$4</f>
        <v>0</v>
      </c>
      <c r="H824" s="259">
        <f>G824-I824</f>
        <v>0</v>
      </c>
      <c r="I824" s="259">
        <f>G824*$I$4</f>
        <v>0</v>
      </c>
      <c r="J824" s="141">
        <v>0</v>
      </c>
      <c r="K824" s="259">
        <f>J824*$K$4</f>
        <v>0</v>
      </c>
      <c r="L824" s="259">
        <f>K824-M824</f>
        <v>0</v>
      </c>
      <c r="M824" s="260">
        <f>K824*$M$4</f>
        <v>0</v>
      </c>
      <c r="N824" s="141"/>
      <c r="O824" s="261"/>
      <c r="P824" s="262">
        <f>Q824-Q823</f>
        <v>0</v>
      </c>
      <c r="Q824" s="262">
        <f>IF(SUM($J823:$J824)&gt;500000,(500000*0.2)-((SUM($I823:$I824)+SUM($M823:$M824))),IF(SUM($J823:$J824)+SUM($F823:$F824)&gt;500000,(SUM($J823:$J824)*0.2)+((500000-SUM($J823:$J824))*0.05)-(SUM($I823:$I824)+SUM($M823:$M824)),IF(SUM($J823:$J824)+SUM($F823:$F824)&lt;500000,((SUM($J823:$J824)*0.2)+(SUM($F823:$F824)*0.05))-(SUM($I823:$I824)+SUM($M823:$M824)),"n/a")))</f>
        <v>0</v>
      </c>
      <c r="R824" s="78">
        <f>SUM(Q824-H824-L824)</f>
        <v>0</v>
      </c>
    </row>
    <row r="825" spans="1:18" s="112" customFormat="1" ht="27" customHeight="1" thickBot="1" x14ac:dyDescent="0.25">
      <c r="A825" s="150" t="s">
        <v>22</v>
      </c>
      <c r="B825" s="58"/>
      <c r="C825" s="218" t="s">
        <v>352</v>
      </c>
      <c r="D825" s="152" t="s">
        <v>92</v>
      </c>
      <c r="E825" s="153" t="s">
        <v>20</v>
      </c>
      <c r="F825" s="153">
        <v>0</v>
      </c>
      <c r="G825" s="145">
        <f>F825*$G$4</f>
        <v>0</v>
      </c>
      <c r="H825" s="145">
        <f>G825-I825</f>
        <v>0</v>
      </c>
      <c r="I825" s="145">
        <f>G825*$I$4</f>
        <v>0</v>
      </c>
      <c r="J825" s="153">
        <v>0</v>
      </c>
      <c r="K825" s="145">
        <f>J825*$K$4</f>
        <v>0</v>
      </c>
      <c r="L825" s="145">
        <f>K825-M825</f>
        <v>0</v>
      </c>
      <c r="M825" s="154">
        <f>K825*$M$4</f>
        <v>0</v>
      </c>
      <c r="N825" s="109"/>
      <c r="O825" s="155"/>
      <c r="P825" s="252">
        <f>Q825-Q824</f>
        <v>0</v>
      </c>
      <c r="Q825" s="252">
        <f>IF(SUM($J823:$J825)&gt;500000,(500000*0.2)-((SUM($I823:$I825)+SUM($M823:$M825))),IF(SUM($J823:$J825)+SUM($F823:$F825)&gt;500000,(SUM($J823:$J825)*0.2)+((500000-SUM($J823:$J825))*0.05)-(SUM($I823:$I825)+SUM($M823:$M825)),IF(SUM($J823:$J825)+SUM($F823:$F825)&lt;500000,((SUM($J823:$J825)*0.2)+(SUM($F823:$F825)*0.05))-(SUM($I823:$I825)+SUM($M823:$M825)),"n/a")))</f>
        <v>0</v>
      </c>
      <c r="R825" s="65">
        <f>SUM(Q825-H825-L825)</f>
        <v>0</v>
      </c>
    </row>
    <row r="826" spans="1:18" s="112" customFormat="1" ht="27" customHeight="1" x14ac:dyDescent="0.2">
      <c r="A826" s="188" t="s">
        <v>23</v>
      </c>
      <c r="B826" s="22"/>
      <c r="C826" s="115" t="s">
        <v>352</v>
      </c>
      <c r="D826" s="188" t="s">
        <v>92</v>
      </c>
      <c r="E826" s="178" t="s">
        <v>20</v>
      </c>
      <c r="F826" s="179">
        <v>0</v>
      </c>
      <c r="G826" s="133">
        <f>F826*$G$4</f>
        <v>0</v>
      </c>
      <c r="H826" s="133">
        <f>G826-I826</f>
        <v>0</v>
      </c>
      <c r="I826" s="133">
        <f>G826*$I$4</f>
        <v>0</v>
      </c>
      <c r="J826" s="179">
        <v>0</v>
      </c>
      <c r="K826" s="133">
        <f>J826*$K$4</f>
        <v>0</v>
      </c>
      <c r="L826" s="133">
        <f>K826-M826</f>
        <v>0</v>
      </c>
      <c r="M826" s="180">
        <f>K826*$M$4</f>
        <v>0</v>
      </c>
      <c r="N826" s="135"/>
      <c r="O826" s="181"/>
      <c r="P826" s="133">
        <f>Q826-Q828</f>
        <v>0</v>
      </c>
      <c r="Q826" s="133">
        <f>IF(SUM($J824:$J826)&gt;500000,(500000*0.2)-((SUM($I824:$I826)+SUM($M824:$M826))),IF(SUM($J824:$J826)+SUM($F824:$F826)&gt;500000,(SUM($J824:$J826)*0.2)+((500000-SUM($J824:$J826))*0.05)-(SUM($I824:$I826)+SUM($M824:$M826)),IF(SUM($J824:$J826)+SUM($F824:$F826)&lt;500000,((SUM($J824:$J826)*0.2)+(SUM($F824:$F826)*0.05))-(SUM($I824:$I826)+SUM($M824:$M826)),"n/a")))</f>
        <v>0</v>
      </c>
      <c r="R826" s="23">
        <f ca="1">SUM(R823:R828)</f>
        <v>0</v>
      </c>
    </row>
    <row r="827" spans="1:18" s="112" customFormat="1" ht="27" customHeight="1" x14ac:dyDescent="0.2">
      <c r="A827" s="127" t="s">
        <v>24</v>
      </c>
      <c r="B827" s="24"/>
      <c r="C827" s="138" t="s">
        <v>352</v>
      </c>
      <c r="D827" s="138" t="s">
        <v>92</v>
      </c>
      <c r="E827" s="138"/>
      <c r="F827" s="138">
        <f t="shared" ref="F827:M827" si="139">SUM(F823:F826)</f>
        <v>0</v>
      </c>
      <c r="G827" s="147">
        <f t="shared" si="139"/>
        <v>0</v>
      </c>
      <c r="H827" s="147">
        <f t="shared" si="139"/>
        <v>0</v>
      </c>
      <c r="I827" s="147">
        <f t="shared" si="139"/>
        <v>0</v>
      </c>
      <c r="J827" s="138">
        <f t="shared" si="139"/>
        <v>0</v>
      </c>
      <c r="K827" s="147">
        <f t="shared" si="139"/>
        <v>0</v>
      </c>
      <c r="L827" s="147">
        <f t="shared" si="139"/>
        <v>0</v>
      </c>
      <c r="M827" s="200">
        <f t="shared" si="139"/>
        <v>0</v>
      </c>
      <c r="N827" s="138"/>
      <c r="O827" s="201"/>
      <c r="P827" s="249">
        <f>SUM(P823:P826)</f>
        <v>0</v>
      </c>
      <c r="Q827" s="249"/>
      <c r="R827" s="34">
        <f>SUM(Q827-H827-L827)</f>
        <v>0</v>
      </c>
    </row>
    <row r="828" spans="1:18" s="28" customFormat="1" ht="4.1500000000000004" customHeight="1" x14ac:dyDescent="0.2">
      <c r="A828" s="35"/>
      <c r="B828" s="31"/>
      <c r="C828" s="36"/>
      <c r="D828" s="36"/>
      <c r="E828" s="36"/>
      <c r="F828" s="36"/>
      <c r="G828" s="37"/>
      <c r="H828" s="37"/>
      <c r="I828" s="37"/>
      <c r="J828" s="36"/>
      <c r="K828" s="37"/>
      <c r="L828" s="37"/>
      <c r="M828" s="37"/>
      <c r="N828" s="38"/>
      <c r="O828" s="35"/>
      <c r="P828" s="39"/>
      <c r="Q828" s="40"/>
    </row>
    <row r="829" spans="1:18" s="112" customFormat="1" ht="27" customHeight="1" x14ac:dyDescent="0.25">
      <c r="A829" s="84" t="s">
        <v>19</v>
      </c>
      <c r="B829" s="41"/>
      <c r="C829" s="108" t="s">
        <v>201</v>
      </c>
      <c r="D829" s="108" t="s">
        <v>202</v>
      </c>
      <c r="E829" s="109" t="s">
        <v>20</v>
      </c>
      <c r="F829" s="109">
        <v>0</v>
      </c>
      <c r="G829" s="110">
        <f>F829*$G$4</f>
        <v>0</v>
      </c>
      <c r="H829" s="110">
        <f>G829-I829</f>
        <v>0</v>
      </c>
      <c r="I829" s="110">
        <f>G829*$I$4</f>
        <v>0</v>
      </c>
      <c r="J829" s="109">
        <v>0</v>
      </c>
      <c r="K829" s="110">
        <f>J829*$K$4</f>
        <v>0</v>
      </c>
      <c r="L829" s="110">
        <f>K829-M829</f>
        <v>0</v>
      </c>
      <c r="M829" s="111">
        <f>K829*$M$4</f>
        <v>0</v>
      </c>
      <c r="N829" s="109"/>
      <c r="O829" s="123"/>
      <c r="P829" s="212">
        <f>Q829</f>
        <v>0</v>
      </c>
      <c r="Q829" s="212">
        <f>IF($J829&gt;500000,(500000*0.2)-($I829+$M829),IF($J829+$F829&gt;500000,($J829*0.2)+((500000-$J829)*0.05)-($I829+$M829),IF($J829+$F829&lt;500000,(($J829*0.2)+($F829*0.05))-($I829+$M829),"n/a")))</f>
        <v>0</v>
      </c>
      <c r="R829" s="42">
        <f>SUM(Q829-H829-L829)</f>
        <v>0</v>
      </c>
    </row>
    <row r="830" spans="1:18" s="112" customFormat="1" ht="27" customHeight="1" thickBot="1" x14ac:dyDescent="0.3">
      <c r="A830" s="85" t="s">
        <v>21</v>
      </c>
      <c r="B830" s="41"/>
      <c r="C830" s="113" t="s">
        <v>201</v>
      </c>
      <c r="D830" s="113" t="s">
        <v>202</v>
      </c>
      <c r="E830" s="109" t="s">
        <v>20</v>
      </c>
      <c r="F830" s="109">
        <v>0</v>
      </c>
      <c r="G830" s="110">
        <f>F830*$G$4</f>
        <v>0</v>
      </c>
      <c r="H830" s="110">
        <f>G830-I830</f>
        <v>0</v>
      </c>
      <c r="I830" s="110">
        <f>G830*$I$4</f>
        <v>0</v>
      </c>
      <c r="J830" s="109">
        <v>0</v>
      </c>
      <c r="K830" s="110">
        <f>J830*$K$4</f>
        <v>0</v>
      </c>
      <c r="L830" s="110">
        <f>K830-M830</f>
        <v>0</v>
      </c>
      <c r="M830" s="111">
        <f>K830*$M$4</f>
        <v>0</v>
      </c>
      <c r="N830" s="109"/>
      <c r="P830" s="212">
        <f>Q830-Q829</f>
        <v>0</v>
      </c>
      <c r="Q830" s="212">
        <f>IF(SUM($J829:$J830)&gt;500000,(500000*0.2)-((SUM($I829:$I830)+SUM($M829:$M830))),IF(SUM($J829:$J830)+SUM($F829:$F830)&gt;500000,(SUM($J829:$J830)*0.2)+((500000-SUM($J829:$J830))*0.05)-(SUM($I829:$I830)+SUM($M829:$M830)),IF(SUM($J829:$J830)+SUM($F829:$F830)&lt;500000,((SUM($J829:$J830)*0.2)+(SUM($F829:$F830)*0.05))-(SUM($I829:$I830)+SUM($M829:$M830)),"n/a")))</f>
        <v>0</v>
      </c>
      <c r="R830" s="42">
        <f>SUM(Q830-H830-L830)</f>
        <v>0</v>
      </c>
    </row>
    <row r="831" spans="1:18" s="112" customFormat="1" ht="27" customHeight="1" thickBot="1" x14ac:dyDescent="0.3">
      <c r="A831" s="150" t="s">
        <v>22</v>
      </c>
      <c r="B831" s="59"/>
      <c r="C831" s="152" t="s">
        <v>201</v>
      </c>
      <c r="D831" s="152" t="s">
        <v>202</v>
      </c>
      <c r="E831" s="153" t="s">
        <v>20</v>
      </c>
      <c r="F831" s="153">
        <v>0</v>
      </c>
      <c r="G831" s="145">
        <f>F831*$G$4</f>
        <v>0</v>
      </c>
      <c r="H831" s="145">
        <f>G831-I831</f>
        <v>0</v>
      </c>
      <c r="I831" s="145">
        <f>G831*$I$4</f>
        <v>0</v>
      </c>
      <c r="J831" s="153">
        <v>0</v>
      </c>
      <c r="K831" s="145">
        <f>J831*$K$4</f>
        <v>0</v>
      </c>
      <c r="L831" s="145">
        <f>K831-M831</f>
        <v>0</v>
      </c>
      <c r="M831" s="154">
        <f>K831*$M$4</f>
        <v>0</v>
      </c>
      <c r="N831" s="109"/>
      <c r="O831" s="155"/>
      <c r="P831" s="252">
        <f>Q831-Q830</f>
        <v>0</v>
      </c>
      <c r="Q831" s="252">
        <f>IF(SUM($J829:$J831)&gt;500000,(500000*0.2)-((SUM($I829:$I831)+SUM($M829:$M831))),IF(SUM($J829:$J831)+SUM($F829:$F831)&gt;500000,(SUM($J829:$J831)*0.2)+((500000-SUM($J829:$J831))*0.05)-(SUM($I829:$I831)+SUM($M829:$M831)),IF(SUM($J829:$J831)+SUM($F829:$F831)&lt;500000,((SUM($J829:$J831)*0.2)+(SUM($F829:$F831)*0.05))-(SUM($I829:$I831)+SUM($M829:$M831)),"n/a")))</f>
        <v>0</v>
      </c>
      <c r="R831" s="66">
        <f>SUM(Q831-H831-L831)</f>
        <v>0</v>
      </c>
    </row>
    <row r="832" spans="1:18" s="112" customFormat="1" ht="27" customHeight="1" x14ac:dyDescent="0.25">
      <c r="A832" s="87" t="s">
        <v>23</v>
      </c>
      <c r="B832" s="41"/>
      <c r="C832" s="115" t="s">
        <v>201</v>
      </c>
      <c r="D832" s="115" t="s">
        <v>202</v>
      </c>
      <c r="E832" s="109" t="s">
        <v>20</v>
      </c>
      <c r="F832" s="109">
        <v>0</v>
      </c>
      <c r="G832" s="110">
        <f>F832*$G$4</f>
        <v>0</v>
      </c>
      <c r="H832" s="110">
        <f>G832-I832</f>
        <v>0</v>
      </c>
      <c r="I832" s="110">
        <f>G832*$I$4</f>
        <v>0</v>
      </c>
      <c r="J832" s="109">
        <v>0</v>
      </c>
      <c r="K832" s="110">
        <f>J832*$K$4</f>
        <v>0</v>
      </c>
      <c r="L832" s="110">
        <f>K832-M832</f>
        <v>0</v>
      </c>
      <c r="M832" s="111">
        <f>K832*$M$4</f>
        <v>0</v>
      </c>
      <c r="N832" s="109"/>
      <c r="O832" s="123"/>
      <c r="P832" s="212">
        <f>Q832-Q834</f>
        <v>0</v>
      </c>
      <c r="Q832" s="212">
        <f>IF(SUM($J830:$J832)&gt;500000,(500000*0.2)-((SUM($I830:$I832)+SUM($M830:$M832))),IF(SUM($J830:$J832)+SUM($F830:$F832)&gt;500000,(SUM($J830:$J832)*0.2)+((500000-SUM($J830:$J832))*0.05)-(SUM($I830:$I832)+SUM($M830:$M832)),IF(SUM($J830:$J832)+SUM($F830:$F832)&lt;500000,((SUM($J830:$J832)*0.2)+(SUM($F830:$F832)*0.05))-(SUM($I830:$I832)+SUM($M830:$M832)),"n/a")))</f>
        <v>0</v>
      </c>
      <c r="R832" s="42">
        <f>SUM(Q832-H832-L832)</f>
        <v>0</v>
      </c>
    </row>
    <row r="833" spans="1:18" s="112" customFormat="1" ht="27" customHeight="1" x14ac:dyDescent="0.2">
      <c r="A833" s="151" t="s">
        <v>24</v>
      </c>
      <c r="B833" s="22"/>
      <c r="C833" s="151" t="s">
        <v>201</v>
      </c>
      <c r="D833" s="151" t="s">
        <v>202</v>
      </c>
      <c r="E833" s="151"/>
      <c r="F833" s="156">
        <f t="shared" ref="F833:M833" si="140">SUM(F829:F832)</f>
        <v>0</v>
      </c>
      <c r="G833" s="157">
        <f t="shared" si="140"/>
        <v>0</v>
      </c>
      <c r="H833" s="157">
        <f t="shared" si="140"/>
        <v>0</v>
      </c>
      <c r="I833" s="157">
        <f t="shared" si="140"/>
        <v>0</v>
      </c>
      <c r="J833" s="156">
        <f t="shared" si="140"/>
        <v>0</v>
      </c>
      <c r="K833" s="157">
        <f t="shared" si="140"/>
        <v>0</v>
      </c>
      <c r="L833" s="157">
        <f t="shared" si="140"/>
        <v>0</v>
      </c>
      <c r="M833" s="158">
        <f t="shared" si="140"/>
        <v>0</v>
      </c>
      <c r="N833" s="120"/>
      <c r="O833" s="159"/>
      <c r="P833" s="157">
        <f>SUM(P829:P832)</f>
        <v>0</v>
      </c>
      <c r="Q833" s="157"/>
      <c r="R833" s="23">
        <f>SUM(R830:R832)</f>
        <v>0</v>
      </c>
    </row>
    <row r="834" spans="1:18" s="28" customFormat="1" ht="4.1500000000000004" customHeight="1" x14ac:dyDescent="0.2">
      <c r="A834" s="68"/>
      <c r="B834" s="60"/>
      <c r="C834" s="70"/>
      <c r="D834" s="70"/>
      <c r="E834" s="70"/>
      <c r="F834" s="70"/>
      <c r="G834" s="71"/>
      <c r="H834" s="71"/>
      <c r="I834" s="71"/>
      <c r="J834" s="70"/>
      <c r="K834" s="71"/>
      <c r="L834" s="71"/>
      <c r="M834" s="71"/>
      <c r="N834" s="38"/>
      <c r="O834" s="35"/>
      <c r="P834" s="73"/>
      <c r="Q834" s="74"/>
      <c r="R834" s="69"/>
    </row>
    <row r="835" spans="1:18" s="149" customFormat="1" ht="27" customHeight="1" x14ac:dyDescent="0.25">
      <c r="A835" s="140" t="s">
        <v>19</v>
      </c>
      <c r="B835" s="24"/>
      <c r="C835" s="141" t="s">
        <v>203</v>
      </c>
      <c r="D835" s="141" t="s">
        <v>204</v>
      </c>
      <c r="E835" s="141" t="s">
        <v>20</v>
      </c>
      <c r="F835" s="141">
        <v>505</v>
      </c>
      <c r="G835" s="259">
        <f>F835*$G$4</f>
        <v>25.25</v>
      </c>
      <c r="H835" s="259">
        <f>G835-I835</f>
        <v>24.4925</v>
      </c>
      <c r="I835" s="259">
        <f>G835*$I$4</f>
        <v>0.75749999999999995</v>
      </c>
      <c r="J835" s="141">
        <v>0</v>
      </c>
      <c r="K835" s="259">
        <f>J835*$K$4</f>
        <v>0</v>
      </c>
      <c r="L835" s="259">
        <f>K835-M835</f>
        <v>0</v>
      </c>
      <c r="M835" s="260">
        <f>K835*$M$4</f>
        <v>0</v>
      </c>
      <c r="N835" s="141"/>
      <c r="O835" s="261"/>
      <c r="P835" s="262">
        <f>Q835</f>
        <v>24.4925</v>
      </c>
      <c r="Q835" s="262">
        <f>IF($J835&gt;500000,(500000*0.2)-($I835+$M835),IF($J835+$F835&gt;500000,($J835*0.2)+((500000-$J835)*0.05)-($I835+$M835),IF($J835+$F835&lt;500000,(($J835*0.2)+($F835*0.05))-($I835+$M835),"n/a")))</f>
        <v>24.4925</v>
      </c>
      <c r="R835" s="34">
        <f>SUM(Q835-H835-L835)</f>
        <v>0</v>
      </c>
    </row>
    <row r="836" spans="1:18" s="149" customFormat="1" ht="27" customHeight="1" thickBot="1" x14ac:dyDescent="0.3">
      <c r="A836" s="140" t="s">
        <v>21</v>
      </c>
      <c r="B836" s="77"/>
      <c r="C836" s="141" t="s">
        <v>203</v>
      </c>
      <c r="D836" s="141" t="s">
        <v>204</v>
      </c>
      <c r="E836" s="141" t="s">
        <v>20</v>
      </c>
      <c r="F836" s="141">
        <v>3402</v>
      </c>
      <c r="G836" s="259">
        <f>F836*$G$4</f>
        <v>170.10000000000002</v>
      </c>
      <c r="H836" s="259">
        <f>G836-I836</f>
        <v>164.99700000000001</v>
      </c>
      <c r="I836" s="259">
        <f>G836*$I$4</f>
        <v>5.1030000000000006</v>
      </c>
      <c r="J836" s="141">
        <v>0</v>
      </c>
      <c r="K836" s="259">
        <f>J836*$K$4</f>
        <v>0</v>
      </c>
      <c r="L836" s="259">
        <f>K836-M836</f>
        <v>0</v>
      </c>
      <c r="M836" s="260">
        <f>K836*$M$4</f>
        <v>0</v>
      </c>
      <c r="N836" s="141"/>
      <c r="P836" s="262">
        <v>0</v>
      </c>
      <c r="Q836" s="262">
        <v>0</v>
      </c>
      <c r="R836" s="78">
        <f>SUM(Q836-H836-L836)</f>
        <v>-164.99700000000001</v>
      </c>
    </row>
    <row r="837" spans="1:18" s="112" customFormat="1" ht="27" customHeight="1" thickBot="1" x14ac:dyDescent="0.25">
      <c r="A837" s="150" t="s">
        <v>22</v>
      </c>
      <c r="B837" s="58"/>
      <c r="C837" s="152" t="s">
        <v>203</v>
      </c>
      <c r="D837" s="152" t="s">
        <v>204</v>
      </c>
      <c r="E837" s="153" t="s">
        <v>20</v>
      </c>
      <c r="F837" s="153">
        <v>0</v>
      </c>
      <c r="G837" s="145">
        <f>F837*$G$4</f>
        <v>0</v>
      </c>
      <c r="H837" s="145">
        <f>G837-I837</f>
        <v>0</v>
      </c>
      <c r="I837" s="145">
        <f>G837*$I$4</f>
        <v>0</v>
      </c>
      <c r="J837" s="153">
        <v>0</v>
      </c>
      <c r="K837" s="145">
        <f>J837*$K$4</f>
        <v>0</v>
      </c>
      <c r="L837" s="145">
        <f>K837-M837</f>
        <v>0</v>
      </c>
      <c r="M837" s="154">
        <f>K837*$M$4</f>
        <v>0</v>
      </c>
      <c r="N837" s="109"/>
      <c r="O837" s="155"/>
      <c r="P837" s="252">
        <v>0</v>
      </c>
      <c r="Q837" s="252">
        <v>0</v>
      </c>
      <c r="R837" s="65">
        <f>SUM(Q837-H837-L837)</f>
        <v>0</v>
      </c>
    </row>
    <row r="838" spans="1:18" s="112" customFormat="1" ht="27" customHeight="1" x14ac:dyDescent="0.25">
      <c r="A838" s="87" t="s">
        <v>23</v>
      </c>
      <c r="B838" s="41"/>
      <c r="C838" s="115" t="s">
        <v>203</v>
      </c>
      <c r="D838" s="115" t="s">
        <v>204</v>
      </c>
      <c r="E838" s="109" t="s">
        <v>20</v>
      </c>
      <c r="F838" s="109">
        <v>0</v>
      </c>
      <c r="G838" s="110">
        <f>F838*$G$4</f>
        <v>0</v>
      </c>
      <c r="H838" s="110">
        <f>G838-I838</f>
        <v>0</v>
      </c>
      <c r="I838" s="110">
        <f>G838*$I$4</f>
        <v>0</v>
      </c>
      <c r="J838" s="109">
        <v>0</v>
      </c>
      <c r="K838" s="110">
        <f>J838*$K$4</f>
        <v>0</v>
      </c>
      <c r="L838" s="110">
        <f>K838-M838</f>
        <v>0</v>
      </c>
      <c r="M838" s="111">
        <f>K838*$M$4</f>
        <v>0</v>
      </c>
      <c r="N838" s="109"/>
      <c r="O838" s="123"/>
      <c r="P838" s="212">
        <v>0</v>
      </c>
      <c r="Q838" s="212">
        <v>0</v>
      </c>
      <c r="R838" s="42">
        <f>SUM(Q838-H838-L838)</f>
        <v>0</v>
      </c>
    </row>
    <row r="839" spans="1:18" s="112" customFormat="1" ht="27" customHeight="1" x14ac:dyDescent="0.2">
      <c r="A839" s="151" t="s">
        <v>24</v>
      </c>
      <c r="B839" s="22"/>
      <c r="C839" s="151" t="s">
        <v>203</v>
      </c>
      <c r="D839" s="151" t="s">
        <v>204</v>
      </c>
      <c r="E839" s="151"/>
      <c r="F839" s="156">
        <f t="shared" ref="F839:M839" si="141">SUM(F835:F838)</f>
        <v>3907</v>
      </c>
      <c r="G839" s="157">
        <f t="shared" si="141"/>
        <v>195.35000000000002</v>
      </c>
      <c r="H839" s="157">
        <f t="shared" si="141"/>
        <v>189.48950000000002</v>
      </c>
      <c r="I839" s="157">
        <f t="shared" si="141"/>
        <v>5.8605000000000009</v>
      </c>
      <c r="J839" s="156">
        <f t="shared" si="141"/>
        <v>0</v>
      </c>
      <c r="K839" s="157">
        <f t="shared" si="141"/>
        <v>0</v>
      </c>
      <c r="L839" s="157">
        <f t="shared" si="141"/>
        <v>0</v>
      </c>
      <c r="M839" s="158">
        <f t="shared" si="141"/>
        <v>0</v>
      </c>
      <c r="N839" s="120"/>
      <c r="O839" s="159"/>
      <c r="P839" s="157">
        <f>SUM(P835:P838)</f>
        <v>24.4925</v>
      </c>
      <c r="Q839" s="157"/>
      <c r="R839" s="23">
        <f>SUM(R836:R838)</f>
        <v>-164.99700000000001</v>
      </c>
    </row>
    <row r="840" spans="1:18" s="28" customFormat="1" ht="4.1500000000000004" customHeight="1" x14ac:dyDescent="0.2">
      <c r="A840" s="68"/>
      <c r="B840" s="60"/>
      <c r="C840" s="70"/>
      <c r="D840" s="70"/>
      <c r="E840" s="70"/>
      <c r="F840" s="70"/>
      <c r="G840" s="71"/>
      <c r="H840" s="71"/>
      <c r="I840" s="71"/>
      <c r="J840" s="70"/>
      <c r="K840" s="71"/>
      <c r="L840" s="71"/>
      <c r="M840" s="71"/>
      <c r="N840" s="38"/>
      <c r="O840" s="35"/>
      <c r="P840" s="73"/>
      <c r="Q840" s="74"/>
      <c r="R840" s="69"/>
    </row>
    <row r="841" spans="1:18" s="112" customFormat="1" ht="27" customHeight="1" x14ac:dyDescent="0.25">
      <c r="A841" s="84" t="s">
        <v>19</v>
      </c>
      <c r="B841" s="41"/>
      <c r="C841" s="108" t="s">
        <v>205</v>
      </c>
      <c r="D841" s="108" t="s">
        <v>206</v>
      </c>
      <c r="E841" s="109" t="s">
        <v>20</v>
      </c>
      <c r="F841" s="109">
        <v>0</v>
      </c>
      <c r="G841" s="110">
        <f>F841*$G$4</f>
        <v>0</v>
      </c>
      <c r="H841" s="110">
        <f>G841-I841</f>
        <v>0</v>
      </c>
      <c r="I841" s="110">
        <f>G841*$I$4</f>
        <v>0</v>
      </c>
      <c r="J841" s="109">
        <v>0</v>
      </c>
      <c r="K841" s="110">
        <f>J841*$K$4</f>
        <v>0</v>
      </c>
      <c r="L841" s="110">
        <f>K841-M841</f>
        <v>0</v>
      </c>
      <c r="M841" s="111">
        <f>K841*$M$4</f>
        <v>0</v>
      </c>
      <c r="N841" s="109"/>
      <c r="O841" s="123"/>
      <c r="P841" s="212">
        <f>Q841</f>
        <v>0</v>
      </c>
      <c r="Q841" s="212">
        <f>IF($J841&gt;500000,(500000*0.2)-($I841+$M841),IF($J841+$F841&gt;500000,($J841*0.2)+((500000-$J841)*0.05)-($I841+$M841),IF($J841+$F841&lt;500000,(($J841*0.2)+($F841*0.05))-($I841+$M841),"n/a")))</f>
        <v>0</v>
      </c>
      <c r="R841" s="42">
        <f>SUM(Q841-H841-L841)</f>
        <v>0</v>
      </c>
    </row>
    <row r="842" spans="1:18" s="112" customFormat="1" ht="27" customHeight="1" thickBot="1" x14ac:dyDescent="0.3">
      <c r="A842" s="85" t="s">
        <v>21</v>
      </c>
      <c r="B842" s="41"/>
      <c r="C842" s="113" t="s">
        <v>205</v>
      </c>
      <c r="D842" s="113" t="s">
        <v>206</v>
      </c>
      <c r="E842" s="109" t="s">
        <v>20</v>
      </c>
      <c r="F842" s="109">
        <v>0</v>
      </c>
      <c r="G842" s="110">
        <f>F842*$G$4</f>
        <v>0</v>
      </c>
      <c r="H842" s="110">
        <f>G842-I842</f>
        <v>0</v>
      </c>
      <c r="I842" s="110">
        <f>G842*$I$4</f>
        <v>0</v>
      </c>
      <c r="J842" s="109">
        <v>0</v>
      </c>
      <c r="K842" s="110">
        <f>J842*$K$4</f>
        <v>0</v>
      </c>
      <c r="L842" s="110">
        <f>K842-M842</f>
        <v>0</v>
      </c>
      <c r="M842" s="111">
        <f>K842*$M$4</f>
        <v>0</v>
      </c>
      <c r="N842" s="109"/>
      <c r="O842" s="123"/>
      <c r="P842" s="212">
        <f>Q842-Q841</f>
        <v>0</v>
      </c>
      <c r="Q842" s="212">
        <f>IF(SUM($J841:$J842)&gt;500000,(500000*0.2)-((SUM($I841:$I842)+SUM($M841:$M842))),IF(SUM($J841:$J842)+SUM($F841:$F842)&gt;500000,(SUM($J841:$J842)*0.2)+((500000-SUM($J841:$J842))*0.05)-(SUM($I841:$I842)+SUM($M841:$M842)),IF(SUM($J841:$J842)+SUM($F841:$F842)&lt;500000,((SUM($J841:$J842)*0.2)+(SUM($F841:$F842)*0.05))-(SUM($I841:$I842)+SUM($M841:$M842)),"n/a")))</f>
        <v>0</v>
      </c>
      <c r="R842" s="42">
        <f>SUM(Q842-H842-L842)</f>
        <v>0</v>
      </c>
    </row>
    <row r="843" spans="1:18" s="112" customFormat="1" ht="27" customHeight="1" thickBot="1" x14ac:dyDescent="0.3">
      <c r="A843" s="150" t="s">
        <v>22</v>
      </c>
      <c r="B843" s="59"/>
      <c r="C843" s="152" t="s">
        <v>205</v>
      </c>
      <c r="D843" s="152" t="s">
        <v>206</v>
      </c>
      <c r="E843" s="153" t="s">
        <v>20</v>
      </c>
      <c r="F843" s="153">
        <v>0</v>
      </c>
      <c r="G843" s="145">
        <f>F843*$G$4</f>
        <v>0</v>
      </c>
      <c r="H843" s="145">
        <f>G843-I843</f>
        <v>0</v>
      </c>
      <c r="I843" s="145">
        <f>G843*$I$4</f>
        <v>0</v>
      </c>
      <c r="J843" s="153">
        <v>0</v>
      </c>
      <c r="K843" s="145">
        <f>J843*$K$4</f>
        <v>0</v>
      </c>
      <c r="L843" s="145">
        <f>K843-M843</f>
        <v>0</v>
      </c>
      <c r="M843" s="154">
        <f>K843*$M$4</f>
        <v>0</v>
      </c>
      <c r="N843" s="109"/>
      <c r="O843" s="155"/>
      <c r="P843" s="252">
        <f>Q843-Q842</f>
        <v>0</v>
      </c>
      <c r="Q843" s="252">
        <f>IF(SUM($J841:$J843)&gt;500000,(500000*0.2)-((SUM($I841:$I843)+SUM($M841:$M843))),IF(SUM($J841:$J843)+SUM($F841:$F843)&gt;500000,(SUM($J841:$J843)*0.2)+((500000-SUM($J841:$J843))*0.05)-(SUM($I841:$I843)+SUM($M841:$M843)),IF(SUM($J841:$J843)+SUM($F841:$F843)&lt;500000,((SUM($J841:$J843)*0.2)+(SUM($F841:$F843)*0.05))-(SUM($I841:$I843)+SUM($M841:$M843)),"n/a")))</f>
        <v>0</v>
      </c>
      <c r="R843" s="66">
        <f>SUM(Q843-H843-L843)</f>
        <v>0</v>
      </c>
    </row>
    <row r="844" spans="1:18" s="112" customFormat="1" ht="27" customHeight="1" x14ac:dyDescent="0.25">
      <c r="A844" s="87" t="s">
        <v>23</v>
      </c>
      <c r="B844" s="41"/>
      <c r="C844" s="115" t="s">
        <v>205</v>
      </c>
      <c r="D844" s="115" t="s">
        <v>206</v>
      </c>
      <c r="E844" s="109" t="s">
        <v>20</v>
      </c>
      <c r="F844" s="109">
        <v>0</v>
      </c>
      <c r="G844" s="110">
        <f>F844*$G$4</f>
        <v>0</v>
      </c>
      <c r="H844" s="110">
        <f>G844-I844</f>
        <v>0</v>
      </c>
      <c r="I844" s="110">
        <f>G844*$I$4</f>
        <v>0</v>
      </c>
      <c r="J844" s="109">
        <v>0</v>
      </c>
      <c r="K844" s="110">
        <f>J844*$K$4</f>
        <v>0</v>
      </c>
      <c r="L844" s="110">
        <f>K844-M844</f>
        <v>0</v>
      </c>
      <c r="M844" s="111">
        <f>K844*$M$4</f>
        <v>0</v>
      </c>
      <c r="N844" s="109"/>
      <c r="O844" s="123"/>
      <c r="P844" s="212">
        <f>Q844-Q846</f>
        <v>0</v>
      </c>
      <c r="Q844" s="212">
        <f>IF(SUM($J842:$J844)&gt;500000,(500000*0.2)-((SUM($I842:$I844)+SUM($M842:$M844))),IF(SUM($J842:$J844)+SUM($F842:$F844)&gt;500000,(SUM($J842:$J844)*0.2)+((500000-SUM($J842:$J844))*0.05)-(SUM($I842:$I844)+SUM($M842:$M844)),IF(SUM($J842:$J844)+SUM($F842:$F844)&lt;500000,((SUM($J842:$J844)*0.2)+(SUM($F842:$F844)*0.05))-(SUM($I842:$I844)+SUM($M842:$M844)),"n/a")))</f>
        <v>0</v>
      </c>
      <c r="R844" s="42">
        <f>SUM(Q844-H844-L844)</f>
        <v>0</v>
      </c>
    </row>
    <row r="845" spans="1:18" s="112" customFormat="1" ht="27" customHeight="1" x14ac:dyDescent="0.2">
      <c r="A845" s="151" t="s">
        <v>24</v>
      </c>
      <c r="B845" s="22"/>
      <c r="C845" s="151" t="s">
        <v>205</v>
      </c>
      <c r="D845" s="151" t="s">
        <v>206</v>
      </c>
      <c r="E845" s="151"/>
      <c r="F845" s="156">
        <f t="shared" ref="F845:M845" si="142">SUM(F841:F844)</f>
        <v>0</v>
      </c>
      <c r="G845" s="157">
        <f t="shared" si="142"/>
        <v>0</v>
      </c>
      <c r="H845" s="157">
        <f t="shared" si="142"/>
        <v>0</v>
      </c>
      <c r="I845" s="157">
        <f t="shared" si="142"/>
        <v>0</v>
      </c>
      <c r="J845" s="156">
        <f t="shared" si="142"/>
        <v>0</v>
      </c>
      <c r="K845" s="157">
        <f t="shared" si="142"/>
        <v>0</v>
      </c>
      <c r="L845" s="157">
        <f t="shared" si="142"/>
        <v>0</v>
      </c>
      <c r="M845" s="158">
        <f t="shared" si="142"/>
        <v>0</v>
      </c>
      <c r="N845" s="120"/>
      <c r="O845" s="159"/>
      <c r="P845" s="157">
        <f>SUM(P841:P844)</f>
        <v>0</v>
      </c>
      <c r="Q845" s="157"/>
      <c r="R845" s="23">
        <f>SUM(R842:R844)</f>
        <v>0</v>
      </c>
    </row>
    <row r="846" spans="1:18" s="28" customFormat="1" ht="4.1500000000000004" customHeight="1" x14ac:dyDescent="0.2">
      <c r="A846" s="68"/>
      <c r="B846" s="60"/>
      <c r="C846" s="70"/>
      <c r="D846" s="70"/>
      <c r="E846" s="70"/>
      <c r="F846" s="70"/>
      <c r="G846" s="71"/>
      <c r="H846" s="71"/>
      <c r="I846" s="71"/>
      <c r="J846" s="70"/>
      <c r="K846" s="71"/>
      <c r="L846" s="71"/>
      <c r="M846" s="71"/>
      <c r="N846" s="38"/>
      <c r="O846" s="35"/>
      <c r="P846" s="73"/>
      <c r="Q846" s="74"/>
      <c r="R846" s="69"/>
    </row>
    <row r="847" spans="1:18" s="149" customFormat="1" ht="27" customHeight="1" x14ac:dyDescent="0.25">
      <c r="A847" s="140" t="s">
        <v>19</v>
      </c>
      <c r="B847" s="77"/>
      <c r="C847" s="141" t="s">
        <v>207</v>
      </c>
      <c r="D847" s="141" t="s">
        <v>209</v>
      </c>
      <c r="E847" s="141" t="s">
        <v>20</v>
      </c>
      <c r="F847" s="141">
        <v>5375</v>
      </c>
      <c r="G847" s="259">
        <f>F847*$G$4</f>
        <v>268.75</v>
      </c>
      <c r="H847" s="259">
        <f>G847-I847</f>
        <v>260.6875</v>
      </c>
      <c r="I847" s="259">
        <f>G847*$I$4</f>
        <v>8.0625</v>
      </c>
      <c r="J847" s="141">
        <v>0</v>
      </c>
      <c r="K847" s="259">
        <f>J847*$K$4</f>
        <v>0</v>
      </c>
      <c r="L847" s="259">
        <f>K847-M847</f>
        <v>0</v>
      </c>
      <c r="M847" s="260">
        <f>K847*$M$4</f>
        <v>0</v>
      </c>
      <c r="N847" s="141"/>
      <c r="O847" s="261"/>
      <c r="P847" s="262">
        <f>Q847</f>
        <v>260.6875</v>
      </c>
      <c r="Q847" s="262">
        <f>IF($J847&gt;500000,(500000*0.2)-($I847+$M847),IF($J847+$F847&gt;500000,($J847*0.2)+((500000-$J847)*0.05)-($I847+$M847),IF($J847+$F847&lt;500000,(($J847*0.2)+($F847*0.05))-($I847+$M847),"n/a")))</f>
        <v>260.6875</v>
      </c>
      <c r="R847" s="78">
        <f>SUM(Q847-H847-L847)</f>
        <v>0</v>
      </c>
    </row>
    <row r="848" spans="1:18" s="149" customFormat="1" ht="27" customHeight="1" thickBot="1" x14ac:dyDescent="0.3">
      <c r="A848" s="140" t="s">
        <v>21</v>
      </c>
      <c r="B848" s="77"/>
      <c r="C848" s="141" t="s">
        <v>207</v>
      </c>
      <c r="D848" s="141" t="s">
        <v>209</v>
      </c>
      <c r="E848" s="141" t="s">
        <v>20</v>
      </c>
      <c r="F848" s="141">
        <v>10880</v>
      </c>
      <c r="G848" s="259">
        <f>F848*$G$4</f>
        <v>544</v>
      </c>
      <c r="H848" s="259">
        <f>G848-I848</f>
        <v>527.67999999999995</v>
      </c>
      <c r="I848" s="259">
        <f>G848*$I$4</f>
        <v>16.32</v>
      </c>
      <c r="J848" s="141">
        <v>0</v>
      </c>
      <c r="K848" s="259">
        <f>J848*$K$4</f>
        <v>0</v>
      </c>
      <c r="L848" s="259">
        <f>K848-M848</f>
        <v>0</v>
      </c>
      <c r="M848" s="260">
        <f>K848*$M$4</f>
        <v>0</v>
      </c>
      <c r="N848" s="141"/>
      <c r="O848" s="261"/>
      <c r="P848" s="262">
        <f>Q848-Q847</f>
        <v>527.67999999999995</v>
      </c>
      <c r="Q848" s="262">
        <f>IF(SUM($J847:$J848)&gt;500000,(500000*0.2)-((SUM($I847:$I848)+SUM($M847:$M848))),IF(SUM($J847:$J848)+SUM($F847:$F848)&gt;500000,(SUM($J847:$J848)*0.2)+((500000-SUM($J847:$J848))*0.05)-(SUM($I847:$I848)+SUM($M847:$M848)),IF(SUM($J847:$J848)+SUM($F847:$F848)&lt;500000,((SUM($J847:$J848)*0.2)+(SUM($F847:$F848)*0.05))-(SUM($I847:$I848)+SUM($M847:$M848)),"n/a")))</f>
        <v>788.36749999999995</v>
      </c>
      <c r="R848" s="78">
        <f>SUM(Q848-H848-L848)</f>
        <v>260.6875</v>
      </c>
    </row>
    <row r="849" spans="1:18" s="112" customFormat="1" ht="27" customHeight="1" thickBot="1" x14ac:dyDescent="0.25">
      <c r="A849" s="150" t="s">
        <v>22</v>
      </c>
      <c r="B849" s="58"/>
      <c r="C849" s="152" t="s">
        <v>207</v>
      </c>
      <c r="D849" s="152" t="s">
        <v>209</v>
      </c>
      <c r="E849" s="153" t="s">
        <v>20</v>
      </c>
      <c r="F849" s="153">
        <v>0</v>
      </c>
      <c r="G849" s="145">
        <f>F849*$G$4</f>
        <v>0</v>
      </c>
      <c r="H849" s="145">
        <f>G849-I849</f>
        <v>0</v>
      </c>
      <c r="I849" s="145">
        <f>G849*$I$4</f>
        <v>0</v>
      </c>
      <c r="J849" s="153">
        <v>0</v>
      </c>
      <c r="K849" s="145">
        <f>J849*$K$4</f>
        <v>0</v>
      </c>
      <c r="L849" s="145">
        <f>K849-M849</f>
        <v>0</v>
      </c>
      <c r="M849" s="154">
        <f>K849*$M$4</f>
        <v>0</v>
      </c>
      <c r="N849" s="109"/>
      <c r="O849" s="155"/>
      <c r="P849" s="252">
        <f>Q849-Q848</f>
        <v>0</v>
      </c>
      <c r="Q849" s="252">
        <f>IF(SUM($J847:$J849)&gt;500000,(500000*0.2)-((SUM($I847:$I849)+SUM($M847:$M849))),IF(SUM($J847:$J849)+SUM($F847:$F849)&gt;500000,(SUM($J847:$J849)*0.2)+((500000-SUM($J847:$J849))*0.05)-(SUM($I847:$I849)+SUM($M847:$M849)),IF(SUM($J847:$J849)+SUM($F847:$F849)&lt;500000,((SUM($J847:$J849)*0.2)+(SUM($F847:$F849)*0.05))-(SUM($I847:$I849)+SUM($M847:$M849)),"n/a")))</f>
        <v>788.36749999999995</v>
      </c>
      <c r="R849" s="65">
        <f>SUM(Q849-H849-L849)</f>
        <v>788.36749999999995</v>
      </c>
    </row>
    <row r="850" spans="1:18" s="112" customFormat="1" ht="27" customHeight="1" x14ac:dyDescent="0.2">
      <c r="A850" s="87" t="s">
        <v>23</v>
      </c>
      <c r="B850" s="24"/>
      <c r="C850" s="115" t="s">
        <v>207</v>
      </c>
      <c r="D850" s="115" t="s">
        <v>209</v>
      </c>
      <c r="E850" s="109" t="s">
        <v>20</v>
      </c>
      <c r="F850" s="109">
        <v>0</v>
      </c>
      <c r="G850" s="110">
        <f>F850*$G$4</f>
        <v>0</v>
      </c>
      <c r="H850" s="110">
        <f>G850-I850</f>
        <v>0</v>
      </c>
      <c r="I850" s="110">
        <f>G850*$I$4</f>
        <v>0</v>
      </c>
      <c r="J850" s="109">
        <v>0</v>
      </c>
      <c r="K850" s="110">
        <f>J850*$K$4</f>
        <v>0</v>
      </c>
      <c r="L850" s="110">
        <f>K850-M850</f>
        <v>0</v>
      </c>
      <c r="M850" s="111">
        <f>K850*$M$4</f>
        <v>0</v>
      </c>
      <c r="N850" s="109"/>
      <c r="O850" s="123"/>
      <c r="P850" s="212">
        <f>Q850-Q852</f>
        <v>527.67999999999995</v>
      </c>
      <c r="Q850" s="212">
        <f>IF(SUM($J848:$J850)&gt;500000,(500000*0.2)-((SUM($I848:$I850)+SUM($M848:$M850))),IF(SUM($J848:$J850)+SUM($F848:$F850)&gt;500000,(SUM($J848:$J850)*0.2)+((500000-SUM($J848:$J850))*0.05)-(SUM($I848:$I850)+SUM($M848:$M850)),IF(SUM($J848:$J850)+SUM($F848:$F850)&lt;500000,((SUM($J848:$J850)*0.2)+(SUM($F848:$F850)*0.05))-(SUM($I848:$I850)+SUM($M848:$M850)),"n/a")))</f>
        <v>527.67999999999995</v>
      </c>
      <c r="R850" s="34">
        <f>SUM(Q850-H850-L850)</f>
        <v>527.67999999999995</v>
      </c>
    </row>
    <row r="851" spans="1:18" s="112" customFormat="1" ht="27" customHeight="1" x14ac:dyDescent="0.2">
      <c r="A851" s="151" t="s">
        <v>24</v>
      </c>
      <c r="B851" s="22"/>
      <c r="C851" s="151" t="s">
        <v>207</v>
      </c>
      <c r="D851" s="151" t="s">
        <v>209</v>
      </c>
      <c r="E851" s="151"/>
      <c r="F851" s="156">
        <f t="shared" ref="F851:M851" si="143">SUM(F847:F850)</f>
        <v>16255</v>
      </c>
      <c r="G851" s="157">
        <f t="shared" si="143"/>
        <v>812.75</v>
      </c>
      <c r="H851" s="157">
        <f t="shared" si="143"/>
        <v>788.36749999999995</v>
      </c>
      <c r="I851" s="157">
        <f t="shared" si="143"/>
        <v>24.3825</v>
      </c>
      <c r="J851" s="156">
        <f t="shared" si="143"/>
        <v>0</v>
      </c>
      <c r="K851" s="157">
        <f t="shared" si="143"/>
        <v>0</v>
      </c>
      <c r="L851" s="157">
        <f t="shared" si="143"/>
        <v>0</v>
      </c>
      <c r="M851" s="158">
        <f t="shared" si="143"/>
        <v>0</v>
      </c>
      <c r="N851" s="120"/>
      <c r="O851" s="159"/>
      <c r="P851" s="157">
        <f>SUM(P847:P850)</f>
        <v>1316.0474999999999</v>
      </c>
      <c r="Q851" s="157"/>
      <c r="R851" s="23">
        <f>SUM(R848:R850)</f>
        <v>1576.7349999999997</v>
      </c>
    </row>
    <row r="852" spans="1:18" s="28" customFormat="1" ht="4.1500000000000004" customHeight="1" x14ac:dyDescent="0.2">
      <c r="A852" s="68"/>
      <c r="B852" s="60"/>
      <c r="C852" s="70"/>
      <c r="D852" s="70"/>
      <c r="E852" s="70"/>
      <c r="F852" s="70"/>
      <c r="G852" s="71"/>
      <c r="H852" s="71"/>
      <c r="I852" s="71"/>
      <c r="J852" s="70"/>
      <c r="K852" s="71"/>
      <c r="L852" s="71"/>
      <c r="M852" s="71"/>
      <c r="N852" s="38"/>
      <c r="O852" s="35"/>
      <c r="P852" s="73"/>
      <c r="Q852" s="74"/>
      <c r="R852" s="69"/>
    </row>
    <row r="853" spans="1:18" s="149" customFormat="1" ht="27" customHeight="1" x14ac:dyDescent="0.25">
      <c r="A853" s="140" t="s">
        <v>19</v>
      </c>
      <c r="B853" s="77"/>
      <c r="C853" s="141" t="s">
        <v>207</v>
      </c>
      <c r="D853" s="141" t="s">
        <v>214</v>
      </c>
      <c r="E853" s="141" t="s">
        <v>20</v>
      </c>
      <c r="F853" s="141">
        <v>1246</v>
      </c>
      <c r="G853" s="259">
        <f>F853*$G$4</f>
        <v>62.300000000000004</v>
      </c>
      <c r="H853" s="259">
        <f>G853-I853</f>
        <v>60.431000000000004</v>
      </c>
      <c r="I853" s="259">
        <f>G853*$I$4</f>
        <v>1.869</v>
      </c>
      <c r="J853" s="141">
        <v>0</v>
      </c>
      <c r="K853" s="259">
        <f>J853*$K$4</f>
        <v>0</v>
      </c>
      <c r="L853" s="259">
        <f>K853-M853</f>
        <v>0</v>
      </c>
      <c r="M853" s="260">
        <f>K853*$M$4</f>
        <v>0</v>
      </c>
      <c r="N853" s="141"/>
      <c r="O853" s="261"/>
      <c r="P853" s="262">
        <f>Q853</f>
        <v>60.431000000000004</v>
      </c>
      <c r="Q853" s="262">
        <f>IF($J853&gt;500000,(500000*0.2)-($I853+$M853),IF($J853+$F853&gt;500000,($J853*0.2)+((500000-$J853)*0.05)-($I853+$M853),IF($J853+$F853&lt;500000,(($J853*0.2)+($F853*0.05))-($I853+$M853),"n/a")))</f>
        <v>60.431000000000004</v>
      </c>
      <c r="R853" s="78">
        <f>SUM(Q853-H853-L853)</f>
        <v>0</v>
      </c>
    </row>
    <row r="854" spans="1:18" s="149" customFormat="1" ht="27" customHeight="1" thickBot="1" x14ac:dyDescent="0.3">
      <c r="A854" s="140" t="s">
        <v>21</v>
      </c>
      <c r="B854" s="77"/>
      <c r="C854" s="141" t="s">
        <v>207</v>
      </c>
      <c r="D854" s="141" t="s">
        <v>214</v>
      </c>
      <c r="E854" s="141" t="s">
        <v>20</v>
      </c>
      <c r="F854" s="141">
        <v>1283</v>
      </c>
      <c r="G854" s="259">
        <f>F854*$G$4</f>
        <v>64.150000000000006</v>
      </c>
      <c r="H854" s="259">
        <f>G854-I854</f>
        <v>62.225500000000004</v>
      </c>
      <c r="I854" s="259">
        <f>G854*$I$4</f>
        <v>1.9245000000000001</v>
      </c>
      <c r="J854" s="141">
        <v>0</v>
      </c>
      <c r="K854" s="259">
        <f>J854*$K$4</f>
        <v>0</v>
      </c>
      <c r="L854" s="259">
        <f>K854-M854</f>
        <v>0</v>
      </c>
      <c r="M854" s="260">
        <f>K854*$M$4</f>
        <v>0</v>
      </c>
      <c r="N854" s="141"/>
      <c r="P854" s="262">
        <f>Q854-Q853</f>
        <v>62.225500000000004</v>
      </c>
      <c r="Q854" s="262">
        <f>IF(SUM($J853:$J854)&gt;500000,(500000*0.2)-((SUM($I853:$I854)+SUM($M853:$M854))),IF(SUM($J853:$J854)+SUM($F853:$F854)&gt;500000,(SUM($J853:$J854)*0.2)+((500000-SUM($J853:$J854))*0.05)-(SUM($I853:$I854)+SUM($M853:$M854)),IF(SUM($J853:$J854)+SUM($F853:$F854)&lt;500000,((SUM($J853:$J854)*0.2)+(SUM($F853:$F854)*0.05))-(SUM($I853:$I854)+SUM($M853:$M854)),"n/a")))</f>
        <v>122.65650000000001</v>
      </c>
      <c r="R854" s="78">
        <f>SUM(Q854-H854-L854)</f>
        <v>60.431000000000004</v>
      </c>
    </row>
    <row r="855" spans="1:18" s="112" customFormat="1" ht="27" customHeight="1" thickBot="1" x14ac:dyDescent="0.25">
      <c r="A855" s="150" t="s">
        <v>22</v>
      </c>
      <c r="B855" s="58"/>
      <c r="C855" s="152" t="s">
        <v>207</v>
      </c>
      <c r="D855" s="152" t="s">
        <v>214</v>
      </c>
      <c r="E855" s="153" t="s">
        <v>20</v>
      </c>
      <c r="F855" s="153">
        <v>0</v>
      </c>
      <c r="G855" s="145">
        <f>F855*$G$4</f>
        <v>0</v>
      </c>
      <c r="H855" s="145">
        <f>G855-I855</f>
        <v>0</v>
      </c>
      <c r="I855" s="145">
        <f>G855*$I$4</f>
        <v>0</v>
      </c>
      <c r="J855" s="153">
        <v>0</v>
      </c>
      <c r="K855" s="145">
        <f>J855*$K$4</f>
        <v>0</v>
      </c>
      <c r="L855" s="145">
        <f>K855-M855</f>
        <v>0</v>
      </c>
      <c r="M855" s="154">
        <f>K855*$M$4</f>
        <v>0</v>
      </c>
      <c r="N855" s="109"/>
      <c r="O855" s="155"/>
      <c r="P855" s="252">
        <f>Q855-Q854</f>
        <v>0</v>
      </c>
      <c r="Q855" s="252">
        <f>IF(SUM($J853:$J855)&gt;500000,(500000*0.2)-((SUM($I853:$I855)+SUM($M853:$M855))),IF(SUM($J853:$J855)+SUM($F853:$F855)&gt;500000,(SUM($J853:$J855)*0.2)+((500000-SUM($J853:$J855))*0.05)-(SUM($I853:$I855)+SUM($M853:$M855)),IF(SUM($J853:$J855)+SUM($F853:$F855)&lt;500000,((SUM($J853:$J855)*0.2)+(SUM($F853:$F855)*0.05))-(SUM($I853:$I855)+SUM($M853:$M855)),"n/a")))</f>
        <v>122.65650000000001</v>
      </c>
      <c r="R855" s="65">
        <f>SUM(Q855-H855-L855)</f>
        <v>122.65650000000001</v>
      </c>
    </row>
    <row r="856" spans="1:18" s="112" customFormat="1" ht="27" customHeight="1" x14ac:dyDescent="0.2">
      <c r="A856" s="87" t="s">
        <v>23</v>
      </c>
      <c r="B856" s="24"/>
      <c r="C856" s="115" t="s">
        <v>207</v>
      </c>
      <c r="D856" s="115" t="s">
        <v>214</v>
      </c>
      <c r="E856" s="109" t="s">
        <v>20</v>
      </c>
      <c r="F856" s="109">
        <v>0</v>
      </c>
      <c r="G856" s="110">
        <f>F856*$G$4</f>
        <v>0</v>
      </c>
      <c r="H856" s="110">
        <f>G856-I856</f>
        <v>0</v>
      </c>
      <c r="I856" s="110">
        <f>G856*$I$4</f>
        <v>0</v>
      </c>
      <c r="J856" s="109">
        <v>0</v>
      </c>
      <c r="K856" s="110">
        <f>J856*$K$4</f>
        <v>0</v>
      </c>
      <c r="L856" s="110">
        <f>K856-M856</f>
        <v>0</v>
      </c>
      <c r="M856" s="111">
        <f>K856*$M$4</f>
        <v>0</v>
      </c>
      <c r="N856" s="109"/>
      <c r="O856" s="123"/>
      <c r="P856" s="212">
        <f>Q856-Q858</f>
        <v>62.225500000000004</v>
      </c>
      <c r="Q856" s="212">
        <f>IF(SUM($J854:$J856)&gt;500000,(500000*0.2)-((SUM($I854:$I856)+SUM($M854:$M856))),IF(SUM($J854:$J856)+SUM($F854:$F856)&gt;500000,(SUM($J854:$J856)*0.2)+((500000-SUM($J854:$J856))*0.05)-(SUM($I854:$I856)+SUM($M854:$M856)),IF(SUM($J854:$J856)+SUM($F854:$F856)&lt;500000,((SUM($J854:$J856)*0.2)+(SUM($F854:$F856)*0.05))-(SUM($I854:$I856)+SUM($M854:$M856)),"n/a")))</f>
        <v>62.225500000000004</v>
      </c>
      <c r="R856" s="34">
        <f>SUM(Q856-H856-L856)</f>
        <v>62.225500000000004</v>
      </c>
    </row>
    <row r="857" spans="1:18" s="112" customFormat="1" ht="27" customHeight="1" x14ac:dyDescent="0.2">
      <c r="A857" s="151" t="s">
        <v>24</v>
      </c>
      <c r="B857" s="22"/>
      <c r="C857" s="151" t="s">
        <v>207</v>
      </c>
      <c r="D857" s="151" t="s">
        <v>214</v>
      </c>
      <c r="E857" s="151"/>
      <c r="F857" s="156">
        <f t="shared" ref="F857:M857" si="144">SUM(F853:F856)</f>
        <v>2529</v>
      </c>
      <c r="G857" s="157">
        <f t="shared" si="144"/>
        <v>126.45000000000002</v>
      </c>
      <c r="H857" s="157">
        <f t="shared" si="144"/>
        <v>122.65650000000001</v>
      </c>
      <c r="I857" s="157">
        <f t="shared" si="144"/>
        <v>3.7934999999999999</v>
      </c>
      <c r="J857" s="156">
        <f t="shared" si="144"/>
        <v>0</v>
      </c>
      <c r="K857" s="157">
        <f t="shared" si="144"/>
        <v>0</v>
      </c>
      <c r="L857" s="157">
        <f t="shared" si="144"/>
        <v>0</v>
      </c>
      <c r="M857" s="158">
        <f t="shared" si="144"/>
        <v>0</v>
      </c>
      <c r="N857" s="120"/>
      <c r="O857" s="159"/>
      <c r="P857" s="157">
        <f>SUM(P853:P856)</f>
        <v>184.88200000000001</v>
      </c>
      <c r="Q857" s="157"/>
      <c r="R857" s="23">
        <f>SUM(R854:R856)</f>
        <v>245.31300000000002</v>
      </c>
    </row>
    <row r="858" spans="1:18" s="28" customFormat="1" ht="4.1500000000000004" customHeight="1" x14ac:dyDescent="0.2">
      <c r="A858" s="68"/>
      <c r="B858" s="60"/>
      <c r="C858" s="70"/>
      <c r="D858" s="70"/>
      <c r="E858" s="70"/>
      <c r="F858" s="70"/>
      <c r="G858" s="71"/>
      <c r="H858" s="71"/>
      <c r="I858" s="71"/>
      <c r="J858" s="70"/>
      <c r="K858" s="71"/>
      <c r="L858" s="71"/>
      <c r="M858" s="71"/>
      <c r="N858" s="38"/>
      <c r="O858" s="68"/>
      <c r="P858" s="73"/>
      <c r="Q858" s="74"/>
      <c r="R858" s="69"/>
    </row>
    <row r="859" spans="1:18" s="149" customFormat="1" ht="27" customHeight="1" x14ac:dyDescent="0.25">
      <c r="A859" s="140" t="s">
        <v>19</v>
      </c>
      <c r="B859" s="77"/>
      <c r="C859" s="141" t="s">
        <v>207</v>
      </c>
      <c r="D859" s="141" t="s">
        <v>213</v>
      </c>
      <c r="E859" s="141" t="s">
        <v>20</v>
      </c>
      <c r="F859" s="141">
        <v>1048</v>
      </c>
      <c r="G859" s="259">
        <f>F859*$G$4</f>
        <v>52.400000000000006</v>
      </c>
      <c r="H859" s="259">
        <f>G859-I859</f>
        <v>50.828000000000003</v>
      </c>
      <c r="I859" s="259">
        <f>G859*$I$4</f>
        <v>1.5720000000000001</v>
      </c>
      <c r="J859" s="141">
        <v>0</v>
      </c>
      <c r="K859" s="259">
        <f>J859*$K$4</f>
        <v>0</v>
      </c>
      <c r="L859" s="259">
        <f>K859-M859</f>
        <v>0</v>
      </c>
      <c r="M859" s="260">
        <f>K859*$M$4</f>
        <v>0</v>
      </c>
      <c r="N859" s="141"/>
      <c r="O859" s="261"/>
      <c r="P859" s="262">
        <f>Q859</f>
        <v>50.828000000000003</v>
      </c>
      <c r="Q859" s="262">
        <f>IF($J859&gt;500000,(500000*0.2)-($I859+$M859),IF($J859+$F859&gt;500000,($J859*0.2)+((500000-$J859)*0.05)-($I859+$M859),IF($J859+$F859&lt;500000,(($J859*0.2)+($F859*0.05))-($I859+$M859),"n/a")))</f>
        <v>50.828000000000003</v>
      </c>
      <c r="R859" s="78">
        <f>SUM(Q859-H859-L859)</f>
        <v>0</v>
      </c>
    </row>
    <row r="860" spans="1:18" s="149" customFormat="1" ht="27" customHeight="1" thickBot="1" x14ac:dyDescent="0.3">
      <c r="A860" s="140" t="s">
        <v>21</v>
      </c>
      <c r="B860" s="77"/>
      <c r="C860" s="141" t="s">
        <v>207</v>
      </c>
      <c r="D860" s="141" t="s">
        <v>213</v>
      </c>
      <c r="E860" s="141" t="s">
        <v>20</v>
      </c>
      <c r="F860" s="141">
        <v>2073</v>
      </c>
      <c r="G860" s="259">
        <f>F860*$G$4</f>
        <v>103.65</v>
      </c>
      <c r="H860" s="259">
        <f>G860-I860</f>
        <v>100.54050000000001</v>
      </c>
      <c r="I860" s="259">
        <f>G860*$I$4</f>
        <v>3.1095000000000002</v>
      </c>
      <c r="J860" s="141">
        <v>0</v>
      </c>
      <c r="K860" s="259">
        <f>J860*$K$4</f>
        <v>0</v>
      </c>
      <c r="L860" s="259">
        <f>K860-M860</f>
        <v>0</v>
      </c>
      <c r="M860" s="260">
        <f>K860*$M$4</f>
        <v>0</v>
      </c>
      <c r="N860" s="141"/>
      <c r="P860" s="262">
        <f>Q860-Q859</f>
        <v>100.54050000000001</v>
      </c>
      <c r="Q860" s="262">
        <f>IF(SUM($J859:$J860)&gt;500000,(500000*0.2)-((SUM($I859:$I860)+SUM($M859:$M860))),IF(SUM($J859:$J860)+SUM($F859:$F860)&gt;500000,(SUM($J859:$J860)*0.2)+((500000-SUM($J859:$J860))*0.05)-(SUM($I859:$I860)+SUM($M859:$M860)),IF(SUM($J859:$J860)+SUM($F859:$F860)&lt;500000,((SUM($J859:$J860)*0.2)+(SUM($F859:$F860)*0.05))-(SUM($I859:$I860)+SUM($M859:$M860)),"n/a")))</f>
        <v>151.36850000000001</v>
      </c>
      <c r="R860" s="78">
        <f>SUM(Q860-H860-L860)</f>
        <v>50.828000000000003</v>
      </c>
    </row>
    <row r="861" spans="1:18" s="112" customFormat="1" ht="27" customHeight="1" thickBot="1" x14ac:dyDescent="0.25">
      <c r="A861" s="150" t="s">
        <v>22</v>
      </c>
      <c r="B861" s="58"/>
      <c r="C861" s="152" t="s">
        <v>207</v>
      </c>
      <c r="D861" s="152" t="s">
        <v>213</v>
      </c>
      <c r="E861" s="153" t="s">
        <v>20</v>
      </c>
      <c r="F861" s="153">
        <v>0</v>
      </c>
      <c r="G861" s="145">
        <f>F861*$G$4</f>
        <v>0</v>
      </c>
      <c r="H861" s="145">
        <f>G861-I861</f>
        <v>0</v>
      </c>
      <c r="I861" s="145">
        <f>G861*$I$4</f>
        <v>0</v>
      </c>
      <c r="J861" s="153">
        <v>0</v>
      </c>
      <c r="K861" s="145">
        <f>J861*$K$4</f>
        <v>0</v>
      </c>
      <c r="L861" s="145">
        <f>K861-M861</f>
        <v>0</v>
      </c>
      <c r="M861" s="154">
        <f>K861*$M$4</f>
        <v>0</v>
      </c>
      <c r="N861" s="109"/>
      <c r="O861" s="155"/>
      <c r="P861" s="252">
        <f>Q861-Q860</f>
        <v>0</v>
      </c>
      <c r="Q861" s="252">
        <f>IF(SUM($J859:$J861)&gt;500000,(500000*0.2)-((SUM($I859:$I861)+SUM($M859:$M861))),IF(SUM($J859:$J861)+SUM($F859:$F861)&gt;500000,(SUM($J859:$J861)*0.2)+((500000-SUM($J859:$J861))*0.05)-(SUM($I859:$I861)+SUM($M859:$M861)),IF(SUM($J859:$J861)+SUM($F859:$F861)&lt;500000,((SUM($J859:$J861)*0.2)+(SUM($F859:$F861)*0.05))-(SUM($I859:$I861)+SUM($M859:$M861)),"n/a")))</f>
        <v>151.36850000000001</v>
      </c>
      <c r="R861" s="65">
        <f>SUM(Q861-H861-L861)</f>
        <v>151.36850000000001</v>
      </c>
    </row>
    <row r="862" spans="1:18" s="112" customFormat="1" ht="27" customHeight="1" x14ac:dyDescent="0.2">
      <c r="A862" s="87" t="s">
        <v>23</v>
      </c>
      <c r="B862" s="24"/>
      <c r="C862" s="115" t="s">
        <v>207</v>
      </c>
      <c r="D862" s="115" t="s">
        <v>213</v>
      </c>
      <c r="E862" s="109" t="s">
        <v>20</v>
      </c>
      <c r="F862" s="109">
        <v>0</v>
      </c>
      <c r="G862" s="110">
        <f>F862*$G$4</f>
        <v>0</v>
      </c>
      <c r="H862" s="110">
        <f>G862-I862</f>
        <v>0</v>
      </c>
      <c r="I862" s="110">
        <f>G862*$I$4</f>
        <v>0</v>
      </c>
      <c r="J862" s="109">
        <v>0</v>
      </c>
      <c r="K862" s="110">
        <f>J862*$K$4</f>
        <v>0</v>
      </c>
      <c r="L862" s="110">
        <f>K862-M862</f>
        <v>0</v>
      </c>
      <c r="M862" s="111">
        <f>K862*$M$4</f>
        <v>0</v>
      </c>
      <c r="N862" s="109"/>
      <c r="O862" s="123"/>
      <c r="P862" s="212">
        <f>Q862-Q864</f>
        <v>100.54050000000001</v>
      </c>
      <c r="Q862" s="212">
        <f>IF(SUM($J860:$J862)&gt;500000,(500000*0.2)-((SUM($I860:$I862)+SUM($M860:$M862))),IF(SUM($J860:$J862)+SUM($F860:$F862)&gt;500000,(SUM($J860:$J862)*0.2)+((500000-SUM($J860:$J862))*0.05)-(SUM($I860:$I862)+SUM($M860:$M862)),IF(SUM($J860:$J862)+SUM($F860:$F862)&lt;500000,((SUM($J860:$J862)*0.2)+(SUM($F860:$F862)*0.05))-(SUM($I860:$I862)+SUM($M860:$M862)),"n/a")))</f>
        <v>100.54050000000001</v>
      </c>
      <c r="R862" s="34">
        <f>SUM(Q862-H862-L862)</f>
        <v>100.54050000000001</v>
      </c>
    </row>
    <row r="863" spans="1:18" s="112" customFormat="1" ht="27" customHeight="1" x14ac:dyDescent="0.2">
      <c r="A863" s="151" t="s">
        <v>24</v>
      </c>
      <c r="B863" s="22"/>
      <c r="C863" s="151" t="s">
        <v>207</v>
      </c>
      <c r="D863" s="151" t="s">
        <v>213</v>
      </c>
      <c r="E863" s="151"/>
      <c r="F863" s="156">
        <f t="shared" ref="F863:M863" si="145">SUM(F859:F862)</f>
        <v>3121</v>
      </c>
      <c r="G863" s="157">
        <f t="shared" si="145"/>
        <v>156.05000000000001</v>
      </c>
      <c r="H863" s="157">
        <f t="shared" si="145"/>
        <v>151.36850000000001</v>
      </c>
      <c r="I863" s="157">
        <f t="shared" si="145"/>
        <v>4.6814999999999998</v>
      </c>
      <c r="J863" s="156">
        <f t="shared" si="145"/>
        <v>0</v>
      </c>
      <c r="K863" s="157">
        <f t="shared" si="145"/>
        <v>0</v>
      </c>
      <c r="L863" s="157">
        <f t="shared" si="145"/>
        <v>0</v>
      </c>
      <c r="M863" s="158">
        <f t="shared" si="145"/>
        <v>0</v>
      </c>
      <c r="N863" s="120"/>
      <c r="O863" s="159"/>
      <c r="P863" s="157">
        <f>SUM(P859:P862)</f>
        <v>251.90900000000002</v>
      </c>
      <c r="Q863" s="157"/>
      <c r="R863" s="23">
        <f>SUM(R860:R862)</f>
        <v>302.73700000000002</v>
      </c>
    </row>
    <row r="864" spans="1:18" s="28" customFormat="1" ht="4.1500000000000004" customHeight="1" x14ac:dyDescent="0.2">
      <c r="A864" s="35"/>
      <c r="B864" s="31"/>
      <c r="C864" s="36"/>
      <c r="D864" s="36"/>
      <c r="E864" s="36"/>
      <c r="F864" s="36"/>
      <c r="G864" s="37"/>
      <c r="H864" s="37"/>
      <c r="I864" s="37"/>
      <c r="J864" s="36"/>
      <c r="K864" s="37"/>
      <c r="L864" s="37"/>
      <c r="M864" s="37"/>
      <c r="N864" s="38"/>
      <c r="O864" s="35"/>
      <c r="P864" s="39"/>
      <c r="Q864" s="40"/>
    </row>
    <row r="865" spans="1:18" s="149" customFormat="1" ht="27" customHeight="1" x14ac:dyDescent="0.25">
      <c r="A865" s="140" t="s">
        <v>19</v>
      </c>
      <c r="B865" s="77"/>
      <c r="C865" s="141" t="s">
        <v>207</v>
      </c>
      <c r="D865" s="141" t="s">
        <v>210</v>
      </c>
      <c r="E865" s="141" t="s">
        <v>20</v>
      </c>
      <c r="F865" s="141">
        <v>1108</v>
      </c>
      <c r="G865" s="259">
        <f>F865*$G$4</f>
        <v>55.400000000000006</v>
      </c>
      <c r="H865" s="259">
        <f>G865-I865</f>
        <v>53.738000000000007</v>
      </c>
      <c r="I865" s="259">
        <f>G865*$I$4</f>
        <v>1.6620000000000001</v>
      </c>
      <c r="J865" s="141">
        <v>0</v>
      </c>
      <c r="K865" s="259">
        <f>J865*$K$4</f>
        <v>0</v>
      </c>
      <c r="L865" s="259">
        <f>K865-M865</f>
        <v>0</v>
      </c>
      <c r="M865" s="260">
        <f>K865*$M$4</f>
        <v>0</v>
      </c>
      <c r="N865" s="141"/>
      <c r="O865" s="261"/>
      <c r="P865" s="262">
        <f>Q865</f>
        <v>53.738000000000007</v>
      </c>
      <c r="Q865" s="262">
        <f>IF($J865&gt;500000,(500000*0.2)-($I865+$M865),IF($J865+$F865&gt;500000,($J865*0.2)+((500000-$J865)*0.05)-($I865+$M865),IF($J865+$F865&lt;500000,(($J865*0.2)+($F865*0.05))-($I865+$M865),"n/a")))</f>
        <v>53.738000000000007</v>
      </c>
      <c r="R865" s="78">
        <f>SUM(Q865-H865-L865)</f>
        <v>0</v>
      </c>
    </row>
    <row r="866" spans="1:18" s="149" customFormat="1" ht="27" customHeight="1" thickBot="1" x14ac:dyDescent="0.3">
      <c r="A866" s="140" t="s">
        <v>21</v>
      </c>
      <c r="B866" s="77"/>
      <c r="C866" s="141" t="s">
        <v>207</v>
      </c>
      <c r="D866" s="141" t="s">
        <v>210</v>
      </c>
      <c r="E866" s="141" t="s">
        <v>20</v>
      </c>
      <c r="F866" s="141">
        <v>1674</v>
      </c>
      <c r="G866" s="259">
        <f>F866*$G$4</f>
        <v>83.7</v>
      </c>
      <c r="H866" s="259">
        <f>G866-I866</f>
        <v>81.189000000000007</v>
      </c>
      <c r="I866" s="259">
        <f>G866*$I$4</f>
        <v>2.5110000000000001</v>
      </c>
      <c r="J866" s="141">
        <v>0</v>
      </c>
      <c r="K866" s="259">
        <f>J866*$K$4</f>
        <v>0</v>
      </c>
      <c r="L866" s="259">
        <f>K866-M866</f>
        <v>0</v>
      </c>
      <c r="M866" s="260">
        <f>K866*$M$4</f>
        <v>0</v>
      </c>
      <c r="N866" s="141"/>
      <c r="P866" s="262">
        <f>Q866-Q865</f>
        <v>81.188999999999993</v>
      </c>
      <c r="Q866" s="262">
        <f>IF(SUM($J865:$J866)&gt;500000,(500000*0.2)-((SUM($I865:$I866)+SUM($M865:$M866))),IF(SUM($J865:$J866)+SUM($F865:$F866)&gt;500000,(SUM($J865:$J866)*0.2)+((500000-SUM($J865:$J866))*0.05)-(SUM($I865:$I866)+SUM($M865:$M866)),IF(SUM($J865:$J866)+SUM($F865:$F866)&lt;500000,((SUM($J865:$J866)*0.2)+(SUM($F865:$F866)*0.05))-(SUM($I865:$I866)+SUM($M865:$M866)),"n/a")))</f>
        <v>134.92699999999999</v>
      </c>
      <c r="R866" s="78">
        <f>SUM(Q866-H866-L866)</f>
        <v>53.737999999999985</v>
      </c>
    </row>
    <row r="867" spans="1:18" s="112" customFormat="1" ht="27" customHeight="1" thickBot="1" x14ac:dyDescent="0.25">
      <c r="A867" s="150" t="s">
        <v>22</v>
      </c>
      <c r="B867" s="58"/>
      <c r="C867" s="152" t="s">
        <v>207</v>
      </c>
      <c r="D867" s="152" t="s">
        <v>210</v>
      </c>
      <c r="E867" s="153" t="s">
        <v>20</v>
      </c>
      <c r="F867" s="153">
        <v>0</v>
      </c>
      <c r="G867" s="145">
        <f>F867*$G$4</f>
        <v>0</v>
      </c>
      <c r="H867" s="145">
        <f>G867-I867</f>
        <v>0</v>
      </c>
      <c r="I867" s="145">
        <f>G867*$I$4</f>
        <v>0</v>
      </c>
      <c r="J867" s="153">
        <v>0</v>
      </c>
      <c r="K867" s="145">
        <f>J867*$K$4</f>
        <v>0</v>
      </c>
      <c r="L867" s="145">
        <f>K867-M867</f>
        <v>0</v>
      </c>
      <c r="M867" s="154">
        <f>K867*$M$4</f>
        <v>0</v>
      </c>
      <c r="N867" s="109"/>
      <c r="O867" s="155"/>
      <c r="P867" s="252">
        <f>Q867-Q866</f>
        <v>0</v>
      </c>
      <c r="Q867" s="252">
        <f>IF(SUM($J865:$J867)&gt;500000,(500000*0.2)-((SUM($I865:$I867)+SUM($M865:$M867))),IF(SUM($J865:$J867)+SUM($F865:$F867)&gt;500000,(SUM($J865:$J867)*0.2)+((500000-SUM($J865:$J867))*0.05)-(SUM($I865:$I867)+SUM($M865:$M867)),IF(SUM($J865:$J867)+SUM($F865:$F867)&lt;500000,((SUM($J865:$J867)*0.2)+(SUM($F865:$F867)*0.05))-(SUM($I865:$I867)+SUM($M865:$M867)),"n/a")))</f>
        <v>134.92699999999999</v>
      </c>
      <c r="R867" s="65">
        <f>SUM(Q867-H867-L867)</f>
        <v>134.92699999999999</v>
      </c>
    </row>
    <row r="868" spans="1:18" s="112" customFormat="1" ht="27" customHeight="1" x14ac:dyDescent="0.2">
      <c r="A868" s="87" t="s">
        <v>23</v>
      </c>
      <c r="B868" s="24"/>
      <c r="C868" s="115" t="s">
        <v>207</v>
      </c>
      <c r="D868" s="115" t="s">
        <v>210</v>
      </c>
      <c r="E868" s="109" t="s">
        <v>20</v>
      </c>
      <c r="F868" s="109">
        <v>0</v>
      </c>
      <c r="G868" s="110">
        <f>F868*$G$4</f>
        <v>0</v>
      </c>
      <c r="H868" s="110">
        <f>G868-I868</f>
        <v>0</v>
      </c>
      <c r="I868" s="110">
        <f>G868*$I$4</f>
        <v>0</v>
      </c>
      <c r="J868" s="109">
        <v>0</v>
      </c>
      <c r="K868" s="110">
        <f>J868*$K$4</f>
        <v>0</v>
      </c>
      <c r="L868" s="110">
        <f>K868-M868</f>
        <v>0</v>
      </c>
      <c r="M868" s="111">
        <f>K868*$M$4</f>
        <v>0</v>
      </c>
      <c r="N868" s="109"/>
      <c r="O868" s="123"/>
      <c r="P868" s="212">
        <f>Q868-Q870</f>
        <v>81.189000000000007</v>
      </c>
      <c r="Q868" s="212">
        <f>IF(SUM($J866:$J868)&gt;500000,(500000*0.2)-((SUM($I866:$I868)+SUM($M866:$M868))),IF(SUM($J866:$J868)+SUM($F866:$F868)&gt;500000,(SUM($J866:$J868)*0.2)+((500000-SUM($J866:$J868))*0.05)-(SUM($I866:$I868)+SUM($M866:$M868)),IF(SUM($J866:$J868)+SUM($F866:$F868)&lt;500000,((SUM($J866:$J868)*0.2)+(SUM($F866:$F868)*0.05))-(SUM($I866:$I868)+SUM($M866:$M868)),"n/a")))</f>
        <v>81.189000000000007</v>
      </c>
      <c r="R868" s="34">
        <f>SUM(Q868-H868-L868)</f>
        <v>81.189000000000007</v>
      </c>
    </row>
    <row r="869" spans="1:18" s="112" customFormat="1" ht="27" customHeight="1" x14ac:dyDescent="0.2">
      <c r="A869" s="151" t="s">
        <v>24</v>
      </c>
      <c r="B869" s="22"/>
      <c r="C869" s="151" t="s">
        <v>207</v>
      </c>
      <c r="D869" s="151" t="s">
        <v>210</v>
      </c>
      <c r="E869" s="151"/>
      <c r="F869" s="156">
        <f t="shared" ref="F869:M869" si="146">SUM(F865:F868)</f>
        <v>2782</v>
      </c>
      <c r="G869" s="157">
        <f t="shared" si="146"/>
        <v>139.10000000000002</v>
      </c>
      <c r="H869" s="157">
        <f t="shared" si="146"/>
        <v>134.92700000000002</v>
      </c>
      <c r="I869" s="157">
        <f t="shared" si="146"/>
        <v>4.173</v>
      </c>
      <c r="J869" s="156">
        <f t="shared" si="146"/>
        <v>0</v>
      </c>
      <c r="K869" s="157">
        <f t="shared" si="146"/>
        <v>0</v>
      </c>
      <c r="L869" s="157">
        <f t="shared" si="146"/>
        <v>0</v>
      </c>
      <c r="M869" s="158">
        <f t="shared" si="146"/>
        <v>0</v>
      </c>
      <c r="N869" s="120"/>
      <c r="O869" s="159"/>
      <c r="P869" s="157">
        <f>SUM(P865:P868)</f>
        <v>216.11599999999999</v>
      </c>
      <c r="Q869" s="157"/>
      <c r="R869" s="23">
        <f>SUM(R866:R868)</f>
        <v>269.85399999999998</v>
      </c>
    </row>
    <row r="870" spans="1:18" s="28" customFormat="1" ht="4.1500000000000004" customHeight="1" x14ac:dyDescent="0.2">
      <c r="A870" s="68"/>
      <c r="B870" s="60"/>
      <c r="C870" s="70"/>
      <c r="D870" s="70"/>
      <c r="E870" s="70"/>
      <c r="F870" s="70"/>
      <c r="G870" s="71"/>
      <c r="H870" s="71"/>
      <c r="I870" s="71"/>
      <c r="J870" s="70"/>
      <c r="K870" s="71"/>
      <c r="L870" s="71"/>
      <c r="M870" s="71"/>
      <c r="N870" s="38"/>
      <c r="O870" s="35"/>
      <c r="P870" s="73"/>
      <c r="Q870" s="74"/>
      <c r="R870" s="69"/>
    </row>
    <row r="871" spans="1:18" s="112" customFormat="1" ht="27" customHeight="1" x14ac:dyDescent="0.2">
      <c r="A871" s="84" t="s">
        <v>19</v>
      </c>
      <c r="B871" s="24"/>
      <c r="C871" s="108" t="s">
        <v>207</v>
      </c>
      <c r="D871" s="108" t="s">
        <v>215</v>
      </c>
      <c r="E871" s="109" t="s">
        <v>20</v>
      </c>
      <c r="F871" s="109">
        <v>0</v>
      </c>
      <c r="G871" s="110">
        <f>F871*$G$4</f>
        <v>0</v>
      </c>
      <c r="H871" s="110">
        <f>G871-I871</f>
        <v>0</v>
      </c>
      <c r="I871" s="110">
        <f>G871*$I$4</f>
        <v>0</v>
      </c>
      <c r="J871" s="109">
        <v>0</v>
      </c>
      <c r="K871" s="110">
        <f>J871*$K$4</f>
        <v>0</v>
      </c>
      <c r="L871" s="110">
        <f>K871-M871</f>
        <v>0</v>
      </c>
      <c r="M871" s="111">
        <f>K871*$M$4</f>
        <v>0</v>
      </c>
      <c r="N871" s="109"/>
      <c r="O871" s="123"/>
      <c r="P871" s="212">
        <f>Q871</f>
        <v>0</v>
      </c>
      <c r="Q871" s="212">
        <f>IF($J871&gt;500000,(500000*0.2)-($I871+$M871),IF($J871+$F871&gt;500000,($J871*0.2)+((500000-$J871)*0.05)-($I871+$M871),IF($J871+$F871&lt;500000,(($J871*0.2)+($F871*0.05))-($I871+$M871),"n/a")))</f>
        <v>0</v>
      </c>
      <c r="R871" s="34">
        <f>SUM(Q871-H871-L871)</f>
        <v>0</v>
      </c>
    </row>
    <row r="872" spans="1:18" s="112" customFormat="1" ht="27" customHeight="1" thickBot="1" x14ac:dyDescent="0.25">
      <c r="A872" s="85" t="s">
        <v>21</v>
      </c>
      <c r="B872" s="24"/>
      <c r="C872" s="113" t="s">
        <v>207</v>
      </c>
      <c r="D872" s="113" t="s">
        <v>215</v>
      </c>
      <c r="E872" s="109" t="s">
        <v>20</v>
      </c>
      <c r="F872" s="109">
        <v>0</v>
      </c>
      <c r="G872" s="110">
        <f>F872*$G$4</f>
        <v>0</v>
      </c>
      <c r="H872" s="110">
        <f>G872-I872</f>
        <v>0</v>
      </c>
      <c r="I872" s="110">
        <f>G872*$I$4</f>
        <v>0</v>
      </c>
      <c r="J872" s="109">
        <v>0</v>
      </c>
      <c r="K872" s="110">
        <f>J872*$K$4</f>
        <v>0</v>
      </c>
      <c r="L872" s="110">
        <f>K872-M872</f>
        <v>0</v>
      </c>
      <c r="M872" s="111">
        <f>K872*$M$4</f>
        <v>0</v>
      </c>
      <c r="N872" s="109"/>
      <c r="O872" s="123"/>
      <c r="P872" s="212">
        <f>Q872-Q871</f>
        <v>0</v>
      </c>
      <c r="Q872" s="212">
        <f>IF(SUM($J871:$J872)&gt;500000,(500000*0.2)-((SUM($I871:$I872)+SUM($M871:$M872))),IF(SUM($J871:$J872)+SUM($F871:$F872)&gt;500000,(SUM($J871:$J872)*0.2)+((500000-SUM($J871:$J872))*0.05)-(SUM($I871:$I872)+SUM($M871:$M872)),IF(SUM($J871:$J872)+SUM($F871:$F872)&lt;500000,((SUM($J871:$J872)*0.2)+(SUM($F871:$F872)*0.05))-(SUM($I871:$I872)+SUM($M871:$M872)),"n/a")))</f>
        <v>0</v>
      </c>
      <c r="R872" s="34">
        <f>SUM(Q872-H872-L872)</f>
        <v>0</v>
      </c>
    </row>
    <row r="873" spans="1:18" s="112" customFormat="1" ht="27" customHeight="1" thickBot="1" x14ac:dyDescent="0.25">
      <c r="A873" s="150" t="s">
        <v>22</v>
      </c>
      <c r="B873" s="58"/>
      <c r="C873" s="152" t="s">
        <v>207</v>
      </c>
      <c r="D873" s="152" t="s">
        <v>215</v>
      </c>
      <c r="E873" s="153" t="s">
        <v>20</v>
      </c>
      <c r="F873" s="153">
        <v>0</v>
      </c>
      <c r="G873" s="145">
        <f>F873*$G$4</f>
        <v>0</v>
      </c>
      <c r="H873" s="145">
        <f>G873-I873</f>
        <v>0</v>
      </c>
      <c r="I873" s="145">
        <f>G873*$I$4</f>
        <v>0</v>
      </c>
      <c r="J873" s="153">
        <v>0</v>
      </c>
      <c r="K873" s="145">
        <f>J873*$K$4</f>
        <v>0</v>
      </c>
      <c r="L873" s="145">
        <f>K873-M873</f>
        <v>0</v>
      </c>
      <c r="M873" s="154">
        <f>K873*$M$4</f>
        <v>0</v>
      </c>
      <c r="N873" s="109"/>
      <c r="O873" s="155"/>
      <c r="P873" s="252">
        <f>Q873-Q872</f>
        <v>0</v>
      </c>
      <c r="Q873" s="252">
        <f>IF(SUM($J871:$J873)&gt;500000,(500000*0.2)-((SUM($I871:$I873)+SUM($M871:$M873))),IF(SUM($J871:$J873)+SUM($F871:$F873)&gt;500000,(SUM($J871:$J873)*0.2)+((500000-SUM($J871:$J873))*0.05)-(SUM($I871:$I873)+SUM($M871:$M873)),IF(SUM($J871:$J873)+SUM($F871:$F873)&lt;500000,((SUM($J871:$J873)*0.2)+(SUM($F871:$F873)*0.05))-(SUM($I871:$I873)+SUM($M871:$M873)),"n/a")))</f>
        <v>0</v>
      </c>
      <c r="R873" s="65">
        <f>SUM(Q873-H873-L873)</f>
        <v>0</v>
      </c>
    </row>
    <row r="874" spans="1:18" s="112" customFormat="1" ht="27" customHeight="1" x14ac:dyDescent="0.2">
      <c r="A874" s="87" t="s">
        <v>23</v>
      </c>
      <c r="B874" s="24"/>
      <c r="C874" s="115" t="s">
        <v>207</v>
      </c>
      <c r="D874" s="115" t="s">
        <v>215</v>
      </c>
      <c r="E874" s="109" t="s">
        <v>20</v>
      </c>
      <c r="F874" s="109">
        <v>0</v>
      </c>
      <c r="G874" s="110">
        <f>F874*$G$4</f>
        <v>0</v>
      </c>
      <c r="H874" s="110">
        <f>G874-I874</f>
        <v>0</v>
      </c>
      <c r="I874" s="110">
        <f>G874*$I$4</f>
        <v>0</v>
      </c>
      <c r="J874" s="109">
        <v>0</v>
      </c>
      <c r="K874" s="110">
        <f>J874*$K$4</f>
        <v>0</v>
      </c>
      <c r="L874" s="110">
        <f>K874-M874</f>
        <v>0</v>
      </c>
      <c r="M874" s="111">
        <f>K874*$M$4</f>
        <v>0</v>
      </c>
      <c r="N874" s="109"/>
      <c r="O874" s="123"/>
      <c r="P874" s="212">
        <f>Q874-Q876</f>
        <v>0</v>
      </c>
      <c r="Q874" s="212">
        <f>IF(SUM($J872:$J874)&gt;500000,(500000*0.2)-((SUM($I872:$I874)+SUM($M872:$M874))),IF(SUM($J872:$J874)+SUM($F872:$F874)&gt;500000,(SUM($J872:$J874)*0.2)+((500000-SUM($J872:$J874))*0.05)-(SUM($I872:$I874)+SUM($M872:$M874)),IF(SUM($J872:$J874)+SUM($F872:$F874)&lt;500000,((SUM($J872:$J874)*0.2)+(SUM($F872:$F874)*0.05))-(SUM($I872:$I874)+SUM($M872:$M874)),"n/a")))</f>
        <v>0</v>
      </c>
      <c r="R874" s="34">
        <f>SUM(Q874-H874-L874)</f>
        <v>0</v>
      </c>
    </row>
    <row r="875" spans="1:18" s="112" customFormat="1" ht="27" customHeight="1" x14ac:dyDescent="0.2">
      <c r="A875" s="151" t="s">
        <v>24</v>
      </c>
      <c r="B875" s="22"/>
      <c r="C875" s="151" t="s">
        <v>207</v>
      </c>
      <c r="D875" s="151" t="s">
        <v>215</v>
      </c>
      <c r="E875" s="151"/>
      <c r="F875" s="156">
        <f t="shared" ref="F875:M875" si="147">SUM(F871:F874)</f>
        <v>0</v>
      </c>
      <c r="G875" s="157">
        <f t="shared" si="147"/>
        <v>0</v>
      </c>
      <c r="H875" s="157">
        <f t="shared" si="147"/>
        <v>0</v>
      </c>
      <c r="I875" s="157">
        <f t="shared" si="147"/>
        <v>0</v>
      </c>
      <c r="J875" s="156">
        <f t="shared" si="147"/>
        <v>0</v>
      </c>
      <c r="K875" s="157">
        <f t="shared" si="147"/>
        <v>0</v>
      </c>
      <c r="L875" s="157">
        <f t="shared" si="147"/>
        <v>0</v>
      </c>
      <c r="M875" s="158">
        <f t="shared" si="147"/>
        <v>0</v>
      </c>
      <c r="N875" s="120"/>
      <c r="O875" s="159"/>
      <c r="P875" s="157">
        <f>SUM(P871:P874)</f>
        <v>0</v>
      </c>
      <c r="Q875" s="157"/>
      <c r="R875" s="23">
        <f>SUM(R872:R874)</f>
        <v>0</v>
      </c>
    </row>
    <row r="876" spans="1:18" s="28" customFormat="1" ht="4.1500000000000004" customHeight="1" x14ac:dyDescent="0.2">
      <c r="A876" s="68"/>
      <c r="B876" s="60"/>
      <c r="C876" s="70"/>
      <c r="D876" s="70"/>
      <c r="E876" s="70"/>
      <c r="F876" s="70"/>
      <c r="G876" s="71"/>
      <c r="H876" s="71"/>
      <c r="I876" s="71"/>
      <c r="J876" s="70"/>
      <c r="K876" s="71"/>
      <c r="L876" s="71"/>
      <c r="M876" s="71"/>
      <c r="N876" s="38"/>
      <c r="O876" s="35"/>
      <c r="P876" s="73"/>
      <c r="Q876" s="74"/>
      <c r="R876" s="69"/>
    </row>
    <row r="877" spans="1:18" s="149" customFormat="1" ht="27" customHeight="1" x14ac:dyDescent="0.25">
      <c r="A877" s="140" t="s">
        <v>19</v>
      </c>
      <c r="B877" s="77"/>
      <c r="C877" s="141" t="s">
        <v>207</v>
      </c>
      <c r="D877" s="141" t="s">
        <v>208</v>
      </c>
      <c r="E877" s="141" t="s">
        <v>20</v>
      </c>
      <c r="F877" s="141">
        <v>1476</v>
      </c>
      <c r="G877" s="259">
        <f>F877*$G$4</f>
        <v>73.8</v>
      </c>
      <c r="H877" s="259">
        <f>G877-I877</f>
        <v>71.585999999999999</v>
      </c>
      <c r="I877" s="259">
        <f>G877*$I$4</f>
        <v>2.214</v>
      </c>
      <c r="J877" s="141">
        <v>0</v>
      </c>
      <c r="K877" s="259">
        <f>J877*$K$4</f>
        <v>0</v>
      </c>
      <c r="L877" s="259">
        <f>K877-M877</f>
        <v>0</v>
      </c>
      <c r="M877" s="260">
        <f>K877*$M$4</f>
        <v>0</v>
      </c>
      <c r="N877" s="141"/>
      <c r="O877" s="261"/>
      <c r="P877" s="262">
        <f>Q877</f>
        <v>71.585999999999999</v>
      </c>
      <c r="Q877" s="262">
        <f>IF($J877&gt;500000,(500000*0.2)-($I877+$M877),IF($J877+$F877&gt;500000,($J877*0.2)+((500000-$J877)*0.05)-($I877+$M877),IF($J877+$F877&lt;500000,(($J877*0.2)+($F877*0.05))-($I877+$M877),"n/a")))</f>
        <v>71.585999999999999</v>
      </c>
      <c r="R877" s="78">
        <f>SUM(Q877-H877-L877)</f>
        <v>0</v>
      </c>
    </row>
    <row r="878" spans="1:18" s="149" customFormat="1" ht="27" customHeight="1" thickBot="1" x14ac:dyDescent="0.3">
      <c r="A878" s="140" t="s">
        <v>21</v>
      </c>
      <c r="B878" s="77"/>
      <c r="C878" s="141" t="s">
        <v>207</v>
      </c>
      <c r="D878" s="141" t="s">
        <v>208</v>
      </c>
      <c r="E878" s="141" t="s">
        <v>20</v>
      </c>
      <c r="F878" s="141">
        <v>849</v>
      </c>
      <c r="G878" s="259">
        <f>F878*$G$4</f>
        <v>42.45</v>
      </c>
      <c r="H878" s="259">
        <f>G878-I878</f>
        <v>41.176500000000004</v>
      </c>
      <c r="I878" s="259">
        <f>G878*$I$4</f>
        <v>1.2735000000000001</v>
      </c>
      <c r="J878" s="141">
        <v>0</v>
      </c>
      <c r="K878" s="259">
        <f>J878*$K$4</f>
        <v>0</v>
      </c>
      <c r="L878" s="259">
        <f>K878-M878</f>
        <v>0</v>
      </c>
      <c r="M878" s="260">
        <f>K878*$M$4</f>
        <v>0</v>
      </c>
      <c r="N878" s="141"/>
      <c r="P878" s="262">
        <f>Q878-Q877</f>
        <v>41.176500000000004</v>
      </c>
      <c r="Q878" s="262">
        <f>IF(SUM($J877:$J878)&gt;500000,(500000*0.2)-((SUM($I877:$I878)+SUM($M877:$M878))),IF(SUM($J877:$J878)+SUM($F877:$F878)&gt;500000,(SUM($J877:$J878)*0.2)+((500000-SUM($J877:$J878))*0.05)-(SUM($I877:$I878)+SUM($M877:$M878)),IF(SUM($J877:$J878)+SUM($F877:$F878)&lt;500000,((SUM($J877:$J878)*0.2)+(SUM($F877:$F878)*0.05))-(SUM($I877:$I878)+SUM($M877:$M878)),"n/a")))</f>
        <v>112.7625</v>
      </c>
      <c r="R878" s="78">
        <f>SUM(Q878-H878-L878)</f>
        <v>71.585999999999999</v>
      </c>
    </row>
    <row r="879" spans="1:18" s="112" customFormat="1" ht="27" customHeight="1" thickBot="1" x14ac:dyDescent="0.25">
      <c r="A879" s="150" t="s">
        <v>22</v>
      </c>
      <c r="B879" s="58"/>
      <c r="C879" s="152" t="s">
        <v>207</v>
      </c>
      <c r="D879" s="152" t="s">
        <v>208</v>
      </c>
      <c r="E879" s="153" t="s">
        <v>20</v>
      </c>
      <c r="F879" s="153">
        <v>0</v>
      </c>
      <c r="G879" s="145">
        <f>F879*$G$4</f>
        <v>0</v>
      </c>
      <c r="H879" s="145">
        <f>G879-I879</f>
        <v>0</v>
      </c>
      <c r="I879" s="145">
        <f>G879*$I$4</f>
        <v>0</v>
      </c>
      <c r="J879" s="153">
        <v>0</v>
      </c>
      <c r="K879" s="145">
        <f>J879*$K$4</f>
        <v>0</v>
      </c>
      <c r="L879" s="145">
        <f>K879-M879</f>
        <v>0</v>
      </c>
      <c r="M879" s="154">
        <f>K879*$M$4</f>
        <v>0</v>
      </c>
      <c r="N879" s="109"/>
      <c r="O879" s="155"/>
      <c r="P879" s="252">
        <f>Q879-Q878</f>
        <v>0</v>
      </c>
      <c r="Q879" s="252">
        <f>IF(SUM($J877:$J879)&gt;500000,(500000*0.2)-((SUM($I877:$I879)+SUM($M877:$M879))),IF(SUM($J877:$J879)+SUM($F877:$F879)&gt;500000,(SUM($J877:$J879)*0.2)+((500000-SUM($J877:$J879))*0.05)-(SUM($I877:$I879)+SUM($M877:$M879)),IF(SUM($J877:$J879)+SUM($F877:$F879)&lt;500000,((SUM($J877:$J879)*0.2)+(SUM($F877:$F879)*0.05))-(SUM($I877:$I879)+SUM($M877:$M879)),"n/a")))</f>
        <v>112.7625</v>
      </c>
      <c r="R879" s="65">
        <f>SUM(Q879-H879-L879)</f>
        <v>112.7625</v>
      </c>
    </row>
    <row r="880" spans="1:18" s="112" customFormat="1" ht="27" customHeight="1" x14ac:dyDescent="0.2">
      <c r="A880" s="87" t="s">
        <v>23</v>
      </c>
      <c r="B880" s="24"/>
      <c r="C880" s="115" t="s">
        <v>207</v>
      </c>
      <c r="D880" s="115" t="s">
        <v>208</v>
      </c>
      <c r="E880" s="109" t="s">
        <v>20</v>
      </c>
      <c r="F880" s="109">
        <v>0</v>
      </c>
      <c r="G880" s="110">
        <f>F880*$G$4</f>
        <v>0</v>
      </c>
      <c r="H880" s="110">
        <f>G880-I880</f>
        <v>0</v>
      </c>
      <c r="I880" s="110">
        <f>G880*$I$4</f>
        <v>0</v>
      </c>
      <c r="J880" s="109">
        <v>0</v>
      </c>
      <c r="K880" s="110">
        <f>J880*$K$4</f>
        <v>0</v>
      </c>
      <c r="L880" s="110">
        <f>K880-M880</f>
        <v>0</v>
      </c>
      <c r="M880" s="111">
        <f>K880*$M$4</f>
        <v>0</v>
      </c>
      <c r="N880" s="109"/>
      <c r="O880" s="123"/>
      <c r="P880" s="212">
        <f>Q880-Q882</f>
        <v>41.176500000000004</v>
      </c>
      <c r="Q880" s="212">
        <f>IF(SUM($J878:$J880)&gt;500000,(500000*0.2)-((SUM($I878:$I880)+SUM($M878:$M880))),IF(SUM($J878:$J880)+SUM($F878:$F880)&gt;500000,(SUM($J878:$J880)*0.2)+((500000-SUM($J878:$J880))*0.05)-(SUM($I878:$I880)+SUM($M878:$M880)),IF(SUM($J878:$J880)+SUM($F878:$F880)&lt;500000,((SUM($J878:$J880)*0.2)+(SUM($F878:$F880)*0.05))-(SUM($I878:$I880)+SUM($M878:$M880)),"n/a")))</f>
        <v>41.176500000000004</v>
      </c>
      <c r="R880" s="34">
        <f>SUM(Q880-H880-L880)</f>
        <v>41.176500000000004</v>
      </c>
    </row>
    <row r="881" spans="1:18" s="112" customFormat="1" ht="27" customHeight="1" x14ac:dyDescent="0.2">
      <c r="A881" s="151" t="s">
        <v>24</v>
      </c>
      <c r="B881" s="22"/>
      <c r="C881" s="151" t="s">
        <v>207</v>
      </c>
      <c r="D881" s="151" t="s">
        <v>208</v>
      </c>
      <c r="E881" s="151"/>
      <c r="F881" s="156">
        <f t="shared" ref="F881:M881" si="148">SUM(F877:F880)</f>
        <v>2325</v>
      </c>
      <c r="G881" s="157">
        <f t="shared" si="148"/>
        <v>116.25</v>
      </c>
      <c r="H881" s="157">
        <f t="shared" si="148"/>
        <v>112.7625</v>
      </c>
      <c r="I881" s="157">
        <f t="shared" si="148"/>
        <v>3.4874999999999998</v>
      </c>
      <c r="J881" s="156">
        <f t="shared" si="148"/>
        <v>0</v>
      </c>
      <c r="K881" s="157">
        <f t="shared" si="148"/>
        <v>0</v>
      </c>
      <c r="L881" s="157">
        <f t="shared" si="148"/>
        <v>0</v>
      </c>
      <c r="M881" s="158">
        <f t="shared" si="148"/>
        <v>0</v>
      </c>
      <c r="N881" s="120"/>
      <c r="O881" s="159"/>
      <c r="P881" s="157">
        <f>SUM(P877:P880)</f>
        <v>153.93900000000002</v>
      </c>
      <c r="Q881" s="157"/>
      <c r="R881" s="23">
        <f>SUM(R878:R880)</f>
        <v>225.52500000000001</v>
      </c>
    </row>
    <row r="882" spans="1:18" s="28" customFormat="1" ht="4.1500000000000004" customHeight="1" x14ac:dyDescent="0.2">
      <c r="A882" s="68"/>
      <c r="B882" s="60"/>
      <c r="C882" s="70"/>
      <c r="D882" s="70"/>
      <c r="E882" s="70"/>
      <c r="F882" s="70"/>
      <c r="G882" s="71"/>
      <c r="H882" s="71"/>
      <c r="I882" s="71"/>
      <c r="J882" s="70"/>
      <c r="K882" s="71"/>
      <c r="L882" s="71"/>
      <c r="M882" s="71"/>
      <c r="N882" s="38"/>
      <c r="O882" s="35"/>
      <c r="P882" s="73"/>
      <c r="Q882" s="74"/>
      <c r="R882" s="69"/>
    </row>
    <row r="883" spans="1:18" s="149" customFormat="1" ht="27" customHeight="1" x14ac:dyDescent="0.25">
      <c r="A883" s="140" t="s">
        <v>19</v>
      </c>
      <c r="B883" s="77"/>
      <c r="C883" s="141" t="s">
        <v>207</v>
      </c>
      <c r="D883" s="141" t="s">
        <v>211</v>
      </c>
      <c r="E883" s="141" t="s">
        <v>20</v>
      </c>
      <c r="F883" s="141">
        <v>824</v>
      </c>
      <c r="G883" s="259">
        <f>F883*$G$4</f>
        <v>41.2</v>
      </c>
      <c r="H883" s="259">
        <f>G883-I883</f>
        <v>39.964000000000006</v>
      </c>
      <c r="I883" s="259">
        <f>G883*$I$4</f>
        <v>1.236</v>
      </c>
      <c r="J883" s="141">
        <v>0</v>
      </c>
      <c r="K883" s="259">
        <f>J883*$K$4</f>
        <v>0</v>
      </c>
      <c r="L883" s="259">
        <f>K883-M883</f>
        <v>0</v>
      </c>
      <c r="M883" s="260">
        <f>K883*$M$4</f>
        <v>0</v>
      </c>
      <c r="N883" s="141"/>
      <c r="O883" s="261"/>
      <c r="P883" s="262">
        <f>Q883</f>
        <v>39.964000000000006</v>
      </c>
      <c r="Q883" s="262">
        <f>IF($J883&gt;500000,(500000*0.2)-($I883+$M883),IF($J883+$F883&gt;500000,($J883*0.2)+((500000-$J883)*0.05)-($I883+$M883),IF($J883+$F883&lt;500000,(($J883*0.2)+($F883*0.05))-($I883+$M883),"n/a")))</f>
        <v>39.964000000000006</v>
      </c>
      <c r="R883" s="78">
        <f>SUM(Q883-H883-L883)</f>
        <v>0</v>
      </c>
    </row>
    <row r="884" spans="1:18" s="149" customFormat="1" ht="27" customHeight="1" thickBot="1" x14ac:dyDescent="0.3">
      <c r="A884" s="140" t="s">
        <v>21</v>
      </c>
      <c r="B884" s="77"/>
      <c r="C884" s="141" t="s">
        <v>207</v>
      </c>
      <c r="D884" s="141" t="s">
        <v>211</v>
      </c>
      <c r="E884" s="141" t="s">
        <v>20</v>
      </c>
      <c r="F884" s="141">
        <v>875</v>
      </c>
      <c r="G884" s="259">
        <f>F884*$G$4</f>
        <v>43.75</v>
      </c>
      <c r="H884" s="259">
        <f>G884-I884</f>
        <v>42.4375</v>
      </c>
      <c r="I884" s="259">
        <f>G884*$I$4</f>
        <v>1.3125</v>
      </c>
      <c r="J884" s="141">
        <v>0</v>
      </c>
      <c r="K884" s="259">
        <f>J884*$K$4</f>
        <v>0</v>
      </c>
      <c r="L884" s="259">
        <f>K884-M884</f>
        <v>0</v>
      </c>
      <c r="M884" s="260">
        <f>K884*$M$4</f>
        <v>0</v>
      </c>
      <c r="N884" s="141"/>
      <c r="O884" s="261"/>
      <c r="P884" s="262">
        <f>Q884-Q883</f>
        <v>42.437499999999993</v>
      </c>
      <c r="Q884" s="262">
        <f>IF(SUM($J883:$J884)&gt;500000,(500000*0.2)-((SUM($I883:$I884)+SUM($M883:$M884))),IF(SUM($J883:$J884)+SUM($F883:$F884)&gt;500000,(SUM($J883:$J884)*0.2)+((500000-SUM($J883:$J884))*0.05)-(SUM($I883:$I884)+SUM($M883:$M884)),IF(SUM($J883:$J884)+SUM($F883:$F884)&lt;500000,((SUM($J883:$J884)*0.2)+(SUM($F883:$F884)*0.05))-(SUM($I883:$I884)+SUM($M883:$M884)),"n/a")))</f>
        <v>82.401499999999999</v>
      </c>
      <c r="R884" s="78">
        <f>SUM(Q884-H884-L884)</f>
        <v>39.963999999999999</v>
      </c>
    </row>
    <row r="885" spans="1:18" s="112" customFormat="1" ht="27" customHeight="1" thickBot="1" x14ac:dyDescent="0.25">
      <c r="A885" s="150" t="s">
        <v>22</v>
      </c>
      <c r="B885" s="58"/>
      <c r="C885" s="152" t="s">
        <v>207</v>
      </c>
      <c r="D885" s="152" t="s">
        <v>211</v>
      </c>
      <c r="E885" s="153" t="s">
        <v>20</v>
      </c>
      <c r="F885" s="153">
        <v>0</v>
      </c>
      <c r="G885" s="145">
        <f>F885*$G$4</f>
        <v>0</v>
      </c>
      <c r="H885" s="145">
        <f>G885-I885</f>
        <v>0</v>
      </c>
      <c r="I885" s="145">
        <f>G885*$I$4</f>
        <v>0</v>
      </c>
      <c r="J885" s="153">
        <v>0</v>
      </c>
      <c r="K885" s="145">
        <f>J885*$K$4</f>
        <v>0</v>
      </c>
      <c r="L885" s="145">
        <f>K885-M885</f>
        <v>0</v>
      </c>
      <c r="M885" s="154">
        <f>K885*$M$4</f>
        <v>0</v>
      </c>
      <c r="N885" s="109"/>
      <c r="O885" s="155"/>
      <c r="P885" s="252">
        <f>Q885-Q884</f>
        <v>0</v>
      </c>
      <c r="Q885" s="252">
        <f>IF(SUM($J883:$J885)&gt;500000,(500000*0.2)-((SUM($I883:$I885)+SUM($M883:$M885))),IF(SUM($J883:$J885)+SUM($F883:$F885)&gt;500000,(SUM($J883:$J885)*0.2)+((500000-SUM($J883:$J885))*0.05)-(SUM($I883:$I885)+SUM($M883:$M885)),IF(SUM($J883:$J885)+SUM($F883:$F885)&lt;500000,((SUM($J883:$J885)*0.2)+(SUM($F883:$F885)*0.05))-(SUM($I883:$I885)+SUM($M883:$M885)),"n/a")))</f>
        <v>82.401499999999999</v>
      </c>
      <c r="R885" s="65">
        <f>SUM(Q885-H885-L885)</f>
        <v>82.401499999999999</v>
      </c>
    </row>
    <row r="886" spans="1:18" s="112" customFormat="1" ht="27" customHeight="1" x14ac:dyDescent="0.2">
      <c r="A886" s="87" t="s">
        <v>23</v>
      </c>
      <c r="B886" s="24"/>
      <c r="C886" s="115" t="s">
        <v>207</v>
      </c>
      <c r="D886" s="115" t="s">
        <v>211</v>
      </c>
      <c r="E886" s="109" t="s">
        <v>20</v>
      </c>
      <c r="F886" s="109">
        <v>0</v>
      </c>
      <c r="G886" s="110">
        <f>F886*$G$4</f>
        <v>0</v>
      </c>
      <c r="H886" s="110">
        <f>G886-I886</f>
        <v>0</v>
      </c>
      <c r="I886" s="110">
        <f>G886*$I$4</f>
        <v>0</v>
      </c>
      <c r="J886" s="109">
        <v>0</v>
      </c>
      <c r="K886" s="110">
        <f>J886*$K$4</f>
        <v>0</v>
      </c>
      <c r="L886" s="110">
        <f>K886-M886</f>
        <v>0</v>
      </c>
      <c r="M886" s="111">
        <f>K886*$M$4</f>
        <v>0</v>
      </c>
      <c r="N886" s="109"/>
      <c r="O886" s="123"/>
      <c r="P886" s="212">
        <f>Q886-Q888</f>
        <v>42.4375</v>
      </c>
      <c r="Q886" s="212">
        <f>IF(SUM($J884:$J886)&gt;500000,(500000*0.2)-((SUM($I884:$I886)+SUM($M884:$M886))),IF(SUM($J884:$J886)+SUM($F884:$F886)&gt;500000,(SUM($J884:$J886)*0.2)+((500000-SUM($J884:$J886))*0.05)-(SUM($I884:$I886)+SUM($M884:$M886)),IF(SUM($J884:$J886)+SUM($F884:$F886)&lt;500000,((SUM($J884:$J886)*0.2)+(SUM($F884:$F886)*0.05))-(SUM($I884:$I886)+SUM($M884:$M886)),"n/a")))</f>
        <v>42.4375</v>
      </c>
      <c r="R886" s="34">
        <f>SUM(Q886-H886-L886)</f>
        <v>42.4375</v>
      </c>
    </row>
    <row r="887" spans="1:18" s="112" customFormat="1" ht="27" customHeight="1" x14ac:dyDescent="0.2">
      <c r="A887" s="151" t="s">
        <v>24</v>
      </c>
      <c r="B887" s="22"/>
      <c r="C887" s="151" t="s">
        <v>207</v>
      </c>
      <c r="D887" s="151" t="s">
        <v>211</v>
      </c>
      <c r="E887" s="151"/>
      <c r="F887" s="156">
        <f t="shared" ref="F887:M887" si="149">SUM(F883:F886)</f>
        <v>1699</v>
      </c>
      <c r="G887" s="157">
        <f t="shared" si="149"/>
        <v>84.95</v>
      </c>
      <c r="H887" s="157">
        <f t="shared" si="149"/>
        <v>82.401499999999999</v>
      </c>
      <c r="I887" s="157">
        <f t="shared" si="149"/>
        <v>2.5484999999999998</v>
      </c>
      <c r="J887" s="156">
        <f t="shared" si="149"/>
        <v>0</v>
      </c>
      <c r="K887" s="157">
        <f t="shared" si="149"/>
        <v>0</v>
      </c>
      <c r="L887" s="157">
        <f t="shared" si="149"/>
        <v>0</v>
      </c>
      <c r="M887" s="158">
        <f t="shared" si="149"/>
        <v>0</v>
      </c>
      <c r="N887" s="120"/>
      <c r="O887" s="159"/>
      <c r="P887" s="157">
        <f>SUM(P883:P886)</f>
        <v>124.839</v>
      </c>
      <c r="Q887" s="157"/>
      <c r="R887" s="23">
        <f>SUM(R884:R886)</f>
        <v>164.803</v>
      </c>
    </row>
    <row r="888" spans="1:18" s="28" customFormat="1" ht="4.1500000000000004" customHeight="1" x14ac:dyDescent="0.2">
      <c r="A888" s="68"/>
      <c r="B888" s="60"/>
      <c r="C888" s="70"/>
      <c r="D888" s="70"/>
      <c r="E888" s="70"/>
      <c r="F888" s="70"/>
      <c r="G888" s="71"/>
      <c r="H888" s="71"/>
      <c r="I888" s="71"/>
      <c r="J888" s="70"/>
      <c r="K888" s="71"/>
      <c r="L888" s="71"/>
      <c r="M888" s="71"/>
      <c r="N888" s="38"/>
      <c r="O888" s="35"/>
      <c r="P888" s="73"/>
      <c r="Q888" s="74"/>
      <c r="R888" s="69"/>
    </row>
    <row r="889" spans="1:18" s="149" customFormat="1" ht="27" customHeight="1" x14ac:dyDescent="0.25">
      <c r="A889" s="140" t="s">
        <v>19</v>
      </c>
      <c r="B889" s="77"/>
      <c r="C889" s="141" t="s">
        <v>207</v>
      </c>
      <c r="D889" s="141" t="s">
        <v>212</v>
      </c>
      <c r="E889" s="141" t="s">
        <v>20</v>
      </c>
      <c r="F889" s="141">
        <v>35195</v>
      </c>
      <c r="G889" s="259">
        <f>F889*$G$4</f>
        <v>1759.75</v>
      </c>
      <c r="H889" s="259">
        <f>G889-I889</f>
        <v>1706.9575</v>
      </c>
      <c r="I889" s="259">
        <f>G889*$I$4</f>
        <v>52.792499999999997</v>
      </c>
      <c r="J889" s="141">
        <v>44258</v>
      </c>
      <c r="K889" s="259">
        <f>J889*$K$4</f>
        <v>8851.6</v>
      </c>
      <c r="L889" s="259">
        <f>K889-M889</f>
        <v>8586.0519999999997</v>
      </c>
      <c r="M889" s="260">
        <f>K889*$M$4</f>
        <v>265.548</v>
      </c>
      <c r="N889" s="141"/>
      <c r="O889" s="261"/>
      <c r="P889" s="262">
        <f>Q889</f>
        <v>10293.0095</v>
      </c>
      <c r="Q889" s="262">
        <f>IF($J889&gt;500000,(500000*0.2)-($I889+$M889),IF($J889+$F889&gt;500000,($J889*0.2)+((500000-$J889)*0.05)-($I889+$M889),IF($J889+$F889&lt;500000,(($J889*0.2)+($F889*0.05))-($I889+$M889),"n/a")))</f>
        <v>10293.0095</v>
      </c>
      <c r="R889" s="78">
        <f>SUM(Q889-H889-L889)</f>
        <v>0</v>
      </c>
    </row>
    <row r="890" spans="1:18" s="149" customFormat="1" ht="27" customHeight="1" thickBot="1" x14ac:dyDescent="0.3">
      <c r="A890" s="140" t="s">
        <v>21</v>
      </c>
      <c r="B890" s="77"/>
      <c r="C890" s="141" t="s">
        <v>207</v>
      </c>
      <c r="D890" s="141" t="s">
        <v>212</v>
      </c>
      <c r="E890" s="141" t="s">
        <v>20</v>
      </c>
      <c r="F890" s="141">
        <v>35686</v>
      </c>
      <c r="G890" s="259">
        <f>F890*$G$4</f>
        <v>1784.3000000000002</v>
      </c>
      <c r="H890" s="259">
        <f>G890-I890</f>
        <v>1730.7710000000002</v>
      </c>
      <c r="I890" s="259">
        <f>G890*$I$4</f>
        <v>53.529000000000003</v>
      </c>
      <c r="J890" s="141">
        <v>36033</v>
      </c>
      <c r="K890" s="259">
        <f>J890*$K$4</f>
        <v>7206.6</v>
      </c>
      <c r="L890" s="259">
        <f>K890-M890</f>
        <v>6990.402</v>
      </c>
      <c r="M890" s="260">
        <f>K890*$M$4</f>
        <v>216.19800000000001</v>
      </c>
      <c r="N890" s="141"/>
      <c r="P890" s="262">
        <f>Q890-Q889</f>
        <v>8721.1729999999989</v>
      </c>
      <c r="Q890" s="262">
        <f>IF(SUM($J889:$J890)&gt;500000,(500000*0.2)-((SUM($I889:$I890)+SUM($M889:$M890))),IF(SUM($J889:$J890)+SUM($F889:$F890)&gt;500000,(SUM($J889:$J890)*0.2)+((500000-SUM($J889:$J890))*0.05)-(SUM($I889:$I890)+SUM($M889:$M890)),IF(SUM($J889:$J890)+SUM($F889:$F890)&lt;500000,((SUM($J889:$J890)*0.2)+(SUM($F889:$F890)*0.05))-(SUM($I889:$I890)+SUM($M889:$M890)),"n/a")))</f>
        <v>19014.182499999999</v>
      </c>
      <c r="R890" s="78">
        <f>SUM(Q890-H890-L890)</f>
        <v>10293.009499999998</v>
      </c>
    </row>
    <row r="891" spans="1:18" s="112" customFormat="1" ht="27" customHeight="1" thickBot="1" x14ac:dyDescent="0.25">
      <c r="A891" s="150" t="s">
        <v>22</v>
      </c>
      <c r="B891" s="58"/>
      <c r="C891" s="152" t="s">
        <v>207</v>
      </c>
      <c r="D891" s="152" t="s">
        <v>212</v>
      </c>
      <c r="E891" s="153" t="s">
        <v>20</v>
      </c>
      <c r="F891" s="153">
        <v>0</v>
      </c>
      <c r="G891" s="145">
        <f>F891*$G$4</f>
        <v>0</v>
      </c>
      <c r="H891" s="145">
        <f>G891-I891</f>
        <v>0</v>
      </c>
      <c r="I891" s="145">
        <f>G891*$I$4</f>
        <v>0</v>
      </c>
      <c r="J891" s="153">
        <v>0</v>
      </c>
      <c r="K891" s="145">
        <f>J891*$K$4</f>
        <v>0</v>
      </c>
      <c r="L891" s="145">
        <f>K891-M891</f>
        <v>0</v>
      </c>
      <c r="M891" s="154">
        <f>K891*$M$4</f>
        <v>0</v>
      </c>
      <c r="N891" s="109"/>
      <c r="O891" s="155"/>
      <c r="P891" s="252">
        <f>Q891-Q890</f>
        <v>0</v>
      </c>
      <c r="Q891" s="252">
        <f>IF(SUM($J889:$J891)&gt;500000,(500000*0.2)-((SUM($I889:$I891)+SUM($M889:$M891))),IF(SUM($J889:$J891)+SUM($F889:$F891)&gt;500000,(SUM($J889:$J891)*0.2)+((500000-SUM($J889:$J891))*0.05)-(SUM($I889:$I891)+SUM($M889:$M891)),IF(SUM($J889:$J891)+SUM($F889:$F891)&lt;500000,((SUM($J889:$J891)*0.2)+(SUM($F889:$F891)*0.05))-(SUM($I889:$I891)+SUM($M889:$M891)),"n/a")))</f>
        <v>19014.182499999999</v>
      </c>
      <c r="R891" s="65">
        <f>SUM(Q891-H891-L891)</f>
        <v>19014.182499999999</v>
      </c>
    </row>
    <row r="892" spans="1:18" s="112" customFormat="1" ht="27" customHeight="1" x14ac:dyDescent="0.2">
      <c r="A892" s="87" t="s">
        <v>23</v>
      </c>
      <c r="B892" s="24"/>
      <c r="C892" s="115" t="s">
        <v>207</v>
      </c>
      <c r="D892" s="115" t="s">
        <v>212</v>
      </c>
      <c r="E892" s="109" t="s">
        <v>20</v>
      </c>
      <c r="F892" s="109">
        <v>0</v>
      </c>
      <c r="G892" s="110">
        <f>F892*$G$4</f>
        <v>0</v>
      </c>
      <c r="H892" s="110">
        <f>G892-I892</f>
        <v>0</v>
      </c>
      <c r="I892" s="110">
        <f>G892*$I$4</f>
        <v>0</v>
      </c>
      <c r="J892" s="109">
        <v>0</v>
      </c>
      <c r="K892" s="110">
        <f>J892*$K$4</f>
        <v>0</v>
      </c>
      <c r="L892" s="110">
        <f>K892-M892</f>
        <v>0</v>
      </c>
      <c r="M892" s="111">
        <f>K892*$M$4</f>
        <v>0</v>
      </c>
      <c r="N892" s="109"/>
      <c r="O892" s="123"/>
      <c r="P892" s="212">
        <f>Q892-Q894</f>
        <v>8721.1730000000007</v>
      </c>
      <c r="Q892" s="212">
        <f>IF(SUM($J890:$J892)&gt;500000,(500000*0.2)-((SUM($I890:$I892)+SUM($M890:$M892))),IF(SUM($J890:$J892)+SUM($F890:$F892)&gt;500000,(SUM($J890:$J892)*0.2)+((500000-SUM($J890:$J892))*0.05)-(SUM($I890:$I892)+SUM($M890:$M892)),IF(SUM($J890:$J892)+SUM($F890:$F892)&lt;500000,((SUM($J890:$J892)*0.2)+(SUM($F890:$F892)*0.05))-(SUM($I890:$I892)+SUM($M890:$M892)),"n/a")))</f>
        <v>8721.1730000000007</v>
      </c>
      <c r="R892" s="34">
        <f>SUM(Q892-H892-L892)</f>
        <v>8721.1730000000007</v>
      </c>
    </row>
    <row r="893" spans="1:18" s="112" customFormat="1" ht="27" customHeight="1" x14ac:dyDescent="0.2">
      <c r="A893" s="151" t="s">
        <v>24</v>
      </c>
      <c r="B893" s="22"/>
      <c r="C893" s="151" t="s">
        <v>207</v>
      </c>
      <c r="D893" s="151" t="s">
        <v>212</v>
      </c>
      <c r="E893" s="151"/>
      <c r="F893" s="156">
        <f t="shared" ref="F893:M893" si="150">SUM(F889:F892)</f>
        <v>70881</v>
      </c>
      <c r="G893" s="157">
        <f t="shared" si="150"/>
        <v>3544.05</v>
      </c>
      <c r="H893" s="157">
        <f t="shared" si="150"/>
        <v>3437.7285000000002</v>
      </c>
      <c r="I893" s="157">
        <f t="shared" si="150"/>
        <v>106.3215</v>
      </c>
      <c r="J893" s="156">
        <f t="shared" si="150"/>
        <v>80291</v>
      </c>
      <c r="K893" s="157">
        <f t="shared" si="150"/>
        <v>16058.2</v>
      </c>
      <c r="L893" s="157">
        <f t="shared" si="150"/>
        <v>15576.454</v>
      </c>
      <c r="M893" s="158">
        <f t="shared" si="150"/>
        <v>481.74599999999998</v>
      </c>
      <c r="N893" s="120"/>
      <c r="O893" s="159"/>
      <c r="P893" s="157">
        <f>SUM(P889:P892)</f>
        <v>27735.355499999998</v>
      </c>
      <c r="Q893" s="157"/>
      <c r="R893" s="23">
        <f>SUM(R890:R892)</f>
        <v>38028.364999999998</v>
      </c>
    </row>
    <row r="894" spans="1:18" s="28" customFormat="1" ht="4.1500000000000004" customHeight="1" x14ac:dyDescent="0.2">
      <c r="A894" s="68"/>
      <c r="B894" s="60"/>
      <c r="C894" s="70"/>
      <c r="D894" s="70"/>
      <c r="E894" s="70"/>
      <c r="F894" s="70"/>
      <c r="G894" s="71"/>
      <c r="H894" s="71"/>
      <c r="I894" s="71"/>
      <c r="J894" s="70"/>
      <c r="K894" s="71"/>
      <c r="L894" s="71"/>
      <c r="M894" s="71"/>
      <c r="N894" s="38"/>
      <c r="O894" s="68"/>
      <c r="P894" s="73"/>
      <c r="Q894" s="74"/>
      <c r="R894" s="69"/>
    </row>
    <row r="895" spans="1:18" s="149" customFormat="1" ht="27" customHeight="1" x14ac:dyDescent="0.25">
      <c r="A895" s="140" t="s">
        <v>19</v>
      </c>
      <c r="B895" s="77"/>
      <c r="C895" s="141" t="s">
        <v>207</v>
      </c>
      <c r="D895" s="141" t="s">
        <v>285</v>
      </c>
      <c r="E895" s="141" t="s">
        <v>20</v>
      </c>
      <c r="F895" s="141">
        <v>3465</v>
      </c>
      <c r="G895" s="259">
        <f>F895*$G$4</f>
        <v>173.25</v>
      </c>
      <c r="H895" s="259">
        <f>G895-I895</f>
        <v>168.05250000000001</v>
      </c>
      <c r="I895" s="259">
        <f>G895*$I$4</f>
        <v>5.1974999999999998</v>
      </c>
      <c r="J895" s="141">
        <v>0</v>
      </c>
      <c r="K895" s="259">
        <f>J895*$K$4</f>
        <v>0</v>
      </c>
      <c r="L895" s="259">
        <f>K895-M895</f>
        <v>0</v>
      </c>
      <c r="M895" s="260">
        <f>K895*$M$4</f>
        <v>0</v>
      </c>
      <c r="N895" s="141"/>
      <c r="O895" s="261"/>
      <c r="P895" s="262">
        <f>Q895</f>
        <v>168.05250000000001</v>
      </c>
      <c r="Q895" s="262">
        <f>IF($J895&gt;500000,(500000*0.2)-($I895+$M895),IF($J895+$F895&gt;500000,($J895*0.2)+((500000-$J895)*0.05)-($I895+$M895),IF($J895+$F895&lt;500000,(($J895*0.2)+($F895*0.05))-($I895+$M895),"n/a")))</f>
        <v>168.05250000000001</v>
      </c>
      <c r="R895" s="78">
        <f>SUM(Q895-H895-L895)</f>
        <v>0</v>
      </c>
    </row>
    <row r="896" spans="1:18" s="149" customFormat="1" ht="27" customHeight="1" thickBot="1" x14ac:dyDescent="0.3">
      <c r="A896" s="140" t="s">
        <v>21</v>
      </c>
      <c r="B896" s="77"/>
      <c r="C896" s="141" t="s">
        <v>207</v>
      </c>
      <c r="D896" s="141" t="s">
        <v>285</v>
      </c>
      <c r="E896" s="141" t="s">
        <v>20</v>
      </c>
      <c r="F896" s="141">
        <v>3711</v>
      </c>
      <c r="G896" s="259">
        <f>F896*$G$4</f>
        <v>185.55</v>
      </c>
      <c r="H896" s="259">
        <f>G896-I896</f>
        <v>179.98350000000002</v>
      </c>
      <c r="I896" s="259">
        <f>G896*$I$4</f>
        <v>5.5665000000000004</v>
      </c>
      <c r="J896" s="141">
        <v>0</v>
      </c>
      <c r="K896" s="259">
        <f>J896*$K$4</f>
        <v>0</v>
      </c>
      <c r="L896" s="259">
        <f>K896-M896</f>
        <v>0</v>
      </c>
      <c r="M896" s="260">
        <f>K896*$M$4</f>
        <v>0</v>
      </c>
      <c r="N896" s="141"/>
      <c r="P896" s="262">
        <f>Q896-Q895</f>
        <v>179.98349999999999</v>
      </c>
      <c r="Q896" s="262">
        <f>IF(SUM($J895:$J896)&gt;500000,(500000*0.2)-((SUM($I895:$I896)+SUM($M895:$M896))),IF(SUM($J895:$J896)+SUM($F895:$F896)&gt;500000,(SUM($J895:$J896)*0.2)+((500000-SUM($J895:$J896))*0.05)-(SUM($I895:$I896)+SUM($M895:$M896)),IF(SUM($J895:$J896)+SUM($F895:$F896)&lt;500000,((SUM($J895:$J896)*0.2)+(SUM($F895:$F896)*0.05))-(SUM($I895:$I896)+SUM($M895:$M896)),"n/a")))</f>
        <v>348.036</v>
      </c>
      <c r="R896" s="78">
        <f>SUM(Q896-H896-L896)</f>
        <v>168.05249999999998</v>
      </c>
    </row>
    <row r="897" spans="1:18" s="112" customFormat="1" ht="27" customHeight="1" thickBot="1" x14ac:dyDescent="0.25">
      <c r="A897" s="150" t="s">
        <v>22</v>
      </c>
      <c r="B897" s="58"/>
      <c r="C897" s="152" t="s">
        <v>207</v>
      </c>
      <c r="D897" s="152" t="s">
        <v>285</v>
      </c>
      <c r="E897" s="153" t="s">
        <v>20</v>
      </c>
      <c r="F897" s="153">
        <v>0</v>
      </c>
      <c r="G897" s="145">
        <f>F897*$G$4</f>
        <v>0</v>
      </c>
      <c r="H897" s="145">
        <f>G897-I897</f>
        <v>0</v>
      </c>
      <c r="I897" s="145">
        <f>G897*$I$4</f>
        <v>0</v>
      </c>
      <c r="J897" s="153">
        <v>0</v>
      </c>
      <c r="K897" s="145">
        <f>J897*$K$4</f>
        <v>0</v>
      </c>
      <c r="L897" s="145">
        <f>K897-M897</f>
        <v>0</v>
      </c>
      <c r="M897" s="154">
        <f>K897*$M$4</f>
        <v>0</v>
      </c>
      <c r="N897" s="109"/>
      <c r="O897" s="155"/>
      <c r="P897" s="252">
        <f>Q897-Q896</f>
        <v>0</v>
      </c>
      <c r="Q897" s="252">
        <f>IF(SUM($J895:$J897)&gt;500000,(500000*0.2)-((SUM($I895:$I897)+SUM($M895:$M897))),IF(SUM($J895:$J897)+SUM($F895:$F897)&gt;500000,(SUM($J895:$J897)*0.2)+((500000-SUM($J895:$J897))*0.05)-(SUM($I895:$I897)+SUM($M895:$M897)),IF(SUM($J895:$J897)+SUM($F895:$F897)&lt;500000,((SUM($J895:$J897)*0.2)+(SUM($F895:$F897)*0.05))-(SUM($I895:$I897)+SUM($M895:$M897)),"n/a")))</f>
        <v>348.036</v>
      </c>
      <c r="R897" s="65">
        <f>SUM(Q897-H897-L897)</f>
        <v>348.036</v>
      </c>
    </row>
    <row r="898" spans="1:18" s="112" customFormat="1" ht="27" customHeight="1" x14ac:dyDescent="0.2">
      <c r="A898" s="87" t="s">
        <v>23</v>
      </c>
      <c r="B898" s="24"/>
      <c r="C898" s="115" t="s">
        <v>207</v>
      </c>
      <c r="D898" s="115" t="s">
        <v>285</v>
      </c>
      <c r="E898" s="109" t="s">
        <v>20</v>
      </c>
      <c r="F898" s="109">
        <v>0</v>
      </c>
      <c r="G898" s="110">
        <f>F898*$G$4</f>
        <v>0</v>
      </c>
      <c r="H898" s="110">
        <f>G898-I898</f>
        <v>0</v>
      </c>
      <c r="I898" s="110">
        <f>G898*$I$4</f>
        <v>0</v>
      </c>
      <c r="J898" s="109">
        <v>0</v>
      </c>
      <c r="K898" s="110">
        <f>J898*$K$4</f>
        <v>0</v>
      </c>
      <c r="L898" s="110">
        <f>K898-M898</f>
        <v>0</v>
      </c>
      <c r="M898" s="111">
        <f>K898*$M$4</f>
        <v>0</v>
      </c>
      <c r="N898" s="109"/>
      <c r="O898" s="123"/>
      <c r="P898" s="212">
        <f>Q898-Q900</f>
        <v>179.98350000000002</v>
      </c>
      <c r="Q898" s="212">
        <f>IF(SUM($J896:$J898)&gt;500000,(500000*0.2)-((SUM($I896:$I898)+SUM($M896:$M898))),IF(SUM($J896:$J898)+SUM($F896:$F898)&gt;500000,(SUM($J896:$J898)*0.2)+((500000-SUM($J896:$J898))*0.05)-(SUM($I896:$I898)+SUM($M896:$M898)),IF(SUM($J896:$J898)+SUM($F896:$F898)&lt;500000,((SUM($J896:$J898)*0.2)+(SUM($F896:$F898)*0.05))-(SUM($I896:$I898)+SUM($M896:$M898)),"n/a")))</f>
        <v>179.98350000000002</v>
      </c>
      <c r="R898" s="34">
        <f>SUM(Q898-H898-L898)</f>
        <v>179.98350000000002</v>
      </c>
    </row>
    <row r="899" spans="1:18" s="112" customFormat="1" ht="27" customHeight="1" x14ac:dyDescent="0.2">
      <c r="A899" s="151" t="s">
        <v>24</v>
      </c>
      <c r="B899" s="22"/>
      <c r="C899" s="151" t="s">
        <v>207</v>
      </c>
      <c r="D899" s="151" t="s">
        <v>285</v>
      </c>
      <c r="E899" s="151"/>
      <c r="F899" s="156">
        <f t="shared" ref="F899:M899" si="151">SUM(F895:F898)</f>
        <v>7176</v>
      </c>
      <c r="G899" s="157">
        <f t="shared" si="151"/>
        <v>358.8</v>
      </c>
      <c r="H899" s="157">
        <f t="shared" si="151"/>
        <v>348.03600000000006</v>
      </c>
      <c r="I899" s="157">
        <f t="shared" si="151"/>
        <v>10.763999999999999</v>
      </c>
      <c r="J899" s="156">
        <f t="shared" si="151"/>
        <v>0</v>
      </c>
      <c r="K899" s="157">
        <f t="shared" si="151"/>
        <v>0</v>
      </c>
      <c r="L899" s="157">
        <f t="shared" si="151"/>
        <v>0</v>
      </c>
      <c r="M899" s="158">
        <f t="shared" si="151"/>
        <v>0</v>
      </c>
      <c r="N899" s="120"/>
      <c r="O899" s="159"/>
      <c r="P899" s="157">
        <f>SUM(P895:P898)</f>
        <v>528.01949999999999</v>
      </c>
      <c r="Q899" s="157"/>
      <c r="R899" s="23">
        <f>SUM(R896:R898)</f>
        <v>696.072</v>
      </c>
    </row>
    <row r="900" spans="1:18" s="28" customFormat="1" ht="4.1500000000000004" customHeight="1" x14ac:dyDescent="0.2">
      <c r="A900" s="35"/>
      <c r="B900" s="31"/>
      <c r="C900" s="36"/>
      <c r="D900" s="36"/>
      <c r="E900" s="36"/>
      <c r="F900" s="36"/>
      <c r="G900" s="37"/>
      <c r="H900" s="37"/>
      <c r="I900" s="37"/>
      <c r="J900" s="36"/>
      <c r="K900" s="37"/>
      <c r="L900" s="37"/>
      <c r="M900" s="37"/>
      <c r="N900" s="38"/>
      <c r="O900" s="35"/>
      <c r="P900" s="39"/>
      <c r="Q900" s="40"/>
    </row>
    <row r="901" spans="1:18" s="149" customFormat="1" ht="27" customHeight="1" x14ac:dyDescent="0.25">
      <c r="A901" s="140" t="s">
        <v>19</v>
      </c>
      <c r="B901" s="77"/>
      <c r="C901" s="141" t="s">
        <v>207</v>
      </c>
      <c r="D901" s="141" t="s">
        <v>284</v>
      </c>
      <c r="E901" s="141" t="s">
        <v>20</v>
      </c>
      <c r="F901" s="141">
        <v>9116</v>
      </c>
      <c r="G901" s="259">
        <f>F901*$G$4</f>
        <v>455.8</v>
      </c>
      <c r="H901" s="259">
        <f>G901-I901</f>
        <v>442.12600000000003</v>
      </c>
      <c r="I901" s="259">
        <f>G901*$I$4</f>
        <v>13.673999999999999</v>
      </c>
      <c r="J901" s="141">
        <v>0</v>
      </c>
      <c r="K901" s="259">
        <f>J901*$K$4</f>
        <v>0</v>
      </c>
      <c r="L901" s="259">
        <f>K901-M901</f>
        <v>0</v>
      </c>
      <c r="M901" s="260">
        <f>K901*$M$4</f>
        <v>0</v>
      </c>
      <c r="N901" s="141"/>
      <c r="O901" s="261"/>
      <c r="P901" s="262">
        <f>Q901</f>
        <v>442.12600000000003</v>
      </c>
      <c r="Q901" s="262">
        <f>IF($J901&gt;500000,(500000*0.2)-($I901+$M901),IF($J901+$F901&gt;500000,($J901*0.2)+((500000-$J901)*0.05)-($I901+$M901),IF($J901+$F901&lt;500000,(($J901*0.2)+($F901*0.05))-($I901+$M901),"n/a")))</f>
        <v>442.12600000000003</v>
      </c>
      <c r="R901" s="78">
        <f>SUM(Q901-H901-L901)</f>
        <v>0</v>
      </c>
    </row>
    <row r="902" spans="1:18" s="149" customFormat="1" ht="27" customHeight="1" thickBot="1" x14ac:dyDescent="0.3">
      <c r="A902" s="140" t="s">
        <v>21</v>
      </c>
      <c r="B902" s="77"/>
      <c r="C902" s="141" t="s">
        <v>207</v>
      </c>
      <c r="D902" s="141" t="s">
        <v>284</v>
      </c>
      <c r="E902" s="141" t="s">
        <v>20</v>
      </c>
      <c r="F902" s="141">
        <v>2431</v>
      </c>
      <c r="G902" s="259">
        <f>F902*$G$4</f>
        <v>121.55000000000001</v>
      </c>
      <c r="H902" s="259">
        <f>G902-I902</f>
        <v>117.90350000000001</v>
      </c>
      <c r="I902" s="259">
        <f>G902*$I$4</f>
        <v>3.6465000000000001</v>
      </c>
      <c r="J902" s="141">
        <v>0</v>
      </c>
      <c r="K902" s="259">
        <f>J902*$K$4</f>
        <v>0</v>
      </c>
      <c r="L902" s="259">
        <f>K902-M902</f>
        <v>0</v>
      </c>
      <c r="M902" s="260">
        <f>K902*$M$4</f>
        <v>0</v>
      </c>
      <c r="N902" s="141"/>
      <c r="P902" s="262">
        <f>Q902-Q901</f>
        <v>117.90349999999995</v>
      </c>
      <c r="Q902" s="262">
        <f>IF(SUM($J901:$J902)&gt;500000,(500000*0.2)-((SUM($I901:$I902)+SUM($M901:$M902))),IF(SUM($J901:$J902)+SUM($F901:$F902)&gt;500000,(SUM($J901:$J902)*0.2)+((500000-SUM($J901:$J902))*0.05)-(SUM($I901:$I902)+SUM($M901:$M902)),IF(SUM($J901:$J902)+SUM($F901:$F902)&lt;500000,((SUM($J901:$J902)*0.2)+(SUM($F901:$F902)*0.05))-(SUM($I901:$I902)+SUM($M901:$M902)),"n/a")))</f>
        <v>560.02949999999998</v>
      </c>
      <c r="R902" s="78">
        <f>SUM(Q902-H902-L902)</f>
        <v>442.12599999999998</v>
      </c>
    </row>
    <row r="903" spans="1:18" s="112" customFormat="1" ht="27" customHeight="1" thickBot="1" x14ac:dyDescent="0.25">
      <c r="A903" s="150" t="s">
        <v>22</v>
      </c>
      <c r="B903" s="58"/>
      <c r="C903" s="152" t="s">
        <v>207</v>
      </c>
      <c r="D903" s="152" t="s">
        <v>284</v>
      </c>
      <c r="E903" s="153" t="s">
        <v>20</v>
      </c>
      <c r="F903" s="153">
        <v>0</v>
      </c>
      <c r="G903" s="145">
        <f>F903*$G$4</f>
        <v>0</v>
      </c>
      <c r="H903" s="145">
        <f>G903-I903</f>
        <v>0</v>
      </c>
      <c r="I903" s="145">
        <f>G903*$I$4</f>
        <v>0</v>
      </c>
      <c r="J903" s="153">
        <v>0</v>
      </c>
      <c r="K903" s="145">
        <f>J903*$K$4</f>
        <v>0</v>
      </c>
      <c r="L903" s="145">
        <f>K903-M903</f>
        <v>0</v>
      </c>
      <c r="M903" s="154">
        <f>K903*$M$4</f>
        <v>0</v>
      </c>
      <c r="N903" s="109"/>
      <c r="O903" s="155"/>
      <c r="P903" s="252">
        <f>Q903-Q902</f>
        <v>0</v>
      </c>
      <c r="Q903" s="252">
        <f>IF(SUM($J901:$J903)&gt;500000,(500000*0.2)-((SUM($I901:$I903)+SUM($M901:$M903))),IF(SUM($J901:$J903)+SUM($F901:$F903)&gt;500000,(SUM($J901:$J903)*0.2)+((500000-SUM($J901:$J903))*0.05)-(SUM($I901:$I903)+SUM($M901:$M903)),IF(SUM($J901:$J903)+SUM($F901:$F903)&lt;500000,((SUM($J901:$J903)*0.2)+(SUM($F901:$F903)*0.05))-(SUM($I901:$I903)+SUM($M901:$M903)),"n/a")))</f>
        <v>560.02949999999998</v>
      </c>
      <c r="R903" s="65">
        <f>SUM(Q903-H903-L903)</f>
        <v>560.02949999999998</v>
      </c>
    </row>
    <row r="904" spans="1:18" s="112" customFormat="1" ht="27" customHeight="1" x14ac:dyDescent="0.2">
      <c r="A904" s="87" t="s">
        <v>23</v>
      </c>
      <c r="B904" s="24"/>
      <c r="C904" s="115" t="s">
        <v>207</v>
      </c>
      <c r="D904" s="115" t="s">
        <v>284</v>
      </c>
      <c r="E904" s="109" t="s">
        <v>20</v>
      </c>
      <c r="F904" s="109">
        <v>0</v>
      </c>
      <c r="G904" s="110">
        <f>F904*$G$4</f>
        <v>0</v>
      </c>
      <c r="H904" s="110">
        <f>G904-I904</f>
        <v>0</v>
      </c>
      <c r="I904" s="110">
        <f>G904*$I$4</f>
        <v>0</v>
      </c>
      <c r="J904" s="109">
        <v>0</v>
      </c>
      <c r="K904" s="110">
        <f>J904*$K$4</f>
        <v>0</v>
      </c>
      <c r="L904" s="110">
        <f>K904-M904</f>
        <v>0</v>
      </c>
      <c r="M904" s="111">
        <f>K904*$M$4</f>
        <v>0</v>
      </c>
      <c r="N904" s="109"/>
      <c r="O904" s="123"/>
      <c r="P904" s="212">
        <f>Q904-Q906</f>
        <v>117.90350000000001</v>
      </c>
      <c r="Q904" s="212">
        <f>IF(SUM($J902:$J904)&gt;500000,(500000*0.2)-((SUM($I902:$I904)+SUM($M902:$M904))),IF(SUM($J902:$J904)+SUM($F902:$F904)&gt;500000,(SUM($J902:$J904)*0.2)+((500000-SUM($J902:$J904))*0.05)-(SUM($I902:$I904)+SUM($M902:$M904)),IF(SUM($J902:$J904)+SUM($F902:$F904)&lt;500000,((SUM($J902:$J904)*0.2)+(SUM($F902:$F904)*0.05))-(SUM($I902:$I904)+SUM($M902:$M904)),"n/a")))</f>
        <v>117.90350000000001</v>
      </c>
      <c r="R904" s="34">
        <f>SUM(Q904-H904-L904)</f>
        <v>117.90350000000001</v>
      </c>
    </row>
    <row r="905" spans="1:18" s="112" customFormat="1" ht="27" customHeight="1" x14ac:dyDescent="0.2">
      <c r="A905" s="151" t="s">
        <v>24</v>
      </c>
      <c r="B905" s="22"/>
      <c r="C905" s="151" t="s">
        <v>207</v>
      </c>
      <c r="D905" s="151" t="s">
        <v>284</v>
      </c>
      <c r="E905" s="151"/>
      <c r="F905" s="156">
        <f t="shared" ref="F905:M905" si="152">SUM(F901:F904)</f>
        <v>11547</v>
      </c>
      <c r="G905" s="157">
        <f t="shared" si="152"/>
        <v>577.35</v>
      </c>
      <c r="H905" s="157">
        <f t="shared" si="152"/>
        <v>560.0295000000001</v>
      </c>
      <c r="I905" s="157">
        <f t="shared" si="152"/>
        <v>17.320499999999999</v>
      </c>
      <c r="J905" s="156">
        <f t="shared" si="152"/>
        <v>0</v>
      </c>
      <c r="K905" s="157">
        <f t="shared" si="152"/>
        <v>0</v>
      </c>
      <c r="L905" s="157">
        <f t="shared" si="152"/>
        <v>0</v>
      </c>
      <c r="M905" s="158">
        <f t="shared" si="152"/>
        <v>0</v>
      </c>
      <c r="N905" s="120"/>
      <c r="O905" s="159"/>
      <c r="P905" s="157">
        <f>SUM(P901:P904)</f>
        <v>677.93299999999999</v>
      </c>
      <c r="Q905" s="157"/>
      <c r="R905" s="23">
        <f>SUM(R902:R904)</f>
        <v>1120.059</v>
      </c>
    </row>
    <row r="906" spans="1:18" s="28" customFormat="1" ht="4.1500000000000004" customHeight="1" x14ac:dyDescent="0.2">
      <c r="A906" s="68"/>
      <c r="B906" s="60"/>
      <c r="C906" s="70"/>
      <c r="D906" s="70"/>
      <c r="E906" s="70"/>
      <c r="F906" s="70"/>
      <c r="G906" s="71"/>
      <c r="H906" s="71"/>
      <c r="I906" s="71"/>
      <c r="J906" s="70"/>
      <c r="K906" s="71"/>
      <c r="L906" s="71"/>
      <c r="M906" s="71"/>
      <c r="N906" s="38"/>
      <c r="O906" s="35"/>
      <c r="P906" s="73"/>
      <c r="Q906" s="74"/>
      <c r="R906" s="69"/>
    </row>
    <row r="907" spans="1:18" s="112" customFormat="1" ht="27" customHeight="1" x14ac:dyDescent="0.2">
      <c r="A907" s="84" t="s">
        <v>19</v>
      </c>
      <c r="B907" s="24"/>
      <c r="C907" s="108" t="s">
        <v>345</v>
      </c>
      <c r="D907" s="108" t="s">
        <v>239</v>
      </c>
      <c r="E907" s="109" t="s">
        <v>20</v>
      </c>
      <c r="F907" s="109">
        <v>0</v>
      </c>
      <c r="G907" s="110">
        <f>F907*$G$4</f>
        <v>0</v>
      </c>
      <c r="H907" s="110">
        <f>G907-I907</f>
        <v>0</v>
      </c>
      <c r="I907" s="110">
        <f>G907*$I$4</f>
        <v>0</v>
      </c>
      <c r="J907" s="109">
        <v>0</v>
      </c>
      <c r="K907" s="110">
        <f>J907*$K$4</f>
        <v>0</v>
      </c>
      <c r="L907" s="110">
        <f>K907-M907</f>
        <v>0</v>
      </c>
      <c r="M907" s="111">
        <f>K907*$M$4</f>
        <v>0</v>
      </c>
      <c r="N907" s="109"/>
      <c r="O907" s="123"/>
      <c r="P907" s="212">
        <f>Q907</f>
        <v>0</v>
      </c>
      <c r="Q907" s="212">
        <f>IF($J907&gt;500000,(500000*0.2)-($I907+$M907),IF($J907+$F907&gt;500000,($J907*0.2)+((500000-$J907)*0.05)-($I907+$M907),IF($J907+$F907&lt;500000,(($J907*0.2)+($F907*0.05))-($I907+$M907),"n/a")))</f>
        <v>0</v>
      </c>
      <c r="R907" s="34">
        <f>SUM(Q907-H907-L907)</f>
        <v>0</v>
      </c>
    </row>
    <row r="908" spans="1:18" s="112" customFormat="1" ht="27" customHeight="1" thickBot="1" x14ac:dyDescent="0.25">
      <c r="A908" s="85" t="s">
        <v>21</v>
      </c>
      <c r="B908" s="24"/>
      <c r="C908" s="113" t="s">
        <v>345</v>
      </c>
      <c r="D908" s="113" t="s">
        <v>239</v>
      </c>
      <c r="E908" s="109" t="s">
        <v>20</v>
      </c>
      <c r="F908" s="109">
        <v>0</v>
      </c>
      <c r="G908" s="110">
        <f>F908*$G$4</f>
        <v>0</v>
      </c>
      <c r="H908" s="110">
        <f>G908-I908</f>
        <v>0</v>
      </c>
      <c r="I908" s="110">
        <f>G908*$I$4</f>
        <v>0</v>
      </c>
      <c r="J908" s="109">
        <v>0</v>
      </c>
      <c r="K908" s="110">
        <f>J908*$K$4</f>
        <v>0</v>
      </c>
      <c r="L908" s="110">
        <f>K908-M908</f>
        <v>0</v>
      </c>
      <c r="M908" s="111">
        <f>K908*$M$4</f>
        <v>0</v>
      </c>
      <c r="N908" s="109"/>
      <c r="O908" s="123"/>
      <c r="P908" s="212">
        <f>Q908-Q907</f>
        <v>0</v>
      </c>
      <c r="Q908" s="212">
        <f>IF(SUM($J907:$J908)&gt;500000,(500000*0.2)-((SUM($I907:$I908)+SUM($M907:$M908))),IF(SUM($J907:$J908)+SUM($F907:$F908)&gt;500000,(SUM($J907:$J908)*0.2)+((500000-SUM($J907:$J908))*0.05)-(SUM($I907:$I908)+SUM($M907:$M908)),IF(SUM($J907:$J908)+SUM($F907:$F908)&lt;500000,((SUM($J907:$J908)*0.2)+(SUM($F907:$F908)*0.05))-(SUM($I907:$I908)+SUM($M907:$M908)),"n/a")))</f>
        <v>0</v>
      </c>
      <c r="R908" s="34">
        <f>SUM(Q908-H908-L908)</f>
        <v>0</v>
      </c>
    </row>
    <row r="909" spans="1:18" s="112" customFormat="1" ht="27" customHeight="1" thickBot="1" x14ac:dyDescent="0.25">
      <c r="A909" s="150" t="s">
        <v>22</v>
      </c>
      <c r="B909" s="58"/>
      <c r="C909" s="152" t="s">
        <v>345</v>
      </c>
      <c r="D909" s="152" t="s">
        <v>239</v>
      </c>
      <c r="E909" s="153" t="s">
        <v>20</v>
      </c>
      <c r="F909" s="153">
        <v>0</v>
      </c>
      <c r="G909" s="145">
        <f>F909*$G$4</f>
        <v>0</v>
      </c>
      <c r="H909" s="145">
        <f>G909-I909</f>
        <v>0</v>
      </c>
      <c r="I909" s="145">
        <f>G909*$I$4</f>
        <v>0</v>
      </c>
      <c r="J909" s="153">
        <v>0</v>
      </c>
      <c r="K909" s="145">
        <f>J909*$K$4</f>
        <v>0</v>
      </c>
      <c r="L909" s="145">
        <f>K909-M909</f>
        <v>0</v>
      </c>
      <c r="M909" s="154">
        <f>K909*$M$4</f>
        <v>0</v>
      </c>
      <c r="N909" s="109"/>
      <c r="O909" s="155"/>
      <c r="P909" s="252">
        <f>Q909-Q908</f>
        <v>0</v>
      </c>
      <c r="Q909" s="252">
        <f>IF(SUM($J907:$J909)&gt;500000,(500000*0.2)-((SUM($I907:$I909)+SUM($M907:$M909))),IF(SUM($J907:$J909)+SUM($F907:$F909)&gt;500000,(SUM($J907:$J909)*0.2)+((500000-SUM($J907:$J909))*0.05)-(SUM($I907:$I909)+SUM($M907:$M909)),IF(SUM($J907:$J909)+SUM($F907:$F909)&lt;500000,((SUM($J907:$J909)*0.2)+(SUM($F907:$F909)*0.05))-(SUM($I907:$I909)+SUM($M907:$M909)),"n/a")))</f>
        <v>0</v>
      </c>
      <c r="R909" s="65">
        <f>SUM(Q909-H909-L909)</f>
        <v>0</v>
      </c>
    </row>
    <row r="910" spans="1:18" s="112" customFormat="1" ht="27" customHeight="1" x14ac:dyDescent="0.2">
      <c r="A910" s="87" t="s">
        <v>23</v>
      </c>
      <c r="B910" s="24"/>
      <c r="C910" s="115" t="s">
        <v>345</v>
      </c>
      <c r="D910" s="115" t="s">
        <v>239</v>
      </c>
      <c r="E910" s="109" t="s">
        <v>20</v>
      </c>
      <c r="F910" s="109">
        <v>0</v>
      </c>
      <c r="G910" s="110">
        <f>F910*$G$4</f>
        <v>0</v>
      </c>
      <c r="H910" s="110">
        <f>G910-I910</f>
        <v>0</v>
      </c>
      <c r="I910" s="110">
        <f>G910*$I$4</f>
        <v>0</v>
      </c>
      <c r="J910" s="109">
        <v>0</v>
      </c>
      <c r="K910" s="110">
        <f>J910*$K$4</f>
        <v>0</v>
      </c>
      <c r="L910" s="110">
        <f>K910-M910</f>
        <v>0</v>
      </c>
      <c r="M910" s="111">
        <f>K910*$M$4</f>
        <v>0</v>
      </c>
      <c r="N910" s="109"/>
      <c r="O910" s="123"/>
      <c r="P910" s="212">
        <f>Q910-Q912</f>
        <v>0</v>
      </c>
      <c r="Q910" s="212">
        <f>IF(SUM($J908:$J910)&gt;500000,(500000*0.2)-((SUM($I908:$I910)+SUM($M908:$M910))),IF(SUM($J908:$J910)+SUM($F908:$F910)&gt;500000,(SUM($J908:$J910)*0.2)+((500000-SUM($J908:$J910))*0.05)-(SUM($I908:$I910)+SUM($M908:$M910)),IF(SUM($J908:$J910)+SUM($F908:$F910)&lt;500000,((SUM($J908:$J910)*0.2)+(SUM($F908:$F910)*0.05))-(SUM($I908:$I910)+SUM($M908:$M910)),"n/a")))</f>
        <v>0</v>
      </c>
      <c r="R910" s="34">
        <f>SUM(Q910-H910-L910)</f>
        <v>0</v>
      </c>
    </row>
    <row r="911" spans="1:18" s="112" customFormat="1" ht="27" customHeight="1" x14ac:dyDescent="0.2">
      <c r="A911" s="151" t="s">
        <v>24</v>
      </c>
      <c r="B911" s="22"/>
      <c r="C911" s="151" t="s">
        <v>345</v>
      </c>
      <c r="D911" s="151" t="s">
        <v>239</v>
      </c>
      <c r="E911" s="151"/>
      <c r="F911" s="156">
        <f t="shared" ref="F911:M911" si="153">SUM(F907:F910)</f>
        <v>0</v>
      </c>
      <c r="G911" s="157">
        <f t="shared" si="153"/>
        <v>0</v>
      </c>
      <c r="H911" s="157">
        <f t="shared" si="153"/>
        <v>0</v>
      </c>
      <c r="I911" s="157">
        <f t="shared" si="153"/>
        <v>0</v>
      </c>
      <c r="J911" s="156">
        <f t="shared" si="153"/>
        <v>0</v>
      </c>
      <c r="K911" s="157">
        <f t="shared" si="153"/>
        <v>0</v>
      </c>
      <c r="L911" s="157">
        <f t="shared" si="153"/>
        <v>0</v>
      </c>
      <c r="M911" s="158">
        <f t="shared" si="153"/>
        <v>0</v>
      </c>
      <c r="N911" s="120"/>
      <c r="O911" s="159"/>
      <c r="P911" s="157">
        <f>SUM(P907:P910)</f>
        <v>0</v>
      </c>
      <c r="Q911" s="157"/>
      <c r="R911" s="23">
        <f>SUM(R908:R910)</f>
        <v>0</v>
      </c>
    </row>
    <row r="912" spans="1:18" s="28" customFormat="1" ht="4.1500000000000004" customHeight="1" x14ac:dyDescent="0.2">
      <c r="A912" s="68"/>
      <c r="B912" s="60"/>
      <c r="C912" s="70"/>
      <c r="D912" s="70"/>
      <c r="E912" s="70"/>
      <c r="F912" s="70"/>
      <c r="G912" s="71"/>
      <c r="H912" s="71"/>
      <c r="I912" s="71"/>
      <c r="J912" s="70"/>
      <c r="K912" s="71"/>
      <c r="L912" s="71"/>
      <c r="M912" s="71"/>
      <c r="N912" s="38"/>
      <c r="O912" s="35"/>
      <c r="P912" s="73"/>
      <c r="Q912" s="74"/>
      <c r="R912" s="69"/>
    </row>
    <row r="913" spans="1:18" s="149" customFormat="1" ht="27" customHeight="1" x14ac:dyDescent="0.25">
      <c r="A913" s="140" t="s">
        <v>19</v>
      </c>
      <c r="B913" s="77"/>
      <c r="C913" s="141" t="s">
        <v>345</v>
      </c>
      <c r="D913" s="141" t="s">
        <v>240</v>
      </c>
      <c r="E913" s="141" t="s">
        <v>20</v>
      </c>
      <c r="F913" s="141">
        <v>8618</v>
      </c>
      <c r="G913" s="259">
        <f>F913*$G$4</f>
        <v>430.90000000000003</v>
      </c>
      <c r="H913" s="259">
        <f>G913-I913</f>
        <v>417.97300000000001</v>
      </c>
      <c r="I913" s="259">
        <f>G913*$I$4</f>
        <v>12.927000000000001</v>
      </c>
      <c r="J913" s="141">
        <v>0</v>
      </c>
      <c r="K913" s="259">
        <f>J913*$K$4</f>
        <v>0</v>
      </c>
      <c r="L913" s="259">
        <f>K913-M913</f>
        <v>0</v>
      </c>
      <c r="M913" s="260">
        <f>K913*$M$4</f>
        <v>0</v>
      </c>
      <c r="N913" s="141"/>
      <c r="O913" s="261"/>
      <c r="P913" s="262">
        <f>Q913</f>
        <v>417.97300000000001</v>
      </c>
      <c r="Q913" s="262">
        <f>IF($J913&gt;500000,(500000*0.2)-($I913+$M913),IF($J913+$F913&gt;500000,($J913*0.2)+((500000-$J913)*0.05)-($I913+$M913),IF($J913+$F913&lt;500000,(($J913*0.2)+($F913*0.05))-($I913+$M913),"n/a")))</f>
        <v>417.97300000000001</v>
      </c>
      <c r="R913" s="78">
        <f>SUM(Q913-H913-L913)</f>
        <v>0</v>
      </c>
    </row>
    <row r="914" spans="1:18" s="149" customFormat="1" ht="27" customHeight="1" thickBot="1" x14ac:dyDescent="0.3">
      <c r="A914" s="140" t="s">
        <v>21</v>
      </c>
      <c r="B914" s="77"/>
      <c r="C914" s="141" t="s">
        <v>345</v>
      </c>
      <c r="D914" s="141" t="s">
        <v>240</v>
      </c>
      <c r="E914" s="141" t="s">
        <v>20</v>
      </c>
      <c r="F914" s="141">
        <v>9167</v>
      </c>
      <c r="G914" s="259">
        <f>F914*$G$4</f>
        <v>458.35</v>
      </c>
      <c r="H914" s="259">
        <f>G914-I914</f>
        <v>444.59950000000003</v>
      </c>
      <c r="I914" s="259">
        <f>G914*$I$4</f>
        <v>13.750500000000001</v>
      </c>
      <c r="J914" s="141">
        <v>0</v>
      </c>
      <c r="K914" s="259">
        <f>J914*$K$4</f>
        <v>0</v>
      </c>
      <c r="L914" s="259">
        <f>K914-M914</f>
        <v>0</v>
      </c>
      <c r="M914" s="260">
        <f>K914*$M$4</f>
        <v>0</v>
      </c>
      <c r="N914" s="141"/>
      <c r="P914" s="262">
        <v>0</v>
      </c>
      <c r="Q914" s="262">
        <v>0</v>
      </c>
      <c r="R914" s="78">
        <f>SUM(Q914-H914-L914)</f>
        <v>-444.59950000000003</v>
      </c>
    </row>
    <row r="915" spans="1:18" s="112" customFormat="1" ht="27" customHeight="1" thickBot="1" x14ac:dyDescent="0.25">
      <c r="A915" s="150" t="s">
        <v>22</v>
      </c>
      <c r="B915" s="58"/>
      <c r="C915" s="152" t="s">
        <v>345</v>
      </c>
      <c r="D915" s="152" t="s">
        <v>240</v>
      </c>
      <c r="E915" s="153" t="s">
        <v>20</v>
      </c>
      <c r="F915" s="153">
        <v>0</v>
      </c>
      <c r="G915" s="145">
        <f>F915*$G$4</f>
        <v>0</v>
      </c>
      <c r="H915" s="145">
        <f>G915-I915</f>
        <v>0</v>
      </c>
      <c r="I915" s="145">
        <f>G915*$I$4</f>
        <v>0</v>
      </c>
      <c r="J915" s="153">
        <v>0</v>
      </c>
      <c r="K915" s="145">
        <f>J915*$K$4</f>
        <v>0</v>
      </c>
      <c r="L915" s="145">
        <f>K915-M915</f>
        <v>0</v>
      </c>
      <c r="M915" s="154">
        <f>K915*$M$4</f>
        <v>0</v>
      </c>
      <c r="N915" s="109"/>
      <c r="O915" s="155"/>
      <c r="P915" s="252">
        <v>0</v>
      </c>
      <c r="Q915" s="252">
        <v>0</v>
      </c>
      <c r="R915" s="65">
        <f>SUM(Q915-H915-L915)</f>
        <v>0</v>
      </c>
    </row>
    <row r="916" spans="1:18" s="112" customFormat="1" ht="27" customHeight="1" x14ac:dyDescent="0.2">
      <c r="A916" s="87" t="s">
        <v>23</v>
      </c>
      <c r="B916" s="24"/>
      <c r="C916" s="115" t="s">
        <v>345</v>
      </c>
      <c r="D916" s="115" t="s">
        <v>240</v>
      </c>
      <c r="E916" s="109" t="s">
        <v>20</v>
      </c>
      <c r="F916" s="109">
        <v>0</v>
      </c>
      <c r="G916" s="110">
        <f>F916*$G$4</f>
        <v>0</v>
      </c>
      <c r="H916" s="110">
        <f>G916-I916</f>
        <v>0</v>
      </c>
      <c r="I916" s="110">
        <f>G916*$I$4</f>
        <v>0</v>
      </c>
      <c r="J916" s="109">
        <v>0</v>
      </c>
      <c r="K916" s="110">
        <f>J916*$K$4</f>
        <v>0</v>
      </c>
      <c r="L916" s="110">
        <f>K916-M916</f>
        <v>0</v>
      </c>
      <c r="M916" s="111">
        <f>K916*$M$4</f>
        <v>0</v>
      </c>
      <c r="N916" s="109"/>
      <c r="O916" s="123"/>
      <c r="P916" s="212">
        <v>0</v>
      </c>
      <c r="Q916" s="212">
        <v>0</v>
      </c>
      <c r="R916" s="34">
        <f>SUM(Q916-H916-L916)</f>
        <v>0</v>
      </c>
    </row>
    <row r="917" spans="1:18" s="112" customFormat="1" ht="27" customHeight="1" x14ac:dyDescent="0.2">
      <c r="A917" s="151" t="s">
        <v>24</v>
      </c>
      <c r="B917" s="22"/>
      <c r="C917" s="151" t="s">
        <v>345</v>
      </c>
      <c r="D917" s="151" t="s">
        <v>240</v>
      </c>
      <c r="E917" s="151"/>
      <c r="F917" s="156">
        <f t="shared" ref="F917:M917" si="154">SUM(F913:F916)</f>
        <v>17785</v>
      </c>
      <c r="G917" s="157">
        <f t="shared" si="154"/>
        <v>889.25</v>
      </c>
      <c r="H917" s="157">
        <f t="shared" si="154"/>
        <v>862.57249999999999</v>
      </c>
      <c r="I917" s="157">
        <f t="shared" si="154"/>
        <v>26.677500000000002</v>
      </c>
      <c r="J917" s="156">
        <f t="shared" si="154"/>
        <v>0</v>
      </c>
      <c r="K917" s="157">
        <f t="shared" si="154"/>
        <v>0</v>
      </c>
      <c r="L917" s="157">
        <f t="shared" si="154"/>
        <v>0</v>
      </c>
      <c r="M917" s="158">
        <f t="shared" si="154"/>
        <v>0</v>
      </c>
      <c r="N917" s="120"/>
      <c r="O917" s="159"/>
      <c r="P917" s="157">
        <f>SUM(P913:P916)</f>
        <v>417.97300000000001</v>
      </c>
      <c r="Q917" s="157"/>
      <c r="R917" s="23">
        <f>SUM(R914:R916)</f>
        <v>-444.59950000000003</v>
      </c>
    </row>
    <row r="918" spans="1:18" s="28" customFormat="1" ht="4.1500000000000004" customHeight="1" x14ac:dyDescent="0.2">
      <c r="A918" s="68"/>
      <c r="B918" s="60"/>
      <c r="C918" s="70"/>
      <c r="D918" s="70"/>
      <c r="E918" s="70"/>
      <c r="F918" s="70"/>
      <c r="G918" s="71"/>
      <c r="H918" s="71"/>
      <c r="I918" s="71"/>
      <c r="J918" s="70"/>
      <c r="K918" s="71"/>
      <c r="L918" s="71"/>
      <c r="M918" s="71"/>
      <c r="N918" s="38"/>
      <c r="O918" s="35"/>
      <c r="P918" s="73"/>
      <c r="Q918" s="74"/>
      <c r="R918" s="69"/>
    </row>
    <row r="919" spans="1:18" s="149" customFormat="1" ht="27" customHeight="1" x14ac:dyDescent="0.25">
      <c r="A919" s="140" t="s">
        <v>19</v>
      </c>
      <c r="B919" s="77"/>
      <c r="C919" s="141" t="s">
        <v>216</v>
      </c>
      <c r="D919" s="141" t="s">
        <v>217</v>
      </c>
      <c r="E919" s="141" t="s">
        <v>20</v>
      </c>
      <c r="F919" s="141">
        <v>7724</v>
      </c>
      <c r="G919" s="259">
        <f>F919*$G$4</f>
        <v>386.20000000000005</v>
      </c>
      <c r="H919" s="259">
        <f>G919-I919</f>
        <v>374.61400000000003</v>
      </c>
      <c r="I919" s="259">
        <f>G919*$I$4</f>
        <v>11.586</v>
      </c>
      <c r="J919" s="141">
        <v>0</v>
      </c>
      <c r="K919" s="259">
        <f>J919*$K$4</f>
        <v>0</v>
      </c>
      <c r="L919" s="259">
        <f>K919-M919</f>
        <v>0</v>
      </c>
      <c r="M919" s="260">
        <f>K919*$M$4</f>
        <v>0</v>
      </c>
      <c r="N919" s="141"/>
      <c r="O919" s="261"/>
      <c r="P919" s="262">
        <f>Q919</f>
        <v>374.61400000000003</v>
      </c>
      <c r="Q919" s="262">
        <f>IF($J919&gt;500000,(500000*0.2)-($I919+$M919),IF($J919+$F919&gt;500000,($J919*0.2)+((500000-$J919)*0.05)-($I919+$M919),IF($J919+$F919&lt;500000,(($J919*0.2)+($F919*0.05))-($I919+$M919),"n/a")))</f>
        <v>374.61400000000003</v>
      </c>
      <c r="R919" s="78">
        <f>SUM(Q919-H919-L919)</f>
        <v>0</v>
      </c>
    </row>
    <row r="920" spans="1:18" s="149" customFormat="1" ht="27" customHeight="1" thickBot="1" x14ac:dyDescent="0.3">
      <c r="A920" s="140" t="s">
        <v>21</v>
      </c>
      <c r="B920" s="77"/>
      <c r="C920" s="141" t="s">
        <v>216</v>
      </c>
      <c r="D920" s="141" t="s">
        <v>217</v>
      </c>
      <c r="E920" s="141" t="s">
        <v>20</v>
      </c>
      <c r="F920" s="141">
        <v>8955</v>
      </c>
      <c r="G920" s="259">
        <f>F920*$G$4</f>
        <v>447.75</v>
      </c>
      <c r="H920" s="259">
        <f>G920-I920</f>
        <v>434.3175</v>
      </c>
      <c r="I920" s="259">
        <f>G920*$I$4</f>
        <v>13.432499999999999</v>
      </c>
      <c r="J920" s="141">
        <v>0</v>
      </c>
      <c r="K920" s="259">
        <f>J920*$K$4</f>
        <v>0</v>
      </c>
      <c r="L920" s="259">
        <f>K920-M920</f>
        <v>0</v>
      </c>
      <c r="M920" s="260">
        <f>K920*$M$4</f>
        <v>0</v>
      </c>
      <c r="N920" s="141"/>
      <c r="O920" s="261"/>
      <c r="P920" s="262">
        <v>0</v>
      </c>
      <c r="Q920" s="262">
        <v>0</v>
      </c>
      <c r="R920" s="78">
        <f>SUM(Q920-H920-L920)</f>
        <v>-434.3175</v>
      </c>
    </row>
    <row r="921" spans="1:18" s="112" customFormat="1" ht="27" customHeight="1" thickBot="1" x14ac:dyDescent="0.25">
      <c r="A921" s="150" t="s">
        <v>22</v>
      </c>
      <c r="B921" s="58"/>
      <c r="C921" s="152" t="s">
        <v>216</v>
      </c>
      <c r="D921" s="152" t="s">
        <v>217</v>
      </c>
      <c r="E921" s="153" t="s">
        <v>20</v>
      </c>
      <c r="F921" s="153">
        <v>0</v>
      </c>
      <c r="G921" s="145">
        <f>F921*$G$4</f>
        <v>0</v>
      </c>
      <c r="H921" s="145">
        <f>G921-I921</f>
        <v>0</v>
      </c>
      <c r="I921" s="145">
        <f>G921*$I$4</f>
        <v>0</v>
      </c>
      <c r="J921" s="153">
        <v>0</v>
      </c>
      <c r="K921" s="145">
        <f>J921*$K$4</f>
        <v>0</v>
      </c>
      <c r="L921" s="145">
        <f>K921-M921</f>
        <v>0</v>
      </c>
      <c r="M921" s="154">
        <f>K921*$M$4</f>
        <v>0</v>
      </c>
      <c r="N921" s="109"/>
      <c r="O921" s="155"/>
      <c r="P921" s="252">
        <v>0</v>
      </c>
      <c r="Q921" s="252">
        <v>0</v>
      </c>
      <c r="R921" s="65">
        <f>SUM(Q921-H921-L921)</f>
        <v>0</v>
      </c>
    </row>
    <row r="922" spans="1:18" s="112" customFormat="1" ht="27" customHeight="1" x14ac:dyDescent="0.2">
      <c r="A922" s="87" t="s">
        <v>23</v>
      </c>
      <c r="B922" s="24"/>
      <c r="C922" s="115" t="s">
        <v>216</v>
      </c>
      <c r="D922" s="115" t="s">
        <v>217</v>
      </c>
      <c r="E922" s="109" t="s">
        <v>20</v>
      </c>
      <c r="F922" s="109">
        <v>0</v>
      </c>
      <c r="G922" s="110">
        <f>F922*$G$4</f>
        <v>0</v>
      </c>
      <c r="H922" s="110">
        <f>G922-I922</f>
        <v>0</v>
      </c>
      <c r="I922" s="110">
        <f>G922*$I$4</f>
        <v>0</v>
      </c>
      <c r="J922" s="109">
        <v>0</v>
      </c>
      <c r="K922" s="110">
        <f>J922*$K$4</f>
        <v>0</v>
      </c>
      <c r="L922" s="110">
        <f>K922-M922</f>
        <v>0</v>
      </c>
      <c r="M922" s="111">
        <f>K922*$M$4</f>
        <v>0</v>
      </c>
      <c r="N922" s="109"/>
      <c r="O922" s="123"/>
      <c r="P922" s="212">
        <v>0</v>
      </c>
      <c r="Q922" s="212">
        <f>IF(SUM($J920:$J922)&gt;500000,(500000*0.2)-((SUM($I920:$I922)+SUM($M920:$M922))),IF(SUM($J920:$J922)+SUM($F920:$F922)&gt;500000,(SUM($J920:$J922)*0.2)+((500000-SUM($J920:$J922))*0.05)-(SUM($I920:$I922)+SUM($M920:$M922)),IF(SUM($J920:$J922)+SUM($F920:$F922)&lt;500000,((SUM($J920:$J922)*0.2)+(SUM($F920:$F922)*0.05))-(SUM($I920:$I922)+SUM($M920:$M922)),"n/a")))</f>
        <v>434.3175</v>
      </c>
      <c r="R922" s="34">
        <f>SUM(Q922-H922-L922)</f>
        <v>434.3175</v>
      </c>
    </row>
    <row r="923" spans="1:18" s="112" customFormat="1" ht="27" customHeight="1" x14ac:dyDescent="0.2">
      <c r="A923" s="151" t="s">
        <v>24</v>
      </c>
      <c r="B923" s="22"/>
      <c r="C923" s="151" t="s">
        <v>216</v>
      </c>
      <c r="D923" s="151" t="s">
        <v>217</v>
      </c>
      <c r="E923" s="151"/>
      <c r="F923" s="156">
        <f t="shared" ref="F923:M923" si="155">SUM(F919:F922)</f>
        <v>16679</v>
      </c>
      <c r="G923" s="157">
        <f t="shared" si="155"/>
        <v>833.95</v>
      </c>
      <c r="H923" s="157">
        <f t="shared" si="155"/>
        <v>808.93150000000003</v>
      </c>
      <c r="I923" s="157">
        <f t="shared" si="155"/>
        <v>25.0185</v>
      </c>
      <c r="J923" s="156">
        <f t="shared" si="155"/>
        <v>0</v>
      </c>
      <c r="K923" s="157">
        <f t="shared" si="155"/>
        <v>0</v>
      </c>
      <c r="L923" s="157">
        <f t="shared" si="155"/>
        <v>0</v>
      </c>
      <c r="M923" s="158">
        <f t="shared" si="155"/>
        <v>0</v>
      </c>
      <c r="N923" s="120"/>
      <c r="O923" s="159"/>
      <c r="P923" s="157">
        <f>SUM(P919:P922)</f>
        <v>374.61400000000003</v>
      </c>
      <c r="Q923" s="157"/>
      <c r="R923" s="23">
        <f>SUM(R920:R922)</f>
        <v>0</v>
      </c>
    </row>
    <row r="924" spans="1:18" s="28" customFormat="1" ht="4.1500000000000004" customHeight="1" x14ac:dyDescent="0.2">
      <c r="A924" s="68"/>
      <c r="B924" s="60"/>
      <c r="C924" s="70"/>
      <c r="D924" s="70"/>
      <c r="E924" s="70"/>
      <c r="F924" s="70"/>
      <c r="G924" s="71"/>
      <c r="H924" s="71"/>
      <c r="I924" s="71"/>
      <c r="J924" s="70"/>
      <c r="K924" s="71"/>
      <c r="L924" s="71"/>
      <c r="M924" s="71"/>
      <c r="N924" s="38"/>
      <c r="O924" s="35"/>
      <c r="P924" s="73"/>
      <c r="Q924" s="74"/>
      <c r="R924" s="69"/>
    </row>
    <row r="925" spans="1:18" s="149" customFormat="1" ht="27" customHeight="1" x14ac:dyDescent="0.25">
      <c r="A925" s="140" t="s">
        <v>19</v>
      </c>
      <c r="B925" s="24"/>
      <c r="C925" s="141" t="s">
        <v>216</v>
      </c>
      <c r="D925" s="141" t="s">
        <v>218</v>
      </c>
      <c r="E925" s="141" t="s">
        <v>20</v>
      </c>
      <c r="F925" s="141">
        <v>6002</v>
      </c>
      <c r="G925" s="259">
        <f>F925*$G$4</f>
        <v>300.10000000000002</v>
      </c>
      <c r="H925" s="259">
        <f>G925-I925</f>
        <v>291.09700000000004</v>
      </c>
      <c r="I925" s="259">
        <f>G925*$I$4</f>
        <v>9.0030000000000001</v>
      </c>
      <c r="J925" s="141">
        <v>0</v>
      </c>
      <c r="K925" s="259">
        <f>J925*$K$4</f>
        <v>0</v>
      </c>
      <c r="L925" s="259">
        <f>K925-M925</f>
        <v>0</v>
      </c>
      <c r="M925" s="260">
        <f>K925*$M$4</f>
        <v>0</v>
      </c>
      <c r="N925" s="141"/>
      <c r="O925" s="261"/>
      <c r="P925" s="262">
        <f>Q925</f>
        <v>291.09700000000004</v>
      </c>
      <c r="Q925" s="262">
        <f>IF($J925&gt;500000,(500000*0.2)-($I925+$M925),IF($J925+$F925&gt;500000,($J925*0.2)+((500000-$J925)*0.05)-($I925+$M925),IF($J925+$F925&lt;500000,(($J925*0.2)+($F925*0.05))-($I925+$M925),"n/a")))</f>
        <v>291.09700000000004</v>
      </c>
      <c r="R925" s="34">
        <f>SUM(Q925-H925-L925)</f>
        <v>0</v>
      </c>
    </row>
    <row r="926" spans="1:18" s="149" customFormat="1" ht="27" customHeight="1" thickBot="1" x14ac:dyDescent="0.3">
      <c r="A926" s="140" t="s">
        <v>21</v>
      </c>
      <c r="B926" s="77"/>
      <c r="C926" s="141" t="s">
        <v>216</v>
      </c>
      <c r="D926" s="141" t="s">
        <v>218</v>
      </c>
      <c r="E926" s="141" t="s">
        <v>20</v>
      </c>
      <c r="F926" s="141">
        <v>11272</v>
      </c>
      <c r="G926" s="259">
        <f>F926*$G$4</f>
        <v>563.6</v>
      </c>
      <c r="H926" s="259">
        <f>G926-I926</f>
        <v>546.69200000000001</v>
      </c>
      <c r="I926" s="259">
        <f>G926*$I$4</f>
        <v>16.908000000000001</v>
      </c>
      <c r="J926" s="141">
        <v>0</v>
      </c>
      <c r="K926" s="259">
        <f>J926*$K$4</f>
        <v>0</v>
      </c>
      <c r="L926" s="259">
        <f>K926-M926</f>
        <v>0</v>
      </c>
      <c r="M926" s="260">
        <f>K926*$M$4</f>
        <v>0</v>
      </c>
      <c r="N926" s="141"/>
      <c r="P926" s="262">
        <v>0</v>
      </c>
      <c r="Q926" s="262">
        <v>0</v>
      </c>
      <c r="R926" s="78">
        <f>SUM(Q926-H926-L926)</f>
        <v>-546.69200000000001</v>
      </c>
    </row>
    <row r="927" spans="1:18" s="112" customFormat="1" ht="27" customHeight="1" thickBot="1" x14ac:dyDescent="0.25">
      <c r="A927" s="150" t="s">
        <v>22</v>
      </c>
      <c r="B927" s="58"/>
      <c r="C927" s="152" t="s">
        <v>216</v>
      </c>
      <c r="D927" s="152" t="s">
        <v>218</v>
      </c>
      <c r="E927" s="153" t="s">
        <v>20</v>
      </c>
      <c r="F927" s="153">
        <v>0</v>
      </c>
      <c r="G927" s="145">
        <f>F927*$G$4</f>
        <v>0</v>
      </c>
      <c r="H927" s="145">
        <f>G927-I927</f>
        <v>0</v>
      </c>
      <c r="I927" s="145">
        <f>G927*$I$4</f>
        <v>0</v>
      </c>
      <c r="J927" s="153">
        <v>0</v>
      </c>
      <c r="K927" s="145">
        <f>J927*$K$4</f>
        <v>0</v>
      </c>
      <c r="L927" s="145">
        <f>K927-M927</f>
        <v>0</v>
      </c>
      <c r="M927" s="154">
        <f>K927*$M$4</f>
        <v>0</v>
      </c>
      <c r="N927" s="109"/>
      <c r="O927" s="155"/>
      <c r="P927" s="252">
        <v>0</v>
      </c>
      <c r="Q927" s="252">
        <v>0</v>
      </c>
      <c r="R927" s="65">
        <f>SUM(Q927-H927-L927)</f>
        <v>0</v>
      </c>
    </row>
    <row r="928" spans="1:18" s="112" customFormat="1" ht="27" customHeight="1" x14ac:dyDescent="0.2">
      <c r="A928" s="87" t="s">
        <v>23</v>
      </c>
      <c r="B928" s="24"/>
      <c r="C928" s="115" t="s">
        <v>216</v>
      </c>
      <c r="D928" s="115" t="s">
        <v>218</v>
      </c>
      <c r="E928" s="109" t="s">
        <v>20</v>
      </c>
      <c r="F928" s="109">
        <v>0</v>
      </c>
      <c r="G928" s="110">
        <f>F928*$G$4</f>
        <v>0</v>
      </c>
      <c r="H928" s="110">
        <f>G928-I928</f>
        <v>0</v>
      </c>
      <c r="I928" s="110">
        <f>G928*$I$4</f>
        <v>0</v>
      </c>
      <c r="J928" s="109">
        <v>0</v>
      </c>
      <c r="K928" s="110">
        <f>J928*$K$4</f>
        <v>0</v>
      </c>
      <c r="L928" s="110">
        <f>K928-M928</f>
        <v>0</v>
      </c>
      <c r="M928" s="111">
        <f>K928*$M$4</f>
        <v>0</v>
      </c>
      <c r="N928" s="109"/>
      <c r="O928" s="123"/>
      <c r="P928" s="212">
        <v>0</v>
      </c>
      <c r="Q928" s="212">
        <v>0</v>
      </c>
      <c r="R928" s="34">
        <f>SUM(Q928-H928-L928)</f>
        <v>0</v>
      </c>
    </row>
    <row r="929" spans="1:18" s="112" customFormat="1" ht="27" customHeight="1" x14ac:dyDescent="0.2">
      <c r="A929" s="151" t="s">
        <v>24</v>
      </c>
      <c r="B929" s="22"/>
      <c r="C929" s="151" t="s">
        <v>216</v>
      </c>
      <c r="D929" s="151" t="s">
        <v>218</v>
      </c>
      <c r="E929" s="151"/>
      <c r="F929" s="156">
        <f t="shared" ref="F929:M929" si="156">SUM(F925:F928)</f>
        <v>17274</v>
      </c>
      <c r="G929" s="157">
        <f t="shared" si="156"/>
        <v>863.7</v>
      </c>
      <c r="H929" s="157">
        <f t="shared" si="156"/>
        <v>837.78899999999999</v>
      </c>
      <c r="I929" s="157">
        <f t="shared" si="156"/>
        <v>25.911000000000001</v>
      </c>
      <c r="J929" s="156">
        <f t="shared" si="156"/>
        <v>0</v>
      </c>
      <c r="K929" s="157">
        <f t="shared" si="156"/>
        <v>0</v>
      </c>
      <c r="L929" s="157">
        <f t="shared" si="156"/>
        <v>0</v>
      </c>
      <c r="M929" s="158">
        <f t="shared" si="156"/>
        <v>0</v>
      </c>
      <c r="N929" s="120"/>
      <c r="O929" s="159"/>
      <c r="P929" s="157">
        <f>SUM(P925:P928)</f>
        <v>291.09700000000004</v>
      </c>
      <c r="Q929" s="157"/>
      <c r="R929" s="23">
        <f>SUM(R926:R928)</f>
        <v>-546.69200000000001</v>
      </c>
    </row>
    <row r="930" spans="1:18" s="28" customFormat="1" ht="4.1500000000000004" customHeight="1" x14ac:dyDescent="0.2">
      <c r="A930" s="68"/>
      <c r="B930" s="60"/>
      <c r="C930" s="70"/>
      <c r="D930" s="70"/>
      <c r="E930" s="70"/>
      <c r="F930" s="70"/>
      <c r="G930" s="71"/>
      <c r="H930" s="71"/>
      <c r="I930" s="71"/>
      <c r="J930" s="70"/>
      <c r="K930" s="71"/>
      <c r="L930" s="71"/>
      <c r="M930" s="71"/>
      <c r="N930" s="38"/>
      <c r="O930" s="68"/>
      <c r="P930" s="73"/>
      <c r="Q930" s="74"/>
      <c r="R930" s="69"/>
    </row>
    <row r="931" spans="1:18" s="149" customFormat="1" ht="27" customHeight="1" x14ac:dyDescent="0.25">
      <c r="A931" s="140" t="s">
        <v>19</v>
      </c>
      <c r="B931" s="77"/>
      <c r="C931" s="141" t="s">
        <v>219</v>
      </c>
      <c r="D931" s="141" t="s">
        <v>220</v>
      </c>
      <c r="E931" s="141" t="s">
        <v>20</v>
      </c>
      <c r="F931" s="141">
        <v>0</v>
      </c>
      <c r="G931" s="259">
        <f>F931*$G$4</f>
        <v>0</v>
      </c>
      <c r="H931" s="259">
        <f>G931-I931</f>
        <v>0</v>
      </c>
      <c r="I931" s="259">
        <f>G931*$I$4</f>
        <v>0</v>
      </c>
      <c r="J931" s="141">
        <v>0</v>
      </c>
      <c r="K931" s="259">
        <f>J931*$K$4</f>
        <v>0</v>
      </c>
      <c r="L931" s="259">
        <f>K931-M931</f>
        <v>0</v>
      </c>
      <c r="M931" s="260">
        <f>K931*$M$4</f>
        <v>0</v>
      </c>
      <c r="N931" s="141"/>
      <c r="O931" s="261"/>
      <c r="P931" s="262">
        <f>Q931</f>
        <v>0</v>
      </c>
      <c r="Q931" s="262">
        <f>IF($J931&gt;500000,(500000*0.2)-($I931+$M931),IF($J931+$F931&gt;500000,($J931*0.2)+((500000-$J931)*0.05)-($I931+$M931),IF($J931+$F931&lt;500000,(($J931*0.2)+($F931*0.05))-($I931+$M931),"n/a")))</f>
        <v>0</v>
      </c>
      <c r="R931" s="78">
        <f>SUM(Q931-H931-L931)</f>
        <v>0</v>
      </c>
    </row>
    <row r="932" spans="1:18" s="149" customFormat="1" ht="27" customHeight="1" thickBot="1" x14ac:dyDescent="0.3">
      <c r="A932" s="140" t="s">
        <v>21</v>
      </c>
      <c r="B932" s="77"/>
      <c r="C932" s="141" t="s">
        <v>219</v>
      </c>
      <c r="D932" s="141" t="s">
        <v>220</v>
      </c>
      <c r="E932" s="141" t="s">
        <v>20</v>
      </c>
      <c r="F932" s="141">
        <v>2115</v>
      </c>
      <c r="G932" s="259">
        <f>F932*$G$4</f>
        <v>105.75</v>
      </c>
      <c r="H932" s="259">
        <f>G932-I932</f>
        <v>102.5775</v>
      </c>
      <c r="I932" s="259">
        <f>G932*$I$4</f>
        <v>3.1724999999999999</v>
      </c>
      <c r="J932" s="141">
        <v>0</v>
      </c>
      <c r="K932" s="259">
        <f>J932*$K$4</f>
        <v>0</v>
      </c>
      <c r="L932" s="259">
        <f>K932-M932</f>
        <v>0</v>
      </c>
      <c r="M932" s="260">
        <f>K932*$M$4</f>
        <v>0</v>
      </c>
      <c r="N932" s="141"/>
      <c r="O932" s="261"/>
      <c r="P932" s="262">
        <f>Q932-Q931</f>
        <v>102.5775</v>
      </c>
      <c r="Q932" s="262">
        <f>IF(SUM($J931:$J932)&gt;500000,(500000*0.2)-((SUM($I931:$I932)+SUM($M931:$M932))),IF(SUM($J931:$J932)+SUM($F931:$F932)&gt;500000,(SUM($J931:$J932)*0.2)+((500000-SUM($J931:$J932))*0.05)-(SUM($I931:$I932)+SUM($M931:$M932)),IF(SUM($J931:$J932)+SUM($F931:$F932)&lt;500000,((SUM($J931:$J932)*0.2)+(SUM($F931:$F932)*0.05))-(SUM($I931:$I932)+SUM($M931:$M932)),"n/a")))</f>
        <v>102.5775</v>
      </c>
      <c r="R932" s="78">
        <f>SUM(Q932-H932-L932)</f>
        <v>0</v>
      </c>
    </row>
    <row r="933" spans="1:18" s="112" customFormat="1" ht="27" customHeight="1" thickBot="1" x14ac:dyDescent="0.25">
      <c r="A933" s="150" t="s">
        <v>22</v>
      </c>
      <c r="B933" s="58"/>
      <c r="C933" s="152" t="s">
        <v>219</v>
      </c>
      <c r="D933" s="152" t="s">
        <v>220</v>
      </c>
      <c r="E933" s="153" t="s">
        <v>20</v>
      </c>
      <c r="F933" s="153">
        <v>0</v>
      </c>
      <c r="G933" s="145">
        <f>F933*$G$4</f>
        <v>0</v>
      </c>
      <c r="H933" s="145">
        <f>G933-I933</f>
        <v>0</v>
      </c>
      <c r="I933" s="145">
        <f>G933*$I$4</f>
        <v>0</v>
      </c>
      <c r="J933" s="153">
        <v>0</v>
      </c>
      <c r="K933" s="145">
        <f>J933*$K$4</f>
        <v>0</v>
      </c>
      <c r="L933" s="145">
        <f>K933-M933</f>
        <v>0</v>
      </c>
      <c r="M933" s="154">
        <f>K933*$M$4</f>
        <v>0</v>
      </c>
      <c r="N933" s="109"/>
      <c r="O933" s="155"/>
      <c r="P933" s="252">
        <f>Q933-Q932</f>
        <v>0</v>
      </c>
      <c r="Q933" s="252">
        <f>IF(SUM($J931:$J933)&gt;500000,(500000*0.2)-((SUM($I931:$I933)+SUM($M931:$M933))),IF(SUM($J931:$J933)+SUM($F931:$F933)&gt;500000,(SUM($J931:$J933)*0.2)+((500000-SUM($J931:$J933))*0.05)-(SUM($I931:$I933)+SUM($M931:$M933)),IF(SUM($J931:$J933)+SUM($F931:$F933)&lt;500000,((SUM($J931:$J933)*0.2)+(SUM($F931:$F933)*0.05))-(SUM($I931:$I933)+SUM($M931:$M933)),"n/a")))</f>
        <v>102.5775</v>
      </c>
      <c r="R933" s="65">
        <f>SUM(Q933-H933-L933)</f>
        <v>102.5775</v>
      </c>
    </row>
    <row r="934" spans="1:18" s="112" customFormat="1" ht="27" customHeight="1" x14ac:dyDescent="0.25">
      <c r="A934" s="87" t="s">
        <v>23</v>
      </c>
      <c r="B934" s="41"/>
      <c r="C934" s="115" t="s">
        <v>219</v>
      </c>
      <c r="D934" s="115" t="s">
        <v>220</v>
      </c>
      <c r="E934" s="109" t="s">
        <v>20</v>
      </c>
      <c r="F934" s="109">
        <v>0</v>
      </c>
      <c r="G934" s="110">
        <f>F934*$G$4</f>
        <v>0</v>
      </c>
      <c r="H934" s="110">
        <f>G934-I934</f>
        <v>0</v>
      </c>
      <c r="I934" s="110">
        <f>G934*$I$4</f>
        <v>0</v>
      </c>
      <c r="J934" s="109">
        <v>0</v>
      </c>
      <c r="K934" s="110">
        <f>J934*$K$4</f>
        <v>0</v>
      </c>
      <c r="L934" s="110">
        <f>K934-M934</f>
        <v>0</v>
      </c>
      <c r="M934" s="111">
        <f>K934*$M$4</f>
        <v>0</v>
      </c>
      <c r="N934" s="109"/>
      <c r="O934" s="123"/>
      <c r="P934" s="212">
        <f>Q934-Q936</f>
        <v>102.5775</v>
      </c>
      <c r="Q934" s="212">
        <f>IF(SUM($J932:$J934)&gt;500000,(500000*0.2)-((SUM($I932:$I934)+SUM($M932:$M934))),IF(SUM($J932:$J934)+SUM($F932:$F934)&gt;500000,(SUM($J932:$J934)*0.2)+((500000-SUM($J932:$J934))*0.05)-(SUM($I932:$I934)+SUM($M932:$M934)),IF(SUM($J932:$J934)+SUM($F932:$F934)&lt;500000,((SUM($J932:$J934)*0.2)+(SUM($F932:$F934)*0.05))-(SUM($I932:$I934)+SUM($M932:$M934)),"n/a")))</f>
        <v>102.5775</v>
      </c>
      <c r="R934" s="42">
        <f>SUM(Q934-H934-L934)</f>
        <v>102.5775</v>
      </c>
    </row>
    <row r="935" spans="1:18" s="112" customFormat="1" ht="27" customHeight="1" x14ac:dyDescent="0.2">
      <c r="A935" s="151" t="s">
        <v>24</v>
      </c>
      <c r="B935" s="22"/>
      <c r="C935" s="151" t="s">
        <v>219</v>
      </c>
      <c r="D935" s="151" t="s">
        <v>220</v>
      </c>
      <c r="E935" s="151"/>
      <c r="F935" s="156">
        <f t="shared" ref="F935:M935" si="157">SUM(F931:F934)</f>
        <v>2115</v>
      </c>
      <c r="G935" s="157">
        <f t="shared" si="157"/>
        <v>105.75</v>
      </c>
      <c r="H935" s="157">
        <f t="shared" si="157"/>
        <v>102.5775</v>
      </c>
      <c r="I935" s="157">
        <f t="shared" si="157"/>
        <v>3.1724999999999999</v>
      </c>
      <c r="J935" s="156">
        <f t="shared" si="157"/>
        <v>0</v>
      </c>
      <c r="K935" s="157">
        <f t="shared" si="157"/>
        <v>0</v>
      </c>
      <c r="L935" s="157">
        <f t="shared" si="157"/>
        <v>0</v>
      </c>
      <c r="M935" s="158">
        <f t="shared" si="157"/>
        <v>0</v>
      </c>
      <c r="N935" s="120"/>
      <c r="O935" s="159"/>
      <c r="P935" s="157">
        <f>SUM(P931:P934)</f>
        <v>205.155</v>
      </c>
      <c r="Q935" s="157"/>
      <c r="R935" s="23">
        <f>SUM(R932:R934)</f>
        <v>205.155</v>
      </c>
    </row>
    <row r="936" spans="1:18" s="28" customFormat="1" ht="4.1500000000000004" customHeight="1" x14ac:dyDescent="0.2">
      <c r="A936" s="35"/>
      <c r="B936" s="31"/>
      <c r="C936" s="36"/>
      <c r="D936" s="36"/>
      <c r="E936" s="36"/>
      <c r="F936" s="36"/>
      <c r="G936" s="37"/>
      <c r="H936" s="37"/>
      <c r="I936" s="37"/>
      <c r="J936" s="36"/>
      <c r="K936" s="37"/>
      <c r="L936" s="37"/>
      <c r="M936" s="37"/>
      <c r="N936" s="38"/>
      <c r="O936" s="35"/>
      <c r="P936" s="39"/>
      <c r="Q936" s="40"/>
    </row>
    <row r="937" spans="1:18" s="149" customFormat="1" ht="27" customHeight="1" x14ac:dyDescent="0.25">
      <c r="A937" s="140" t="s">
        <v>19</v>
      </c>
      <c r="B937" s="24"/>
      <c r="C937" s="141" t="s">
        <v>221</v>
      </c>
      <c r="D937" s="141" t="s">
        <v>222</v>
      </c>
      <c r="E937" s="141" t="s">
        <v>20</v>
      </c>
      <c r="F937" s="141">
        <v>425</v>
      </c>
      <c r="G937" s="259">
        <f>F937*$G$4</f>
        <v>21.25</v>
      </c>
      <c r="H937" s="259">
        <f>G937-I937</f>
        <v>20.612500000000001</v>
      </c>
      <c r="I937" s="259">
        <f>G937*$I$4</f>
        <v>0.63749999999999996</v>
      </c>
      <c r="J937" s="141">
        <v>0</v>
      </c>
      <c r="K937" s="259">
        <f>J937*$K$4</f>
        <v>0</v>
      </c>
      <c r="L937" s="259">
        <f>K937-M937</f>
        <v>0</v>
      </c>
      <c r="M937" s="260">
        <f>K937*$M$4</f>
        <v>0</v>
      </c>
      <c r="N937" s="141"/>
      <c r="O937" s="261"/>
      <c r="P937" s="262">
        <f>Q937</f>
        <v>20.612500000000001</v>
      </c>
      <c r="Q937" s="262">
        <f>IF($J937&gt;500000,(500000*0.2)-($I937+$M937),IF($J937+$F937&gt;500000,($J937*0.2)+((500000-$J937)*0.05)-($I937+$M937),IF($J937+$F937&lt;500000,(($J937*0.2)+($F937*0.05))-($I937+$M937),"n/a")))</f>
        <v>20.612500000000001</v>
      </c>
      <c r="R937" s="34">
        <f>SUM(Q937-H937-L937)</f>
        <v>0</v>
      </c>
    </row>
    <row r="938" spans="1:18" s="149" customFormat="1" ht="27" customHeight="1" thickBot="1" x14ac:dyDescent="0.3">
      <c r="A938" s="140" t="s">
        <v>21</v>
      </c>
      <c r="B938" s="77"/>
      <c r="C938" s="141" t="s">
        <v>221</v>
      </c>
      <c r="D938" s="141" t="s">
        <v>222</v>
      </c>
      <c r="E938" s="141" t="s">
        <v>20</v>
      </c>
      <c r="F938" s="141">
        <v>665</v>
      </c>
      <c r="G938" s="259">
        <f>F938*$G$4</f>
        <v>33.25</v>
      </c>
      <c r="H938" s="259">
        <f>G938-I938</f>
        <v>32.252499999999998</v>
      </c>
      <c r="I938" s="259">
        <f>G938*$I$4</f>
        <v>0.99749999999999994</v>
      </c>
      <c r="J938" s="141">
        <v>0</v>
      </c>
      <c r="K938" s="259">
        <f>J938*$K$4</f>
        <v>0</v>
      </c>
      <c r="L938" s="259">
        <f>K938-M938</f>
        <v>0</v>
      </c>
      <c r="M938" s="260">
        <f>K938*$M$4</f>
        <v>0</v>
      </c>
      <c r="N938" s="141"/>
      <c r="O938" s="261"/>
      <c r="P938" s="262">
        <f>Q938-Q937</f>
        <v>32.252499999999998</v>
      </c>
      <c r="Q938" s="262">
        <f>IF(SUM($J937:$J938)&gt;500000,(500000*0.2)-((SUM($I937:$I938)+SUM($M937:$M938))),IF(SUM($J937:$J938)+SUM($F937:$F938)&gt;500000,(SUM($J937:$J938)*0.2)+((500000-SUM($J937:$J938))*0.05)-(SUM($I937:$I938)+SUM($M937:$M938)),IF(SUM($J937:$J938)+SUM($F937:$F938)&lt;500000,((SUM($J937:$J938)*0.2)+(SUM($F937:$F938)*0.05))-(SUM($I937:$I938)+SUM($M937:$M938)),"n/a")))</f>
        <v>52.865000000000002</v>
      </c>
      <c r="R938" s="78">
        <f>SUM(Q938-H938-L938)</f>
        <v>20.612500000000004</v>
      </c>
    </row>
    <row r="939" spans="1:18" s="112" customFormat="1" ht="27" customHeight="1" thickBot="1" x14ac:dyDescent="0.25">
      <c r="A939" s="150" t="s">
        <v>22</v>
      </c>
      <c r="B939" s="58"/>
      <c r="C939" s="152" t="s">
        <v>221</v>
      </c>
      <c r="D939" s="152" t="s">
        <v>222</v>
      </c>
      <c r="E939" s="153" t="s">
        <v>20</v>
      </c>
      <c r="F939" s="153">
        <v>0</v>
      </c>
      <c r="G939" s="145">
        <f>F939*$G$4</f>
        <v>0</v>
      </c>
      <c r="H939" s="145">
        <f>G939-I939</f>
        <v>0</v>
      </c>
      <c r="I939" s="145">
        <f>G939*$I$4</f>
        <v>0</v>
      </c>
      <c r="J939" s="153">
        <v>0</v>
      </c>
      <c r="K939" s="145">
        <f>J939*$K$4</f>
        <v>0</v>
      </c>
      <c r="L939" s="145">
        <f>K939-M939</f>
        <v>0</v>
      </c>
      <c r="M939" s="154">
        <f>K939*$M$4</f>
        <v>0</v>
      </c>
      <c r="N939" s="109"/>
      <c r="O939" s="155"/>
      <c r="P939" s="252">
        <f>Q939-Q938</f>
        <v>0</v>
      </c>
      <c r="Q939" s="252">
        <f>IF(SUM($J937:$J939)&gt;500000,(500000*0.2)-((SUM($I937:$I939)+SUM($M937:$M939))),IF(SUM($J937:$J939)+SUM($F937:$F939)&gt;500000,(SUM($J937:$J939)*0.2)+((500000-SUM($J937:$J939))*0.05)-(SUM($I937:$I939)+SUM($M937:$M939)),IF(SUM($J937:$J939)+SUM($F937:$F939)&lt;500000,((SUM($J937:$J939)*0.2)+(SUM($F937:$F939)*0.05))-(SUM($I937:$I939)+SUM($M937:$M939)),"n/a")))</f>
        <v>52.865000000000002</v>
      </c>
      <c r="R939" s="65">
        <f>SUM(Q939-H939-L939)</f>
        <v>52.865000000000002</v>
      </c>
    </row>
    <row r="940" spans="1:18" s="112" customFormat="1" ht="27" customHeight="1" x14ac:dyDescent="0.2">
      <c r="A940" s="87" t="s">
        <v>23</v>
      </c>
      <c r="B940" s="24"/>
      <c r="C940" s="115" t="s">
        <v>221</v>
      </c>
      <c r="D940" s="115" t="s">
        <v>222</v>
      </c>
      <c r="E940" s="109" t="s">
        <v>20</v>
      </c>
      <c r="F940" s="109">
        <v>0</v>
      </c>
      <c r="G940" s="110">
        <f>F940*$G$4</f>
        <v>0</v>
      </c>
      <c r="H940" s="110">
        <f>G940-I940</f>
        <v>0</v>
      </c>
      <c r="I940" s="110">
        <f>G940*$I$4</f>
        <v>0</v>
      </c>
      <c r="J940" s="109">
        <v>0</v>
      </c>
      <c r="K940" s="110">
        <f>J940*$K$4</f>
        <v>0</v>
      </c>
      <c r="L940" s="110">
        <f>K940-M940</f>
        <v>0</v>
      </c>
      <c r="M940" s="111">
        <f>K940*$M$4</f>
        <v>0</v>
      </c>
      <c r="N940" s="109"/>
      <c r="O940" s="123"/>
      <c r="P940" s="212">
        <f>Q940-Q942</f>
        <v>32.252499999999998</v>
      </c>
      <c r="Q940" s="212">
        <f>IF(SUM($J938:$J940)&gt;500000,(500000*0.2)-((SUM($I938:$I940)+SUM($M938:$M940))),IF(SUM($J938:$J940)+SUM($F938:$F940)&gt;500000,(SUM($J938:$J940)*0.2)+((500000-SUM($J938:$J940))*0.05)-(SUM($I938:$I940)+SUM($M938:$M940)),IF(SUM($J938:$J940)+SUM($F938:$F940)&lt;500000,((SUM($J938:$J940)*0.2)+(SUM($F938:$F940)*0.05))-(SUM($I938:$I940)+SUM($M938:$M940)),"n/a")))</f>
        <v>32.252499999999998</v>
      </c>
      <c r="R940" s="34">
        <f>SUM(Q940-H940-L940)</f>
        <v>32.252499999999998</v>
      </c>
    </row>
    <row r="941" spans="1:18" s="112" customFormat="1" ht="27" customHeight="1" x14ac:dyDescent="0.2">
      <c r="A941" s="151" t="s">
        <v>24</v>
      </c>
      <c r="B941" s="22"/>
      <c r="C941" s="151" t="s">
        <v>221</v>
      </c>
      <c r="D941" s="151" t="s">
        <v>222</v>
      </c>
      <c r="E941" s="151"/>
      <c r="F941" s="156">
        <f t="shared" ref="F941" si="158">SUM(F937:F940)</f>
        <v>1090</v>
      </c>
      <c r="G941" s="157">
        <f t="shared" ref="G941" si="159">SUM(G937:G940)</f>
        <v>54.5</v>
      </c>
      <c r="H941" s="157">
        <f t="shared" ref="H941" si="160">SUM(H937:H940)</f>
        <v>52.864999999999995</v>
      </c>
      <c r="I941" s="157">
        <f t="shared" ref="I941" si="161">SUM(I937:I940)</f>
        <v>1.6349999999999998</v>
      </c>
      <c r="J941" s="156">
        <f t="shared" ref="J941" si="162">SUM(J937:J940)</f>
        <v>0</v>
      </c>
      <c r="K941" s="157">
        <f t="shared" ref="K941" si="163">SUM(K937:K940)</f>
        <v>0</v>
      </c>
      <c r="L941" s="157">
        <f t="shared" ref="L941" si="164">SUM(L937:L940)</f>
        <v>0</v>
      </c>
      <c r="M941" s="158">
        <f t="shared" ref="M941" si="165">SUM(M937:M940)</f>
        <v>0</v>
      </c>
      <c r="N941" s="120"/>
      <c r="O941" s="159"/>
      <c r="P941" s="157">
        <f>SUM(P937:P940)</f>
        <v>85.117499999999993</v>
      </c>
      <c r="Q941" s="157"/>
      <c r="R941" s="23">
        <f>SUM(R938:R940)</f>
        <v>105.73</v>
      </c>
    </row>
    <row r="942" spans="1:18" s="28" customFormat="1" ht="4.1500000000000004" customHeight="1" x14ac:dyDescent="0.2">
      <c r="A942" s="68"/>
      <c r="B942" s="60"/>
      <c r="C942" s="70"/>
      <c r="D942" s="70"/>
      <c r="E942" s="70"/>
      <c r="F942" s="70"/>
      <c r="G942" s="71"/>
      <c r="H942" s="71"/>
      <c r="I942" s="71"/>
      <c r="J942" s="70"/>
      <c r="K942" s="71"/>
      <c r="L942" s="71"/>
      <c r="M942" s="71"/>
      <c r="N942" s="38"/>
      <c r="O942" s="35"/>
      <c r="P942" s="73"/>
      <c r="Q942" s="74"/>
      <c r="R942" s="69"/>
    </row>
    <row r="943" spans="1:18" s="149" customFormat="1" ht="27" customHeight="1" x14ac:dyDescent="0.25">
      <c r="A943" s="140" t="s">
        <v>19</v>
      </c>
      <c r="B943" s="24"/>
      <c r="C943" s="141" t="s">
        <v>221</v>
      </c>
      <c r="D943" s="141" t="s">
        <v>225</v>
      </c>
      <c r="E943" s="141" t="s">
        <v>20</v>
      </c>
      <c r="F943" s="141">
        <v>5360</v>
      </c>
      <c r="G943" s="259">
        <f>F943*$G$4</f>
        <v>268</v>
      </c>
      <c r="H943" s="259">
        <f>G943-I943</f>
        <v>259.95999999999998</v>
      </c>
      <c r="I943" s="259">
        <f>G943*$I$4</f>
        <v>8.0399999999999991</v>
      </c>
      <c r="J943" s="141">
        <v>0</v>
      </c>
      <c r="K943" s="259">
        <f>J943*$K$4</f>
        <v>0</v>
      </c>
      <c r="L943" s="259">
        <f>K943-M943</f>
        <v>0</v>
      </c>
      <c r="M943" s="260">
        <f>K943*$M$4</f>
        <v>0</v>
      </c>
      <c r="N943" s="141"/>
      <c r="O943" s="261"/>
      <c r="P943" s="262">
        <f>Q943</f>
        <v>259.95999999999998</v>
      </c>
      <c r="Q943" s="262">
        <f>IF($J943&gt;500000,(500000*0.2)-($I943+$M943),IF($J943+$F943&gt;500000,($J943*0.2)+((500000-$J943)*0.05)-($I943+$M943),IF($J943+$F943&lt;500000,(($J943*0.2)+($F943*0.05))-($I943+$M943),"n/a")))</f>
        <v>259.95999999999998</v>
      </c>
      <c r="R943" s="34">
        <f>SUM(Q943-H943-L943)</f>
        <v>0</v>
      </c>
    </row>
    <row r="944" spans="1:18" s="149" customFormat="1" ht="27" customHeight="1" thickBot="1" x14ac:dyDescent="0.3">
      <c r="A944" s="140" t="s">
        <v>21</v>
      </c>
      <c r="B944" s="77"/>
      <c r="C944" s="141" t="s">
        <v>221</v>
      </c>
      <c r="D944" s="141" t="s">
        <v>225</v>
      </c>
      <c r="E944" s="141" t="s">
        <v>20</v>
      </c>
      <c r="F944" s="141">
        <v>6710</v>
      </c>
      <c r="G944" s="259">
        <f>F944*$G$4</f>
        <v>335.5</v>
      </c>
      <c r="H944" s="259">
        <f>G944-I944</f>
        <v>325.435</v>
      </c>
      <c r="I944" s="259">
        <f>G944*$I$4</f>
        <v>10.065</v>
      </c>
      <c r="J944" s="141">
        <v>0</v>
      </c>
      <c r="K944" s="259">
        <f>J944*$K$4</f>
        <v>0</v>
      </c>
      <c r="L944" s="259">
        <f>K944-M944</f>
        <v>0</v>
      </c>
      <c r="M944" s="260">
        <f>K944*$M$4</f>
        <v>0</v>
      </c>
      <c r="N944" s="141"/>
      <c r="P944" s="262">
        <f>Q944-Q943</f>
        <v>325.435</v>
      </c>
      <c r="Q944" s="262">
        <f>IF(SUM($J943:$J944)&gt;500000,(500000*0.2)-((SUM($I943:$I944)+SUM($M943:$M944))),IF(SUM($J943:$J944)+SUM($F943:$F944)&gt;500000,(SUM($J943:$J944)*0.2)+((500000-SUM($J943:$J944))*0.05)-(SUM($I943:$I944)+SUM($M943:$M944)),IF(SUM($J943:$J944)+SUM($F943:$F944)&lt;500000,((SUM($J943:$J944)*0.2)+(SUM($F943:$F944)*0.05))-(SUM($I943:$I944)+SUM($M943:$M944)),"n/a")))</f>
        <v>585.39499999999998</v>
      </c>
      <c r="R944" s="78">
        <f>SUM(Q944-H944-L944)</f>
        <v>259.95999999999998</v>
      </c>
    </row>
    <row r="945" spans="1:18" s="112" customFormat="1" ht="27" customHeight="1" thickBot="1" x14ac:dyDescent="0.25">
      <c r="A945" s="150" t="s">
        <v>22</v>
      </c>
      <c r="B945" s="58"/>
      <c r="C945" s="152" t="s">
        <v>221</v>
      </c>
      <c r="D945" s="152" t="s">
        <v>225</v>
      </c>
      <c r="E945" s="153" t="s">
        <v>20</v>
      </c>
      <c r="F945" s="153">
        <v>0</v>
      </c>
      <c r="G945" s="145">
        <f>F945*$G$4</f>
        <v>0</v>
      </c>
      <c r="H945" s="145">
        <f>G945-I945</f>
        <v>0</v>
      </c>
      <c r="I945" s="145">
        <f>G945*$I$4</f>
        <v>0</v>
      </c>
      <c r="J945" s="153">
        <v>0</v>
      </c>
      <c r="K945" s="145">
        <f>J945*$K$4</f>
        <v>0</v>
      </c>
      <c r="L945" s="145">
        <f>K945-M945</f>
        <v>0</v>
      </c>
      <c r="M945" s="154">
        <f>K945*$M$4</f>
        <v>0</v>
      </c>
      <c r="N945" s="109"/>
      <c r="O945" s="155"/>
      <c r="P945" s="252">
        <f>Q945-Q944</f>
        <v>0</v>
      </c>
      <c r="Q945" s="252">
        <f>IF(SUM($J943:$J945)&gt;500000,(500000*0.2)-((SUM($I943:$I945)+SUM($M943:$M945))),IF(SUM($J943:$J945)+SUM($F943:$F945)&gt;500000,(SUM($J943:$J945)*0.2)+((500000-SUM($J943:$J945))*0.05)-(SUM($I943:$I945)+SUM($M943:$M945)),IF(SUM($J943:$J945)+SUM($F943:$F945)&lt;500000,((SUM($J943:$J945)*0.2)+(SUM($F943:$F945)*0.05))-(SUM($I943:$I945)+SUM($M943:$M945)),"n/a")))</f>
        <v>585.39499999999998</v>
      </c>
      <c r="R945" s="65">
        <f>SUM(Q945-H945-L945)</f>
        <v>585.39499999999998</v>
      </c>
    </row>
    <row r="946" spans="1:18" s="112" customFormat="1" ht="27" customHeight="1" x14ac:dyDescent="0.2">
      <c r="A946" s="87" t="s">
        <v>23</v>
      </c>
      <c r="B946" s="24"/>
      <c r="C946" s="115" t="s">
        <v>221</v>
      </c>
      <c r="D946" s="115" t="s">
        <v>225</v>
      </c>
      <c r="E946" s="109" t="s">
        <v>20</v>
      </c>
      <c r="F946" s="109">
        <v>0</v>
      </c>
      <c r="G946" s="110">
        <f>F946*$G$4</f>
        <v>0</v>
      </c>
      <c r="H946" s="110">
        <f>G946-I946</f>
        <v>0</v>
      </c>
      <c r="I946" s="110">
        <f>G946*$I$4</f>
        <v>0</v>
      </c>
      <c r="J946" s="109">
        <v>0</v>
      </c>
      <c r="K946" s="110">
        <f>J946*$K$4</f>
        <v>0</v>
      </c>
      <c r="L946" s="110">
        <f>K946-M946</f>
        <v>0</v>
      </c>
      <c r="M946" s="111">
        <f>K946*$M$4</f>
        <v>0</v>
      </c>
      <c r="N946" s="109"/>
      <c r="O946" s="123"/>
      <c r="P946" s="212">
        <f>Q946-Q948</f>
        <v>325.435</v>
      </c>
      <c r="Q946" s="212">
        <f>IF(SUM($J944:$J946)&gt;500000,(500000*0.2)-((SUM($I944:$I946)+SUM($M944:$M946))),IF(SUM($J944:$J946)+SUM($F944:$F946)&gt;500000,(SUM($J944:$J946)*0.2)+((500000-SUM($J944:$J946))*0.05)-(SUM($I944:$I946)+SUM($M944:$M946)),IF(SUM($J944:$J946)+SUM($F944:$F946)&lt;500000,((SUM($J944:$J946)*0.2)+(SUM($F944:$F946)*0.05))-(SUM($I944:$I946)+SUM($M944:$M946)),"n/a")))</f>
        <v>325.435</v>
      </c>
      <c r="R946" s="34">
        <f>SUM(Q946-H946-L946)</f>
        <v>325.435</v>
      </c>
    </row>
    <row r="947" spans="1:18" s="112" customFormat="1" ht="27" customHeight="1" x14ac:dyDescent="0.2">
      <c r="A947" s="151" t="s">
        <v>24</v>
      </c>
      <c r="B947" s="22"/>
      <c r="C947" s="151" t="s">
        <v>221</v>
      </c>
      <c r="D947" s="151" t="s">
        <v>225</v>
      </c>
      <c r="E947" s="151"/>
      <c r="F947" s="156">
        <f t="shared" ref="F947" si="166">SUM(F943:F946)</f>
        <v>12070</v>
      </c>
      <c r="G947" s="157">
        <f t="shared" ref="G947" si="167">SUM(G943:G946)</f>
        <v>603.5</v>
      </c>
      <c r="H947" s="157">
        <f t="shared" ref="H947" si="168">SUM(H943:H946)</f>
        <v>585.39499999999998</v>
      </c>
      <c r="I947" s="157">
        <f t="shared" ref="I947" si="169">SUM(I943:I946)</f>
        <v>18.104999999999997</v>
      </c>
      <c r="J947" s="156">
        <f t="shared" ref="J947" si="170">SUM(J943:J946)</f>
        <v>0</v>
      </c>
      <c r="K947" s="157">
        <f t="shared" ref="K947" si="171">SUM(K943:K946)</f>
        <v>0</v>
      </c>
      <c r="L947" s="157">
        <f t="shared" ref="L947" si="172">SUM(L943:L946)</f>
        <v>0</v>
      </c>
      <c r="M947" s="158">
        <f t="shared" ref="M947" si="173">SUM(M943:M946)</f>
        <v>0</v>
      </c>
      <c r="N947" s="120"/>
      <c r="O947" s="159"/>
      <c r="P947" s="157">
        <f>SUM(P943:P946)</f>
        <v>910.82999999999993</v>
      </c>
      <c r="Q947" s="157"/>
      <c r="R947" s="23">
        <f>SUM(R944:R946)</f>
        <v>1170.79</v>
      </c>
    </row>
    <row r="948" spans="1:18" s="28" customFormat="1" ht="4.1500000000000004" customHeight="1" x14ac:dyDescent="0.2">
      <c r="A948" s="68"/>
      <c r="B948" s="60"/>
      <c r="C948" s="70"/>
      <c r="D948" s="70"/>
      <c r="E948" s="70"/>
      <c r="F948" s="70"/>
      <c r="G948" s="71"/>
      <c r="H948" s="71"/>
      <c r="I948" s="71"/>
      <c r="J948" s="70"/>
      <c r="K948" s="71"/>
      <c r="L948" s="71"/>
      <c r="M948" s="71"/>
      <c r="N948" s="38"/>
      <c r="O948" s="35"/>
      <c r="P948" s="73"/>
      <c r="Q948" s="74"/>
      <c r="R948" s="69"/>
    </row>
    <row r="949" spans="1:18" s="149" customFormat="1" ht="27" customHeight="1" x14ac:dyDescent="0.25">
      <c r="A949" s="140" t="s">
        <v>19</v>
      </c>
      <c r="B949" s="24"/>
      <c r="C949" s="141" t="s">
        <v>221</v>
      </c>
      <c r="D949" s="141" t="s">
        <v>223</v>
      </c>
      <c r="E949" s="141" t="s">
        <v>20</v>
      </c>
      <c r="F949" s="141">
        <v>7010</v>
      </c>
      <c r="G949" s="259">
        <f>F949*$G$4</f>
        <v>350.5</v>
      </c>
      <c r="H949" s="259">
        <f>G949-I949</f>
        <v>339.98500000000001</v>
      </c>
      <c r="I949" s="259">
        <f>G949*$I$4</f>
        <v>10.514999999999999</v>
      </c>
      <c r="J949" s="141">
        <v>0</v>
      </c>
      <c r="K949" s="259">
        <f>J949*$K$4</f>
        <v>0</v>
      </c>
      <c r="L949" s="259">
        <f>K949-M949</f>
        <v>0</v>
      </c>
      <c r="M949" s="260">
        <f>K949*$M$4</f>
        <v>0</v>
      </c>
      <c r="N949" s="141"/>
      <c r="O949" s="261"/>
      <c r="P949" s="262">
        <f>Q949</f>
        <v>339.98500000000001</v>
      </c>
      <c r="Q949" s="262">
        <f>IF($J949&gt;500000,(500000*0.2)-($I949+$M949),IF($J949+$F949&gt;500000,($J949*0.2)+((500000-$J949)*0.05)-($I949+$M949),IF($J949+$F949&lt;500000,(($J949*0.2)+($F949*0.05))-($I949+$M949),"n/a")))</f>
        <v>339.98500000000001</v>
      </c>
      <c r="R949" s="34">
        <f>SUM(Q949-H949-L949)</f>
        <v>0</v>
      </c>
    </row>
    <row r="950" spans="1:18" s="149" customFormat="1" ht="27" customHeight="1" thickBot="1" x14ac:dyDescent="0.3">
      <c r="A950" s="140" t="s">
        <v>21</v>
      </c>
      <c r="B950" s="77"/>
      <c r="C950" s="141" t="s">
        <v>221</v>
      </c>
      <c r="D950" s="141" t="s">
        <v>223</v>
      </c>
      <c r="E950" s="141" t="s">
        <v>20</v>
      </c>
      <c r="F950" s="141">
        <v>6055</v>
      </c>
      <c r="G950" s="259">
        <f>F950*$G$4</f>
        <v>302.75</v>
      </c>
      <c r="H950" s="259">
        <f>G950-I950</f>
        <v>293.66750000000002</v>
      </c>
      <c r="I950" s="259">
        <f>G950*$I$4</f>
        <v>9.0824999999999996</v>
      </c>
      <c r="J950" s="141">
        <v>0</v>
      </c>
      <c r="K950" s="259">
        <f>J950*$K$4</f>
        <v>0</v>
      </c>
      <c r="L950" s="259">
        <f>K950-M950</f>
        <v>0</v>
      </c>
      <c r="M950" s="260">
        <f>K950*$M$4</f>
        <v>0</v>
      </c>
      <c r="N950" s="141"/>
      <c r="P950" s="262">
        <f>Q950-Q949</f>
        <v>293.66750000000002</v>
      </c>
      <c r="Q950" s="262">
        <f>IF(SUM($J949:$J950)&gt;500000,(500000*0.2)-((SUM($I949:$I950)+SUM($M949:$M950))),IF(SUM($J949:$J950)+SUM($F949:$F950)&gt;500000,(SUM($J949:$J950)*0.2)+((500000-SUM($J949:$J950))*0.05)-(SUM($I949:$I950)+SUM($M949:$M950)),IF(SUM($J949:$J950)+SUM($F949:$F950)&lt;500000,((SUM($J949:$J950)*0.2)+(SUM($F949:$F950)*0.05))-(SUM($I949:$I950)+SUM($M949:$M950)),"n/a")))</f>
        <v>633.65250000000003</v>
      </c>
      <c r="R950" s="78">
        <f>SUM(Q950-H950-L950)</f>
        <v>339.98500000000001</v>
      </c>
    </row>
    <row r="951" spans="1:18" s="112" customFormat="1" ht="27" customHeight="1" thickBot="1" x14ac:dyDescent="0.25">
      <c r="A951" s="150" t="s">
        <v>22</v>
      </c>
      <c r="B951" s="58"/>
      <c r="C951" s="152" t="s">
        <v>221</v>
      </c>
      <c r="D951" s="152" t="s">
        <v>223</v>
      </c>
      <c r="E951" s="153" t="s">
        <v>20</v>
      </c>
      <c r="F951" s="153">
        <v>0</v>
      </c>
      <c r="G951" s="145">
        <f>F951*$G$4</f>
        <v>0</v>
      </c>
      <c r="H951" s="145">
        <f>G951-I951</f>
        <v>0</v>
      </c>
      <c r="I951" s="145">
        <f>G951*$I$4</f>
        <v>0</v>
      </c>
      <c r="J951" s="153">
        <v>0</v>
      </c>
      <c r="K951" s="145">
        <f>J951*$K$4</f>
        <v>0</v>
      </c>
      <c r="L951" s="145">
        <f>K951-M951</f>
        <v>0</v>
      </c>
      <c r="M951" s="154">
        <f>K951*$M$4</f>
        <v>0</v>
      </c>
      <c r="N951" s="109"/>
      <c r="O951" s="155"/>
      <c r="P951" s="252">
        <f>Q951-Q950</f>
        <v>0</v>
      </c>
      <c r="Q951" s="252">
        <f>IF(SUM($J949:$J951)&gt;500000,(500000*0.2)-((SUM($I949:$I951)+SUM($M949:$M951))),IF(SUM($J949:$J951)+SUM($F949:$F951)&gt;500000,(SUM($J949:$J951)*0.2)+((500000-SUM($J949:$J951))*0.05)-(SUM($I949:$I951)+SUM($M949:$M951)),IF(SUM($J949:$J951)+SUM($F949:$F951)&lt;500000,((SUM($J949:$J951)*0.2)+(SUM($F949:$F951)*0.05))-(SUM($I949:$I951)+SUM($M949:$M951)),"n/a")))</f>
        <v>633.65250000000003</v>
      </c>
      <c r="R951" s="65">
        <f>SUM(Q951-H951-L951)</f>
        <v>633.65250000000003</v>
      </c>
    </row>
    <row r="952" spans="1:18" s="112" customFormat="1" ht="27" customHeight="1" x14ac:dyDescent="0.2">
      <c r="A952" s="87" t="s">
        <v>23</v>
      </c>
      <c r="B952" s="24"/>
      <c r="C952" s="115" t="s">
        <v>221</v>
      </c>
      <c r="D952" s="115" t="s">
        <v>223</v>
      </c>
      <c r="E952" s="109" t="s">
        <v>20</v>
      </c>
      <c r="F952" s="109">
        <v>0</v>
      </c>
      <c r="G952" s="110">
        <f>F952*$G$4</f>
        <v>0</v>
      </c>
      <c r="H952" s="110">
        <f>G952-I952</f>
        <v>0</v>
      </c>
      <c r="I952" s="110">
        <f>G952*$I$4</f>
        <v>0</v>
      </c>
      <c r="J952" s="109">
        <v>0</v>
      </c>
      <c r="K952" s="110">
        <f>J952*$K$4</f>
        <v>0</v>
      </c>
      <c r="L952" s="110">
        <f>K952-M952</f>
        <v>0</v>
      </c>
      <c r="M952" s="111">
        <f>K952*$M$4</f>
        <v>0</v>
      </c>
      <c r="N952" s="109"/>
      <c r="O952" s="123"/>
      <c r="P952" s="212">
        <f>Q952-Q954</f>
        <v>293.66750000000002</v>
      </c>
      <c r="Q952" s="212">
        <f>IF(SUM($J950:$J952)&gt;500000,(500000*0.2)-((SUM($I950:$I952)+SUM($M950:$M952))),IF(SUM($J950:$J952)+SUM($F950:$F952)&gt;500000,(SUM($J950:$J952)*0.2)+((500000-SUM($J950:$J952))*0.05)-(SUM($I950:$I952)+SUM($M950:$M952)),IF(SUM($J950:$J952)+SUM($F950:$F952)&lt;500000,((SUM($J950:$J952)*0.2)+(SUM($F950:$F952)*0.05))-(SUM($I950:$I952)+SUM($M950:$M952)),"n/a")))</f>
        <v>293.66750000000002</v>
      </c>
      <c r="R952" s="34">
        <f>SUM(Q952-H952-L952)</f>
        <v>293.66750000000002</v>
      </c>
    </row>
    <row r="953" spans="1:18" s="112" customFormat="1" ht="27" customHeight="1" x14ac:dyDescent="0.2">
      <c r="A953" s="151" t="s">
        <v>24</v>
      </c>
      <c r="B953" s="22"/>
      <c r="C953" s="151" t="s">
        <v>221</v>
      </c>
      <c r="D953" s="151" t="s">
        <v>223</v>
      </c>
      <c r="E953" s="151"/>
      <c r="F953" s="156">
        <f t="shared" ref="F953" si="174">SUM(F949:F952)</f>
        <v>13065</v>
      </c>
      <c r="G953" s="157">
        <f t="shared" ref="G953" si="175">SUM(G949:G952)</f>
        <v>653.25</v>
      </c>
      <c r="H953" s="157">
        <f t="shared" ref="H953" si="176">SUM(H949:H952)</f>
        <v>633.65250000000003</v>
      </c>
      <c r="I953" s="157">
        <f t="shared" ref="I953" si="177">SUM(I949:I952)</f>
        <v>19.597499999999997</v>
      </c>
      <c r="J953" s="156">
        <f t="shared" ref="J953" si="178">SUM(J949:J952)</f>
        <v>0</v>
      </c>
      <c r="K953" s="157">
        <f t="shared" ref="K953" si="179">SUM(K949:K952)</f>
        <v>0</v>
      </c>
      <c r="L953" s="157">
        <f t="shared" ref="L953" si="180">SUM(L949:L952)</f>
        <v>0</v>
      </c>
      <c r="M953" s="158">
        <f t="shared" ref="M953" si="181">SUM(M949:M952)</f>
        <v>0</v>
      </c>
      <c r="N953" s="120"/>
      <c r="O953" s="159"/>
      <c r="P953" s="157">
        <f>SUM(P949:P952)</f>
        <v>927.32</v>
      </c>
      <c r="Q953" s="157"/>
      <c r="R953" s="23">
        <f>SUM(R950:R952)</f>
        <v>1267.3050000000001</v>
      </c>
    </row>
    <row r="954" spans="1:18" s="28" customFormat="1" ht="4.1500000000000004" customHeight="1" x14ac:dyDescent="0.2">
      <c r="A954" s="68"/>
      <c r="B954" s="60"/>
      <c r="C954" s="70"/>
      <c r="D954" s="70"/>
      <c r="E954" s="70"/>
      <c r="F954" s="70"/>
      <c r="G954" s="71"/>
      <c r="H954" s="71"/>
      <c r="I954" s="71"/>
      <c r="J954" s="70"/>
      <c r="K954" s="71"/>
      <c r="L954" s="71"/>
      <c r="M954" s="71"/>
      <c r="N954" s="38"/>
      <c r="O954" s="35"/>
      <c r="P954" s="73"/>
      <c r="Q954" s="74"/>
      <c r="R954" s="69"/>
    </row>
    <row r="955" spans="1:18" s="149" customFormat="1" ht="27" customHeight="1" x14ac:dyDescent="0.25">
      <c r="A955" s="140" t="s">
        <v>19</v>
      </c>
      <c r="B955" s="24"/>
      <c r="C955" s="141" t="s">
        <v>221</v>
      </c>
      <c r="D955" s="141" t="s">
        <v>224</v>
      </c>
      <c r="E955" s="141" t="s">
        <v>20</v>
      </c>
      <c r="F955" s="141">
        <v>3960</v>
      </c>
      <c r="G955" s="259">
        <f>F955*$G$4</f>
        <v>198</v>
      </c>
      <c r="H955" s="259">
        <f>G955-I955</f>
        <v>192.06</v>
      </c>
      <c r="I955" s="259">
        <f>G955*$I$4</f>
        <v>5.9399999999999995</v>
      </c>
      <c r="J955" s="141">
        <v>0</v>
      </c>
      <c r="K955" s="259">
        <f>J955*$K$4</f>
        <v>0</v>
      </c>
      <c r="L955" s="259">
        <f>K955-M955</f>
        <v>0</v>
      </c>
      <c r="M955" s="260">
        <f>K955*$M$4</f>
        <v>0</v>
      </c>
      <c r="N955" s="141"/>
      <c r="O955" s="261"/>
      <c r="P955" s="262">
        <f>Q955</f>
        <v>192.06</v>
      </c>
      <c r="Q955" s="262">
        <f>IF($J955&gt;500000,(500000*0.2)-($I955+$M955),IF($J955+$F955&gt;500000,($J955*0.2)+((500000-$J955)*0.05)-($I955+$M955),IF($J955+$F955&lt;500000,(($J955*0.2)+($F955*0.05))-($I955+$M955),"n/a")))</f>
        <v>192.06</v>
      </c>
      <c r="R955" s="34">
        <f>SUM(Q955-H955-L955)</f>
        <v>0</v>
      </c>
    </row>
    <row r="956" spans="1:18" s="149" customFormat="1" ht="27" customHeight="1" thickBot="1" x14ac:dyDescent="0.3">
      <c r="A956" s="140" t="s">
        <v>21</v>
      </c>
      <c r="B956" s="77"/>
      <c r="C956" s="141" t="s">
        <v>221</v>
      </c>
      <c r="D956" s="141" t="s">
        <v>224</v>
      </c>
      <c r="E956" s="141" t="s">
        <v>20</v>
      </c>
      <c r="F956" s="141">
        <v>4065</v>
      </c>
      <c r="G956" s="259">
        <f>F956*$G$4</f>
        <v>203.25</v>
      </c>
      <c r="H956" s="259">
        <f>G956-I956</f>
        <v>197.1525</v>
      </c>
      <c r="I956" s="259">
        <f>G956*$I$4</f>
        <v>6.0975000000000001</v>
      </c>
      <c r="J956" s="141">
        <v>0</v>
      </c>
      <c r="K956" s="259">
        <f>J956*$K$4</f>
        <v>0</v>
      </c>
      <c r="L956" s="259">
        <f>K956-M956</f>
        <v>0</v>
      </c>
      <c r="M956" s="260">
        <f>K956*$M$4</f>
        <v>0</v>
      </c>
      <c r="N956" s="141"/>
      <c r="O956" s="261"/>
      <c r="P956" s="262">
        <f>Q956-Q955</f>
        <v>197.15249999999997</v>
      </c>
      <c r="Q956" s="262">
        <f>IF(SUM($J955:$J956)&gt;500000,(500000*0.2)-((SUM($I955:$I956)+SUM($M955:$M956))),IF(SUM($J955:$J956)+SUM($F955:$F956)&gt;500000,(SUM($J955:$J956)*0.2)+((500000-SUM($J955:$J956))*0.05)-(SUM($I955:$I956)+SUM($M955:$M956)),IF(SUM($J955:$J956)+SUM($F955:$F956)&lt;500000,((SUM($J955:$J956)*0.2)+(SUM($F955:$F956)*0.05))-(SUM($I955:$I956)+SUM($M955:$M956)),"n/a")))</f>
        <v>389.21249999999998</v>
      </c>
      <c r="R956" s="78">
        <f>SUM(Q956-H956-L956)</f>
        <v>192.05999999999997</v>
      </c>
    </row>
    <row r="957" spans="1:18" s="112" customFormat="1" ht="27" customHeight="1" thickBot="1" x14ac:dyDescent="0.25">
      <c r="A957" s="150" t="s">
        <v>22</v>
      </c>
      <c r="B957" s="58"/>
      <c r="C957" s="152" t="s">
        <v>221</v>
      </c>
      <c r="D957" s="152" t="s">
        <v>224</v>
      </c>
      <c r="E957" s="153" t="s">
        <v>20</v>
      </c>
      <c r="F957" s="153">
        <v>0</v>
      </c>
      <c r="G957" s="145">
        <f>F957*$G$4</f>
        <v>0</v>
      </c>
      <c r="H957" s="145">
        <f>G957-I957</f>
        <v>0</v>
      </c>
      <c r="I957" s="145">
        <f>G957*$I$4</f>
        <v>0</v>
      </c>
      <c r="J957" s="153">
        <v>0</v>
      </c>
      <c r="K957" s="145">
        <f>J957*$K$4</f>
        <v>0</v>
      </c>
      <c r="L957" s="145">
        <f>K957-M957</f>
        <v>0</v>
      </c>
      <c r="M957" s="154">
        <f>K957*$M$4</f>
        <v>0</v>
      </c>
      <c r="N957" s="109"/>
      <c r="O957" s="155"/>
      <c r="P957" s="252">
        <f>Q957-Q956</f>
        <v>0</v>
      </c>
      <c r="Q957" s="252">
        <f>IF(SUM($J955:$J957)&gt;500000,(500000*0.2)-((SUM($I955:$I957)+SUM($M955:$M957))),IF(SUM($J955:$J957)+SUM($F955:$F957)&gt;500000,(SUM($J955:$J957)*0.2)+((500000-SUM($J955:$J957))*0.05)-(SUM($I955:$I957)+SUM($M955:$M957)),IF(SUM($J955:$J957)+SUM($F955:$F957)&lt;500000,((SUM($J955:$J957)*0.2)+(SUM($F955:$F957)*0.05))-(SUM($I955:$I957)+SUM($M955:$M957)),"n/a")))</f>
        <v>389.21249999999998</v>
      </c>
      <c r="R957" s="65">
        <f>SUM(Q957-H957-L957)</f>
        <v>389.21249999999998</v>
      </c>
    </row>
    <row r="958" spans="1:18" s="112" customFormat="1" ht="27" customHeight="1" x14ac:dyDescent="0.2">
      <c r="A958" s="87" t="s">
        <v>23</v>
      </c>
      <c r="B958" s="24"/>
      <c r="C958" s="115" t="s">
        <v>221</v>
      </c>
      <c r="D958" s="115" t="s">
        <v>224</v>
      </c>
      <c r="E958" s="109" t="s">
        <v>20</v>
      </c>
      <c r="F958" s="109">
        <v>0</v>
      </c>
      <c r="G958" s="110">
        <f>F958*$G$4</f>
        <v>0</v>
      </c>
      <c r="H958" s="110">
        <f>G958-I958</f>
        <v>0</v>
      </c>
      <c r="I958" s="110">
        <f>G958*$I$4</f>
        <v>0</v>
      </c>
      <c r="J958" s="109">
        <v>0</v>
      </c>
      <c r="K958" s="110">
        <f>J958*$K$4</f>
        <v>0</v>
      </c>
      <c r="L958" s="110">
        <f>K958-M958</f>
        <v>0</v>
      </c>
      <c r="M958" s="111">
        <f>K958*$M$4</f>
        <v>0</v>
      </c>
      <c r="N958" s="109"/>
      <c r="O958" s="123"/>
      <c r="P958" s="212">
        <f>Q958-Q960</f>
        <v>197.1525</v>
      </c>
      <c r="Q958" s="212">
        <f>IF(SUM($J956:$J958)&gt;500000,(500000*0.2)-((SUM($I956:$I958)+SUM($M956:$M958))),IF(SUM($J956:$J958)+SUM($F956:$F958)&gt;500000,(SUM($J956:$J958)*0.2)+((500000-SUM($J956:$J958))*0.05)-(SUM($I956:$I958)+SUM($M956:$M958)),IF(SUM($J956:$J958)+SUM($F956:$F958)&lt;500000,((SUM($J956:$J958)*0.2)+(SUM($F956:$F958)*0.05))-(SUM($I956:$I958)+SUM($M956:$M958)),"n/a")))</f>
        <v>197.1525</v>
      </c>
      <c r="R958" s="34">
        <f>SUM(Q958-H958-L958)</f>
        <v>197.1525</v>
      </c>
    </row>
    <row r="959" spans="1:18" s="112" customFormat="1" ht="27" customHeight="1" x14ac:dyDescent="0.2">
      <c r="A959" s="151" t="s">
        <v>24</v>
      </c>
      <c r="B959" s="22"/>
      <c r="C959" s="151" t="s">
        <v>221</v>
      </c>
      <c r="D959" s="151" t="s">
        <v>224</v>
      </c>
      <c r="E959" s="151"/>
      <c r="F959" s="156">
        <f t="shared" ref="F959" si="182">SUM(F955:F958)</f>
        <v>8025</v>
      </c>
      <c r="G959" s="157">
        <f t="shared" ref="G959" si="183">SUM(G955:G958)</f>
        <v>401.25</v>
      </c>
      <c r="H959" s="157">
        <f t="shared" ref="H959" si="184">SUM(H955:H958)</f>
        <v>389.21249999999998</v>
      </c>
      <c r="I959" s="157">
        <f t="shared" ref="I959" si="185">SUM(I955:I958)</f>
        <v>12.0375</v>
      </c>
      <c r="J959" s="156">
        <f t="shared" ref="J959" si="186">SUM(J955:J958)</f>
        <v>0</v>
      </c>
      <c r="K959" s="157">
        <f t="shared" ref="K959" si="187">SUM(K955:K958)</f>
        <v>0</v>
      </c>
      <c r="L959" s="157">
        <f t="shared" ref="L959" si="188">SUM(L955:L958)</f>
        <v>0</v>
      </c>
      <c r="M959" s="158">
        <f t="shared" ref="M959" si="189">SUM(M955:M958)</f>
        <v>0</v>
      </c>
      <c r="N959" s="120"/>
      <c r="O959" s="159"/>
      <c r="P959" s="157">
        <f>SUM(P955:P958)</f>
        <v>586.36500000000001</v>
      </c>
      <c r="Q959" s="157"/>
      <c r="R959" s="23">
        <f>SUM(R956:R958)</f>
        <v>778.42499999999995</v>
      </c>
    </row>
    <row r="960" spans="1:18" s="28" customFormat="1" ht="4.1500000000000004" customHeight="1" x14ac:dyDescent="0.2">
      <c r="A960" s="68"/>
      <c r="B960" s="60"/>
      <c r="C960" s="70"/>
      <c r="D960" s="70"/>
      <c r="E960" s="70"/>
      <c r="F960" s="70"/>
      <c r="G960" s="71"/>
      <c r="H960" s="71"/>
      <c r="I960" s="71"/>
      <c r="J960" s="70"/>
      <c r="K960" s="71"/>
      <c r="L960" s="71"/>
      <c r="M960" s="71"/>
      <c r="N960" s="38"/>
      <c r="O960" s="35"/>
      <c r="P960" s="73"/>
      <c r="Q960" s="74"/>
      <c r="R960" s="69"/>
    </row>
    <row r="961" spans="1:18" s="149" customFormat="1" ht="27" customHeight="1" x14ac:dyDescent="0.25">
      <c r="A961" s="140" t="s">
        <v>19</v>
      </c>
      <c r="B961" s="77"/>
      <c r="C961" s="141" t="s">
        <v>363</v>
      </c>
      <c r="D961" s="141" t="s">
        <v>306</v>
      </c>
      <c r="E961" s="141" t="s">
        <v>20</v>
      </c>
      <c r="F961" s="302">
        <v>365</v>
      </c>
      <c r="G961" s="259">
        <f>F961*$G$4</f>
        <v>18.25</v>
      </c>
      <c r="H961" s="259">
        <f>G961-I961</f>
        <v>17.702500000000001</v>
      </c>
      <c r="I961" s="259">
        <f>G961*$I$4</f>
        <v>0.54749999999999999</v>
      </c>
      <c r="J961" s="302">
        <v>0</v>
      </c>
      <c r="K961" s="259">
        <f>J961*$K$4</f>
        <v>0</v>
      </c>
      <c r="L961" s="259">
        <f>K961-M961</f>
        <v>0</v>
      </c>
      <c r="M961" s="260">
        <f>K961*$M$4</f>
        <v>0</v>
      </c>
      <c r="N961" s="141"/>
      <c r="O961" s="261"/>
      <c r="P961" s="262">
        <f>Q961</f>
        <v>17.702500000000001</v>
      </c>
      <c r="Q961" s="262">
        <f>IF($J961&gt;500000,(500000*0.2)-($I961+$M961),IF($J961+$F961&gt;500000,($J961*0.2)+((500000-$J961)*0.05)-($I961+$M961),IF($J961+$F961&lt;500000,(($J961*0.2)+($F961*0.05))-($I961+$M961),"n/a")))</f>
        <v>17.702500000000001</v>
      </c>
      <c r="R961" s="78">
        <f>SUM(Q961-H961-L961)</f>
        <v>0</v>
      </c>
    </row>
    <row r="962" spans="1:18" s="149" customFormat="1" ht="27" customHeight="1" thickBot="1" x14ac:dyDescent="0.3">
      <c r="A962" s="140" t="s">
        <v>21</v>
      </c>
      <c r="B962" s="77"/>
      <c r="C962" s="141" t="s">
        <v>363</v>
      </c>
      <c r="D962" s="141" t="s">
        <v>306</v>
      </c>
      <c r="E962" s="141" t="s">
        <v>20</v>
      </c>
      <c r="F962" s="302">
        <v>290</v>
      </c>
      <c r="G962" s="259">
        <f>F962*$G$4</f>
        <v>14.5</v>
      </c>
      <c r="H962" s="259">
        <f>G962-I962</f>
        <v>14.065</v>
      </c>
      <c r="I962" s="259">
        <f>G962*$I$4</f>
        <v>0.435</v>
      </c>
      <c r="J962" s="302">
        <v>0</v>
      </c>
      <c r="K962" s="259">
        <f>J962*$K$4</f>
        <v>0</v>
      </c>
      <c r="L962" s="259">
        <f>K962-M962</f>
        <v>0</v>
      </c>
      <c r="M962" s="260">
        <f>K962*$M$4</f>
        <v>0</v>
      </c>
      <c r="N962" s="141"/>
      <c r="O962" s="261"/>
      <c r="P962" s="262">
        <f>Q962-Q961</f>
        <v>14.064999999999998</v>
      </c>
      <c r="Q962" s="262">
        <f>IF(SUM($J961:$J962)&gt;500000,(500000*0.2)-((SUM($I961:$I962)+SUM($M961:$M962))),IF(SUM($J961:$J962)+SUM($F961:$F962)&gt;500000,(SUM($J961:$J962)*0.2)+((500000-SUM($J961:$J962))*0.05)-(SUM($I961:$I962)+SUM($M961:$M962)),IF(SUM($J961:$J962)+SUM($F961:$F962)&lt;500000,((SUM($J961:$J962)*0.2)+(SUM($F961:$F962)*0.05))-(SUM($I961:$I962)+SUM($M961:$M962)),"n/a")))</f>
        <v>31.767499999999998</v>
      </c>
      <c r="R962" s="78">
        <f>SUM(Q962-H962-L962)</f>
        <v>17.702500000000001</v>
      </c>
    </row>
    <row r="963" spans="1:18" s="112" customFormat="1" ht="27" customHeight="1" thickBot="1" x14ac:dyDescent="0.25">
      <c r="A963" s="161" t="s">
        <v>22</v>
      </c>
      <c r="B963" s="61"/>
      <c r="C963" s="162" t="s">
        <v>363</v>
      </c>
      <c r="D963" s="162" t="s">
        <v>306</v>
      </c>
      <c r="E963" s="163" t="s">
        <v>20</v>
      </c>
      <c r="F963" s="164">
        <v>0</v>
      </c>
      <c r="G963" s="165">
        <f>F963*$G$4</f>
        <v>0</v>
      </c>
      <c r="H963" s="165">
        <f>G963-I963</f>
        <v>0</v>
      </c>
      <c r="I963" s="165">
        <f>G963*$I$4</f>
        <v>0</v>
      </c>
      <c r="J963" s="164">
        <v>0</v>
      </c>
      <c r="K963" s="165">
        <f>J963*$K$4</f>
        <v>0</v>
      </c>
      <c r="L963" s="165">
        <f>K963-M963</f>
        <v>0</v>
      </c>
      <c r="M963" s="166">
        <f>K963*$M$4</f>
        <v>0</v>
      </c>
      <c r="N963" s="107"/>
      <c r="O963" s="167"/>
      <c r="P963" s="253">
        <f>Q963-Q962</f>
        <v>0</v>
      </c>
      <c r="Q963" s="253">
        <f>IF(SUM($J961:$J963)&gt;500000,(500000*0.2)-((SUM($I961:$I963)+SUM($M961:$M963))),IF(SUM($J961:$J963)+SUM($F961:$F963)&gt;500000,(SUM($J961:$J963)*0.2)+((500000-SUM($J961:$J963))*0.05)-(SUM($I961:$I963)+SUM($M961:$M963)),IF(SUM($J961:$J963)+SUM($F961:$F963)&lt;500000,((SUM($J961:$J963)*0.2)+(SUM($F961:$F963)*0.05))-(SUM($I961:$I963)+SUM($M961:$M963)),"n/a")))</f>
        <v>31.767499999999998</v>
      </c>
      <c r="R963" s="65">
        <f>SUM(Q963-H963-L963)</f>
        <v>31.767499999999998</v>
      </c>
    </row>
    <row r="964" spans="1:18" s="112" customFormat="1" ht="27" customHeight="1" x14ac:dyDescent="0.2">
      <c r="A964" s="168" t="s">
        <v>23</v>
      </c>
      <c r="B964" s="33"/>
      <c r="C964" s="169" t="s">
        <v>363</v>
      </c>
      <c r="D964" s="169" t="s">
        <v>306</v>
      </c>
      <c r="E964" s="107" t="s">
        <v>20</v>
      </c>
      <c r="F964" s="170">
        <v>0</v>
      </c>
      <c r="G964" s="171">
        <f>F964*$G$4</f>
        <v>0</v>
      </c>
      <c r="H964" s="171">
        <f>G964-I964</f>
        <v>0</v>
      </c>
      <c r="I964" s="171">
        <f>G964*$I$4</f>
        <v>0</v>
      </c>
      <c r="J964" s="170">
        <v>0</v>
      </c>
      <c r="K964" s="171">
        <f>J964*$K$4</f>
        <v>0</v>
      </c>
      <c r="L964" s="171">
        <f>K964-M964</f>
        <v>0</v>
      </c>
      <c r="M964" s="172">
        <f>K964*$M$4</f>
        <v>0</v>
      </c>
      <c r="N964" s="107"/>
      <c r="O964" s="173"/>
      <c r="P964" s="254">
        <f>Q964-Q966</f>
        <v>14.065</v>
      </c>
      <c r="Q964" s="254">
        <f>IF(SUM($J962:$J964)&gt;500000,(500000*0.2)-((SUM($I962:$I964)+SUM($M962:$M964))),IF(SUM($J962:$J964)+SUM($F962:$F964)&gt;500000,(SUM($J962:$J964)*0.2)+((500000-SUM($J962:$J964))*0.05)-(SUM($I962:$I964)+SUM($M962:$M964)),IF(SUM($J962:$J964)+SUM($F962:$F964)&lt;500000,((SUM($J962:$J964)*0.2)+(SUM($F962:$F964)*0.05))-(SUM($I962:$I964)+SUM($M962:$M964)),"n/a")))</f>
        <v>14.065</v>
      </c>
      <c r="R964" s="34">
        <f>SUM(Q964-H964-L964)</f>
        <v>14.065</v>
      </c>
    </row>
    <row r="965" spans="1:18" s="112" customFormat="1" ht="27" customHeight="1" x14ac:dyDescent="0.2">
      <c r="A965" s="151" t="s">
        <v>24</v>
      </c>
      <c r="B965" s="22"/>
      <c r="C965" s="151" t="s">
        <v>363</v>
      </c>
      <c r="D965" s="151" t="s">
        <v>306</v>
      </c>
      <c r="E965" s="151"/>
      <c r="F965" s="156">
        <f t="shared" ref="F965" si="190">SUM(F961:F964)</f>
        <v>655</v>
      </c>
      <c r="G965" s="157">
        <f t="shared" ref="G965" si="191">SUM(G961:G964)</f>
        <v>32.75</v>
      </c>
      <c r="H965" s="157">
        <f t="shared" ref="H965" si="192">SUM(H961:H964)</f>
        <v>31.767499999999998</v>
      </c>
      <c r="I965" s="157">
        <f t="shared" ref="I965" si="193">SUM(I961:I964)</f>
        <v>0.98249999999999993</v>
      </c>
      <c r="J965" s="156">
        <f t="shared" ref="J965" si="194">SUM(J961:J964)</f>
        <v>0</v>
      </c>
      <c r="K965" s="157">
        <f t="shared" ref="K965" si="195">SUM(K961:K964)</f>
        <v>0</v>
      </c>
      <c r="L965" s="157">
        <f t="shared" ref="L965" si="196">SUM(L961:L964)</f>
        <v>0</v>
      </c>
      <c r="M965" s="158">
        <f t="shared" ref="M965" si="197">SUM(M961:M964)</f>
        <v>0</v>
      </c>
      <c r="N965" s="120"/>
      <c r="O965" s="159"/>
      <c r="P965" s="157">
        <f>SUM(P961:P964)</f>
        <v>45.832499999999996</v>
      </c>
      <c r="Q965" s="157"/>
      <c r="R965" s="23">
        <f>SUM(R962:R964)</f>
        <v>63.534999999999997</v>
      </c>
    </row>
    <row r="966" spans="1:18" s="28" customFormat="1" ht="4.1500000000000004" customHeight="1" x14ac:dyDescent="0.2">
      <c r="A966" s="68"/>
      <c r="B966" s="60"/>
      <c r="C966" s="70"/>
      <c r="D966" s="70"/>
      <c r="E966" s="70"/>
      <c r="F966" s="70"/>
      <c r="G966" s="71"/>
      <c r="H966" s="71"/>
      <c r="I966" s="71"/>
      <c r="J966" s="70"/>
      <c r="K966" s="71"/>
      <c r="L966" s="71"/>
      <c r="M966" s="71"/>
      <c r="N966" s="38"/>
      <c r="O966" s="68"/>
      <c r="P966" s="73"/>
      <c r="Q966" s="74"/>
      <c r="R966" s="69"/>
    </row>
    <row r="967" spans="1:18" s="149" customFormat="1" ht="27" customHeight="1" x14ac:dyDescent="0.25">
      <c r="A967" s="140" t="s">
        <v>19</v>
      </c>
      <c r="B967" s="77"/>
      <c r="C967" s="141" t="s">
        <v>226</v>
      </c>
      <c r="D967" s="141" t="s">
        <v>227</v>
      </c>
      <c r="E967" s="141" t="s">
        <v>20</v>
      </c>
      <c r="F967" s="141">
        <v>102379</v>
      </c>
      <c r="G967" s="259">
        <f>F967*$G$4</f>
        <v>5118.9500000000007</v>
      </c>
      <c r="H967" s="259">
        <f>G967-I967</f>
        <v>4965.3815000000004</v>
      </c>
      <c r="I967" s="259">
        <f>G967*$I$4</f>
        <v>153.56850000000003</v>
      </c>
      <c r="J967" s="141">
        <v>53327</v>
      </c>
      <c r="K967" s="259">
        <f>J967*$K$4</f>
        <v>10665.400000000001</v>
      </c>
      <c r="L967" s="259">
        <f>K967-M967</f>
        <v>10345.438000000002</v>
      </c>
      <c r="M967" s="260">
        <f>K967*$M$4</f>
        <v>319.96200000000005</v>
      </c>
      <c r="N967" s="141"/>
      <c r="O967" s="261"/>
      <c r="P967" s="262">
        <f>Q967</f>
        <v>15310.819500000001</v>
      </c>
      <c r="Q967" s="262">
        <f>IF($J967&gt;500000,(500000*0.2)-($I967+$M967),IF($J967+$F967&gt;500000,($J967*0.2)+((500000-$J967)*0.05)-($I967+$M967),IF($J967+$F967&lt;500000,(($J967*0.2)+($F967*0.05))-($I967+$M967),"n/a")))</f>
        <v>15310.819500000001</v>
      </c>
      <c r="R967" s="78">
        <f>SUM(Q967-H967-L967)</f>
        <v>0</v>
      </c>
    </row>
    <row r="968" spans="1:18" s="112" customFormat="1" ht="27" customHeight="1" thickBot="1" x14ac:dyDescent="0.25">
      <c r="A968" s="85" t="s">
        <v>21</v>
      </c>
      <c r="B968" s="24"/>
      <c r="C968" s="113" t="s">
        <v>226</v>
      </c>
      <c r="D968" s="113" t="s">
        <v>227</v>
      </c>
      <c r="E968" s="109" t="s">
        <v>20</v>
      </c>
      <c r="F968" s="109">
        <v>0</v>
      </c>
      <c r="G968" s="110">
        <f>F968*$G$4</f>
        <v>0</v>
      </c>
      <c r="H968" s="110">
        <f>G968-I968</f>
        <v>0</v>
      </c>
      <c r="I968" s="110">
        <f>G968*$I$4</f>
        <v>0</v>
      </c>
      <c r="J968" s="109">
        <v>0</v>
      </c>
      <c r="K968" s="110">
        <f>J968*$K$4</f>
        <v>0</v>
      </c>
      <c r="L968" s="110">
        <f>K968-M968</f>
        <v>0</v>
      </c>
      <c r="M968" s="111">
        <f>K968*$M$4</f>
        <v>0</v>
      </c>
      <c r="N968" s="109"/>
      <c r="P968" s="212">
        <f>Q968-Q967</f>
        <v>0</v>
      </c>
      <c r="Q968" s="212">
        <f>IF(SUM($J967:$J968)&gt;500000,(500000*0.2)-((SUM($I967:$I968)+SUM($M967:$M968))),IF(SUM($J967:$J968)+SUM($F967:$F968)&gt;500000,(SUM($J967:$J968)*0.2)+((500000-SUM($J967:$J968))*0.05)-(SUM($I967:$I968)+SUM($M967:$M968)),IF(SUM($J967:$J968)+SUM($F967:$F968)&lt;500000,((SUM($J967:$J968)*0.2)+(SUM($F967:$F968)*0.05))-(SUM($I967:$I968)+SUM($M967:$M968)),"n/a")))</f>
        <v>15310.819500000001</v>
      </c>
      <c r="R968" s="34">
        <f>SUM(Q968-H968-L968)</f>
        <v>15310.819500000001</v>
      </c>
    </row>
    <row r="969" spans="1:18" s="112" customFormat="1" ht="27" customHeight="1" thickBot="1" x14ac:dyDescent="0.3">
      <c r="A969" s="150" t="s">
        <v>22</v>
      </c>
      <c r="B969" s="59"/>
      <c r="C969" s="152" t="s">
        <v>226</v>
      </c>
      <c r="D969" s="152" t="s">
        <v>227</v>
      </c>
      <c r="E969" s="153" t="s">
        <v>20</v>
      </c>
      <c r="F969" s="153">
        <v>0</v>
      </c>
      <c r="G969" s="145">
        <f>F969*$G$4</f>
        <v>0</v>
      </c>
      <c r="H969" s="145">
        <f>G969-I969</f>
        <v>0</v>
      </c>
      <c r="I969" s="145">
        <f>G969*$I$4</f>
        <v>0</v>
      </c>
      <c r="J969" s="153">
        <v>0</v>
      </c>
      <c r="K969" s="145">
        <f>J969*$K$4</f>
        <v>0</v>
      </c>
      <c r="L969" s="145">
        <f>K969-M969</f>
        <v>0</v>
      </c>
      <c r="M969" s="154">
        <f>K969*$M$4</f>
        <v>0</v>
      </c>
      <c r="N969" s="109"/>
      <c r="O969" s="155"/>
      <c r="P969" s="252">
        <f>Q969-Q968</f>
        <v>0</v>
      </c>
      <c r="Q969" s="252">
        <f>IF(SUM($J967:$J969)&gt;500000,(500000*0.2)-((SUM($I967:$I969)+SUM($M967:$M969))),IF(SUM($J967:$J969)+SUM($F967:$F969)&gt;500000,(SUM($J967:$J969)*0.2)+((500000-SUM($J967:$J969))*0.05)-(SUM($I967:$I969)+SUM($M967:$M969)),IF(SUM($J967:$J969)+SUM($F967:$F969)&lt;500000,((SUM($J967:$J969)*0.2)+(SUM($F967:$F969)*0.05))-(SUM($I967:$I969)+SUM($M967:$M969)),"n/a")))</f>
        <v>15310.819500000001</v>
      </c>
      <c r="R969" s="66">
        <f>SUM(Q969-H969-L969)</f>
        <v>15310.819500000001</v>
      </c>
    </row>
    <row r="970" spans="1:18" s="112" customFormat="1" ht="27" customHeight="1" x14ac:dyDescent="0.25">
      <c r="A970" s="87" t="s">
        <v>23</v>
      </c>
      <c r="B970" s="41"/>
      <c r="C970" s="115" t="s">
        <v>226</v>
      </c>
      <c r="D970" s="115" t="s">
        <v>227</v>
      </c>
      <c r="E970" s="109" t="s">
        <v>20</v>
      </c>
      <c r="F970" s="109">
        <v>0</v>
      </c>
      <c r="G970" s="110">
        <f>F970*$G$4</f>
        <v>0</v>
      </c>
      <c r="H970" s="110">
        <f>G970-I970</f>
        <v>0</v>
      </c>
      <c r="I970" s="110">
        <f>G970*$I$4</f>
        <v>0</v>
      </c>
      <c r="J970" s="109">
        <v>0</v>
      </c>
      <c r="K970" s="110">
        <f>J970*$K$4</f>
        <v>0</v>
      </c>
      <c r="L970" s="110">
        <f>K970-M970</f>
        <v>0</v>
      </c>
      <c r="M970" s="111">
        <f>K970*$M$4</f>
        <v>0</v>
      </c>
      <c r="N970" s="109"/>
      <c r="O970" s="123"/>
      <c r="P970" s="212">
        <f>Q970-Q972</f>
        <v>0</v>
      </c>
      <c r="Q970" s="212">
        <f>IF(SUM($J968:$J970)&gt;500000,(500000*0.2)-((SUM($I968:$I970)+SUM($M968:$M970))),IF(SUM($J968:$J970)+SUM($F968:$F970)&gt;500000,(SUM($J968:$J970)*0.2)+((500000-SUM($J968:$J970))*0.05)-(SUM($I968:$I970)+SUM($M968:$M970)),IF(SUM($J968:$J970)+SUM($F968:$F970)&lt;500000,((SUM($J968:$J970)*0.2)+(SUM($F968:$F970)*0.05))-(SUM($I968:$I970)+SUM($M968:$M970)),"n/a")))</f>
        <v>0</v>
      </c>
      <c r="R970" s="42">
        <f>SUM(Q970-H970-L970)</f>
        <v>0</v>
      </c>
    </row>
    <row r="971" spans="1:18" s="112" customFormat="1" ht="27" customHeight="1" x14ac:dyDescent="0.2">
      <c r="A971" s="151" t="s">
        <v>24</v>
      </c>
      <c r="B971" s="22"/>
      <c r="C971" s="151" t="s">
        <v>226</v>
      </c>
      <c r="D971" s="151" t="s">
        <v>227</v>
      </c>
      <c r="E971" s="151"/>
      <c r="F971" s="156">
        <f t="shared" ref="F971" si="198">SUM(F967:F970)</f>
        <v>102379</v>
      </c>
      <c r="G971" s="157">
        <f t="shared" ref="G971" si="199">SUM(G967:G970)</f>
        <v>5118.9500000000007</v>
      </c>
      <c r="H971" s="157">
        <f t="shared" ref="H971" si="200">SUM(H967:H970)</f>
        <v>4965.3815000000004</v>
      </c>
      <c r="I971" s="157">
        <f t="shared" ref="I971" si="201">SUM(I967:I970)</f>
        <v>153.56850000000003</v>
      </c>
      <c r="J971" s="156">
        <f t="shared" ref="J971" si="202">SUM(J967:J970)</f>
        <v>53327</v>
      </c>
      <c r="K971" s="157">
        <f t="shared" ref="K971" si="203">SUM(K967:K970)</f>
        <v>10665.400000000001</v>
      </c>
      <c r="L971" s="157">
        <f t="shared" ref="L971" si="204">SUM(L967:L970)</f>
        <v>10345.438000000002</v>
      </c>
      <c r="M971" s="158">
        <f t="shared" ref="M971" si="205">SUM(M967:M970)</f>
        <v>319.96200000000005</v>
      </c>
      <c r="N971" s="120"/>
      <c r="O971" s="159"/>
      <c r="P971" s="157">
        <f>SUM(P967:P970)</f>
        <v>15310.819500000001</v>
      </c>
      <c r="Q971" s="157"/>
      <c r="R971" s="23">
        <f>SUM(R968:R970)</f>
        <v>30621.639000000003</v>
      </c>
    </row>
    <row r="972" spans="1:18" s="28" customFormat="1" ht="4.1500000000000004" customHeight="1" x14ac:dyDescent="0.2">
      <c r="A972" s="35"/>
      <c r="B972" s="31"/>
      <c r="C972" s="36"/>
      <c r="D972" s="36"/>
      <c r="E972" s="36"/>
      <c r="F972" s="36"/>
      <c r="G972" s="37"/>
      <c r="H972" s="37"/>
      <c r="I972" s="37"/>
      <c r="J972" s="36"/>
      <c r="K972" s="37"/>
      <c r="L972" s="37"/>
      <c r="M972" s="37"/>
      <c r="N972" s="38"/>
      <c r="O972" s="35"/>
      <c r="P972" s="39"/>
      <c r="Q972" s="40"/>
    </row>
    <row r="973" spans="1:18" s="149" customFormat="1" ht="27" customHeight="1" x14ac:dyDescent="0.25">
      <c r="A973" s="140" t="s">
        <v>19</v>
      </c>
      <c r="B973" s="24"/>
      <c r="C973" s="141" t="s">
        <v>228</v>
      </c>
      <c r="D973" s="141" t="s">
        <v>229</v>
      </c>
      <c r="E973" s="141" t="s">
        <v>20</v>
      </c>
      <c r="F973" s="141">
        <v>23543</v>
      </c>
      <c r="G973" s="259">
        <f>F973*$G$4</f>
        <v>1177.1500000000001</v>
      </c>
      <c r="H973" s="259">
        <f>G973-I973</f>
        <v>1141.8355000000001</v>
      </c>
      <c r="I973" s="259">
        <f>G973*$I$4</f>
        <v>35.314500000000002</v>
      </c>
      <c r="J973" s="141">
        <v>0</v>
      </c>
      <c r="K973" s="259">
        <f>J973*$K$4</f>
        <v>0</v>
      </c>
      <c r="L973" s="259">
        <f>K973-M973</f>
        <v>0</v>
      </c>
      <c r="M973" s="260">
        <f>K973*$M$4</f>
        <v>0</v>
      </c>
      <c r="N973" s="141"/>
      <c r="O973" s="261"/>
      <c r="P973" s="262">
        <f>Q973</f>
        <v>1141.8355000000001</v>
      </c>
      <c r="Q973" s="262">
        <f>IF($J973&gt;500000,(500000*0.2)-($I973+$M973),IF($J973+$F973&gt;500000,($J973*0.2)+((500000-$J973)*0.05)-($I973+$M973),IF($J973+$F973&lt;500000,(($J973*0.2)+($F973*0.05))-($I973+$M973),"n/a")))</f>
        <v>1141.8355000000001</v>
      </c>
      <c r="R973" s="34">
        <f>SUM(Q973-H973-L973)</f>
        <v>0</v>
      </c>
    </row>
    <row r="974" spans="1:18" s="149" customFormat="1" ht="27" customHeight="1" thickBot="1" x14ac:dyDescent="0.3">
      <c r="A974" s="140" t="s">
        <v>21</v>
      </c>
      <c r="B974" s="77"/>
      <c r="C974" s="141" t="s">
        <v>228</v>
      </c>
      <c r="D974" s="141" t="s">
        <v>229</v>
      </c>
      <c r="E974" s="141" t="s">
        <v>20</v>
      </c>
      <c r="F974" s="141">
        <v>24830</v>
      </c>
      <c r="G974" s="259">
        <f>F974*$G$4</f>
        <v>1241.5</v>
      </c>
      <c r="H974" s="259">
        <f>G974-I974</f>
        <v>1204.2550000000001</v>
      </c>
      <c r="I974" s="259">
        <f>G974*$I$4</f>
        <v>37.244999999999997</v>
      </c>
      <c r="J974" s="141">
        <v>0</v>
      </c>
      <c r="K974" s="259">
        <f>J974*$K$4</f>
        <v>0</v>
      </c>
      <c r="L974" s="259">
        <f>K974-M974</f>
        <v>0</v>
      </c>
      <c r="M974" s="260">
        <f>K974*$M$4</f>
        <v>0</v>
      </c>
      <c r="N974" s="141"/>
      <c r="O974" s="261"/>
      <c r="P974" s="262">
        <v>0</v>
      </c>
      <c r="Q974" s="262">
        <v>0</v>
      </c>
      <c r="R974" s="78">
        <f>SUM(Q974-H974-L974)</f>
        <v>-1204.2550000000001</v>
      </c>
    </row>
    <row r="975" spans="1:18" s="112" customFormat="1" ht="27" customHeight="1" thickBot="1" x14ac:dyDescent="0.25">
      <c r="A975" s="150" t="s">
        <v>22</v>
      </c>
      <c r="B975" s="58"/>
      <c r="C975" s="152" t="s">
        <v>228</v>
      </c>
      <c r="D975" s="152" t="s">
        <v>229</v>
      </c>
      <c r="E975" s="153" t="s">
        <v>20</v>
      </c>
      <c r="F975" s="153">
        <v>0</v>
      </c>
      <c r="G975" s="145">
        <f>F975*$G$4</f>
        <v>0</v>
      </c>
      <c r="H975" s="145">
        <f>G975-I975</f>
        <v>0</v>
      </c>
      <c r="I975" s="145">
        <f>G975*$I$4</f>
        <v>0</v>
      </c>
      <c r="J975" s="153">
        <v>0</v>
      </c>
      <c r="K975" s="145">
        <f>J975*$K$4</f>
        <v>0</v>
      </c>
      <c r="L975" s="145">
        <f>K975-M975</f>
        <v>0</v>
      </c>
      <c r="M975" s="154">
        <f>K975*$M$4</f>
        <v>0</v>
      </c>
      <c r="N975" s="109"/>
      <c r="O975" s="155"/>
      <c r="P975" s="252">
        <v>0</v>
      </c>
      <c r="Q975" s="252">
        <v>0</v>
      </c>
      <c r="R975" s="65">
        <f>SUM(Q975-H975-L975)</f>
        <v>0</v>
      </c>
    </row>
    <row r="976" spans="1:18" s="112" customFormat="1" ht="27" customHeight="1" x14ac:dyDescent="0.2">
      <c r="A976" s="87" t="s">
        <v>23</v>
      </c>
      <c r="B976" s="24"/>
      <c r="C976" s="115" t="s">
        <v>228</v>
      </c>
      <c r="D976" s="115" t="s">
        <v>229</v>
      </c>
      <c r="E976" s="109" t="s">
        <v>20</v>
      </c>
      <c r="F976" s="109">
        <v>0</v>
      </c>
      <c r="G976" s="110">
        <f>F976*$G$4</f>
        <v>0</v>
      </c>
      <c r="H976" s="110">
        <f>G976-I976</f>
        <v>0</v>
      </c>
      <c r="I976" s="110">
        <f>G976*$I$4</f>
        <v>0</v>
      </c>
      <c r="J976" s="109">
        <v>0</v>
      </c>
      <c r="K976" s="110">
        <f>J976*$K$4</f>
        <v>0</v>
      </c>
      <c r="L976" s="110">
        <f>K976-M976</f>
        <v>0</v>
      </c>
      <c r="M976" s="111">
        <f>K976*$M$4</f>
        <v>0</v>
      </c>
      <c r="N976" s="109"/>
      <c r="O976" s="123"/>
      <c r="P976" s="212">
        <v>0</v>
      </c>
      <c r="Q976" s="212">
        <v>0</v>
      </c>
      <c r="R976" s="34">
        <f>SUM(Q976-H976-L976)</f>
        <v>0</v>
      </c>
    </row>
    <row r="977" spans="1:18" s="112" customFormat="1" ht="27" customHeight="1" x14ac:dyDescent="0.2">
      <c r="A977" s="151" t="s">
        <v>24</v>
      </c>
      <c r="B977" s="22"/>
      <c r="C977" s="151" t="s">
        <v>228</v>
      </c>
      <c r="D977" s="151" t="s">
        <v>229</v>
      </c>
      <c r="E977" s="151"/>
      <c r="F977" s="156">
        <f t="shared" ref="F977:M977" si="206">SUM(F973:F976)</f>
        <v>48373</v>
      </c>
      <c r="G977" s="275">
        <f t="shared" si="206"/>
        <v>2418.65</v>
      </c>
      <c r="H977" s="157">
        <f t="shared" si="206"/>
        <v>2346.0905000000002</v>
      </c>
      <c r="I977" s="275">
        <f t="shared" si="206"/>
        <v>72.5595</v>
      </c>
      <c r="J977" s="156">
        <f t="shared" si="206"/>
        <v>0</v>
      </c>
      <c r="K977" s="157">
        <f t="shared" si="206"/>
        <v>0</v>
      </c>
      <c r="L977" s="157">
        <f t="shared" si="206"/>
        <v>0</v>
      </c>
      <c r="M977" s="158">
        <f t="shared" si="206"/>
        <v>0</v>
      </c>
      <c r="N977" s="120"/>
      <c r="O977" s="159"/>
      <c r="P977" s="157">
        <f>SUM(P973:P976)</f>
        <v>1141.8355000000001</v>
      </c>
      <c r="Q977" s="157"/>
      <c r="R977" s="23">
        <f>SUM(R974:R976)</f>
        <v>-1204.2550000000001</v>
      </c>
    </row>
    <row r="978" spans="1:18" s="28" customFormat="1" ht="4.1500000000000004" customHeight="1" x14ac:dyDescent="0.2">
      <c r="A978" s="68"/>
      <c r="B978" s="60"/>
      <c r="C978" s="70"/>
      <c r="D978" s="70"/>
      <c r="E978" s="70"/>
      <c r="F978" s="70"/>
      <c r="G978" s="71"/>
      <c r="H978" s="71"/>
      <c r="I978" s="71"/>
      <c r="J978" s="70"/>
      <c r="K978" s="71"/>
      <c r="L978" s="71"/>
      <c r="M978" s="71"/>
      <c r="N978" s="38"/>
      <c r="O978" s="35"/>
      <c r="P978" s="73">
        <v>0</v>
      </c>
      <c r="Q978" s="74"/>
      <c r="R978" s="69"/>
    </row>
    <row r="979" spans="1:18" s="149" customFormat="1" ht="27" customHeight="1" x14ac:dyDescent="0.25">
      <c r="A979" s="140" t="s">
        <v>19</v>
      </c>
      <c r="B979" s="77"/>
      <c r="C979" s="141" t="s">
        <v>230</v>
      </c>
      <c r="D979" s="141" t="s">
        <v>231</v>
      </c>
      <c r="E979" s="141" t="s">
        <v>20</v>
      </c>
      <c r="F979" s="141">
        <v>1153</v>
      </c>
      <c r="G979" s="259">
        <f>F979*$G$4</f>
        <v>57.650000000000006</v>
      </c>
      <c r="H979" s="259">
        <f>G979-I979</f>
        <v>57.650000000000006</v>
      </c>
      <c r="I979" s="259">
        <v>0</v>
      </c>
      <c r="J979" s="141">
        <v>0</v>
      </c>
      <c r="K979" s="259">
        <f>J979*$K$4</f>
        <v>0</v>
      </c>
      <c r="L979" s="259">
        <f>K979-M979</f>
        <v>0</v>
      </c>
      <c r="M979" s="260">
        <f>K979*$M$4</f>
        <v>0</v>
      </c>
      <c r="N979" s="141"/>
      <c r="O979" s="261"/>
      <c r="P979" s="262">
        <f>Q979</f>
        <v>57.650000000000006</v>
      </c>
      <c r="Q979" s="262">
        <f>IF($J979&gt;500000,(500000*0.2)-($I979+$M979),IF($J979+$F979&gt;500000,($J979*0.2)+((500000-$J979)*0.05)-($I979+$M979),IF($J979+$F979&lt;500000,(($J979*0.2)+($F979*0.05))-($I979+$M979),"n/a")))</f>
        <v>57.650000000000006</v>
      </c>
      <c r="R979" s="78">
        <f>SUM(Q979-H979-L979)</f>
        <v>0</v>
      </c>
    </row>
    <row r="980" spans="1:18" s="112" customFormat="1" ht="27" customHeight="1" x14ac:dyDescent="0.25">
      <c r="A980" s="303" t="s">
        <v>21</v>
      </c>
      <c r="B980" s="304"/>
      <c r="C980" s="305" t="s">
        <v>230</v>
      </c>
      <c r="D980" s="305" t="s">
        <v>231</v>
      </c>
      <c r="E980" s="137" t="s">
        <v>20</v>
      </c>
      <c r="F980" s="137">
        <v>1802</v>
      </c>
      <c r="G980" s="306">
        <f>F980*$G$4</f>
        <v>90.100000000000009</v>
      </c>
      <c r="H980" s="306">
        <f>G980-I980</f>
        <v>90.100000000000009</v>
      </c>
      <c r="I980" s="306">
        <v>0</v>
      </c>
      <c r="J980" s="137">
        <v>0</v>
      </c>
      <c r="K980" s="306">
        <f>J980*$K$4</f>
        <v>0</v>
      </c>
      <c r="L980" s="306">
        <f>K980-M980</f>
        <v>0</v>
      </c>
      <c r="M980" s="307">
        <f>K980*$M$4</f>
        <v>0</v>
      </c>
      <c r="N980" s="137"/>
      <c r="P980" s="308">
        <v>0</v>
      </c>
      <c r="Q980" s="308">
        <v>0</v>
      </c>
      <c r="R980" s="309">
        <f>SUM(Q980-H980-L980)</f>
        <v>-90.100000000000009</v>
      </c>
    </row>
    <row r="981" spans="1:18" s="311" customFormat="1" ht="27" customHeight="1" x14ac:dyDescent="0.2">
      <c r="A981" s="86" t="s">
        <v>22</v>
      </c>
      <c r="B981" s="24"/>
      <c r="C981" s="114" t="s">
        <v>230</v>
      </c>
      <c r="D981" s="114" t="s">
        <v>231</v>
      </c>
      <c r="E981" s="109" t="s">
        <v>20</v>
      </c>
      <c r="F981" s="109">
        <v>0</v>
      </c>
      <c r="G981" s="110">
        <f>F981*$G$4</f>
        <v>0</v>
      </c>
      <c r="H981" s="110">
        <f>G981-I981</f>
        <v>0</v>
      </c>
      <c r="I981" s="110">
        <f>G981*$I$4</f>
        <v>0</v>
      </c>
      <c r="J981" s="109">
        <v>0</v>
      </c>
      <c r="K981" s="110">
        <f>J981*$K$4</f>
        <v>0</v>
      </c>
      <c r="L981" s="110">
        <f>K981-M981</f>
        <v>0</v>
      </c>
      <c r="M981" s="110">
        <f>K981*$M$4</f>
        <v>0</v>
      </c>
      <c r="N981" s="109"/>
      <c r="O981" s="132"/>
      <c r="P981" s="212">
        <v>0</v>
      </c>
      <c r="Q981" s="212">
        <v>0</v>
      </c>
      <c r="R981" s="34">
        <f>SUM(Q981-H981-L981)</f>
        <v>0</v>
      </c>
    </row>
    <row r="982" spans="1:18" s="112" customFormat="1" ht="27" customHeight="1" x14ac:dyDescent="0.2">
      <c r="A982" s="207" t="s">
        <v>23</v>
      </c>
      <c r="B982" s="25"/>
      <c r="C982" s="208" t="s">
        <v>230</v>
      </c>
      <c r="D982" s="208" t="s">
        <v>231</v>
      </c>
      <c r="E982" s="209" t="s">
        <v>20</v>
      </c>
      <c r="F982" s="209">
        <v>0</v>
      </c>
      <c r="G982" s="210">
        <f>F982*$G$4</f>
        <v>0</v>
      </c>
      <c r="H982" s="210">
        <f>G982-I982</f>
        <v>0</v>
      </c>
      <c r="I982" s="210">
        <f>G982*$I$4</f>
        <v>0</v>
      </c>
      <c r="J982" s="209">
        <v>0</v>
      </c>
      <c r="K982" s="210">
        <f>J982*$K$4</f>
        <v>0</v>
      </c>
      <c r="L982" s="210">
        <f>K982-M982</f>
        <v>0</v>
      </c>
      <c r="M982" s="211">
        <f>K982*$M$4</f>
        <v>0</v>
      </c>
      <c r="N982" s="209"/>
      <c r="O982" s="123"/>
      <c r="P982" s="255">
        <v>0</v>
      </c>
      <c r="Q982" s="255">
        <v>0</v>
      </c>
      <c r="R982" s="310">
        <f>SUM(Q982-H982-L982)</f>
        <v>0</v>
      </c>
    </row>
    <row r="983" spans="1:18" s="112" customFormat="1" ht="27" customHeight="1" x14ac:dyDescent="0.2">
      <c r="A983" s="151" t="s">
        <v>24</v>
      </c>
      <c r="B983" s="22"/>
      <c r="C983" s="151" t="s">
        <v>230</v>
      </c>
      <c r="D983" s="151" t="s">
        <v>231</v>
      </c>
      <c r="E983" s="151"/>
      <c r="F983" s="156">
        <f t="shared" ref="F983:M983" si="207">SUM(F979:F982)</f>
        <v>2955</v>
      </c>
      <c r="G983" s="157">
        <f t="shared" si="207"/>
        <v>147.75</v>
      </c>
      <c r="H983" s="157">
        <f t="shared" si="207"/>
        <v>147.75</v>
      </c>
      <c r="I983" s="157">
        <f t="shared" si="207"/>
        <v>0</v>
      </c>
      <c r="J983" s="156">
        <f t="shared" si="207"/>
        <v>0</v>
      </c>
      <c r="K983" s="157">
        <f t="shared" si="207"/>
        <v>0</v>
      </c>
      <c r="L983" s="157">
        <f t="shared" si="207"/>
        <v>0</v>
      </c>
      <c r="M983" s="158">
        <f t="shared" si="207"/>
        <v>0</v>
      </c>
      <c r="N983" s="120"/>
      <c r="O983" s="159"/>
      <c r="P983" s="157">
        <f>SUM(P979:P982)</f>
        <v>57.650000000000006</v>
      </c>
      <c r="Q983" s="157"/>
      <c r="R983" s="23">
        <f>SUM(R980:R982)</f>
        <v>-90.100000000000009</v>
      </c>
    </row>
    <row r="984" spans="1:18" s="28" customFormat="1" ht="4.1500000000000004" customHeight="1" x14ac:dyDescent="0.2">
      <c r="A984" s="68"/>
      <c r="B984" s="60"/>
      <c r="C984" s="70"/>
      <c r="D984" s="70"/>
      <c r="E984" s="70"/>
      <c r="F984" s="70"/>
      <c r="G984" s="71"/>
      <c r="H984" s="71"/>
      <c r="I984" s="71"/>
      <c r="J984" s="70"/>
      <c r="K984" s="71"/>
      <c r="L984" s="71"/>
      <c r="M984" s="71"/>
      <c r="N984" s="38"/>
      <c r="O984" s="35"/>
      <c r="P984" s="73"/>
      <c r="Q984" s="74"/>
      <c r="R984" s="69"/>
    </row>
    <row r="985" spans="1:18" s="149" customFormat="1" ht="27" customHeight="1" x14ac:dyDescent="0.25">
      <c r="A985" s="140" t="s">
        <v>19</v>
      </c>
      <c r="B985" s="24"/>
      <c r="C985" s="141" t="s">
        <v>350</v>
      </c>
      <c r="D985" s="141" t="s">
        <v>330</v>
      </c>
      <c r="E985" s="141" t="s">
        <v>20</v>
      </c>
      <c r="F985" s="141">
        <v>1782.53</v>
      </c>
      <c r="G985" s="259">
        <f>F985*$G$4</f>
        <v>89.126500000000007</v>
      </c>
      <c r="H985" s="259">
        <f>G985-I985</f>
        <v>86.452705000000009</v>
      </c>
      <c r="I985" s="259">
        <f>G985*$I$4</f>
        <v>2.6737950000000001</v>
      </c>
      <c r="J985" s="141">
        <v>0</v>
      </c>
      <c r="K985" s="259">
        <f>J985*$K$4</f>
        <v>0</v>
      </c>
      <c r="L985" s="259">
        <f>K985-M985</f>
        <v>0</v>
      </c>
      <c r="M985" s="260">
        <f>K985*$M$4</f>
        <v>0</v>
      </c>
      <c r="N985" s="141"/>
      <c r="O985" s="261"/>
      <c r="P985" s="262">
        <f>Q985</f>
        <v>86.452705000000009</v>
      </c>
      <c r="Q985" s="262">
        <f>IF($J985&gt;500000,(500000*0.2)-($I985+$M985),IF($J985+$F985&gt;500000,($J985*0.2)+((500000-$J985)*0.05)-($I985+$M985),IF($J985+$F985&lt;500000,(($J985*0.2)+($F985*0.05))-($I985+$M985),"n/a")))</f>
        <v>86.452705000000009</v>
      </c>
      <c r="R985" s="34">
        <f>SUM(Q985-H985-L985)</f>
        <v>0</v>
      </c>
    </row>
    <row r="986" spans="1:18" s="149" customFormat="1" ht="27" customHeight="1" thickBot="1" x14ac:dyDescent="0.3">
      <c r="A986" s="140" t="s">
        <v>21</v>
      </c>
      <c r="B986" s="77"/>
      <c r="C986" s="141" t="s">
        <v>350</v>
      </c>
      <c r="D986" s="141" t="s">
        <v>330</v>
      </c>
      <c r="E986" s="141" t="s">
        <v>20</v>
      </c>
      <c r="F986" s="141">
        <v>5267.98</v>
      </c>
      <c r="G986" s="259">
        <f>F986*$G$4</f>
        <v>263.399</v>
      </c>
      <c r="H986" s="259">
        <f>G986-I986</f>
        <v>255.49703</v>
      </c>
      <c r="I986" s="259">
        <f>G986*$I$4</f>
        <v>7.9019699999999995</v>
      </c>
      <c r="J986" s="141">
        <v>0</v>
      </c>
      <c r="K986" s="259">
        <f>J986*$K$4</f>
        <v>0</v>
      </c>
      <c r="L986" s="259">
        <f>K986-M986</f>
        <v>0</v>
      </c>
      <c r="M986" s="260">
        <f>K986*$M$4</f>
        <v>0</v>
      </c>
      <c r="N986" s="141"/>
      <c r="P986" s="262">
        <f>Q986-Q985</f>
        <v>255.49702999999997</v>
      </c>
      <c r="Q986" s="262">
        <f>IF(SUM($J985:$J986)&gt;500000,(500000*0.2)-((SUM($I985:$I986)+SUM($M985:$M986))),IF(SUM($J985:$J986)+SUM($F985:$F986)&gt;500000,(SUM($J985:$J986)*0.2)+((500000-SUM($J985:$J986))*0.05)-(SUM($I985:$I986)+SUM($M985:$M986)),IF(SUM($J985:$J986)+SUM($F985:$F986)&lt;500000,((SUM($J985:$J986)*0.2)+(SUM($F985:$F986)*0.05))-(SUM($I985:$I986)+SUM($M985:$M986)),"n/a")))</f>
        <v>341.94973499999998</v>
      </c>
      <c r="R986" s="78">
        <f>SUM(Q986-H986-L986)</f>
        <v>86.45270499999998</v>
      </c>
    </row>
    <row r="987" spans="1:18" s="112" customFormat="1" ht="27" customHeight="1" thickBot="1" x14ac:dyDescent="0.25">
      <c r="A987" s="219" t="s">
        <v>22</v>
      </c>
      <c r="B987" s="58"/>
      <c r="C987" s="152" t="s">
        <v>350</v>
      </c>
      <c r="D987" s="152" t="s">
        <v>330</v>
      </c>
      <c r="E987" s="153" t="s">
        <v>20</v>
      </c>
      <c r="F987" s="153">
        <v>0</v>
      </c>
      <c r="G987" s="145">
        <f>F987*$G$4</f>
        <v>0</v>
      </c>
      <c r="H987" s="145">
        <f>G987-I987</f>
        <v>0</v>
      </c>
      <c r="I987" s="145">
        <f>G987*$I$4</f>
        <v>0</v>
      </c>
      <c r="J987" s="153">
        <v>0</v>
      </c>
      <c r="K987" s="145">
        <f>J987*$K$4</f>
        <v>0</v>
      </c>
      <c r="L987" s="145">
        <f>K987-M987</f>
        <v>0</v>
      </c>
      <c r="M987" s="154">
        <f>K987*$M$4</f>
        <v>0</v>
      </c>
      <c r="N987" s="109"/>
      <c r="O987" s="155"/>
      <c r="P987" s="252">
        <f>Q987-Q986</f>
        <v>0</v>
      </c>
      <c r="Q987" s="252">
        <f>IF(SUM($J985:$J987)&gt;500000,(500000*0.2)-((SUM($I985:$I987)+SUM($M985:$M987))),IF(SUM($J985:$J987)+SUM($F985:$F987)&gt;500000,(SUM($J985:$J987)*0.2)+((500000-SUM($J985:$J987))*0.05)-(SUM($I985:$I987)+SUM($M985:$M987)),IF(SUM($J985:$J987)+SUM($F985:$F987)&lt;500000,((SUM($J985:$J987)*0.2)+(SUM($F985:$F987)*0.05))-(SUM($I985:$I987)+SUM($M985:$M987)),"n/a")))</f>
        <v>341.94973499999998</v>
      </c>
      <c r="R987" s="65">
        <f>SUM(Q987-H987-L987)</f>
        <v>341.94973499999998</v>
      </c>
    </row>
    <row r="988" spans="1:18" s="112" customFormat="1" ht="27" customHeight="1" x14ac:dyDescent="0.2">
      <c r="A988" s="87" t="s">
        <v>23</v>
      </c>
      <c r="B988" s="24"/>
      <c r="C988" s="115" t="s">
        <v>350</v>
      </c>
      <c r="D988" s="115" t="s">
        <v>330</v>
      </c>
      <c r="E988" s="109" t="s">
        <v>20</v>
      </c>
      <c r="F988" s="109">
        <v>0</v>
      </c>
      <c r="G988" s="110">
        <f>F988*$G$4</f>
        <v>0</v>
      </c>
      <c r="H988" s="110">
        <f>G988-I988</f>
        <v>0</v>
      </c>
      <c r="I988" s="110">
        <f>G988*$I$4</f>
        <v>0</v>
      </c>
      <c r="J988" s="109">
        <v>0</v>
      </c>
      <c r="K988" s="110">
        <f>J988*$K$4</f>
        <v>0</v>
      </c>
      <c r="L988" s="110">
        <f>K988-M988</f>
        <v>0</v>
      </c>
      <c r="M988" s="111">
        <f>K988*$M$4</f>
        <v>0</v>
      </c>
      <c r="N988" s="109"/>
      <c r="O988" s="123"/>
      <c r="P988" s="212">
        <f>Q988-Q990</f>
        <v>255.49703</v>
      </c>
      <c r="Q988" s="212">
        <f>IF(SUM($J986:$J988)&gt;500000,(500000*0.2)-((SUM($I986:$I988)+SUM($M986:$M988))),IF(SUM($J986:$J988)+SUM($F986:$F988)&gt;500000,(SUM($J986:$J988)*0.2)+((500000-SUM($J986:$J988))*0.05)-(SUM($I986:$I988)+SUM($M986:$M988)),IF(SUM($J986:$J988)+SUM($F986:$F988)&lt;500000,((SUM($J986:$J988)*0.2)+(SUM($F986:$F988)*0.05))-(SUM($I986:$I988)+SUM($M986:$M988)),"n/a")))</f>
        <v>255.49703</v>
      </c>
      <c r="R988" s="34">
        <f>SUM(Q988-H988-L988)</f>
        <v>255.49703</v>
      </c>
    </row>
    <row r="989" spans="1:18" s="112" customFormat="1" ht="27" customHeight="1" x14ac:dyDescent="0.2">
      <c r="A989" s="151" t="s">
        <v>24</v>
      </c>
      <c r="B989" s="22"/>
      <c r="C989" s="151" t="s">
        <v>350</v>
      </c>
      <c r="D989" s="151" t="s">
        <v>330</v>
      </c>
      <c r="E989" s="151"/>
      <c r="F989" s="156">
        <f t="shared" ref="F989:M989" si="208">SUM(F985:F988)</f>
        <v>7050.5099999999993</v>
      </c>
      <c r="G989" s="157">
        <f t="shared" si="208"/>
        <v>352.52550000000002</v>
      </c>
      <c r="H989" s="157">
        <f t="shared" si="208"/>
        <v>341.94973500000003</v>
      </c>
      <c r="I989" s="157">
        <f t="shared" si="208"/>
        <v>10.575765000000001</v>
      </c>
      <c r="J989" s="156">
        <f t="shared" si="208"/>
        <v>0</v>
      </c>
      <c r="K989" s="157">
        <f t="shared" si="208"/>
        <v>0</v>
      </c>
      <c r="L989" s="157">
        <f t="shared" si="208"/>
        <v>0</v>
      </c>
      <c r="M989" s="158">
        <f t="shared" si="208"/>
        <v>0</v>
      </c>
      <c r="N989" s="120"/>
      <c r="O989" s="159"/>
      <c r="P989" s="157">
        <f>SUM(P985:P988)</f>
        <v>597.44676499999991</v>
      </c>
      <c r="Q989" s="157"/>
      <c r="R989" s="23">
        <f>SUM(R986:R988)</f>
        <v>683.89946999999995</v>
      </c>
    </row>
    <row r="990" spans="1:18" s="28" customFormat="1" ht="4.1500000000000004" customHeight="1" x14ac:dyDescent="0.2">
      <c r="A990" s="68"/>
      <c r="B990" s="60"/>
      <c r="C990" s="70"/>
      <c r="D990" s="70"/>
      <c r="E990" s="70"/>
      <c r="F990" s="70"/>
      <c r="G990" s="71"/>
      <c r="H990" s="71"/>
      <c r="I990" s="71"/>
      <c r="J990" s="70"/>
      <c r="K990" s="71"/>
      <c r="L990" s="71"/>
      <c r="M990" s="71"/>
      <c r="N990" s="38"/>
      <c r="O990" s="35"/>
      <c r="P990" s="73"/>
      <c r="Q990" s="74"/>
      <c r="R990" s="69"/>
    </row>
    <row r="991" spans="1:18" s="149" customFormat="1" ht="27" customHeight="1" x14ac:dyDescent="0.25">
      <c r="A991" s="140" t="s">
        <v>19</v>
      </c>
      <c r="B991" s="24"/>
      <c r="C991" s="141" t="s">
        <v>232</v>
      </c>
      <c r="D991" s="141" t="s">
        <v>233</v>
      </c>
      <c r="E991" s="141" t="s">
        <v>20</v>
      </c>
      <c r="F991" s="141">
        <v>8153.07</v>
      </c>
      <c r="G991" s="259">
        <f>F991*$G$4</f>
        <v>407.65350000000001</v>
      </c>
      <c r="H991" s="259">
        <f>G991-I991</f>
        <v>395.42389500000002</v>
      </c>
      <c r="I991" s="259">
        <f>G991*$I$4</f>
        <v>12.229604999999999</v>
      </c>
      <c r="J991" s="141">
        <v>0</v>
      </c>
      <c r="K991" s="259">
        <f>J991*$K$4</f>
        <v>0</v>
      </c>
      <c r="L991" s="259">
        <f>K991-M991</f>
        <v>0</v>
      </c>
      <c r="M991" s="260">
        <f>K991*$M$4</f>
        <v>0</v>
      </c>
      <c r="N991" s="141"/>
      <c r="O991" s="261"/>
      <c r="P991" s="262">
        <f>Q991</f>
        <v>395.42389500000002</v>
      </c>
      <c r="Q991" s="262">
        <f>IF($J991&gt;500000,(500000*0.2)-($I991+$M991),IF($J991+$F991&gt;500000,($J991*0.2)+((500000-$J991)*0.05)-($I991+$M991),IF($J991+$F991&lt;500000,(($J991*0.2)+($F991*0.05))-($I991+$M991),"n/a")))</f>
        <v>395.42389500000002</v>
      </c>
      <c r="R991" s="34">
        <f>SUM(Q991-H991-L991)</f>
        <v>0</v>
      </c>
    </row>
    <row r="992" spans="1:18" s="149" customFormat="1" ht="27" customHeight="1" thickBot="1" x14ac:dyDescent="0.3">
      <c r="A992" s="140" t="s">
        <v>21</v>
      </c>
      <c r="B992" s="77"/>
      <c r="C992" s="141" t="s">
        <v>232</v>
      </c>
      <c r="D992" s="141" t="s">
        <v>233</v>
      </c>
      <c r="E992" s="141" t="s">
        <v>20</v>
      </c>
      <c r="F992" s="141">
        <v>13514.9</v>
      </c>
      <c r="G992" s="259">
        <f>F992*$G$4</f>
        <v>675.745</v>
      </c>
      <c r="H992" s="259">
        <f>G992-I992</f>
        <v>655.47265000000004</v>
      </c>
      <c r="I992" s="259">
        <f>G992*$I$4</f>
        <v>20.272349999999999</v>
      </c>
      <c r="J992" s="141">
        <v>0</v>
      </c>
      <c r="K992" s="259">
        <f>J992*$K$4</f>
        <v>0</v>
      </c>
      <c r="L992" s="259">
        <f>K992-M992</f>
        <v>0</v>
      </c>
      <c r="M992" s="260">
        <f>K992*$M$4</f>
        <v>0</v>
      </c>
      <c r="N992" s="141"/>
      <c r="P992" s="262">
        <f>Q992-Q991</f>
        <v>655.47265000000004</v>
      </c>
      <c r="Q992" s="262">
        <f>IF(SUM($J991:$J992)&gt;500000,(500000*0.2)-((SUM($I991:$I992)+SUM($M991:$M992))),IF(SUM($J991:$J992)+SUM($F991:$F992)&gt;500000,(SUM($J991:$J992)*0.2)+((500000-SUM($J991:$J992))*0.05)-(SUM($I991:$I992)+SUM($M991:$M992)),IF(SUM($J991:$J992)+SUM($F991:$F992)&lt;500000,((SUM($J991:$J992)*0.2)+(SUM($F991:$F992)*0.05))-(SUM($I991:$I992)+SUM($M991:$M992)),"n/a")))</f>
        <v>1050.8965450000001</v>
      </c>
      <c r="R992" s="78">
        <f>SUM(Q992-H992-L992)</f>
        <v>395.42389500000002</v>
      </c>
    </row>
    <row r="993" spans="1:18" s="112" customFormat="1" ht="27" customHeight="1" thickBot="1" x14ac:dyDescent="0.25">
      <c r="A993" s="150" t="s">
        <v>22</v>
      </c>
      <c r="B993" s="58"/>
      <c r="C993" s="152" t="s">
        <v>232</v>
      </c>
      <c r="D993" s="152" t="s">
        <v>233</v>
      </c>
      <c r="E993" s="153" t="s">
        <v>20</v>
      </c>
      <c r="F993" s="153">
        <v>0</v>
      </c>
      <c r="G993" s="145">
        <f>F993*$G$4</f>
        <v>0</v>
      </c>
      <c r="H993" s="145">
        <f>G993-I993</f>
        <v>0</v>
      </c>
      <c r="I993" s="145">
        <f>G993*$I$4</f>
        <v>0</v>
      </c>
      <c r="J993" s="153">
        <v>0</v>
      </c>
      <c r="K993" s="145">
        <f>J993*$K$4</f>
        <v>0</v>
      </c>
      <c r="L993" s="145">
        <f>K993-M993</f>
        <v>0</v>
      </c>
      <c r="M993" s="154">
        <f>K993*$M$4</f>
        <v>0</v>
      </c>
      <c r="N993" s="109"/>
      <c r="O993" s="155"/>
      <c r="P993" s="252">
        <f>Q993-Q992</f>
        <v>0</v>
      </c>
      <c r="Q993" s="252">
        <f>IF(SUM($J991:$J993)&gt;500000,(500000*0.2)-((SUM($I991:$I993)+SUM($M991:$M993))),IF(SUM($J991:$J993)+SUM($F991:$F993)&gt;500000,(SUM($J991:$J993)*0.2)+((500000-SUM($J991:$J993))*0.05)-(SUM($I991:$I993)+SUM($M991:$M993)),IF(SUM($J991:$J993)+SUM($F991:$F993)&lt;500000,((SUM($J991:$J993)*0.2)+(SUM($F991:$F993)*0.05))-(SUM($I991:$I993)+SUM($M991:$M993)),"n/a")))</f>
        <v>1050.8965450000001</v>
      </c>
      <c r="R993" s="65">
        <f>SUM(Q993-H993-L993)</f>
        <v>1050.8965450000001</v>
      </c>
    </row>
    <row r="994" spans="1:18" s="112" customFormat="1" ht="27" customHeight="1" x14ac:dyDescent="0.2">
      <c r="A994" s="87" t="s">
        <v>23</v>
      </c>
      <c r="B994" s="24"/>
      <c r="C994" s="115" t="s">
        <v>232</v>
      </c>
      <c r="D994" s="115" t="s">
        <v>233</v>
      </c>
      <c r="E994" s="109" t="s">
        <v>20</v>
      </c>
      <c r="F994" s="109">
        <v>0</v>
      </c>
      <c r="G994" s="110">
        <f>F994*$G$4</f>
        <v>0</v>
      </c>
      <c r="H994" s="110">
        <f>G994-I994</f>
        <v>0</v>
      </c>
      <c r="I994" s="110">
        <f>G994*$I$4</f>
        <v>0</v>
      </c>
      <c r="J994" s="109">
        <v>0</v>
      </c>
      <c r="K994" s="110">
        <f>J994*$K$4</f>
        <v>0</v>
      </c>
      <c r="L994" s="110">
        <f>K994-M994</f>
        <v>0</v>
      </c>
      <c r="M994" s="111">
        <f>K994*$M$4</f>
        <v>0</v>
      </c>
      <c r="N994" s="109"/>
      <c r="O994" s="123"/>
      <c r="P994" s="212">
        <f>Q994-Q996</f>
        <v>655.47265000000004</v>
      </c>
      <c r="Q994" s="212">
        <f>IF(SUM($J992:$J994)&gt;500000,(500000*0.2)-((SUM($I992:$I994)+SUM($M992:$M994))),IF(SUM($J992:$J994)+SUM($F992:$F994)&gt;500000,(SUM($J992:$J994)*0.2)+((500000-SUM($J992:$J994))*0.05)-(SUM($I992:$I994)+SUM($M992:$M994)),IF(SUM($J992:$J994)+SUM($F992:$F994)&lt;500000,((SUM($J992:$J994)*0.2)+(SUM($F992:$F994)*0.05))-(SUM($I992:$I994)+SUM($M992:$M994)),"n/a")))</f>
        <v>655.47265000000004</v>
      </c>
      <c r="R994" s="34">
        <f>SUM(Q994-H994-L994)</f>
        <v>655.47265000000004</v>
      </c>
    </row>
    <row r="995" spans="1:18" s="112" customFormat="1" ht="27" customHeight="1" x14ac:dyDescent="0.2">
      <c r="A995" s="151" t="s">
        <v>24</v>
      </c>
      <c r="B995" s="22"/>
      <c r="C995" s="151" t="s">
        <v>232</v>
      </c>
      <c r="D995" s="151" t="s">
        <v>233</v>
      </c>
      <c r="E995" s="151"/>
      <c r="F995" s="156">
        <f t="shared" ref="F995:M995" si="209">SUM(F991:F994)</f>
        <v>21667.97</v>
      </c>
      <c r="G995" s="157">
        <f t="shared" si="209"/>
        <v>1083.3985</v>
      </c>
      <c r="H995" s="157">
        <f t="shared" si="209"/>
        <v>1050.8965450000001</v>
      </c>
      <c r="I995" s="157">
        <f t="shared" si="209"/>
        <v>32.501954999999995</v>
      </c>
      <c r="J995" s="156">
        <f t="shared" si="209"/>
        <v>0</v>
      </c>
      <c r="K995" s="157">
        <f t="shared" si="209"/>
        <v>0</v>
      </c>
      <c r="L995" s="157">
        <f t="shared" si="209"/>
        <v>0</v>
      </c>
      <c r="M995" s="158">
        <f t="shared" si="209"/>
        <v>0</v>
      </c>
      <c r="N995" s="120"/>
      <c r="O995" s="159"/>
      <c r="P995" s="157">
        <f>SUM(P991:P994)</f>
        <v>1706.3691950000002</v>
      </c>
      <c r="Q995" s="157"/>
      <c r="R995" s="23">
        <f>SUM(R992:R994)</f>
        <v>2101.7930900000001</v>
      </c>
    </row>
    <row r="996" spans="1:18" s="28" customFormat="1" ht="4.1500000000000004" customHeight="1" x14ac:dyDescent="0.2">
      <c r="A996" s="68"/>
      <c r="B996" s="60"/>
      <c r="C996" s="70"/>
      <c r="D996" s="70"/>
      <c r="E996" s="70"/>
      <c r="F996" s="70"/>
      <c r="G996" s="71"/>
      <c r="H996" s="71"/>
      <c r="I996" s="71"/>
      <c r="J996" s="70"/>
      <c r="K996" s="71"/>
      <c r="L996" s="71"/>
      <c r="M996" s="71"/>
      <c r="N996" s="38"/>
      <c r="O996" s="35"/>
      <c r="P996" s="73"/>
      <c r="Q996" s="74"/>
      <c r="R996" s="69"/>
    </row>
    <row r="997" spans="1:18" s="149" customFormat="1" ht="27" customHeight="1" x14ac:dyDescent="0.25">
      <c r="A997" s="140" t="s">
        <v>19</v>
      </c>
      <c r="B997" s="77"/>
      <c r="C997" s="141" t="s">
        <v>234</v>
      </c>
      <c r="D997" s="141" t="s">
        <v>235</v>
      </c>
      <c r="E997" s="141" t="s">
        <v>20</v>
      </c>
      <c r="F997" s="141">
        <v>4126</v>
      </c>
      <c r="G997" s="259">
        <f>F997*$G$4</f>
        <v>206.3</v>
      </c>
      <c r="H997" s="259">
        <f>G997-I997</f>
        <v>206.3</v>
      </c>
      <c r="I997" s="259">
        <v>0</v>
      </c>
      <c r="J997" s="141">
        <v>0</v>
      </c>
      <c r="K997" s="259">
        <f>J997*$K$4</f>
        <v>0</v>
      </c>
      <c r="L997" s="259">
        <f>K997-M997</f>
        <v>0</v>
      </c>
      <c r="M997" s="260">
        <f>K997*$M$4</f>
        <v>0</v>
      </c>
      <c r="N997" s="141"/>
      <c r="O997" s="261"/>
      <c r="P997" s="262">
        <f>Q997</f>
        <v>206.3</v>
      </c>
      <c r="Q997" s="262">
        <f>IF($J997&gt;500000,(500000*0.2)-($I997+$M997),IF($J997+$F997&gt;500000,($J997*0.2)+((500000-$J997)*0.05)-($I997+$M997),IF($J997+$F997&lt;500000,(($J997*0.2)+($F997*0.05))-($I997+$M997),"n/a")))</f>
        <v>206.3</v>
      </c>
      <c r="R997" s="78">
        <f>SUM(Q997-H997-L997)</f>
        <v>0</v>
      </c>
    </row>
    <row r="998" spans="1:18" s="112" customFormat="1" ht="27" customHeight="1" thickBot="1" x14ac:dyDescent="0.25">
      <c r="A998" s="85" t="s">
        <v>21</v>
      </c>
      <c r="B998" s="24"/>
      <c r="C998" s="113" t="s">
        <v>234</v>
      </c>
      <c r="D998" s="113" t="s">
        <v>235</v>
      </c>
      <c r="E998" s="109" t="s">
        <v>20</v>
      </c>
      <c r="F998" s="109">
        <v>0</v>
      </c>
      <c r="G998" s="110">
        <f>F998*$G$4</f>
        <v>0</v>
      </c>
      <c r="H998" s="110">
        <f>G998-I998</f>
        <v>0</v>
      </c>
      <c r="I998" s="110">
        <f>G998*$I$4</f>
        <v>0</v>
      </c>
      <c r="J998" s="109">
        <v>0</v>
      </c>
      <c r="K998" s="110">
        <f>J998*$K$4</f>
        <v>0</v>
      </c>
      <c r="L998" s="110">
        <f>K998-M998</f>
        <v>0</v>
      </c>
      <c r="M998" s="111">
        <f>K998*$M$4</f>
        <v>0</v>
      </c>
      <c r="N998" s="109"/>
      <c r="O998" s="123"/>
      <c r="P998" s="212">
        <f>Q998-Q997</f>
        <v>0</v>
      </c>
      <c r="Q998" s="212">
        <f>IF(SUM($J997:$J998)&gt;500000,(500000*0.2)-((SUM($I997:$I998)+SUM($M997:$M998))),IF(SUM($J997:$J998)+SUM($F997:$F998)&gt;500000,(SUM($J997:$J998)*0.2)+((500000-SUM($J997:$J998))*0.05)-(SUM($I997:$I998)+SUM($M997:$M998)),IF(SUM($J997:$J998)+SUM($F997:$F998)&lt;500000,((SUM($J997:$J998)*0.2)+(SUM($F997:$F998)*0.05))-(SUM($I997:$I998)+SUM($M997:$M998)),"n/a")))</f>
        <v>206.3</v>
      </c>
      <c r="R998" s="34">
        <f>SUM(Q998-H998-L998)</f>
        <v>206.3</v>
      </c>
    </row>
    <row r="999" spans="1:18" s="112" customFormat="1" ht="27" customHeight="1" thickBot="1" x14ac:dyDescent="0.25">
      <c r="A999" s="150" t="s">
        <v>22</v>
      </c>
      <c r="B999" s="58"/>
      <c r="C999" s="152" t="s">
        <v>234</v>
      </c>
      <c r="D999" s="152" t="s">
        <v>235</v>
      </c>
      <c r="E999" s="153" t="s">
        <v>20</v>
      </c>
      <c r="F999" s="153">
        <v>0</v>
      </c>
      <c r="G999" s="145">
        <f>F999*$G$4</f>
        <v>0</v>
      </c>
      <c r="H999" s="145">
        <f>G999-I999</f>
        <v>0</v>
      </c>
      <c r="I999" s="145">
        <f>G999*$I$4</f>
        <v>0</v>
      </c>
      <c r="J999" s="153">
        <v>0</v>
      </c>
      <c r="K999" s="145">
        <f>J999*$K$4</f>
        <v>0</v>
      </c>
      <c r="L999" s="145">
        <f>K999-M999</f>
        <v>0</v>
      </c>
      <c r="M999" s="154">
        <f>K999*$M$4</f>
        <v>0</v>
      </c>
      <c r="N999" s="109"/>
      <c r="O999" s="155"/>
      <c r="P999" s="252">
        <f>Q999-Q998</f>
        <v>0</v>
      </c>
      <c r="Q999" s="252">
        <f>IF(SUM($J997:$J999)&gt;500000,(500000*0.2)-((SUM($I997:$I999)+SUM($M997:$M999))),IF(SUM($J997:$J999)+SUM($F997:$F999)&gt;500000,(SUM($J997:$J999)*0.2)+((500000-SUM($J997:$J999))*0.05)-(SUM($I997:$I999)+SUM($M997:$M999)),IF(SUM($J997:$J999)+SUM($F997:$F999)&lt;500000,((SUM($J997:$J999)*0.2)+(SUM($F997:$F999)*0.05))-(SUM($I997:$I999)+SUM($M997:$M999)),"n/a")))</f>
        <v>206.3</v>
      </c>
      <c r="R999" s="65">
        <f>SUM(Q999-H999-L999)</f>
        <v>206.3</v>
      </c>
    </row>
    <row r="1000" spans="1:18" s="112" customFormat="1" ht="27" customHeight="1" x14ac:dyDescent="0.25">
      <c r="A1000" s="87" t="s">
        <v>23</v>
      </c>
      <c r="B1000" s="41"/>
      <c r="C1000" s="115" t="s">
        <v>234</v>
      </c>
      <c r="D1000" s="115" t="s">
        <v>235</v>
      </c>
      <c r="E1000" s="109" t="s">
        <v>20</v>
      </c>
      <c r="F1000" s="109">
        <v>0</v>
      </c>
      <c r="G1000" s="110">
        <f>F1000*$G$4</f>
        <v>0</v>
      </c>
      <c r="H1000" s="110">
        <f>G1000-I1000</f>
        <v>0</v>
      </c>
      <c r="I1000" s="110">
        <f>G1000*$I$4</f>
        <v>0</v>
      </c>
      <c r="J1000" s="109">
        <v>0</v>
      </c>
      <c r="K1000" s="110">
        <f>J1000*$K$4</f>
        <v>0</v>
      </c>
      <c r="L1000" s="110">
        <f>K1000-M1000</f>
        <v>0</v>
      </c>
      <c r="M1000" s="111">
        <f>K1000*$M$4</f>
        <v>0</v>
      </c>
      <c r="N1000" s="109"/>
      <c r="O1000" s="123"/>
      <c r="P1000" s="212">
        <f>Q1000-Q1002</f>
        <v>0</v>
      </c>
      <c r="Q1000" s="212">
        <f>IF(SUM($J998:$J1000)&gt;500000,(500000*0.2)-((SUM($I998:$I1000)+SUM($M998:$M1000))),IF(SUM($J998:$J1000)+SUM($F998:$F1000)&gt;500000,(SUM($J998:$J1000)*0.2)+((500000-SUM($J998:$J1000))*0.05)-(SUM($I998:$I1000)+SUM($M998:$M1000)),IF(SUM($J998:$J1000)+SUM($F998:$F1000)&lt;500000,((SUM($J998:$J1000)*0.2)+(SUM($F998:$F1000)*0.05))-(SUM($I998:$I1000)+SUM($M998:$M1000)),"n/a")))</f>
        <v>0</v>
      </c>
      <c r="R1000" s="42">
        <f>SUM(Q1000-H1000-L1000)</f>
        <v>0</v>
      </c>
    </row>
    <row r="1001" spans="1:18" s="112" customFormat="1" ht="27" customHeight="1" x14ac:dyDescent="0.2">
      <c r="A1001" s="151" t="s">
        <v>24</v>
      </c>
      <c r="B1001" s="22"/>
      <c r="C1001" s="151" t="s">
        <v>234</v>
      </c>
      <c r="D1001" s="151" t="s">
        <v>235</v>
      </c>
      <c r="E1001" s="151"/>
      <c r="F1001" s="156">
        <f t="shared" ref="F1001:M1001" si="210">SUM(F997:F1000)</f>
        <v>4126</v>
      </c>
      <c r="G1001" s="157">
        <f t="shared" si="210"/>
        <v>206.3</v>
      </c>
      <c r="H1001" s="157">
        <f t="shared" si="210"/>
        <v>206.3</v>
      </c>
      <c r="I1001" s="157">
        <f t="shared" si="210"/>
        <v>0</v>
      </c>
      <c r="J1001" s="156">
        <f t="shared" si="210"/>
        <v>0</v>
      </c>
      <c r="K1001" s="157">
        <f t="shared" si="210"/>
        <v>0</v>
      </c>
      <c r="L1001" s="157">
        <f t="shared" si="210"/>
        <v>0</v>
      </c>
      <c r="M1001" s="158">
        <f t="shared" si="210"/>
        <v>0</v>
      </c>
      <c r="N1001" s="120"/>
      <c r="O1001" s="159"/>
      <c r="P1001" s="157">
        <f>SUM(P997:P1000)</f>
        <v>206.3</v>
      </c>
      <c r="Q1001" s="157"/>
      <c r="R1001" s="23">
        <f>SUM(R998:R1000)</f>
        <v>412.6</v>
      </c>
    </row>
    <row r="1002" spans="1:18" s="28" customFormat="1" ht="4.1500000000000004" customHeight="1" x14ac:dyDescent="0.2">
      <c r="A1002" s="68"/>
      <c r="B1002" s="60"/>
      <c r="C1002" s="70"/>
      <c r="D1002" s="70"/>
      <c r="E1002" s="70"/>
      <c r="F1002" s="70"/>
      <c r="G1002" s="71"/>
      <c r="H1002" s="71"/>
      <c r="I1002" s="71"/>
      <c r="J1002" s="70"/>
      <c r="K1002" s="71"/>
      <c r="L1002" s="71"/>
      <c r="M1002" s="71"/>
      <c r="N1002" s="38"/>
      <c r="O1002" s="68"/>
      <c r="P1002" s="73"/>
      <c r="Q1002" s="74"/>
      <c r="R1002" s="69"/>
    </row>
    <row r="1003" spans="1:18" s="149" customFormat="1" ht="27" customHeight="1" x14ac:dyDescent="0.25">
      <c r="A1003" s="140" t="s">
        <v>19</v>
      </c>
      <c r="B1003" s="77"/>
      <c r="C1003" s="141" t="s">
        <v>236</v>
      </c>
      <c r="D1003" s="141" t="s">
        <v>237</v>
      </c>
      <c r="E1003" s="141" t="s">
        <v>20</v>
      </c>
      <c r="F1003" s="141">
        <v>1566</v>
      </c>
      <c r="G1003" s="259">
        <f>F1003*$G$4</f>
        <v>78.300000000000011</v>
      </c>
      <c r="H1003" s="259">
        <f>G1003-I1003</f>
        <v>75.951000000000008</v>
      </c>
      <c r="I1003" s="259">
        <f>G1003*$I$4</f>
        <v>2.3490000000000002</v>
      </c>
      <c r="J1003" s="141">
        <v>46898</v>
      </c>
      <c r="K1003" s="259">
        <f>J1003*$K$4</f>
        <v>9379.6</v>
      </c>
      <c r="L1003" s="259">
        <f>K1003-M1003</f>
        <v>9098.2119999999995</v>
      </c>
      <c r="M1003" s="260">
        <f>K1003*$M$4</f>
        <v>281.38799999999998</v>
      </c>
      <c r="N1003" s="141"/>
      <c r="O1003" s="261"/>
      <c r="P1003" s="262">
        <f>Q1003</f>
        <v>9174.1630000000005</v>
      </c>
      <c r="Q1003" s="262">
        <f>IF($J1003&gt;500000,(500000*0.2)-($I1003+$M1003),IF($J1003+$F1003&gt;500000,($J1003*0.2)+((500000-$J1003)*0.05)-($I1003+$M1003),IF($J1003+$F1003&lt;500000,(($J1003*0.2)+($F1003*0.05))-($I1003+$M1003),"n/a")))</f>
        <v>9174.1630000000005</v>
      </c>
      <c r="R1003" s="78">
        <f>SUM(Q1003-H1003-L1003)</f>
        <v>1.8189894035458565E-12</v>
      </c>
    </row>
    <row r="1004" spans="1:18" s="149" customFormat="1" ht="27" customHeight="1" thickBot="1" x14ac:dyDescent="0.3">
      <c r="A1004" s="140" t="s">
        <v>21</v>
      </c>
      <c r="B1004" s="77"/>
      <c r="C1004" s="141" t="s">
        <v>236</v>
      </c>
      <c r="D1004" s="141" t="s">
        <v>237</v>
      </c>
      <c r="E1004" s="141" t="s">
        <v>20</v>
      </c>
      <c r="F1004" s="141">
        <v>432</v>
      </c>
      <c r="G1004" s="259">
        <f>F1004*$G$4</f>
        <v>21.6</v>
      </c>
      <c r="H1004" s="259">
        <f>G1004-I1004</f>
        <v>20.952000000000002</v>
      </c>
      <c r="I1004" s="259">
        <f>G1004*$I$4</f>
        <v>0.64800000000000002</v>
      </c>
      <c r="J1004" s="141">
        <v>1931</v>
      </c>
      <c r="K1004" s="259">
        <f>J1004*$K$4</f>
        <v>386.20000000000005</v>
      </c>
      <c r="L1004" s="259">
        <f>K1004-M1004</f>
        <v>374.61400000000003</v>
      </c>
      <c r="M1004" s="260">
        <f>K1004*$M$4</f>
        <v>11.586</v>
      </c>
      <c r="N1004" s="141"/>
      <c r="O1004" s="261"/>
      <c r="P1004" s="262">
        <v>0</v>
      </c>
      <c r="Q1004" s="262">
        <v>0</v>
      </c>
      <c r="R1004" s="78">
        <f>SUM(Q1004-H1004-L1004)</f>
        <v>-395.56600000000003</v>
      </c>
    </row>
    <row r="1005" spans="1:18" s="112" customFormat="1" ht="27" customHeight="1" thickBot="1" x14ac:dyDescent="0.25">
      <c r="A1005" s="150" t="s">
        <v>22</v>
      </c>
      <c r="B1005" s="58"/>
      <c r="C1005" s="152" t="s">
        <v>236</v>
      </c>
      <c r="D1005" s="152" t="s">
        <v>237</v>
      </c>
      <c r="E1005" s="153" t="s">
        <v>20</v>
      </c>
      <c r="F1005" s="153">
        <v>0</v>
      </c>
      <c r="G1005" s="145">
        <f>F1005*$G$4</f>
        <v>0</v>
      </c>
      <c r="H1005" s="145">
        <f>G1005-I1005</f>
        <v>0</v>
      </c>
      <c r="I1005" s="145">
        <f>G1005*$I$4</f>
        <v>0</v>
      </c>
      <c r="J1005" s="153">
        <v>0</v>
      </c>
      <c r="K1005" s="145">
        <f>J1005*$K$4</f>
        <v>0</v>
      </c>
      <c r="L1005" s="145">
        <f>K1005-M1005</f>
        <v>0</v>
      </c>
      <c r="M1005" s="154">
        <f>K1005*$M$4</f>
        <v>0</v>
      </c>
      <c r="N1005" s="109"/>
      <c r="O1005" s="155"/>
      <c r="P1005" s="252">
        <v>0</v>
      </c>
      <c r="Q1005" s="252">
        <v>0</v>
      </c>
      <c r="R1005" s="65">
        <f>SUM(Q1005-H1005-L1005)</f>
        <v>0</v>
      </c>
    </row>
    <row r="1006" spans="1:18" s="112" customFormat="1" ht="27" customHeight="1" x14ac:dyDescent="0.2">
      <c r="A1006" s="87" t="s">
        <v>23</v>
      </c>
      <c r="B1006" s="24"/>
      <c r="C1006" s="115" t="s">
        <v>236</v>
      </c>
      <c r="D1006" s="115" t="s">
        <v>237</v>
      </c>
      <c r="E1006" s="109" t="s">
        <v>20</v>
      </c>
      <c r="F1006" s="109">
        <v>0</v>
      </c>
      <c r="G1006" s="110">
        <f>F1006*$G$4</f>
        <v>0</v>
      </c>
      <c r="H1006" s="110">
        <f>G1006-I1006</f>
        <v>0</v>
      </c>
      <c r="I1006" s="110">
        <f>G1006*$I$4</f>
        <v>0</v>
      </c>
      <c r="J1006" s="109">
        <v>0</v>
      </c>
      <c r="K1006" s="110">
        <f>J1006*$K$4</f>
        <v>0</v>
      </c>
      <c r="L1006" s="110">
        <f>K1006-M1006</f>
        <v>0</v>
      </c>
      <c r="M1006" s="111">
        <f>K1006*$M$4</f>
        <v>0</v>
      </c>
      <c r="N1006" s="109"/>
      <c r="O1006" s="123"/>
      <c r="P1006" s="212">
        <v>0</v>
      </c>
      <c r="Q1006" s="212">
        <v>0</v>
      </c>
      <c r="R1006" s="34">
        <f>SUM(Q1006-H1006-L1006)</f>
        <v>0</v>
      </c>
    </row>
    <row r="1007" spans="1:18" s="112" customFormat="1" ht="27" customHeight="1" x14ac:dyDescent="0.2">
      <c r="A1007" s="151" t="s">
        <v>24</v>
      </c>
      <c r="B1007" s="22"/>
      <c r="C1007" s="151" t="s">
        <v>236</v>
      </c>
      <c r="D1007" s="151" t="s">
        <v>237</v>
      </c>
      <c r="E1007" s="151"/>
      <c r="F1007" s="156">
        <f t="shared" ref="F1007:M1007" si="211">SUM(F1003:F1006)</f>
        <v>1998</v>
      </c>
      <c r="G1007" s="157">
        <f t="shared" si="211"/>
        <v>99.9</v>
      </c>
      <c r="H1007" s="157">
        <f t="shared" si="211"/>
        <v>96.903000000000006</v>
      </c>
      <c r="I1007" s="157">
        <f t="shared" si="211"/>
        <v>2.9970000000000003</v>
      </c>
      <c r="J1007" s="156">
        <f t="shared" si="211"/>
        <v>48829</v>
      </c>
      <c r="K1007" s="157">
        <f t="shared" si="211"/>
        <v>9765.8000000000011</v>
      </c>
      <c r="L1007" s="157">
        <f t="shared" si="211"/>
        <v>9472.8259999999991</v>
      </c>
      <c r="M1007" s="158">
        <f t="shared" si="211"/>
        <v>292.97399999999999</v>
      </c>
      <c r="N1007" s="120"/>
      <c r="O1007" s="159"/>
      <c r="P1007" s="157">
        <f>SUM(P1003:P1006)</f>
        <v>9174.1630000000005</v>
      </c>
      <c r="Q1007" s="157"/>
      <c r="R1007" s="23">
        <f>SUM(R1004:R1006)</f>
        <v>-395.56600000000003</v>
      </c>
    </row>
    <row r="1008" spans="1:18" s="28" customFormat="1" ht="4.1500000000000004" customHeight="1" x14ac:dyDescent="0.2">
      <c r="A1008" s="35"/>
      <c r="B1008" s="31"/>
      <c r="C1008" s="36"/>
      <c r="D1008" s="36"/>
      <c r="E1008" s="36"/>
      <c r="F1008" s="36"/>
      <c r="G1008" s="37"/>
      <c r="H1008" s="37"/>
      <c r="I1008" s="37"/>
      <c r="J1008" s="36"/>
      <c r="K1008" s="37"/>
      <c r="L1008" s="37"/>
      <c r="M1008" s="37"/>
      <c r="N1008" s="38"/>
      <c r="O1008" s="35"/>
      <c r="P1008" s="39"/>
      <c r="Q1008" s="40"/>
    </row>
    <row r="1009" spans="1:18" s="149" customFormat="1" ht="27" customHeight="1" x14ac:dyDescent="0.25">
      <c r="A1009" s="140" t="s">
        <v>19</v>
      </c>
      <c r="B1009" s="24"/>
      <c r="C1009" s="141" t="s">
        <v>241</v>
      </c>
      <c r="D1009" s="141" t="s">
        <v>242</v>
      </c>
      <c r="E1009" s="141" t="s">
        <v>20</v>
      </c>
      <c r="F1009" s="141">
        <v>0</v>
      </c>
      <c r="G1009" s="259">
        <f>F1009*$G$4</f>
        <v>0</v>
      </c>
      <c r="H1009" s="259">
        <f>G1009-I1009</f>
        <v>0</v>
      </c>
      <c r="I1009" s="259">
        <f>G1009*$I$4</f>
        <v>0</v>
      </c>
      <c r="J1009" s="141">
        <v>204072.8</v>
      </c>
      <c r="K1009" s="259">
        <f>J1009*$K$4</f>
        <v>40814.559999999998</v>
      </c>
      <c r="L1009" s="259">
        <f>K1009-M1009</f>
        <v>39590.123199999995</v>
      </c>
      <c r="M1009" s="260">
        <f>K1009*$M$4</f>
        <v>1224.4367999999999</v>
      </c>
      <c r="N1009" s="141" t="s">
        <v>369</v>
      </c>
      <c r="O1009" s="261"/>
      <c r="P1009" s="262">
        <f>Q1009</f>
        <v>39590.123199999995</v>
      </c>
      <c r="Q1009" s="262">
        <f>IF($J1009&gt;500000,(500000*0.2)-($I1009+$M1009),IF($J1009+$F1009&gt;500000,($J1009*0.2)+((500000-$J1009)*0.05)-($I1009+$M1009),IF($J1009+$F1009&lt;500000,(($J1009*0.2)+($F1009*0.05))-($I1009+$M1009),"n/a")))</f>
        <v>39590.123199999995</v>
      </c>
      <c r="R1009" s="34">
        <f>SUM(Q1009-H1009-L1009)</f>
        <v>0</v>
      </c>
    </row>
    <row r="1010" spans="1:18" s="149" customFormat="1" ht="27" customHeight="1" thickBot="1" x14ac:dyDescent="0.3">
      <c r="A1010" s="140" t="s">
        <v>21</v>
      </c>
      <c r="B1010" s="77"/>
      <c r="C1010" s="141" t="s">
        <v>241</v>
      </c>
      <c r="D1010" s="141" t="s">
        <v>242</v>
      </c>
      <c r="E1010" s="141" t="s">
        <v>20</v>
      </c>
      <c r="F1010" s="141">
        <v>31080</v>
      </c>
      <c r="G1010" s="259">
        <v>0</v>
      </c>
      <c r="H1010" s="259">
        <f>G1010-I1010</f>
        <v>0</v>
      </c>
      <c r="I1010" s="259">
        <f>G1010*$I$4</f>
        <v>0</v>
      </c>
      <c r="J1010" s="141">
        <v>280778.40000000002</v>
      </c>
      <c r="K1010" s="259">
        <f>J1010*$K$4</f>
        <v>56155.680000000008</v>
      </c>
      <c r="L1010" s="259">
        <f>K1010-M1010</f>
        <v>54471.009600000005</v>
      </c>
      <c r="M1010" s="260">
        <f>K1010*$M$4</f>
        <v>1684.6704000000002</v>
      </c>
      <c r="N1010" s="141"/>
      <c r="P1010" s="262">
        <v>0</v>
      </c>
      <c r="Q1010" s="262">
        <v>0</v>
      </c>
      <c r="R1010" s="78">
        <f>SUM(Q1010-H1010-L1010)</f>
        <v>-54471.009600000005</v>
      </c>
    </row>
    <row r="1011" spans="1:18" s="112" customFormat="1" ht="27" customHeight="1" thickBot="1" x14ac:dyDescent="0.25">
      <c r="A1011" s="150" t="s">
        <v>22</v>
      </c>
      <c r="B1011" s="58"/>
      <c r="C1011" s="152" t="s">
        <v>241</v>
      </c>
      <c r="D1011" s="152" t="s">
        <v>242</v>
      </c>
      <c r="E1011" s="153" t="s">
        <v>20</v>
      </c>
      <c r="F1011" s="153">
        <v>0</v>
      </c>
      <c r="G1011" s="145">
        <f>F1011*$G$4</f>
        <v>0</v>
      </c>
      <c r="H1011" s="145">
        <f>G1011-I1011</f>
        <v>0</v>
      </c>
      <c r="I1011" s="145">
        <f>G1011*$I$4</f>
        <v>0</v>
      </c>
      <c r="J1011" s="153">
        <v>0</v>
      </c>
      <c r="K1011" s="145">
        <f>J1011*$K$4</f>
        <v>0</v>
      </c>
      <c r="L1011" s="145">
        <f>K1011-M1011</f>
        <v>0</v>
      </c>
      <c r="M1011" s="154">
        <f>K1011*$M$4</f>
        <v>0</v>
      </c>
      <c r="N1011" s="109"/>
      <c r="O1011" s="155"/>
      <c r="P1011" s="252">
        <v>0</v>
      </c>
      <c r="Q1011" s="252">
        <v>0</v>
      </c>
      <c r="R1011" s="65">
        <f>SUM(Q1011-H1011-L1011)</f>
        <v>0</v>
      </c>
    </row>
    <row r="1012" spans="1:18" s="112" customFormat="1" ht="27" customHeight="1" x14ac:dyDescent="0.25">
      <c r="A1012" s="87" t="s">
        <v>23</v>
      </c>
      <c r="B1012" s="41"/>
      <c r="C1012" s="115" t="s">
        <v>241</v>
      </c>
      <c r="D1012" s="115" t="s">
        <v>242</v>
      </c>
      <c r="E1012" s="109" t="s">
        <v>20</v>
      </c>
      <c r="F1012" s="109">
        <v>0</v>
      </c>
      <c r="G1012" s="110">
        <f>F1012*$G$4</f>
        <v>0</v>
      </c>
      <c r="H1012" s="110">
        <f>G1012-I1012</f>
        <v>0</v>
      </c>
      <c r="I1012" s="110">
        <f>G1012*$I$4</f>
        <v>0</v>
      </c>
      <c r="J1012" s="109">
        <v>0</v>
      </c>
      <c r="K1012" s="110">
        <f>J1012*$K$4</f>
        <v>0</v>
      </c>
      <c r="L1012" s="110">
        <f>K1012-M1012</f>
        <v>0</v>
      </c>
      <c r="M1012" s="111">
        <f>K1012*$M$4</f>
        <v>0</v>
      </c>
      <c r="N1012" s="109"/>
      <c r="O1012" s="123"/>
      <c r="P1012" s="212">
        <v>0</v>
      </c>
      <c r="Q1012" s="212">
        <v>0</v>
      </c>
      <c r="R1012" s="42">
        <f>SUM(Q1012-H1012-L1012)</f>
        <v>0</v>
      </c>
    </row>
    <row r="1013" spans="1:18" s="112" customFormat="1" ht="27" customHeight="1" x14ac:dyDescent="0.2">
      <c r="A1013" s="151" t="s">
        <v>24</v>
      </c>
      <c r="B1013" s="22"/>
      <c r="C1013" s="151" t="s">
        <v>241</v>
      </c>
      <c r="D1013" s="151" t="s">
        <v>242</v>
      </c>
      <c r="E1013" s="151"/>
      <c r="F1013" s="156">
        <f t="shared" ref="F1013:M1013" si="212">SUM(F1009:F1012)</f>
        <v>31080</v>
      </c>
      <c r="G1013" s="157">
        <f t="shared" si="212"/>
        <v>0</v>
      </c>
      <c r="H1013" s="157">
        <f t="shared" si="212"/>
        <v>0</v>
      </c>
      <c r="I1013" s="157">
        <f t="shared" si="212"/>
        <v>0</v>
      </c>
      <c r="J1013" s="156">
        <f t="shared" si="212"/>
        <v>484851.20000000001</v>
      </c>
      <c r="K1013" s="157">
        <f t="shared" si="212"/>
        <v>96970.240000000005</v>
      </c>
      <c r="L1013" s="157">
        <f t="shared" si="212"/>
        <v>94061.132799999992</v>
      </c>
      <c r="M1013" s="158">
        <f t="shared" si="212"/>
        <v>2909.1072000000004</v>
      </c>
      <c r="N1013" s="120"/>
      <c r="O1013" s="159"/>
      <c r="P1013" s="157">
        <f>SUM(P1009:P1012)</f>
        <v>39590.123199999995</v>
      </c>
      <c r="Q1013" s="157"/>
      <c r="R1013" s="23">
        <f>SUM(R1010:R1012)</f>
        <v>-54471.009600000005</v>
      </c>
    </row>
    <row r="1014" spans="1:18" s="28" customFormat="1" ht="4.1500000000000004" customHeight="1" x14ac:dyDescent="0.2">
      <c r="A1014" s="68"/>
      <c r="B1014" s="60"/>
      <c r="C1014" s="70"/>
      <c r="D1014" s="70"/>
      <c r="E1014" s="70"/>
      <c r="F1014" s="70"/>
      <c r="G1014" s="71"/>
      <c r="H1014" s="71"/>
      <c r="I1014" s="71"/>
      <c r="J1014" s="70"/>
      <c r="K1014" s="71"/>
      <c r="L1014" s="71"/>
      <c r="M1014" s="71"/>
      <c r="N1014" s="38"/>
      <c r="O1014" s="35"/>
      <c r="P1014" s="73"/>
      <c r="Q1014" s="74"/>
      <c r="R1014" s="69"/>
    </row>
    <row r="1015" spans="1:18" s="149" customFormat="1" ht="27" customHeight="1" x14ac:dyDescent="0.25">
      <c r="A1015" s="140" t="s">
        <v>19</v>
      </c>
      <c r="B1015" s="24"/>
      <c r="C1015" s="141" t="s">
        <v>243</v>
      </c>
      <c r="D1015" s="141" t="s">
        <v>244</v>
      </c>
      <c r="E1015" s="141" t="s">
        <v>20</v>
      </c>
      <c r="F1015" s="141">
        <v>6099</v>
      </c>
      <c r="G1015" s="259">
        <f>F1015*$G$4</f>
        <v>304.95</v>
      </c>
      <c r="H1015" s="259">
        <f>G1015-I1015</f>
        <v>295.80149999999998</v>
      </c>
      <c r="I1015" s="259">
        <f>G1015*$I$4</f>
        <v>9.1484999999999985</v>
      </c>
      <c r="J1015" s="141">
        <v>71</v>
      </c>
      <c r="K1015" s="259">
        <f>J1015*$K$4</f>
        <v>14.200000000000001</v>
      </c>
      <c r="L1015" s="259">
        <f>K1015-M1015</f>
        <v>13.774000000000001</v>
      </c>
      <c r="M1015" s="260">
        <f>K1015*$M$4</f>
        <v>0.42599999999999999</v>
      </c>
      <c r="N1015" s="141"/>
      <c r="O1015" s="261"/>
      <c r="P1015" s="262">
        <f>Q1015</f>
        <v>309.57549999999998</v>
      </c>
      <c r="Q1015" s="262">
        <f>IF($J1015&gt;500000,(500000*0.2)-($I1015+$M1015),IF($J1015+$F1015&gt;500000,($J1015*0.2)+((500000-$J1015)*0.05)-($I1015+$M1015),IF($J1015+$F1015&lt;500000,(($J1015*0.2)+($F1015*0.05))-($I1015+$M1015),"n/a")))</f>
        <v>309.57549999999998</v>
      </c>
      <c r="R1015" s="34">
        <f>SUM(Q1015-H1015-L1015)</f>
        <v>0</v>
      </c>
    </row>
    <row r="1016" spans="1:18" s="149" customFormat="1" ht="27" customHeight="1" thickBot="1" x14ac:dyDescent="0.3">
      <c r="A1016" s="140" t="s">
        <v>21</v>
      </c>
      <c r="B1016" s="77"/>
      <c r="C1016" s="141" t="s">
        <v>243</v>
      </c>
      <c r="D1016" s="141" t="s">
        <v>244</v>
      </c>
      <c r="E1016" s="141" t="s">
        <v>20</v>
      </c>
      <c r="F1016" s="141">
        <v>7387</v>
      </c>
      <c r="G1016" s="259">
        <f>F1016*$G$4</f>
        <v>369.35</v>
      </c>
      <c r="H1016" s="259">
        <f>G1016-I1016</f>
        <v>358.26949999999999</v>
      </c>
      <c r="I1016" s="259">
        <f>G1016*$I$4</f>
        <v>11.080500000000001</v>
      </c>
      <c r="J1016" s="141">
        <v>209</v>
      </c>
      <c r="K1016" s="259">
        <f>J1016*$K$4</f>
        <v>41.800000000000004</v>
      </c>
      <c r="L1016" s="259">
        <f>K1016-M1016</f>
        <v>40.546000000000006</v>
      </c>
      <c r="M1016" s="260">
        <f>K1016*$M$4</f>
        <v>1.254</v>
      </c>
      <c r="N1016" s="141"/>
      <c r="P1016" s="262">
        <v>0</v>
      </c>
      <c r="Q1016" s="262">
        <v>0</v>
      </c>
      <c r="R1016" s="78">
        <f>SUM(Q1016-H1016-L1016)</f>
        <v>-398.81549999999999</v>
      </c>
    </row>
    <row r="1017" spans="1:18" s="112" customFormat="1" ht="27" customHeight="1" thickBot="1" x14ac:dyDescent="0.25">
      <c r="A1017" s="150" t="s">
        <v>22</v>
      </c>
      <c r="B1017" s="58"/>
      <c r="C1017" s="152" t="s">
        <v>243</v>
      </c>
      <c r="D1017" s="152" t="s">
        <v>244</v>
      </c>
      <c r="E1017" s="153" t="s">
        <v>20</v>
      </c>
      <c r="F1017" s="153">
        <v>0</v>
      </c>
      <c r="G1017" s="145">
        <f>F1017*$G$4</f>
        <v>0</v>
      </c>
      <c r="H1017" s="145">
        <f>G1017-I1017</f>
        <v>0</v>
      </c>
      <c r="I1017" s="145">
        <f>G1017*$I$4</f>
        <v>0</v>
      </c>
      <c r="J1017" s="153">
        <v>0</v>
      </c>
      <c r="K1017" s="145">
        <f>J1017*$K$4</f>
        <v>0</v>
      </c>
      <c r="L1017" s="145">
        <f>K1017-M1017</f>
        <v>0</v>
      </c>
      <c r="M1017" s="154">
        <f>K1017*$M$4</f>
        <v>0</v>
      </c>
      <c r="N1017" s="109"/>
      <c r="O1017" s="155"/>
      <c r="P1017" s="252">
        <v>0</v>
      </c>
      <c r="Q1017" s="252">
        <v>0</v>
      </c>
      <c r="R1017" s="65">
        <f>SUM(Q1017-H1017-L1017)</f>
        <v>0</v>
      </c>
    </row>
    <row r="1018" spans="1:18" s="112" customFormat="1" ht="27" customHeight="1" x14ac:dyDescent="0.25">
      <c r="A1018" s="87" t="s">
        <v>23</v>
      </c>
      <c r="B1018" s="41"/>
      <c r="C1018" s="115" t="s">
        <v>243</v>
      </c>
      <c r="D1018" s="115" t="s">
        <v>244</v>
      </c>
      <c r="E1018" s="109" t="s">
        <v>20</v>
      </c>
      <c r="F1018" s="109">
        <v>0</v>
      </c>
      <c r="G1018" s="110">
        <f>F1018*$G$4</f>
        <v>0</v>
      </c>
      <c r="H1018" s="110">
        <f>G1018-I1018</f>
        <v>0</v>
      </c>
      <c r="I1018" s="110">
        <f>G1018*$I$4</f>
        <v>0</v>
      </c>
      <c r="J1018" s="109">
        <v>0</v>
      </c>
      <c r="K1018" s="110">
        <f>J1018*$K$4</f>
        <v>0</v>
      </c>
      <c r="L1018" s="110">
        <f>K1018-M1018</f>
        <v>0</v>
      </c>
      <c r="M1018" s="111">
        <f>K1018*$M$4</f>
        <v>0</v>
      </c>
      <c r="N1018" s="109"/>
      <c r="O1018" s="123"/>
      <c r="P1018" s="212">
        <v>0</v>
      </c>
      <c r="Q1018" s="212">
        <v>0</v>
      </c>
      <c r="R1018" s="42">
        <f>SUM(Q1018-H1018-L1018)</f>
        <v>0</v>
      </c>
    </row>
    <row r="1019" spans="1:18" s="112" customFormat="1" ht="27" customHeight="1" x14ac:dyDescent="0.2">
      <c r="A1019" s="151" t="s">
        <v>24</v>
      </c>
      <c r="B1019" s="22"/>
      <c r="C1019" s="151" t="s">
        <v>243</v>
      </c>
      <c r="D1019" s="151" t="s">
        <v>244</v>
      </c>
      <c r="E1019" s="151"/>
      <c r="F1019" s="156">
        <f t="shared" ref="F1019:M1019" si="213">SUM(F1015:F1018)</f>
        <v>13486</v>
      </c>
      <c r="G1019" s="157">
        <f t="shared" si="213"/>
        <v>674.3</v>
      </c>
      <c r="H1019" s="157">
        <f t="shared" si="213"/>
        <v>654.07099999999991</v>
      </c>
      <c r="I1019" s="157">
        <f t="shared" si="213"/>
        <v>20.228999999999999</v>
      </c>
      <c r="J1019" s="156">
        <f t="shared" si="213"/>
        <v>280</v>
      </c>
      <c r="K1019" s="157">
        <f t="shared" si="213"/>
        <v>56.000000000000007</v>
      </c>
      <c r="L1019" s="157">
        <f t="shared" si="213"/>
        <v>54.320000000000007</v>
      </c>
      <c r="M1019" s="158">
        <f t="shared" si="213"/>
        <v>1.68</v>
      </c>
      <c r="N1019" s="120"/>
      <c r="O1019" s="159"/>
      <c r="P1019" s="157">
        <f>SUM(P1015:P1018)</f>
        <v>309.57549999999998</v>
      </c>
      <c r="Q1019" s="157"/>
      <c r="R1019" s="23">
        <f>SUM(R1016:R1018)</f>
        <v>-398.81549999999999</v>
      </c>
    </row>
    <row r="1020" spans="1:18" s="28" customFormat="1" ht="4.1500000000000004" customHeight="1" x14ac:dyDescent="0.2">
      <c r="A1020" s="68"/>
      <c r="B1020" s="60"/>
      <c r="C1020" s="70"/>
      <c r="D1020" s="70"/>
      <c r="E1020" s="70"/>
      <c r="F1020" s="70"/>
      <c r="G1020" s="71"/>
      <c r="H1020" s="71"/>
      <c r="I1020" s="71"/>
      <c r="J1020" s="70"/>
      <c r="K1020" s="71"/>
      <c r="L1020" s="71"/>
      <c r="M1020" s="71"/>
      <c r="N1020" s="38"/>
      <c r="O1020" s="35"/>
      <c r="P1020" s="73"/>
      <c r="Q1020" s="74"/>
      <c r="R1020" s="69"/>
    </row>
    <row r="1021" spans="1:18" s="149" customFormat="1" ht="27" customHeight="1" x14ac:dyDescent="0.25">
      <c r="A1021" s="140" t="s">
        <v>19</v>
      </c>
      <c r="B1021" s="77"/>
      <c r="C1021" s="141" t="s">
        <v>245</v>
      </c>
      <c r="D1021" s="141" t="s">
        <v>249</v>
      </c>
      <c r="E1021" s="141" t="s">
        <v>20</v>
      </c>
      <c r="F1021" s="141">
        <v>0</v>
      </c>
      <c r="G1021" s="259">
        <f>F1021*$G$4</f>
        <v>0</v>
      </c>
      <c r="H1021" s="259">
        <f>G1021-I1021</f>
        <v>0</v>
      </c>
      <c r="I1021" s="259">
        <f>G1021*$I$4</f>
        <v>0</v>
      </c>
      <c r="J1021" s="141">
        <v>20859.740000000002</v>
      </c>
      <c r="K1021" s="259">
        <f>J1021*$K$4</f>
        <v>4171.9480000000003</v>
      </c>
      <c r="L1021" s="259">
        <f>K1021-M1021</f>
        <v>4046.7895600000002</v>
      </c>
      <c r="M1021" s="260">
        <f>K1021*$M$4</f>
        <v>125.15844</v>
      </c>
      <c r="N1021" s="141"/>
      <c r="O1021" s="261"/>
      <c r="P1021" s="262">
        <f>Q1021</f>
        <v>4046.7895600000002</v>
      </c>
      <c r="Q1021" s="262">
        <f>IF($J1021&gt;500000,(500000*0.2)-($I1021+$M1021),IF($J1021+$F1021&gt;500000,($J1021*0.2)+((500000-$J1021)*0.05)-($I1021+$M1021),IF($J1021+$F1021&lt;500000,(($J1021*0.2)+($F1021*0.05))-($I1021+$M1021),"n/a")))</f>
        <v>4046.7895600000002</v>
      </c>
      <c r="R1021" s="78">
        <f>SUM(Q1021-H1021-L1021)</f>
        <v>0</v>
      </c>
    </row>
    <row r="1022" spans="1:18" s="149" customFormat="1" ht="27" customHeight="1" thickBot="1" x14ac:dyDescent="0.3">
      <c r="A1022" s="140" t="s">
        <v>21</v>
      </c>
      <c r="B1022" s="77"/>
      <c r="C1022" s="141" t="s">
        <v>245</v>
      </c>
      <c r="D1022" s="141" t="s">
        <v>249</v>
      </c>
      <c r="E1022" s="141" t="s">
        <v>20</v>
      </c>
      <c r="F1022" s="141">
        <v>0</v>
      </c>
      <c r="G1022" s="259">
        <f>F1022*$G$4</f>
        <v>0</v>
      </c>
      <c r="H1022" s="259">
        <f>G1022-I1022</f>
        <v>0</v>
      </c>
      <c r="I1022" s="259">
        <f>G1022*$I$4</f>
        <v>0</v>
      </c>
      <c r="J1022" s="141">
        <v>32736.12</v>
      </c>
      <c r="K1022" s="259">
        <f>J1022*$K$4</f>
        <v>6547.2240000000002</v>
      </c>
      <c r="L1022" s="259">
        <f>K1022-M1022</f>
        <v>6350.80728</v>
      </c>
      <c r="M1022" s="260">
        <f>K1022*$M$4</f>
        <v>196.41672</v>
      </c>
      <c r="N1022" s="141"/>
      <c r="P1022" s="262">
        <v>0</v>
      </c>
      <c r="Q1022" s="262">
        <v>0</v>
      </c>
      <c r="R1022" s="78">
        <f>SUM(Q1022-H1022-L1022)</f>
        <v>-6350.80728</v>
      </c>
    </row>
    <row r="1023" spans="1:18" s="112" customFormat="1" ht="27" customHeight="1" thickBot="1" x14ac:dyDescent="0.25">
      <c r="A1023" s="150" t="s">
        <v>22</v>
      </c>
      <c r="B1023" s="58"/>
      <c r="C1023" s="152" t="s">
        <v>245</v>
      </c>
      <c r="D1023" s="152" t="s">
        <v>249</v>
      </c>
      <c r="E1023" s="153" t="s">
        <v>20</v>
      </c>
      <c r="F1023" s="153">
        <v>0</v>
      </c>
      <c r="G1023" s="145">
        <f>F1023*$G$4</f>
        <v>0</v>
      </c>
      <c r="H1023" s="145">
        <f>G1023-I1023</f>
        <v>0</v>
      </c>
      <c r="I1023" s="145">
        <f>G1023*$I$4</f>
        <v>0</v>
      </c>
      <c r="J1023" s="153">
        <v>0</v>
      </c>
      <c r="K1023" s="145">
        <f>J1023*$K$4</f>
        <v>0</v>
      </c>
      <c r="L1023" s="145">
        <f>K1023-M1023</f>
        <v>0</v>
      </c>
      <c r="M1023" s="154">
        <f>K1023*$M$4</f>
        <v>0</v>
      </c>
      <c r="N1023" s="109"/>
      <c r="O1023" s="155"/>
      <c r="P1023" s="252">
        <v>0</v>
      </c>
      <c r="Q1023" s="252">
        <v>0</v>
      </c>
      <c r="R1023" s="65">
        <f>SUM(Q1023-H1023-L1023)</f>
        <v>0</v>
      </c>
    </row>
    <row r="1024" spans="1:18" s="112" customFormat="1" ht="27" customHeight="1" x14ac:dyDescent="0.2">
      <c r="A1024" s="87" t="s">
        <v>23</v>
      </c>
      <c r="B1024" s="24"/>
      <c r="C1024" s="115" t="s">
        <v>245</v>
      </c>
      <c r="D1024" s="115" t="s">
        <v>249</v>
      </c>
      <c r="E1024" s="109" t="s">
        <v>20</v>
      </c>
      <c r="F1024" s="109">
        <v>0</v>
      </c>
      <c r="G1024" s="110">
        <f>F1024*$G$4</f>
        <v>0</v>
      </c>
      <c r="H1024" s="110">
        <f>G1024-I1024</f>
        <v>0</v>
      </c>
      <c r="I1024" s="110">
        <f>G1024*$I$4</f>
        <v>0</v>
      </c>
      <c r="J1024" s="109">
        <v>0</v>
      </c>
      <c r="K1024" s="110">
        <f>J1024*$K$4</f>
        <v>0</v>
      </c>
      <c r="L1024" s="110">
        <f>K1024-M1024</f>
        <v>0</v>
      </c>
      <c r="M1024" s="111">
        <f>K1024*$M$4</f>
        <v>0</v>
      </c>
      <c r="N1024" s="109"/>
      <c r="O1024" s="123"/>
      <c r="P1024" s="212">
        <v>0</v>
      </c>
      <c r="Q1024" s="212">
        <v>0</v>
      </c>
      <c r="R1024" s="34">
        <f>SUM(Q1024-H1024-L1024)</f>
        <v>0</v>
      </c>
    </row>
    <row r="1025" spans="1:18" s="112" customFormat="1" ht="27" customHeight="1" x14ac:dyDescent="0.2">
      <c r="A1025" s="151" t="s">
        <v>24</v>
      </c>
      <c r="B1025" s="22"/>
      <c r="C1025" s="151" t="s">
        <v>245</v>
      </c>
      <c r="D1025" s="151" t="s">
        <v>249</v>
      </c>
      <c r="E1025" s="151"/>
      <c r="F1025" s="277">
        <f t="shared" ref="F1025:M1025" si="214">SUM(F1021:F1024)</f>
        <v>0</v>
      </c>
      <c r="G1025" s="157">
        <f t="shared" si="214"/>
        <v>0</v>
      </c>
      <c r="H1025" s="157">
        <f t="shared" si="214"/>
        <v>0</v>
      </c>
      <c r="I1025" s="157">
        <f t="shared" si="214"/>
        <v>0</v>
      </c>
      <c r="J1025" s="156">
        <f t="shared" si="214"/>
        <v>53595.86</v>
      </c>
      <c r="K1025" s="157">
        <f t="shared" si="214"/>
        <v>10719.172</v>
      </c>
      <c r="L1025" s="157">
        <f t="shared" si="214"/>
        <v>10397.59684</v>
      </c>
      <c r="M1025" s="158">
        <f t="shared" si="214"/>
        <v>321.57515999999998</v>
      </c>
      <c r="N1025" s="120"/>
      <c r="O1025" s="159"/>
      <c r="P1025" s="275">
        <f>SUM(P1021:P1024)</f>
        <v>4046.7895600000002</v>
      </c>
      <c r="Q1025" s="157"/>
      <c r="R1025" s="276">
        <f>SUM(R1022:R1024)</f>
        <v>-6350.80728</v>
      </c>
    </row>
    <row r="1026" spans="1:18" s="28" customFormat="1" ht="4.1500000000000004" customHeight="1" x14ac:dyDescent="0.2">
      <c r="A1026" s="68"/>
      <c r="B1026" s="60"/>
      <c r="C1026" s="70"/>
      <c r="D1026" s="70"/>
      <c r="E1026" s="70"/>
      <c r="F1026" s="70"/>
      <c r="G1026" s="71"/>
      <c r="H1026" s="71"/>
      <c r="I1026" s="71"/>
      <c r="J1026" s="70"/>
      <c r="K1026" s="71"/>
      <c r="L1026" s="71"/>
      <c r="M1026" s="71"/>
      <c r="N1026" s="38"/>
      <c r="O1026" s="35"/>
      <c r="P1026" s="73"/>
      <c r="Q1026" s="74"/>
      <c r="R1026" s="69"/>
    </row>
    <row r="1027" spans="1:18" s="149" customFormat="1" ht="27" customHeight="1" x14ac:dyDescent="0.25">
      <c r="A1027" s="140" t="s">
        <v>19</v>
      </c>
      <c r="B1027" s="77"/>
      <c r="C1027" s="141" t="s">
        <v>245</v>
      </c>
      <c r="D1027" s="141" t="s">
        <v>251</v>
      </c>
      <c r="E1027" s="141" t="s">
        <v>20</v>
      </c>
      <c r="F1027" s="141">
        <v>10345.969999999999</v>
      </c>
      <c r="G1027" s="259">
        <f>F1027*$G$4</f>
        <v>517.29849999999999</v>
      </c>
      <c r="H1027" s="259">
        <f>G1027-I1027</f>
        <v>501.77954499999998</v>
      </c>
      <c r="I1027" s="259">
        <f>G1027*$I$4</f>
        <v>15.518954999999998</v>
      </c>
      <c r="J1027" s="141">
        <v>42293.03</v>
      </c>
      <c r="K1027" s="259">
        <f>J1027*$K$4</f>
        <v>8458.6059999999998</v>
      </c>
      <c r="L1027" s="259">
        <f>K1027-M1027</f>
        <v>8204.847819999999</v>
      </c>
      <c r="M1027" s="260">
        <f>K1027*$M$4</f>
        <v>253.75817999999998</v>
      </c>
      <c r="N1027" s="141"/>
      <c r="O1027" s="261"/>
      <c r="P1027" s="262">
        <f>Q1027</f>
        <v>8706.6273650000003</v>
      </c>
      <c r="Q1027" s="262">
        <f>IF($J1027&gt;500000,(500000*0.2)-($I1027+$M1027),IF($J1027+$F1027&gt;500000,($J1027*0.2)+((500000-$J1027)*0.05)-($I1027+$M1027),IF($J1027+$F1027&lt;500000,(($J1027*0.2)+($F1027*0.05))-($I1027+$M1027),"n/a")))</f>
        <v>8706.6273650000003</v>
      </c>
      <c r="R1027" s="78">
        <f>SUM(Q1027-H1027-L1027)</f>
        <v>1.8189894035458565E-12</v>
      </c>
    </row>
    <row r="1028" spans="1:18" s="149" customFormat="1" ht="27" customHeight="1" thickBot="1" x14ac:dyDescent="0.3">
      <c r="A1028" s="140" t="s">
        <v>21</v>
      </c>
      <c r="B1028" s="77"/>
      <c r="C1028" s="141" t="s">
        <v>245</v>
      </c>
      <c r="D1028" s="141" t="s">
        <v>251</v>
      </c>
      <c r="E1028" s="141" t="s">
        <v>20</v>
      </c>
      <c r="F1028" s="141">
        <v>17880.79</v>
      </c>
      <c r="G1028" s="259">
        <f>F1028*$G$4</f>
        <v>894.03950000000009</v>
      </c>
      <c r="H1028" s="259">
        <f>G1028-I1028</f>
        <v>867.21831500000008</v>
      </c>
      <c r="I1028" s="259">
        <f>G1028*$I$4</f>
        <v>26.821185000000003</v>
      </c>
      <c r="J1028" s="141">
        <v>43551.21</v>
      </c>
      <c r="K1028" s="259">
        <f>J1028*$K$4</f>
        <v>8710.2420000000002</v>
      </c>
      <c r="L1028" s="259">
        <f>K1028-M1028</f>
        <v>8448.9347400000006</v>
      </c>
      <c r="M1028" s="260">
        <f>K1028*$M$4</f>
        <v>261.30725999999999</v>
      </c>
      <c r="N1028" s="141"/>
      <c r="P1028" s="262">
        <f>Q1028-Q1027</f>
        <v>9316.1530549999989</v>
      </c>
      <c r="Q1028" s="262">
        <f>IF(SUM($J1027:$J1028)&gt;500000,(500000*0.2)-((SUM($I1027:$I1028)+SUM($M1027:$M1028))),IF(SUM($J1027:$J1028)+SUM($F1027:$F1028)&gt;500000,(SUM($J1027:$J1028)*0.2)+((500000-SUM($J1027:$J1028))*0.05)-(SUM($I1027:$I1028)+SUM($M1027:$M1028)),IF(SUM($J1027:$J1028)+SUM($F1027:$F1028)&lt;500000,((SUM($J1027:$J1028)*0.2)+(SUM($F1027:$F1028)*0.05))-(SUM($I1027:$I1028)+SUM($M1027:$M1028)),"n/a")))</f>
        <v>18022.780419999999</v>
      </c>
      <c r="R1028" s="78">
        <f>SUM(Q1028-H1028-L1028)</f>
        <v>8706.6273649999966</v>
      </c>
    </row>
    <row r="1029" spans="1:18" s="112" customFormat="1" ht="27" customHeight="1" thickBot="1" x14ac:dyDescent="0.25">
      <c r="A1029" s="150" t="s">
        <v>22</v>
      </c>
      <c r="B1029" s="58"/>
      <c r="C1029" s="152" t="s">
        <v>245</v>
      </c>
      <c r="D1029" s="152" t="s">
        <v>251</v>
      </c>
      <c r="E1029" s="153" t="s">
        <v>20</v>
      </c>
      <c r="F1029" s="153">
        <v>0</v>
      </c>
      <c r="G1029" s="145">
        <f>F1029*$G$4</f>
        <v>0</v>
      </c>
      <c r="H1029" s="145">
        <f>G1029-I1029</f>
        <v>0</v>
      </c>
      <c r="I1029" s="145">
        <f>G1029*$I$4</f>
        <v>0</v>
      </c>
      <c r="J1029" s="153">
        <v>0</v>
      </c>
      <c r="K1029" s="145">
        <f>J1029*$K$4</f>
        <v>0</v>
      </c>
      <c r="L1029" s="145">
        <f>K1029-M1029</f>
        <v>0</v>
      </c>
      <c r="M1029" s="154">
        <f>K1029*$M$4</f>
        <v>0</v>
      </c>
      <c r="N1029" s="109"/>
      <c r="O1029" s="155"/>
      <c r="P1029" s="252">
        <f>Q1029-Q1028</f>
        <v>0</v>
      </c>
      <c r="Q1029" s="252">
        <f>IF(SUM($J1027:$J1029)&gt;500000,(500000*0.2)-((SUM($I1027:$I1029)+SUM($M1027:$M1029))),IF(SUM($J1027:$J1029)+SUM($F1027:$F1029)&gt;500000,(SUM($J1027:$J1029)*0.2)+((500000-SUM($J1027:$J1029))*0.05)-(SUM($I1027:$I1029)+SUM($M1027:$M1029)),IF(SUM($J1027:$J1029)+SUM($F1027:$F1029)&lt;500000,((SUM($J1027:$J1029)*0.2)+(SUM($F1027:$F1029)*0.05))-(SUM($I1027:$I1029)+SUM($M1027:$M1029)),"n/a")))</f>
        <v>18022.780419999999</v>
      </c>
      <c r="R1029" s="65">
        <f>SUM(Q1029-H1029-L1029)</f>
        <v>18022.780419999999</v>
      </c>
    </row>
    <row r="1030" spans="1:18" s="112" customFormat="1" ht="27" customHeight="1" x14ac:dyDescent="0.2">
      <c r="A1030" s="87" t="s">
        <v>23</v>
      </c>
      <c r="B1030" s="24"/>
      <c r="C1030" s="115" t="s">
        <v>245</v>
      </c>
      <c r="D1030" s="115" t="s">
        <v>251</v>
      </c>
      <c r="E1030" s="109" t="s">
        <v>20</v>
      </c>
      <c r="F1030" s="109">
        <v>0</v>
      </c>
      <c r="G1030" s="110">
        <f>F1030*$G$4</f>
        <v>0</v>
      </c>
      <c r="H1030" s="110">
        <f>G1030-I1030</f>
        <v>0</v>
      </c>
      <c r="I1030" s="110">
        <f>G1030*$I$4</f>
        <v>0</v>
      </c>
      <c r="J1030" s="109">
        <v>0</v>
      </c>
      <c r="K1030" s="110">
        <f>J1030*$K$4</f>
        <v>0</v>
      </c>
      <c r="L1030" s="110">
        <f>K1030-M1030</f>
        <v>0</v>
      </c>
      <c r="M1030" s="111">
        <f>K1030*$M$4</f>
        <v>0</v>
      </c>
      <c r="N1030" s="109"/>
      <c r="O1030" s="123"/>
      <c r="P1030" s="212">
        <f>Q1030-Q1032</f>
        <v>9316.1530550000007</v>
      </c>
      <c r="Q1030" s="212">
        <f>IF(SUM($J1028:$J1030)&gt;500000,(500000*0.2)-((SUM($I1028:$I1030)+SUM($M1028:$M1030))),IF(SUM($J1028:$J1030)+SUM($F1028:$F1030)&gt;500000,(SUM($J1028:$J1030)*0.2)+((500000-SUM($J1028:$J1030))*0.05)-(SUM($I1028:$I1030)+SUM($M1028:$M1030)),IF(SUM($J1028:$J1030)+SUM($F1028:$F1030)&lt;500000,((SUM($J1028:$J1030)*0.2)+(SUM($F1028:$F1030)*0.05))-(SUM($I1028:$I1030)+SUM($M1028:$M1030)),"n/a")))</f>
        <v>9316.1530550000007</v>
      </c>
      <c r="R1030" s="34">
        <f>SUM(Q1030-H1030-L1030)</f>
        <v>9316.1530550000007</v>
      </c>
    </row>
    <row r="1031" spans="1:18" s="112" customFormat="1" ht="27" customHeight="1" x14ac:dyDescent="0.2">
      <c r="A1031" s="151" t="s">
        <v>24</v>
      </c>
      <c r="B1031" s="22"/>
      <c r="C1031" s="151" t="s">
        <v>245</v>
      </c>
      <c r="D1031" s="151" t="s">
        <v>251</v>
      </c>
      <c r="E1031" s="151"/>
      <c r="F1031" s="277">
        <f t="shared" ref="F1031:M1031" si="215">SUM(F1027:F1030)</f>
        <v>28226.760000000002</v>
      </c>
      <c r="G1031" s="275">
        <f t="shared" si="215"/>
        <v>1411.3380000000002</v>
      </c>
      <c r="H1031" s="275">
        <f t="shared" si="215"/>
        <v>1368.9978599999999</v>
      </c>
      <c r="I1031" s="157">
        <f t="shared" si="215"/>
        <v>42.340140000000005</v>
      </c>
      <c r="J1031" s="156">
        <f t="shared" si="215"/>
        <v>85844.239999999991</v>
      </c>
      <c r="K1031" s="157">
        <f t="shared" si="215"/>
        <v>17168.847999999998</v>
      </c>
      <c r="L1031" s="157">
        <f t="shared" si="215"/>
        <v>16653.78256</v>
      </c>
      <c r="M1031" s="158">
        <f t="shared" si="215"/>
        <v>515.06543999999997</v>
      </c>
      <c r="N1031" s="120"/>
      <c r="O1031" s="159"/>
      <c r="P1031" s="157">
        <f>SUM(P1027:P1030)</f>
        <v>27338.933474999998</v>
      </c>
      <c r="Q1031" s="157"/>
      <c r="R1031" s="23">
        <f>SUM(R1028:R1030)</f>
        <v>36045.560839999998</v>
      </c>
    </row>
    <row r="1032" spans="1:18" s="28" customFormat="1" ht="3.75" customHeight="1" x14ac:dyDescent="0.2">
      <c r="A1032" s="68"/>
      <c r="B1032" s="60"/>
      <c r="C1032" s="70"/>
      <c r="D1032" s="70"/>
      <c r="E1032" s="70"/>
      <c r="F1032" s="70"/>
      <c r="G1032" s="71"/>
      <c r="H1032" s="71"/>
      <c r="I1032" s="71"/>
      <c r="J1032" s="70"/>
      <c r="K1032" s="71"/>
      <c r="L1032" s="71"/>
      <c r="M1032" s="71"/>
      <c r="N1032" s="38"/>
      <c r="O1032" s="35"/>
      <c r="P1032" s="73"/>
      <c r="Q1032" s="74"/>
      <c r="R1032" s="69"/>
    </row>
    <row r="1033" spans="1:18" s="149" customFormat="1" ht="27" customHeight="1" x14ac:dyDescent="0.25">
      <c r="A1033" s="140" t="s">
        <v>19</v>
      </c>
      <c r="B1033" s="77"/>
      <c r="C1033" s="141" t="s">
        <v>245</v>
      </c>
      <c r="D1033" s="141" t="s">
        <v>250</v>
      </c>
      <c r="E1033" s="141" t="s">
        <v>20</v>
      </c>
      <c r="F1033" s="141">
        <v>0</v>
      </c>
      <c r="G1033" s="259">
        <f>F1033*$G$4</f>
        <v>0</v>
      </c>
      <c r="H1033" s="259">
        <f>G1033-I1033</f>
        <v>0</v>
      </c>
      <c r="I1033" s="259">
        <f>G1033*$I$4</f>
        <v>0</v>
      </c>
      <c r="J1033" s="141">
        <v>59324.5</v>
      </c>
      <c r="K1033" s="259">
        <f>J1033*$K$4</f>
        <v>11864.900000000001</v>
      </c>
      <c r="L1033" s="259">
        <f>K1033-M1033</f>
        <v>11508.953000000001</v>
      </c>
      <c r="M1033" s="260">
        <f>K1033*$M$4</f>
        <v>355.947</v>
      </c>
      <c r="N1033" s="141"/>
      <c r="O1033" s="261"/>
      <c r="P1033" s="262">
        <f>Q1033</f>
        <v>11508.953000000001</v>
      </c>
      <c r="Q1033" s="262">
        <f>IF($J1033&gt;500000,(500000*0.2)-($I1033+$M1033),IF($J1033+$F1033&gt;500000,($J1033*0.2)+((500000-$J1033)*0.05)-($I1033+$M1033),IF($J1033+$F1033&lt;500000,(($J1033*0.2)+($F1033*0.05))-($I1033+$M1033),"n/a")))</f>
        <v>11508.953000000001</v>
      </c>
      <c r="R1033" s="78">
        <f>SUM(Q1033-H1033-L1033)</f>
        <v>0</v>
      </c>
    </row>
    <row r="1034" spans="1:18" s="149" customFormat="1" ht="27" customHeight="1" thickBot="1" x14ac:dyDescent="0.3">
      <c r="A1034" s="140" t="s">
        <v>21</v>
      </c>
      <c r="B1034" s="77"/>
      <c r="C1034" s="141" t="s">
        <v>245</v>
      </c>
      <c r="D1034" s="141" t="s">
        <v>250</v>
      </c>
      <c r="E1034" s="141" t="s">
        <v>20</v>
      </c>
      <c r="F1034" s="141">
        <v>0</v>
      </c>
      <c r="G1034" s="259">
        <f>F1034*$G$4</f>
        <v>0</v>
      </c>
      <c r="H1034" s="259">
        <f>G1034-I1034</f>
        <v>0</v>
      </c>
      <c r="I1034" s="259">
        <f>G1034*$I$4</f>
        <v>0</v>
      </c>
      <c r="J1034" s="141">
        <v>54582</v>
      </c>
      <c r="K1034" s="259">
        <f>J1034*$K$4</f>
        <v>10916.400000000001</v>
      </c>
      <c r="L1034" s="259">
        <f>K1034-M1034</f>
        <v>10588.908000000001</v>
      </c>
      <c r="M1034" s="260">
        <f>K1034*$M$4</f>
        <v>327.49200000000002</v>
      </c>
      <c r="N1034" s="141"/>
      <c r="O1034" s="261"/>
      <c r="P1034" s="262">
        <f>Q1034-Q1033</f>
        <v>10588.908000000003</v>
      </c>
      <c r="Q1034" s="262">
        <f>IF(SUM($J1033:$J1034)&gt;500000,(500000*0.2)-((SUM($I1033:$I1034)+SUM($M1033:$M1034))),IF(SUM($J1033:$J1034)+SUM($F1033:$F1034)&gt;500000,(SUM($J1033:$J1034)*0.2)+((500000-SUM($J1033:$J1034))*0.05)-(SUM($I1033:$I1034)+SUM($M1033:$M1034)),IF(SUM($J1033:$J1034)+SUM($F1033:$F1034)&lt;500000,((SUM($J1033:$J1034)*0.2)+(SUM($F1033:$F1034)*0.05))-(SUM($I1033:$I1034)+SUM($M1033:$M1034)),"n/a")))</f>
        <v>22097.861000000004</v>
      </c>
      <c r="R1034" s="78">
        <f>SUM(Q1034-H1034-L1034)</f>
        <v>11508.953000000003</v>
      </c>
    </row>
    <row r="1035" spans="1:18" s="112" customFormat="1" ht="27" customHeight="1" thickBot="1" x14ac:dyDescent="0.25">
      <c r="A1035" s="150" t="s">
        <v>22</v>
      </c>
      <c r="B1035" s="58"/>
      <c r="C1035" s="152" t="s">
        <v>245</v>
      </c>
      <c r="D1035" s="152" t="s">
        <v>250</v>
      </c>
      <c r="E1035" s="153" t="s">
        <v>20</v>
      </c>
      <c r="F1035" s="153">
        <v>0</v>
      </c>
      <c r="G1035" s="145">
        <f>F1035*$G$4</f>
        <v>0</v>
      </c>
      <c r="H1035" s="145">
        <f>G1035-I1035</f>
        <v>0</v>
      </c>
      <c r="I1035" s="145">
        <f>G1035*$I$4</f>
        <v>0</v>
      </c>
      <c r="J1035" s="153">
        <v>0</v>
      </c>
      <c r="K1035" s="145">
        <f>J1035*$K$4</f>
        <v>0</v>
      </c>
      <c r="L1035" s="145">
        <f>K1035-M1035</f>
        <v>0</v>
      </c>
      <c r="M1035" s="154">
        <f>K1035*$M$4</f>
        <v>0</v>
      </c>
      <c r="N1035" s="109"/>
      <c r="O1035" s="155"/>
      <c r="P1035" s="252">
        <f>Q1035-Q1034</f>
        <v>0</v>
      </c>
      <c r="Q1035" s="252">
        <f>IF(SUM($J1033:$J1035)&gt;500000,(500000*0.2)-((SUM($I1033:$I1035)+SUM($M1033:$M1035))),IF(SUM($J1033:$J1035)+SUM($F1033:$F1035)&gt;500000,(SUM($J1033:$J1035)*0.2)+((500000-SUM($J1033:$J1035))*0.05)-(SUM($I1033:$I1035)+SUM($M1033:$M1035)),IF(SUM($J1033:$J1035)+SUM($F1033:$F1035)&lt;500000,((SUM($J1033:$J1035)*0.2)+(SUM($F1033:$F1035)*0.05))-(SUM($I1033:$I1035)+SUM($M1033:$M1035)),"n/a")))</f>
        <v>22097.861000000004</v>
      </c>
      <c r="R1035" s="65">
        <f>SUM(Q1035-H1035-L1035)</f>
        <v>22097.861000000004</v>
      </c>
    </row>
    <row r="1036" spans="1:18" s="112" customFormat="1" ht="27" customHeight="1" x14ac:dyDescent="0.2">
      <c r="A1036" s="87" t="s">
        <v>23</v>
      </c>
      <c r="B1036" s="24"/>
      <c r="C1036" s="115" t="s">
        <v>245</v>
      </c>
      <c r="D1036" s="115" t="s">
        <v>250</v>
      </c>
      <c r="E1036" s="109" t="s">
        <v>20</v>
      </c>
      <c r="F1036" s="109">
        <v>0</v>
      </c>
      <c r="G1036" s="110">
        <f>F1036*$G$4</f>
        <v>0</v>
      </c>
      <c r="H1036" s="110">
        <f>G1036-I1036</f>
        <v>0</v>
      </c>
      <c r="I1036" s="110">
        <f>G1036*$I$4</f>
        <v>0</v>
      </c>
      <c r="J1036" s="109">
        <v>0</v>
      </c>
      <c r="K1036" s="110">
        <f>J1036*$K$4</f>
        <v>0</v>
      </c>
      <c r="L1036" s="110">
        <f>K1036-M1036</f>
        <v>0</v>
      </c>
      <c r="M1036" s="111">
        <f>K1036*$M$4</f>
        <v>0</v>
      </c>
      <c r="N1036" s="109"/>
      <c r="O1036" s="123"/>
      <c r="P1036" s="212">
        <f>Q1036-Q1038</f>
        <v>10588.908000000001</v>
      </c>
      <c r="Q1036" s="212">
        <f>IF(SUM($J1034:$J1036)&gt;500000,(500000*0.2)-((SUM($I1034:$I1036)+SUM($M1034:$M1036))),IF(SUM($J1034:$J1036)+SUM($F1034:$F1036)&gt;500000,(SUM($J1034:$J1036)*0.2)+((500000-SUM($J1034:$J1036))*0.05)-(SUM($I1034:$I1036)+SUM($M1034:$M1036)),IF(SUM($J1034:$J1036)+SUM($F1034:$F1036)&lt;500000,((SUM($J1034:$J1036)*0.2)+(SUM($F1034:$F1036)*0.05))-(SUM($I1034:$I1036)+SUM($M1034:$M1036)),"n/a")))</f>
        <v>10588.908000000001</v>
      </c>
      <c r="R1036" s="34">
        <f>SUM(Q1036-H1036-L1036)</f>
        <v>10588.908000000001</v>
      </c>
    </row>
    <row r="1037" spans="1:18" s="112" customFormat="1" ht="27" customHeight="1" x14ac:dyDescent="0.2">
      <c r="A1037" s="220" t="s">
        <v>24</v>
      </c>
      <c r="B1037" s="62"/>
      <c r="C1037" s="220" t="s">
        <v>245</v>
      </c>
      <c r="D1037" s="220" t="s">
        <v>250</v>
      </c>
      <c r="E1037" s="220"/>
      <c r="F1037" s="221">
        <f t="shared" ref="F1037:M1037" si="216">SUM(F1033:F1036)</f>
        <v>0</v>
      </c>
      <c r="G1037" s="222">
        <f t="shared" si="216"/>
        <v>0</v>
      </c>
      <c r="H1037" s="222">
        <f t="shared" si="216"/>
        <v>0</v>
      </c>
      <c r="I1037" s="222">
        <f t="shared" si="216"/>
        <v>0</v>
      </c>
      <c r="J1037" s="221">
        <f t="shared" si="216"/>
        <v>113906.5</v>
      </c>
      <c r="K1037" s="222">
        <f t="shared" si="216"/>
        <v>22781.300000000003</v>
      </c>
      <c r="L1037" s="222">
        <f t="shared" si="216"/>
        <v>22097.861000000004</v>
      </c>
      <c r="M1037" s="223">
        <f t="shared" si="216"/>
        <v>683.43900000000008</v>
      </c>
      <c r="N1037" s="224"/>
      <c r="O1037" s="225"/>
      <c r="P1037" s="222">
        <f>SUM(P1033:P1036)</f>
        <v>32686.769000000008</v>
      </c>
      <c r="Q1037" s="222"/>
      <c r="R1037" s="67">
        <f>SUM(R1034:R1036)</f>
        <v>44195.722000000009</v>
      </c>
    </row>
    <row r="1038" spans="1:18" s="28" customFormat="1" ht="3.75" customHeight="1" x14ac:dyDescent="0.2">
      <c r="A1038" s="68"/>
      <c r="B1038" s="60"/>
      <c r="C1038" s="70"/>
      <c r="D1038" s="70"/>
      <c r="E1038" s="70"/>
      <c r="F1038" s="70"/>
      <c r="G1038" s="71"/>
      <c r="H1038" s="71"/>
      <c r="I1038" s="71"/>
      <c r="J1038" s="70"/>
      <c r="K1038" s="71"/>
      <c r="L1038" s="71"/>
      <c r="M1038" s="71"/>
      <c r="N1038" s="38"/>
      <c r="O1038" s="68"/>
      <c r="P1038" s="73"/>
      <c r="Q1038" s="74"/>
      <c r="R1038" s="69"/>
    </row>
    <row r="1039" spans="1:18" s="149" customFormat="1" ht="27" customHeight="1" x14ac:dyDescent="0.25">
      <c r="A1039" s="140" t="s">
        <v>19</v>
      </c>
      <c r="B1039" s="77"/>
      <c r="C1039" s="141" t="s">
        <v>245</v>
      </c>
      <c r="D1039" s="141" t="s">
        <v>246</v>
      </c>
      <c r="E1039" s="141" t="s">
        <v>20</v>
      </c>
      <c r="F1039" s="141">
        <v>0</v>
      </c>
      <c r="G1039" s="259">
        <f>F1039*$G$4</f>
        <v>0</v>
      </c>
      <c r="H1039" s="259">
        <f>G1039-I1039</f>
        <v>0</v>
      </c>
      <c r="I1039" s="259">
        <f>G1039*$I$4</f>
        <v>0</v>
      </c>
      <c r="J1039" s="141">
        <v>86081.5</v>
      </c>
      <c r="K1039" s="259">
        <f>J1039*$K$4</f>
        <v>17216.3</v>
      </c>
      <c r="L1039" s="259">
        <f>K1039-M1039</f>
        <v>16699.810999999998</v>
      </c>
      <c r="M1039" s="260">
        <f>K1039*$M$4</f>
        <v>516.48899999999992</v>
      </c>
      <c r="N1039" s="141"/>
      <c r="O1039" s="261"/>
      <c r="P1039" s="262">
        <f>Q1039</f>
        <v>16699.810999999998</v>
      </c>
      <c r="Q1039" s="262">
        <f>IF($J1039&gt;500000,(500000*0.2)-($I1039+$M1039),IF($J1039+$F1039&gt;500000,($J1039*0.2)+((500000-$J1039)*0.05)-($I1039+$M1039),IF($J1039+$F1039&lt;500000,(($J1039*0.2)+($F1039*0.05))-($I1039+$M1039),"n/a")))</f>
        <v>16699.810999999998</v>
      </c>
      <c r="R1039" s="78">
        <f>SUM(Q1039-H1039-L1039)</f>
        <v>0</v>
      </c>
    </row>
    <row r="1040" spans="1:18" s="149" customFormat="1" ht="27" customHeight="1" thickBot="1" x14ac:dyDescent="0.3">
      <c r="A1040" s="140" t="s">
        <v>21</v>
      </c>
      <c r="B1040" s="77"/>
      <c r="C1040" s="141" t="s">
        <v>245</v>
      </c>
      <c r="D1040" s="141" t="s">
        <v>246</v>
      </c>
      <c r="E1040" s="141" t="s">
        <v>20</v>
      </c>
      <c r="F1040" s="141">
        <v>0</v>
      </c>
      <c r="G1040" s="259">
        <f>F1040*$G$4</f>
        <v>0</v>
      </c>
      <c r="H1040" s="259">
        <f>G1040-I1040</f>
        <v>0</v>
      </c>
      <c r="I1040" s="259">
        <f>G1040*$I$4</f>
        <v>0</v>
      </c>
      <c r="J1040" s="141">
        <v>82604.25</v>
      </c>
      <c r="K1040" s="259">
        <f>J1040*$K$4</f>
        <v>16520.850000000002</v>
      </c>
      <c r="L1040" s="259">
        <f>K1040-M1040</f>
        <v>16025.224500000002</v>
      </c>
      <c r="M1040" s="260">
        <f>K1040*$M$4</f>
        <v>495.62550000000005</v>
      </c>
      <c r="N1040" s="141"/>
      <c r="P1040" s="262">
        <f>Q1040-Q1039</f>
        <v>16025.224500000004</v>
      </c>
      <c r="Q1040" s="262">
        <f>IF(SUM($J1039:$J1040)&gt;500000,(500000*0.2)-((SUM($I1039:$I1040)+SUM($M1039:$M1040))),IF(SUM($J1039:$J1040)+SUM($F1039:$F1040)&gt;500000,(SUM($J1039:$J1040)*0.2)+((500000-SUM($J1039:$J1040))*0.05)-(SUM($I1039:$I1040)+SUM($M1039:$M1040)),IF(SUM($J1039:$J1040)+SUM($F1039:$F1040)&lt;500000,((SUM($J1039:$J1040)*0.2)+(SUM($F1039:$F1040)*0.05))-(SUM($I1039:$I1040)+SUM($M1039:$M1040)),"n/a")))</f>
        <v>32725.035500000002</v>
      </c>
      <c r="R1040" s="78">
        <f>SUM(Q1040-H1040-L1040)</f>
        <v>16699.811000000002</v>
      </c>
    </row>
    <row r="1041" spans="1:18" s="112" customFormat="1" ht="27" customHeight="1" thickBot="1" x14ac:dyDescent="0.25">
      <c r="A1041" s="150" t="s">
        <v>22</v>
      </c>
      <c r="B1041" s="58"/>
      <c r="C1041" s="152" t="s">
        <v>245</v>
      </c>
      <c r="D1041" s="152" t="s">
        <v>246</v>
      </c>
      <c r="E1041" s="153" t="s">
        <v>20</v>
      </c>
      <c r="F1041" s="153">
        <v>0</v>
      </c>
      <c r="G1041" s="145">
        <f>F1041*$G$4</f>
        <v>0</v>
      </c>
      <c r="H1041" s="145">
        <f>G1041-I1041</f>
        <v>0</v>
      </c>
      <c r="I1041" s="145">
        <f>G1041*$I$4</f>
        <v>0</v>
      </c>
      <c r="J1041" s="153">
        <v>0</v>
      </c>
      <c r="K1041" s="145">
        <f>J1041*$K$4</f>
        <v>0</v>
      </c>
      <c r="L1041" s="145">
        <f>K1041-M1041</f>
        <v>0</v>
      </c>
      <c r="M1041" s="154">
        <f>K1041*$M$4</f>
        <v>0</v>
      </c>
      <c r="N1041" s="109"/>
      <c r="O1041" s="155"/>
      <c r="P1041" s="252">
        <f>Q1041-Q1040</f>
        <v>0</v>
      </c>
      <c r="Q1041" s="252">
        <f>IF(SUM($J1039:$J1041)&gt;500000,(500000*0.2)-((SUM($I1039:$I1041)+SUM($M1039:$M1041))),IF(SUM($J1039:$J1041)+SUM($F1039:$F1041)&gt;500000,(SUM($J1039:$J1041)*0.2)+((500000-SUM($J1039:$J1041))*0.05)-(SUM($I1039:$I1041)+SUM($M1039:$M1041)),IF(SUM($J1039:$J1041)+SUM($F1039:$F1041)&lt;500000,((SUM($J1039:$J1041)*0.2)+(SUM($F1039:$F1041)*0.05))-(SUM($I1039:$I1041)+SUM($M1039:$M1041)),"n/a")))</f>
        <v>32725.035500000002</v>
      </c>
      <c r="R1041" s="65">
        <f>SUM(Q1041-H1041-L1041)</f>
        <v>32725.035500000002</v>
      </c>
    </row>
    <row r="1042" spans="1:18" s="112" customFormat="1" ht="27" customHeight="1" x14ac:dyDescent="0.2">
      <c r="A1042" s="87" t="s">
        <v>23</v>
      </c>
      <c r="B1042" s="24"/>
      <c r="C1042" s="115" t="s">
        <v>245</v>
      </c>
      <c r="D1042" s="115" t="s">
        <v>246</v>
      </c>
      <c r="E1042" s="109" t="s">
        <v>20</v>
      </c>
      <c r="F1042" s="109">
        <v>0</v>
      </c>
      <c r="G1042" s="110">
        <f>F1042*$G$4</f>
        <v>0</v>
      </c>
      <c r="H1042" s="110">
        <f>G1042-I1042</f>
        <v>0</v>
      </c>
      <c r="I1042" s="110">
        <f>G1042*$I$4</f>
        <v>0</v>
      </c>
      <c r="J1042" s="109">
        <v>0</v>
      </c>
      <c r="K1042" s="110">
        <f>J1042*$K$4</f>
        <v>0</v>
      </c>
      <c r="L1042" s="110">
        <f>K1042-M1042</f>
        <v>0</v>
      </c>
      <c r="M1042" s="111">
        <f>K1042*$M$4</f>
        <v>0</v>
      </c>
      <c r="N1042" s="109"/>
      <c r="O1042" s="123"/>
      <c r="P1042" s="212">
        <f>Q1042-Q1044</f>
        <v>16025.224500000002</v>
      </c>
      <c r="Q1042" s="212">
        <f>IF(SUM($J1040:$J1042)&gt;500000,(500000*0.2)-((SUM($I1040:$I1042)+SUM($M1040:$M1042))),IF(SUM($J1040:$J1042)+SUM($F1040:$F1042)&gt;500000,(SUM($J1040:$J1042)*0.2)+((500000-SUM($J1040:$J1042))*0.05)-(SUM($I1040:$I1042)+SUM($M1040:$M1042)),IF(SUM($J1040:$J1042)+SUM($F1040:$F1042)&lt;500000,((SUM($J1040:$J1042)*0.2)+(SUM($F1040:$F1042)*0.05))-(SUM($I1040:$I1042)+SUM($M1040:$M1042)),"n/a")))</f>
        <v>16025.224500000002</v>
      </c>
      <c r="R1042" s="34">
        <f>SUM(Q1042-H1042-L1042)</f>
        <v>16025.224500000002</v>
      </c>
    </row>
    <row r="1043" spans="1:18" s="112" customFormat="1" ht="27" customHeight="1" x14ac:dyDescent="0.2">
      <c r="A1043" s="151" t="s">
        <v>24</v>
      </c>
      <c r="B1043" s="22"/>
      <c r="C1043" s="151" t="s">
        <v>245</v>
      </c>
      <c r="D1043" s="151" t="s">
        <v>246</v>
      </c>
      <c r="E1043" s="151"/>
      <c r="F1043" s="156">
        <f t="shared" ref="F1043:M1043" si="217">SUM(F1039:F1042)</f>
        <v>0</v>
      </c>
      <c r="G1043" s="157">
        <f t="shared" si="217"/>
        <v>0</v>
      </c>
      <c r="H1043" s="157">
        <f t="shared" si="217"/>
        <v>0</v>
      </c>
      <c r="I1043" s="157">
        <f t="shared" si="217"/>
        <v>0</v>
      </c>
      <c r="J1043" s="156">
        <f t="shared" si="217"/>
        <v>168685.75</v>
      </c>
      <c r="K1043" s="157">
        <f t="shared" si="217"/>
        <v>33737.15</v>
      </c>
      <c r="L1043" s="157">
        <f t="shared" si="217"/>
        <v>32725.035499999998</v>
      </c>
      <c r="M1043" s="158">
        <f t="shared" si="217"/>
        <v>1012.1144999999999</v>
      </c>
      <c r="N1043" s="120"/>
      <c r="O1043" s="159"/>
      <c r="P1043" s="157">
        <f>SUM(P1039:P1042)</f>
        <v>48750.26</v>
      </c>
      <c r="Q1043" s="157"/>
      <c r="R1043" s="23">
        <f>SUM(R1040:R1042)</f>
        <v>65450.071000000004</v>
      </c>
    </row>
    <row r="1044" spans="1:18" s="28" customFormat="1" ht="3.75" customHeight="1" x14ac:dyDescent="0.2">
      <c r="A1044" s="35"/>
      <c r="B1044" s="31"/>
      <c r="C1044" s="36"/>
      <c r="D1044" s="36"/>
      <c r="E1044" s="36"/>
      <c r="F1044" s="36"/>
      <c r="G1044" s="37"/>
      <c r="H1044" s="37"/>
      <c r="I1044" s="37"/>
      <c r="J1044" s="36"/>
      <c r="K1044" s="37"/>
      <c r="L1044" s="37"/>
      <c r="M1044" s="37"/>
      <c r="N1044" s="38"/>
      <c r="O1044" s="35"/>
      <c r="P1044" s="39"/>
      <c r="Q1044" s="40"/>
    </row>
    <row r="1045" spans="1:18" s="149" customFormat="1" ht="27" customHeight="1" x14ac:dyDescent="0.25">
      <c r="A1045" s="140" t="s">
        <v>19</v>
      </c>
      <c r="B1045" s="77"/>
      <c r="C1045" s="141" t="s">
        <v>245</v>
      </c>
      <c r="D1045" s="141" t="s">
        <v>247</v>
      </c>
      <c r="E1045" s="141" t="s">
        <v>20</v>
      </c>
      <c r="F1045" s="141">
        <v>0</v>
      </c>
      <c r="G1045" s="259">
        <f>F1045*$G$4</f>
        <v>0</v>
      </c>
      <c r="H1045" s="259">
        <f>G1045-I1045</f>
        <v>0</v>
      </c>
      <c r="I1045" s="259">
        <f>G1045*$I$4</f>
        <v>0</v>
      </c>
      <c r="J1045" s="141">
        <v>32859.5</v>
      </c>
      <c r="K1045" s="259">
        <f>J1045*$K$4</f>
        <v>6571.9000000000005</v>
      </c>
      <c r="L1045" s="259">
        <f>K1045-M1045</f>
        <v>6374.7430000000004</v>
      </c>
      <c r="M1045" s="260">
        <f>K1045*$M$4</f>
        <v>197.15700000000001</v>
      </c>
      <c r="N1045" s="141"/>
      <c r="O1045" s="261"/>
      <c r="P1045" s="262">
        <f>Q1045</f>
        <v>6374.7430000000004</v>
      </c>
      <c r="Q1045" s="262">
        <f>IF($J1045&gt;500000,(500000*0.2)-($I1045+$M1045),IF($J1045+$F1045&gt;500000,($J1045*0.2)+((500000-$J1045)*0.05)-($I1045+$M1045),IF($J1045+$F1045&lt;500000,(($J1045*0.2)+($F1045*0.05))-($I1045+$M1045),"n/a")))</f>
        <v>6374.7430000000004</v>
      </c>
      <c r="R1045" s="78">
        <f>SUM(Q1045-H1045-L1045)</f>
        <v>0</v>
      </c>
    </row>
    <row r="1046" spans="1:18" s="149" customFormat="1" ht="27" customHeight="1" thickBot="1" x14ac:dyDescent="0.3">
      <c r="A1046" s="140" t="s">
        <v>21</v>
      </c>
      <c r="B1046" s="77"/>
      <c r="C1046" s="141" t="s">
        <v>245</v>
      </c>
      <c r="D1046" s="141" t="s">
        <v>247</v>
      </c>
      <c r="E1046" s="141" t="s">
        <v>20</v>
      </c>
      <c r="F1046" s="141">
        <v>0</v>
      </c>
      <c r="G1046" s="259">
        <f>F1046*$G$4</f>
        <v>0</v>
      </c>
      <c r="H1046" s="259">
        <f>G1046-I1046</f>
        <v>0</v>
      </c>
      <c r="I1046" s="259">
        <f>G1046*$I$4</f>
        <v>0</v>
      </c>
      <c r="J1046" s="141">
        <v>26364.25</v>
      </c>
      <c r="K1046" s="259">
        <f>J1046*$K$4</f>
        <v>5272.85</v>
      </c>
      <c r="L1046" s="259">
        <f>K1046-M1046</f>
        <v>5114.6645000000008</v>
      </c>
      <c r="M1046" s="260">
        <f>K1046*$M$4</f>
        <v>158.18550000000002</v>
      </c>
      <c r="N1046" s="141"/>
      <c r="P1046" s="262">
        <f>Q1046-Q1045</f>
        <v>5114.664499999999</v>
      </c>
      <c r="Q1046" s="262">
        <f>IF(SUM($J1045:$J1046)&gt;500000,(500000*0.2)-((SUM($I1045:$I1046)+SUM($M1045:$M1046))),IF(SUM($J1045:$J1046)+SUM($F1045:$F1046)&gt;500000,(SUM($J1045:$J1046)*0.2)+((500000-SUM($J1045:$J1046))*0.05)-(SUM($I1045:$I1046)+SUM($M1045:$M1046)),IF(SUM($J1045:$J1046)+SUM($F1045:$F1046)&lt;500000,((SUM($J1045:$J1046)*0.2)+(SUM($F1045:$F1046)*0.05))-(SUM($I1045:$I1046)+SUM($M1045:$M1046)),"n/a")))</f>
        <v>11489.407499999999</v>
      </c>
      <c r="R1046" s="78">
        <f>SUM(Q1046-H1046-L1046)</f>
        <v>6374.7429999999986</v>
      </c>
    </row>
    <row r="1047" spans="1:18" s="112" customFormat="1" ht="27" customHeight="1" thickBot="1" x14ac:dyDescent="0.25">
      <c r="A1047" s="150" t="s">
        <v>22</v>
      </c>
      <c r="B1047" s="58"/>
      <c r="C1047" s="152" t="s">
        <v>245</v>
      </c>
      <c r="D1047" s="152" t="s">
        <v>247</v>
      </c>
      <c r="E1047" s="153" t="s">
        <v>20</v>
      </c>
      <c r="F1047" s="153">
        <v>0</v>
      </c>
      <c r="G1047" s="145">
        <f>F1047*$G$4</f>
        <v>0</v>
      </c>
      <c r="H1047" s="145">
        <f>G1047-I1047</f>
        <v>0</v>
      </c>
      <c r="I1047" s="145">
        <f>G1047*$I$4</f>
        <v>0</v>
      </c>
      <c r="J1047" s="153">
        <v>0</v>
      </c>
      <c r="K1047" s="145">
        <f>J1047*$K$4</f>
        <v>0</v>
      </c>
      <c r="L1047" s="145">
        <f>K1047-M1047</f>
        <v>0</v>
      </c>
      <c r="M1047" s="154">
        <f>K1047*$M$4</f>
        <v>0</v>
      </c>
      <c r="N1047" s="109"/>
      <c r="O1047" s="155"/>
      <c r="P1047" s="252">
        <f>Q1047-Q1046</f>
        <v>0</v>
      </c>
      <c r="Q1047" s="252">
        <f>IF(SUM($J1045:$J1047)&gt;500000,(500000*0.2)-((SUM($I1045:$I1047)+SUM($M1045:$M1047))),IF(SUM($J1045:$J1047)+SUM($F1045:$F1047)&gt;500000,(SUM($J1045:$J1047)*0.2)+((500000-SUM($J1045:$J1047))*0.05)-(SUM($I1045:$I1047)+SUM($M1045:$M1047)),IF(SUM($J1045:$J1047)+SUM($F1045:$F1047)&lt;500000,((SUM($J1045:$J1047)*0.2)+(SUM($F1045:$F1047)*0.05))-(SUM($I1045:$I1047)+SUM($M1045:$M1047)),"n/a")))</f>
        <v>11489.407499999999</v>
      </c>
      <c r="R1047" s="65">
        <f>SUM(Q1047-H1047-L1047)</f>
        <v>11489.407499999999</v>
      </c>
    </row>
    <row r="1048" spans="1:18" s="112" customFormat="1" ht="27" customHeight="1" x14ac:dyDescent="0.2">
      <c r="A1048" s="87" t="s">
        <v>23</v>
      </c>
      <c r="B1048" s="24"/>
      <c r="C1048" s="115" t="s">
        <v>245</v>
      </c>
      <c r="D1048" s="115" t="s">
        <v>247</v>
      </c>
      <c r="E1048" s="109" t="s">
        <v>20</v>
      </c>
      <c r="F1048" s="109">
        <v>0</v>
      </c>
      <c r="G1048" s="110">
        <f>F1048*$G$4</f>
        <v>0</v>
      </c>
      <c r="H1048" s="110">
        <f>G1048-I1048</f>
        <v>0</v>
      </c>
      <c r="I1048" s="110">
        <f>G1048*$I$4</f>
        <v>0</v>
      </c>
      <c r="J1048" s="109">
        <v>0</v>
      </c>
      <c r="K1048" s="110">
        <f>J1048*$K$4</f>
        <v>0</v>
      </c>
      <c r="L1048" s="110">
        <f>K1048-M1048</f>
        <v>0</v>
      </c>
      <c r="M1048" s="111">
        <f>K1048*$M$4</f>
        <v>0</v>
      </c>
      <c r="N1048" s="109"/>
      <c r="O1048" s="123"/>
      <c r="P1048" s="212">
        <f>Q1048-Q1050</f>
        <v>5114.6645000000008</v>
      </c>
      <c r="Q1048" s="212">
        <f>IF(SUM($J1046:$J1048)&gt;500000,(500000*0.2)-((SUM($I1046:$I1048)+SUM($M1046:$M1048))),IF(SUM($J1046:$J1048)+SUM($F1046:$F1048)&gt;500000,(SUM($J1046:$J1048)*0.2)+((500000-SUM($J1046:$J1048))*0.05)-(SUM($I1046:$I1048)+SUM($M1046:$M1048)),IF(SUM($J1046:$J1048)+SUM($F1046:$F1048)&lt;500000,((SUM($J1046:$J1048)*0.2)+(SUM($F1046:$F1048)*0.05))-(SUM($I1046:$I1048)+SUM($M1046:$M1048)),"n/a")))</f>
        <v>5114.6645000000008</v>
      </c>
      <c r="R1048" s="34">
        <f>SUM(Q1048-H1048-L1048)</f>
        <v>5114.6645000000008</v>
      </c>
    </row>
    <row r="1049" spans="1:18" s="112" customFormat="1" ht="27" customHeight="1" x14ac:dyDescent="0.2">
      <c r="A1049" s="151" t="s">
        <v>24</v>
      </c>
      <c r="B1049" s="22"/>
      <c r="C1049" s="151" t="s">
        <v>245</v>
      </c>
      <c r="D1049" s="151" t="s">
        <v>247</v>
      </c>
      <c r="E1049" s="151"/>
      <c r="F1049" s="156">
        <f t="shared" ref="F1049:M1049" si="218">SUM(F1045:F1048)</f>
        <v>0</v>
      </c>
      <c r="G1049" s="157">
        <f t="shared" si="218"/>
        <v>0</v>
      </c>
      <c r="H1049" s="157">
        <f t="shared" si="218"/>
        <v>0</v>
      </c>
      <c r="I1049" s="157">
        <f t="shared" si="218"/>
        <v>0</v>
      </c>
      <c r="J1049" s="156">
        <f t="shared" si="218"/>
        <v>59223.75</v>
      </c>
      <c r="K1049" s="157">
        <f t="shared" si="218"/>
        <v>11844.75</v>
      </c>
      <c r="L1049" s="157">
        <f t="shared" si="218"/>
        <v>11489.407500000001</v>
      </c>
      <c r="M1049" s="158">
        <f t="shared" si="218"/>
        <v>355.34250000000003</v>
      </c>
      <c r="N1049" s="120"/>
      <c r="O1049" s="159"/>
      <c r="P1049" s="157">
        <f>SUM(P1045:P1048)</f>
        <v>16604.072</v>
      </c>
      <c r="Q1049" s="157"/>
      <c r="R1049" s="23">
        <f>SUM(R1046:R1048)</f>
        <v>22978.814999999995</v>
      </c>
    </row>
    <row r="1050" spans="1:18" s="28" customFormat="1" ht="3.75" customHeight="1" x14ac:dyDescent="0.2">
      <c r="A1050" s="68"/>
      <c r="B1050" s="60"/>
      <c r="C1050" s="70"/>
      <c r="D1050" s="70"/>
      <c r="E1050" s="70"/>
      <c r="F1050" s="70"/>
      <c r="G1050" s="71"/>
      <c r="H1050" s="71"/>
      <c r="I1050" s="71"/>
      <c r="J1050" s="70"/>
      <c r="K1050" s="71"/>
      <c r="L1050" s="71"/>
      <c r="M1050" s="71"/>
      <c r="N1050" s="38"/>
      <c r="O1050" s="35"/>
      <c r="P1050" s="73"/>
      <c r="Q1050" s="74"/>
      <c r="R1050" s="69"/>
    </row>
    <row r="1051" spans="1:18" s="149" customFormat="1" ht="27" customHeight="1" x14ac:dyDescent="0.25">
      <c r="A1051" s="140" t="s">
        <v>19</v>
      </c>
      <c r="B1051" s="77"/>
      <c r="C1051" s="141" t="s">
        <v>245</v>
      </c>
      <c r="D1051" s="141" t="s">
        <v>248</v>
      </c>
      <c r="E1051" s="141" t="s">
        <v>20</v>
      </c>
      <c r="F1051" s="141">
        <v>0</v>
      </c>
      <c r="G1051" s="259">
        <f>F1051*$G$4</f>
        <v>0</v>
      </c>
      <c r="H1051" s="259">
        <f>G1051-I1051</f>
        <v>0</v>
      </c>
      <c r="I1051" s="259">
        <f>G1051*$I$4</f>
        <v>0</v>
      </c>
      <c r="J1051" s="141">
        <v>0</v>
      </c>
      <c r="K1051" s="259">
        <f>J1051*$K$4</f>
        <v>0</v>
      </c>
      <c r="L1051" s="259">
        <f>K1051-M1051</f>
        <v>0</v>
      </c>
      <c r="M1051" s="260">
        <f>K1051*$M$4</f>
        <v>0</v>
      </c>
      <c r="N1051" s="141"/>
      <c r="O1051" s="261"/>
      <c r="P1051" s="262">
        <f>Q1051</f>
        <v>0</v>
      </c>
      <c r="Q1051" s="262">
        <f>IF($J1051&gt;500000,(500000*0.2)-($I1051+$M1051),IF($J1051+$F1051&gt;500000,($J1051*0.2)+((500000-$J1051)*0.05)-($I1051+$M1051),IF($J1051+$F1051&lt;500000,(($J1051*0.2)+($F1051*0.05))-($I1051+$M1051),"n/a")))</f>
        <v>0</v>
      </c>
      <c r="R1051" s="78">
        <f>SUM(Q1051-H1051-L1051)</f>
        <v>0</v>
      </c>
    </row>
    <row r="1052" spans="1:18" s="149" customFormat="1" ht="27" customHeight="1" thickBot="1" x14ac:dyDescent="0.3">
      <c r="A1052" s="140" t="s">
        <v>21</v>
      </c>
      <c r="B1052" s="77"/>
      <c r="C1052" s="141" t="s">
        <v>245</v>
      </c>
      <c r="D1052" s="141" t="s">
        <v>248</v>
      </c>
      <c r="E1052" s="141" t="s">
        <v>20</v>
      </c>
      <c r="F1052" s="141">
        <v>0</v>
      </c>
      <c r="G1052" s="259">
        <f>F1052*$G$4</f>
        <v>0</v>
      </c>
      <c r="H1052" s="259">
        <f>G1052-I1052</f>
        <v>0</v>
      </c>
      <c r="I1052" s="259">
        <f>G1052*$I$4</f>
        <v>0</v>
      </c>
      <c r="J1052" s="141">
        <v>0</v>
      </c>
      <c r="K1052" s="259">
        <f>J1052*$K$4</f>
        <v>0</v>
      </c>
      <c r="L1052" s="259">
        <f>K1052-M1052</f>
        <v>0</v>
      </c>
      <c r="M1052" s="260">
        <f>K1052*$M$4</f>
        <v>0</v>
      </c>
      <c r="N1052" s="141"/>
      <c r="P1052" s="262">
        <f>Q1052-Q1051</f>
        <v>0</v>
      </c>
      <c r="Q1052" s="262">
        <f>IF(SUM($J1051:$J1052)&gt;500000,(500000*0.2)-((SUM($I1051:$I1052)+SUM($M1051:$M1052))),IF(SUM($J1051:$J1052)+SUM($F1051:$F1052)&gt;500000,(SUM($J1051:$J1052)*0.2)+((500000-SUM($J1051:$J1052))*0.05)-(SUM($I1051:$I1052)+SUM($M1051:$M1052)),IF(SUM($J1051:$J1052)+SUM($F1051:$F1052)&lt;500000,((SUM($J1051:$J1052)*0.2)+(SUM($F1051:$F1052)*0.05))-(SUM($I1051:$I1052)+SUM($M1051:$M1052)),"n/a")))</f>
        <v>0</v>
      </c>
      <c r="R1052" s="78">
        <f>SUM(Q1052-H1052-L1052)</f>
        <v>0</v>
      </c>
    </row>
    <row r="1053" spans="1:18" s="112" customFormat="1" ht="27" customHeight="1" thickBot="1" x14ac:dyDescent="0.25">
      <c r="A1053" s="150" t="s">
        <v>22</v>
      </c>
      <c r="B1053" s="58"/>
      <c r="C1053" s="152" t="s">
        <v>245</v>
      </c>
      <c r="D1053" s="152" t="s">
        <v>248</v>
      </c>
      <c r="E1053" s="153" t="s">
        <v>20</v>
      </c>
      <c r="F1053" s="153">
        <v>0</v>
      </c>
      <c r="G1053" s="145">
        <f>F1053*$G$4</f>
        <v>0</v>
      </c>
      <c r="H1053" s="145">
        <f>G1053-I1053</f>
        <v>0</v>
      </c>
      <c r="I1053" s="145">
        <f>G1053*$I$4</f>
        <v>0</v>
      </c>
      <c r="J1053" s="153">
        <v>0</v>
      </c>
      <c r="K1053" s="145">
        <f>J1053*$K$4</f>
        <v>0</v>
      </c>
      <c r="L1053" s="145">
        <f>K1053-M1053</f>
        <v>0</v>
      </c>
      <c r="M1053" s="154">
        <f>K1053*$M$4</f>
        <v>0</v>
      </c>
      <c r="N1053" s="109"/>
      <c r="O1053" s="155"/>
      <c r="P1053" s="252">
        <f>Q1053-Q1052</f>
        <v>0</v>
      </c>
      <c r="Q1053" s="252">
        <f>IF(SUM($J1051:$J1053)&gt;500000,(500000*0.2)-((SUM($I1051:$I1053)+SUM($M1051:$M1053))),IF(SUM($J1051:$J1053)+SUM($F1051:$F1053)&gt;500000,(SUM($J1051:$J1053)*0.2)+((500000-SUM($J1051:$J1053))*0.05)-(SUM($I1051:$I1053)+SUM($M1051:$M1053)),IF(SUM($J1051:$J1053)+SUM($F1051:$F1053)&lt;500000,((SUM($J1051:$J1053)*0.2)+(SUM($F1051:$F1053)*0.05))-(SUM($I1051:$I1053)+SUM($M1051:$M1053)),"n/a")))</f>
        <v>0</v>
      </c>
      <c r="R1053" s="65">
        <f>SUM(Q1053-H1053-L1053)</f>
        <v>0</v>
      </c>
    </row>
    <row r="1054" spans="1:18" s="112" customFormat="1" ht="27" customHeight="1" x14ac:dyDescent="0.2">
      <c r="A1054" s="87" t="s">
        <v>23</v>
      </c>
      <c r="B1054" s="24"/>
      <c r="C1054" s="115" t="s">
        <v>245</v>
      </c>
      <c r="D1054" s="115" t="s">
        <v>248</v>
      </c>
      <c r="E1054" s="109" t="s">
        <v>20</v>
      </c>
      <c r="F1054" s="109">
        <v>0</v>
      </c>
      <c r="G1054" s="110">
        <f>F1054*$G$4</f>
        <v>0</v>
      </c>
      <c r="H1054" s="110">
        <f>G1054-I1054</f>
        <v>0</v>
      </c>
      <c r="I1054" s="110">
        <f>G1054*$I$4</f>
        <v>0</v>
      </c>
      <c r="J1054" s="109">
        <v>0</v>
      </c>
      <c r="K1054" s="110">
        <f>J1054*$K$4</f>
        <v>0</v>
      </c>
      <c r="L1054" s="110">
        <f>K1054-M1054</f>
        <v>0</v>
      </c>
      <c r="M1054" s="111">
        <f>K1054*$M$4</f>
        <v>0</v>
      </c>
      <c r="N1054" s="109"/>
      <c r="O1054" s="123"/>
      <c r="P1054" s="212">
        <f>Q1054-Q1056</f>
        <v>0</v>
      </c>
      <c r="Q1054" s="212">
        <f>IF(SUM($J1052:$J1054)&gt;500000,(500000*0.2)-((SUM($I1052:$I1054)+SUM($M1052:$M1054))),IF(SUM($J1052:$J1054)+SUM($F1052:$F1054)&gt;500000,(SUM($J1052:$J1054)*0.2)+((500000-SUM($J1052:$J1054))*0.05)-(SUM($I1052:$I1054)+SUM($M1052:$M1054)),IF(SUM($J1052:$J1054)+SUM($F1052:$F1054)&lt;500000,((SUM($J1052:$J1054)*0.2)+(SUM($F1052:$F1054)*0.05))-(SUM($I1052:$I1054)+SUM($M1052:$M1054)),"n/a")))</f>
        <v>0</v>
      </c>
      <c r="R1054" s="34">
        <f>SUM(Q1054-H1054-L1054)</f>
        <v>0</v>
      </c>
    </row>
    <row r="1055" spans="1:18" s="112" customFormat="1" ht="27" customHeight="1" x14ac:dyDescent="0.2">
      <c r="A1055" s="151" t="s">
        <v>24</v>
      </c>
      <c r="B1055" s="22"/>
      <c r="C1055" s="151" t="s">
        <v>245</v>
      </c>
      <c r="D1055" s="151" t="s">
        <v>248</v>
      </c>
      <c r="E1055" s="151"/>
      <c r="F1055" s="156">
        <f t="shared" ref="F1055:M1055" si="219">SUM(F1051:F1054)</f>
        <v>0</v>
      </c>
      <c r="G1055" s="157">
        <f t="shared" si="219"/>
        <v>0</v>
      </c>
      <c r="H1055" s="157">
        <f t="shared" si="219"/>
        <v>0</v>
      </c>
      <c r="I1055" s="157">
        <f t="shared" si="219"/>
        <v>0</v>
      </c>
      <c r="J1055" s="156">
        <f t="shared" si="219"/>
        <v>0</v>
      </c>
      <c r="K1055" s="157">
        <f t="shared" si="219"/>
        <v>0</v>
      </c>
      <c r="L1055" s="157">
        <f t="shared" si="219"/>
        <v>0</v>
      </c>
      <c r="M1055" s="158">
        <f t="shared" si="219"/>
        <v>0</v>
      </c>
      <c r="N1055" s="120"/>
      <c r="O1055" s="159"/>
      <c r="P1055" s="157">
        <f>SUM(P1051:P1054)</f>
        <v>0</v>
      </c>
      <c r="Q1055" s="157"/>
      <c r="R1055" s="23">
        <f>SUM(R1052:R1054)</f>
        <v>0</v>
      </c>
    </row>
    <row r="1056" spans="1:18" s="28" customFormat="1" ht="3.75" customHeight="1" x14ac:dyDescent="0.2">
      <c r="A1056" s="68"/>
      <c r="B1056" s="60"/>
      <c r="C1056" s="70"/>
      <c r="D1056" s="70"/>
      <c r="E1056" s="70"/>
      <c r="F1056" s="70"/>
      <c r="G1056" s="71"/>
      <c r="H1056" s="71"/>
      <c r="I1056" s="71"/>
      <c r="J1056" s="70"/>
      <c r="K1056" s="71"/>
      <c r="L1056" s="71"/>
      <c r="M1056" s="71"/>
      <c r="N1056" s="38"/>
      <c r="O1056" s="35"/>
      <c r="P1056" s="73"/>
      <c r="Q1056" s="74"/>
      <c r="R1056" s="69"/>
    </row>
    <row r="1057" spans="1:18" s="149" customFormat="1" ht="27" customHeight="1" x14ac:dyDescent="0.25">
      <c r="A1057" s="140" t="s">
        <v>19</v>
      </c>
      <c r="B1057" s="77"/>
      <c r="C1057" s="141" t="s">
        <v>252</v>
      </c>
      <c r="D1057" s="141" t="s">
        <v>253</v>
      </c>
      <c r="E1057" s="141" t="s">
        <v>20</v>
      </c>
      <c r="F1057" s="141">
        <v>852.24</v>
      </c>
      <c r="G1057" s="259">
        <f>F1057*$G$4</f>
        <v>42.612000000000002</v>
      </c>
      <c r="H1057" s="259">
        <f>G1057-I1057</f>
        <v>41.333640000000003</v>
      </c>
      <c r="I1057" s="259">
        <f>G1057*$I$4</f>
        <v>1.2783599999999999</v>
      </c>
      <c r="J1057" s="141">
        <v>24156.32</v>
      </c>
      <c r="K1057" s="259">
        <f>J1057*$K$4</f>
        <v>4831.2640000000001</v>
      </c>
      <c r="L1057" s="259">
        <f>K1057-M1057</f>
        <v>4686.3260799999998</v>
      </c>
      <c r="M1057" s="260">
        <f>K1057*$M$4</f>
        <v>144.93791999999999</v>
      </c>
      <c r="N1057" s="141"/>
      <c r="O1057" s="261"/>
      <c r="P1057" s="262">
        <f>Q1057</f>
        <v>4727.6597200000006</v>
      </c>
      <c r="Q1057" s="262">
        <f>IF($J1057&gt;500000,(500000*0.2)-($I1057+$M1057),IF($J1057+$F1057&gt;500000,($J1057*0.2)+((500000-$J1057)*0.05)-($I1057+$M1057),IF($J1057+$F1057&lt;500000,(($J1057*0.2)+($F1057*0.05))-($I1057+$M1057),"n/a")))</f>
        <v>4727.6597200000006</v>
      </c>
      <c r="R1057" s="78">
        <f>SUM(Q1057-H1057-L1057)</f>
        <v>9.0949470177292824E-13</v>
      </c>
    </row>
    <row r="1058" spans="1:18" s="149" customFormat="1" ht="27" customHeight="1" thickBot="1" x14ac:dyDescent="0.3">
      <c r="A1058" s="140" t="s">
        <v>21</v>
      </c>
      <c r="B1058" s="77"/>
      <c r="C1058" s="141" t="s">
        <v>252</v>
      </c>
      <c r="D1058" s="141" t="s">
        <v>253</v>
      </c>
      <c r="E1058" s="141" t="s">
        <v>20</v>
      </c>
      <c r="F1058" s="141">
        <v>1646</v>
      </c>
      <c r="G1058" s="259">
        <f>F1058*$G$4</f>
        <v>82.300000000000011</v>
      </c>
      <c r="H1058" s="259">
        <f>G1058-I1058</f>
        <v>79.831000000000017</v>
      </c>
      <c r="I1058" s="259">
        <f>G1058*$I$4</f>
        <v>2.4690000000000003</v>
      </c>
      <c r="J1058" s="141">
        <v>17135.355</v>
      </c>
      <c r="K1058" s="259">
        <f>J1058*$K$4</f>
        <v>3427.0709999999999</v>
      </c>
      <c r="L1058" s="259">
        <f>K1058-M1058</f>
        <v>3324.2588700000001</v>
      </c>
      <c r="M1058" s="260">
        <f>K1058*$M$4</f>
        <v>102.81213</v>
      </c>
      <c r="N1058" s="141"/>
      <c r="P1058" s="262">
        <f>Q1058-Q1057</f>
        <v>3404.0898700000007</v>
      </c>
      <c r="Q1058" s="262">
        <f>IF(SUM($J1057:$J1058)&gt;500000,(500000*0.2)-((SUM($I1057:$I1058)+SUM($M1057:$M1058))),IF(SUM($J1057:$J1058)+SUM($F1057:$F1058)&gt;500000,(SUM($J1057:$J1058)*0.2)+((500000-SUM($J1057:$J1058))*0.05)-(SUM($I1057:$I1058)+SUM($M1057:$M1058)),IF(SUM($J1057:$J1058)+SUM($F1057:$F1058)&lt;500000,((SUM($J1057:$J1058)*0.2)+(SUM($F1057:$F1058)*0.05))-(SUM($I1057:$I1058)+SUM($M1057:$M1058)),"n/a")))</f>
        <v>8131.7495900000013</v>
      </c>
      <c r="R1058" s="78">
        <f>SUM(Q1058-H1058-L1058)</f>
        <v>4727.6597200000015</v>
      </c>
    </row>
    <row r="1059" spans="1:18" s="112" customFormat="1" ht="27" customHeight="1" thickBot="1" x14ac:dyDescent="0.25">
      <c r="A1059" s="150" t="s">
        <v>22</v>
      </c>
      <c r="B1059" s="58"/>
      <c r="C1059" s="152" t="s">
        <v>252</v>
      </c>
      <c r="D1059" s="152" t="s">
        <v>253</v>
      </c>
      <c r="E1059" s="153" t="s">
        <v>20</v>
      </c>
      <c r="F1059" s="153">
        <v>0</v>
      </c>
      <c r="G1059" s="145">
        <f>F1059*$G$4</f>
        <v>0</v>
      </c>
      <c r="H1059" s="145">
        <f>G1059-I1059</f>
        <v>0</v>
      </c>
      <c r="I1059" s="145">
        <f>G1059*$I$4</f>
        <v>0</v>
      </c>
      <c r="J1059" s="153">
        <v>0</v>
      </c>
      <c r="K1059" s="145">
        <f>J1059*$K$4</f>
        <v>0</v>
      </c>
      <c r="L1059" s="145">
        <f>K1059-M1059</f>
        <v>0</v>
      </c>
      <c r="M1059" s="154">
        <f>K1059*$M$4</f>
        <v>0</v>
      </c>
      <c r="N1059" s="109"/>
      <c r="O1059" s="155"/>
      <c r="P1059" s="252">
        <f>Q1059-Q1058</f>
        <v>0</v>
      </c>
      <c r="Q1059" s="252">
        <f>IF(SUM($J1057:$J1059)&gt;500000,(500000*0.2)-((SUM($I1057:$I1059)+SUM($M1057:$M1059))),IF(SUM($J1057:$J1059)+SUM($F1057:$F1059)&gt;500000,(SUM($J1057:$J1059)*0.2)+((500000-SUM($J1057:$J1059))*0.05)-(SUM($I1057:$I1059)+SUM($M1057:$M1059)),IF(SUM($J1057:$J1059)+SUM($F1057:$F1059)&lt;500000,((SUM($J1057:$J1059)*0.2)+(SUM($F1057:$F1059)*0.05))-(SUM($I1057:$I1059)+SUM($M1057:$M1059)),"n/a")))</f>
        <v>8131.7495900000013</v>
      </c>
      <c r="R1059" s="65">
        <f>SUM(Q1059-H1059-L1059)</f>
        <v>8131.7495900000013</v>
      </c>
    </row>
    <row r="1060" spans="1:18" s="112" customFormat="1" ht="27" customHeight="1" x14ac:dyDescent="0.25">
      <c r="A1060" s="87" t="s">
        <v>23</v>
      </c>
      <c r="B1060" s="41"/>
      <c r="C1060" s="115" t="s">
        <v>252</v>
      </c>
      <c r="D1060" s="115" t="s">
        <v>253</v>
      </c>
      <c r="E1060" s="109" t="s">
        <v>20</v>
      </c>
      <c r="F1060" s="109">
        <v>0</v>
      </c>
      <c r="G1060" s="110">
        <f>F1060*$G$4</f>
        <v>0</v>
      </c>
      <c r="H1060" s="110">
        <f>G1060-I1060</f>
        <v>0</v>
      </c>
      <c r="I1060" s="110">
        <f>G1060*$I$4</f>
        <v>0</v>
      </c>
      <c r="J1060" s="109">
        <v>0</v>
      </c>
      <c r="K1060" s="110">
        <f>J1060*$K$4</f>
        <v>0</v>
      </c>
      <c r="L1060" s="110">
        <f>K1060-M1060</f>
        <v>0</v>
      </c>
      <c r="M1060" s="111">
        <f>K1060*$M$4</f>
        <v>0</v>
      </c>
      <c r="N1060" s="109"/>
      <c r="O1060" s="123"/>
      <c r="P1060" s="212">
        <f>Q1060-Q1062</f>
        <v>3404.0898700000002</v>
      </c>
      <c r="Q1060" s="212">
        <f>IF(SUM($J1058:$J1060)&gt;500000,(500000*0.2)-((SUM($I1058:$I1060)+SUM($M1058:$M1060))),IF(SUM($J1058:$J1060)+SUM($F1058:$F1060)&gt;500000,(SUM($J1058:$J1060)*0.2)+((500000-SUM($J1058:$J1060))*0.05)-(SUM($I1058:$I1060)+SUM($M1058:$M1060)),IF(SUM($J1058:$J1060)+SUM($F1058:$F1060)&lt;500000,((SUM($J1058:$J1060)*0.2)+(SUM($F1058:$F1060)*0.05))-(SUM($I1058:$I1060)+SUM($M1058:$M1060)),"n/a")))</f>
        <v>3404.0898700000002</v>
      </c>
      <c r="R1060" s="42">
        <f>SUM(Q1060-H1060-L1060)</f>
        <v>3404.0898700000002</v>
      </c>
    </row>
    <row r="1061" spans="1:18" s="112" customFormat="1" ht="27" customHeight="1" x14ac:dyDescent="0.2">
      <c r="A1061" s="151" t="s">
        <v>24</v>
      </c>
      <c r="B1061" s="22"/>
      <c r="C1061" s="151" t="s">
        <v>252</v>
      </c>
      <c r="D1061" s="151" t="s">
        <v>253</v>
      </c>
      <c r="E1061" s="151"/>
      <c r="F1061" s="156">
        <f t="shared" ref="F1061:M1061" si="220">SUM(F1057:F1060)</f>
        <v>2498.2399999999998</v>
      </c>
      <c r="G1061" s="157">
        <f t="shared" si="220"/>
        <v>124.91200000000001</v>
      </c>
      <c r="H1061" s="157">
        <f t="shared" si="220"/>
        <v>121.16464000000002</v>
      </c>
      <c r="I1061" s="157">
        <f t="shared" si="220"/>
        <v>3.7473600000000005</v>
      </c>
      <c r="J1061" s="156">
        <f t="shared" si="220"/>
        <v>41291.675000000003</v>
      </c>
      <c r="K1061" s="157">
        <f t="shared" si="220"/>
        <v>8258.3349999999991</v>
      </c>
      <c r="L1061" s="157">
        <f t="shared" si="220"/>
        <v>8010.5849500000004</v>
      </c>
      <c r="M1061" s="158">
        <f t="shared" si="220"/>
        <v>247.75004999999999</v>
      </c>
      <c r="N1061" s="120"/>
      <c r="O1061" s="159"/>
      <c r="P1061" s="157">
        <f>SUM(P1057:P1060)</f>
        <v>11535.839460000001</v>
      </c>
      <c r="Q1061" s="157"/>
      <c r="R1061" s="23">
        <f>SUM(R1058:R1060)</f>
        <v>16263.499180000003</v>
      </c>
    </row>
    <row r="1062" spans="1:18" s="28" customFormat="1" ht="3.75" customHeight="1" x14ac:dyDescent="0.2">
      <c r="A1062" s="68"/>
      <c r="B1062" s="60"/>
      <c r="C1062" s="70"/>
      <c r="D1062" s="70"/>
      <c r="E1062" s="70"/>
      <c r="F1062" s="70"/>
      <c r="G1062" s="71"/>
      <c r="H1062" s="71"/>
      <c r="I1062" s="71"/>
      <c r="J1062" s="70"/>
      <c r="K1062" s="71"/>
      <c r="L1062" s="71"/>
      <c r="M1062" s="71"/>
      <c r="N1062" s="38"/>
      <c r="O1062" s="35"/>
      <c r="P1062" s="73"/>
      <c r="Q1062" s="74"/>
      <c r="R1062" s="69"/>
    </row>
    <row r="1063" spans="1:18" s="149" customFormat="1" ht="27" customHeight="1" x14ac:dyDescent="0.25">
      <c r="A1063" s="140" t="s">
        <v>19</v>
      </c>
      <c r="B1063" s="77"/>
      <c r="C1063" s="141" t="s">
        <v>252</v>
      </c>
      <c r="D1063" s="141" t="s">
        <v>254</v>
      </c>
      <c r="E1063" s="141" t="s">
        <v>20</v>
      </c>
      <c r="F1063" s="141">
        <v>1316.0150000000001</v>
      </c>
      <c r="G1063" s="259">
        <f>F1063*$G$4</f>
        <v>65.800750000000008</v>
      </c>
      <c r="H1063" s="259">
        <f>G1063-I1063</f>
        <v>63.826727500000004</v>
      </c>
      <c r="I1063" s="259">
        <f>G1063*$I$4</f>
        <v>1.9740225000000002</v>
      </c>
      <c r="J1063" s="141">
        <v>23146.63</v>
      </c>
      <c r="K1063" s="259">
        <f>J1063*$K$4</f>
        <v>4629.326</v>
      </c>
      <c r="L1063" s="259">
        <f>K1063-M1063</f>
        <v>4490.4462199999998</v>
      </c>
      <c r="M1063" s="260">
        <f>K1063*$M$4</f>
        <v>138.87977999999998</v>
      </c>
      <c r="N1063" s="141"/>
      <c r="O1063" s="261"/>
      <c r="P1063" s="262">
        <f>Q1063</f>
        <v>4554.2729475000006</v>
      </c>
      <c r="Q1063" s="262">
        <f>IF($J1063&gt;500000,(500000*0.2)-($I1063+$M1063),IF($J1063+$F1063&gt;500000,($J1063*0.2)+((500000-$J1063)*0.05)-($I1063+$M1063),IF($J1063+$F1063&lt;500000,(($J1063*0.2)+($F1063*0.05))-($I1063+$M1063),"n/a")))</f>
        <v>4554.2729475000006</v>
      </c>
      <c r="R1063" s="78">
        <f>SUM(Q1063-H1063-L1063)</f>
        <v>9.0949470177292824E-13</v>
      </c>
    </row>
    <row r="1064" spans="1:18" s="149" customFormat="1" ht="27" customHeight="1" thickBot="1" x14ac:dyDescent="0.3">
      <c r="A1064" s="140" t="s">
        <v>21</v>
      </c>
      <c r="B1064" s="77"/>
      <c r="C1064" s="141" t="s">
        <v>252</v>
      </c>
      <c r="D1064" s="141" t="s">
        <v>254</v>
      </c>
      <c r="E1064" s="141" t="s">
        <v>20</v>
      </c>
      <c r="F1064" s="141">
        <v>2106.71</v>
      </c>
      <c r="G1064" s="259">
        <f>F1064*$G$4</f>
        <v>105.33550000000001</v>
      </c>
      <c r="H1064" s="259">
        <f>G1064-I1064</f>
        <v>102.17543500000001</v>
      </c>
      <c r="I1064" s="259">
        <f>G1064*$I$4</f>
        <v>3.1600650000000003</v>
      </c>
      <c r="J1064" s="141">
        <v>16652.634999999998</v>
      </c>
      <c r="K1064" s="259">
        <f>J1064*$K$4</f>
        <v>3330.527</v>
      </c>
      <c r="L1064" s="259">
        <f>K1064-M1064</f>
        <v>3230.6111900000001</v>
      </c>
      <c r="M1064" s="260">
        <f>K1064*$M$4</f>
        <v>99.915809999999993</v>
      </c>
      <c r="N1064" s="141"/>
      <c r="O1064" s="261"/>
      <c r="P1064" s="262">
        <f>Q1064-Q1063</f>
        <v>3332.7866249999997</v>
      </c>
      <c r="Q1064" s="262">
        <f>IF(SUM($J1063:$J1064)&gt;500000,(500000*0.2)-((SUM($I1063:$I1064)+SUM($M1063:$M1064))),IF(SUM($J1063:$J1064)+SUM($F1063:$F1064)&gt;500000,(SUM($J1063:$J1064)*0.2)+((500000-SUM($J1063:$J1064))*0.05)-(SUM($I1063:$I1064)+SUM($M1063:$M1064)),IF(SUM($J1063:$J1064)+SUM($F1063:$F1064)&lt;500000,((SUM($J1063:$J1064)*0.2)+(SUM($F1063:$F1064)*0.05))-(SUM($I1063:$I1064)+SUM($M1063:$M1064)),"n/a")))</f>
        <v>7887.0595725000003</v>
      </c>
      <c r="R1064" s="78">
        <f>SUM(Q1064-H1064-L1064)</f>
        <v>4554.2729474999996</v>
      </c>
    </row>
    <row r="1065" spans="1:18" s="112" customFormat="1" ht="27" customHeight="1" thickBot="1" x14ac:dyDescent="0.25">
      <c r="A1065" s="150" t="s">
        <v>22</v>
      </c>
      <c r="B1065" s="58"/>
      <c r="C1065" s="152" t="s">
        <v>252</v>
      </c>
      <c r="D1065" s="152" t="s">
        <v>254</v>
      </c>
      <c r="E1065" s="153" t="s">
        <v>20</v>
      </c>
      <c r="F1065" s="153">
        <v>0</v>
      </c>
      <c r="G1065" s="145">
        <f>F1065*$G$4</f>
        <v>0</v>
      </c>
      <c r="H1065" s="145">
        <f>G1065-I1065</f>
        <v>0</v>
      </c>
      <c r="I1065" s="145">
        <f>G1065*$I$4</f>
        <v>0</v>
      </c>
      <c r="J1065" s="153">
        <v>0</v>
      </c>
      <c r="K1065" s="145">
        <f>J1065*$K$4</f>
        <v>0</v>
      </c>
      <c r="L1065" s="145">
        <f>K1065-M1065</f>
        <v>0</v>
      </c>
      <c r="M1065" s="154">
        <f>K1065*$M$4</f>
        <v>0</v>
      </c>
      <c r="N1065" s="109"/>
      <c r="O1065" s="155"/>
      <c r="P1065" s="252">
        <f>Q1065-Q1064</f>
        <v>0</v>
      </c>
      <c r="Q1065" s="252">
        <f>IF(SUM($J1063:$J1065)&gt;500000,(500000*0.2)-((SUM($I1063:$I1065)+SUM($M1063:$M1065))),IF(SUM($J1063:$J1065)+SUM($F1063:$F1065)&gt;500000,(SUM($J1063:$J1065)*0.2)+((500000-SUM($J1063:$J1065))*0.05)-(SUM($I1063:$I1065)+SUM($M1063:$M1065)),IF(SUM($J1063:$J1065)+SUM($F1063:$F1065)&lt;500000,((SUM($J1063:$J1065)*0.2)+(SUM($F1063:$F1065)*0.05))-(SUM($I1063:$I1065)+SUM($M1063:$M1065)),"n/a")))</f>
        <v>7887.0595725000003</v>
      </c>
      <c r="R1065" s="65">
        <f>SUM(Q1065-H1065-L1065)</f>
        <v>7887.0595725000003</v>
      </c>
    </row>
    <row r="1066" spans="1:18" s="112" customFormat="1" ht="27" customHeight="1" x14ac:dyDescent="0.25">
      <c r="A1066" s="87" t="s">
        <v>23</v>
      </c>
      <c r="B1066" s="41"/>
      <c r="C1066" s="115" t="s">
        <v>252</v>
      </c>
      <c r="D1066" s="115" t="s">
        <v>254</v>
      </c>
      <c r="E1066" s="109" t="s">
        <v>20</v>
      </c>
      <c r="F1066" s="109">
        <v>0</v>
      </c>
      <c r="G1066" s="110">
        <f>F1066*$G$4</f>
        <v>0</v>
      </c>
      <c r="H1066" s="110">
        <f>G1066-I1066</f>
        <v>0</v>
      </c>
      <c r="I1066" s="110">
        <f>G1066*$I$4</f>
        <v>0</v>
      </c>
      <c r="J1066" s="109">
        <v>0</v>
      </c>
      <c r="K1066" s="110">
        <f>J1066*$K$4</f>
        <v>0</v>
      </c>
      <c r="L1066" s="110">
        <f>K1066-M1066</f>
        <v>0</v>
      </c>
      <c r="M1066" s="111">
        <f>K1066*$M$4</f>
        <v>0</v>
      </c>
      <c r="N1066" s="109"/>
      <c r="O1066" s="123"/>
      <c r="P1066" s="212">
        <f>Q1066-Q1068</f>
        <v>3332.7866250000002</v>
      </c>
      <c r="Q1066" s="212">
        <f>IF(SUM($J1064:$J1066)&gt;500000,(500000*0.2)-((SUM($I1064:$I1066)+SUM($M1064:$M1066))),IF(SUM($J1064:$J1066)+SUM($F1064:$F1066)&gt;500000,(SUM($J1064:$J1066)*0.2)+((500000-SUM($J1064:$J1066))*0.05)-(SUM($I1064:$I1066)+SUM($M1064:$M1066)),IF(SUM($J1064:$J1066)+SUM($F1064:$F1066)&lt;500000,((SUM($J1064:$J1066)*0.2)+(SUM($F1064:$F1066)*0.05))-(SUM($I1064:$I1066)+SUM($M1064:$M1066)),"n/a")))</f>
        <v>3332.7866250000002</v>
      </c>
      <c r="R1066" s="42">
        <f>SUM(Q1066-H1066-L1066)</f>
        <v>3332.7866250000002</v>
      </c>
    </row>
    <row r="1067" spans="1:18" s="112" customFormat="1" ht="27" customHeight="1" x14ac:dyDescent="0.2">
      <c r="A1067" s="151" t="s">
        <v>24</v>
      </c>
      <c r="B1067" s="22"/>
      <c r="C1067" s="151" t="s">
        <v>252</v>
      </c>
      <c r="D1067" s="151" t="s">
        <v>254</v>
      </c>
      <c r="E1067" s="151"/>
      <c r="F1067" s="156">
        <f t="shared" ref="F1067:M1067" si="221">SUM(F1063:F1066)</f>
        <v>3422.7250000000004</v>
      </c>
      <c r="G1067" s="157">
        <f t="shared" si="221"/>
        <v>171.13625000000002</v>
      </c>
      <c r="H1067" s="157">
        <f t="shared" si="221"/>
        <v>166.0021625</v>
      </c>
      <c r="I1067" s="157">
        <f t="shared" si="221"/>
        <v>5.1340875000000006</v>
      </c>
      <c r="J1067" s="156">
        <f t="shared" si="221"/>
        <v>39799.264999999999</v>
      </c>
      <c r="K1067" s="157">
        <f t="shared" si="221"/>
        <v>7959.8530000000001</v>
      </c>
      <c r="L1067" s="157">
        <f t="shared" si="221"/>
        <v>7721.0574099999994</v>
      </c>
      <c r="M1067" s="158">
        <f t="shared" si="221"/>
        <v>238.79558999999998</v>
      </c>
      <c r="N1067" s="120"/>
      <c r="O1067" s="159"/>
      <c r="P1067" s="157">
        <f>SUM(P1063:P1066)</f>
        <v>11219.846197500001</v>
      </c>
      <c r="Q1067" s="157"/>
      <c r="R1067" s="23">
        <f>SUM(R1064:R1066)</f>
        <v>15774.119145000001</v>
      </c>
    </row>
    <row r="1068" spans="1:18" s="28" customFormat="1" ht="3.75" customHeight="1" x14ac:dyDescent="0.2">
      <c r="A1068" s="68"/>
      <c r="B1068" s="60"/>
      <c r="C1068" s="70"/>
      <c r="D1068" s="70"/>
      <c r="E1068" s="70"/>
      <c r="F1068" s="70"/>
      <c r="G1068" s="71"/>
      <c r="H1068" s="71"/>
      <c r="I1068" s="71"/>
      <c r="J1068" s="70"/>
      <c r="K1068" s="71"/>
      <c r="L1068" s="71"/>
      <c r="M1068" s="71"/>
      <c r="N1068" s="38"/>
      <c r="O1068" s="35"/>
      <c r="P1068" s="73"/>
      <c r="Q1068" s="74"/>
      <c r="R1068" s="69"/>
    </row>
    <row r="1069" spans="1:18" s="149" customFormat="1" ht="27" customHeight="1" x14ac:dyDescent="0.25">
      <c r="A1069" s="140" t="s">
        <v>19</v>
      </c>
      <c r="B1069" s="77"/>
      <c r="C1069" s="141" t="s">
        <v>255</v>
      </c>
      <c r="D1069" s="141" t="s">
        <v>256</v>
      </c>
      <c r="E1069" s="141" t="s">
        <v>20</v>
      </c>
      <c r="F1069" s="141">
        <v>0</v>
      </c>
      <c r="G1069" s="259">
        <f>F1069*$G$4</f>
        <v>0</v>
      </c>
      <c r="H1069" s="259">
        <f>G1069-I1069</f>
        <v>0</v>
      </c>
      <c r="I1069" s="259">
        <f>G1069*$I$4</f>
        <v>0</v>
      </c>
      <c r="J1069" s="141">
        <v>0</v>
      </c>
      <c r="K1069" s="259">
        <f>J1069*$K$4</f>
        <v>0</v>
      </c>
      <c r="L1069" s="259">
        <f>K1069-M1069</f>
        <v>0</v>
      </c>
      <c r="M1069" s="260">
        <f>K1069*$M$4</f>
        <v>0</v>
      </c>
      <c r="N1069" s="141"/>
      <c r="O1069" s="261"/>
      <c r="P1069" s="262">
        <f>Q1069</f>
        <v>0</v>
      </c>
      <c r="Q1069" s="262">
        <f>IF($J1069&gt;500000,(500000*0.2)-($I1069+$M1069),IF($J1069+$F1069&gt;500000,($J1069*0.2)+((500000-$J1069)*0.05)-($I1069+$M1069),IF($J1069+$F1069&lt;500000,(($J1069*0.2)+($F1069*0.05))-($I1069+$M1069),"n/a")))</f>
        <v>0</v>
      </c>
      <c r="R1069" s="78">
        <f>SUM(Q1069-H1069-L1069)</f>
        <v>0</v>
      </c>
    </row>
    <row r="1070" spans="1:18" s="149" customFormat="1" ht="27" customHeight="1" thickBot="1" x14ac:dyDescent="0.3">
      <c r="A1070" s="140" t="s">
        <v>21</v>
      </c>
      <c r="B1070" s="77"/>
      <c r="C1070" s="141" t="s">
        <v>255</v>
      </c>
      <c r="D1070" s="141" t="s">
        <v>256</v>
      </c>
      <c r="E1070" s="141" t="s">
        <v>20</v>
      </c>
      <c r="F1070" s="141">
        <v>0</v>
      </c>
      <c r="G1070" s="259">
        <f>F1070*$G$4</f>
        <v>0</v>
      </c>
      <c r="H1070" s="259">
        <f>G1070-I1070</f>
        <v>0</v>
      </c>
      <c r="I1070" s="259">
        <f>G1070*$I$4</f>
        <v>0</v>
      </c>
      <c r="J1070" s="141">
        <v>0</v>
      </c>
      <c r="K1070" s="259">
        <f>J1070*$K$4</f>
        <v>0</v>
      </c>
      <c r="L1070" s="259">
        <f>K1070-M1070</f>
        <v>0</v>
      </c>
      <c r="M1070" s="260">
        <f>K1070*$M$4</f>
        <v>0</v>
      </c>
      <c r="N1070" s="141"/>
      <c r="O1070" s="261"/>
      <c r="P1070" s="262">
        <f>Q1070-Q1069</f>
        <v>0</v>
      </c>
      <c r="Q1070" s="262">
        <f>IF(SUM($J1069:$J1070)&gt;500000,(500000*0.2)-((SUM($I1069:$I1070)+SUM($M1069:$M1070))),IF(SUM($J1069:$J1070)+SUM($F1069:$F1070)&gt;500000,(SUM($J1069:$J1070)*0.2)+((500000-SUM($J1069:$J1070))*0.05)-(SUM($I1069:$I1070)+SUM($M1069:$M1070)),IF(SUM($J1069:$J1070)+SUM($F1069:$F1070)&lt;500000,((SUM($J1069:$J1070)*0.2)+(SUM($F1069:$F1070)*0.05))-(SUM($I1069:$I1070)+SUM($M1069:$M1070)),"n/a")))</f>
        <v>0</v>
      </c>
      <c r="R1070" s="78">
        <f>SUM(Q1070-H1070-L1070)</f>
        <v>0</v>
      </c>
    </row>
    <row r="1071" spans="1:18" s="149" customFormat="1" ht="27" customHeight="1" thickBot="1" x14ac:dyDescent="0.3">
      <c r="A1071" s="267" t="s">
        <v>22</v>
      </c>
      <c r="B1071" s="291"/>
      <c r="C1071" s="268" t="s">
        <v>255</v>
      </c>
      <c r="D1071" s="268" t="s">
        <v>256</v>
      </c>
      <c r="E1071" s="268" t="s">
        <v>20</v>
      </c>
      <c r="F1071" s="268">
        <v>0</v>
      </c>
      <c r="G1071" s="269">
        <f>F1071*$G$4</f>
        <v>0</v>
      </c>
      <c r="H1071" s="269">
        <f>G1071-I1071</f>
        <v>0</v>
      </c>
      <c r="I1071" s="269">
        <f>G1071*$I$4</f>
        <v>0</v>
      </c>
      <c r="J1071" s="268">
        <v>0</v>
      </c>
      <c r="K1071" s="269">
        <f>J1071*$K$4</f>
        <v>0</v>
      </c>
      <c r="L1071" s="269">
        <f>K1071-M1071</f>
        <v>0</v>
      </c>
      <c r="M1071" s="270">
        <f>K1071*$M$4</f>
        <v>0</v>
      </c>
      <c r="N1071" s="141"/>
      <c r="O1071" s="271"/>
      <c r="P1071" s="272">
        <f>Q1071-Q1070</f>
        <v>0</v>
      </c>
      <c r="Q1071" s="272">
        <f>IF(SUM($J1069:$J1071)&gt;500000,(500000*0.2)-((SUM($I1069:$I1071)+SUM($M1069:$M1071))),IF(SUM($J1069:$J1071)+SUM($F1069:$F1071)&gt;500000,(SUM($J1069:$J1071)*0.2)+((500000-SUM($J1069:$J1071))*0.05)-(SUM($I1069:$I1071)+SUM($M1069:$M1071)),IF(SUM($J1069:$J1071)+SUM($F1069:$F1071)&lt;500000,((SUM($J1069:$J1071)*0.2)+(SUM($F1069:$F1071)*0.05))-(SUM($I1069:$I1071)+SUM($M1069:$M1071)),"n/a")))</f>
        <v>0</v>
      </c>
      <c r="R1071" s="292">
        <f>SUM(Q1071-H1071-L1071)</f>
        <v>0</v>
      </c>
    </row>
    <row r="1072" spans="1:18" s="149" customFormat="1" ht="27" customHeight="1" x14ac:dyDescent="0.25">
      <c r="A1072" s="140" t="s">
        <v>23</v>
      </c>
      <c r="B1072" s="77"/>
      <c r="C1072" s="141" t="s">
        <v>255</v>
      </c>
      <c r="D1072" s="141" t="s">
        <v>256</v>
      </c>
      <c r="E1072" s="141" t="s">
        <v>20</v>
      </c>
      <c r="F1072" s="141">
        <v>0</v>
      </c>
      <c r="G1072" s="259">
        <f>F1072*$G$4</f>
        <v>0</v>
      </c>
      <c r="H1072" s="259">
        <f>G1072-I1072</f>
        <v>0</v>
      </c>
      <c r="I1072" s="259">
        <f>G1072*$I$4</f>
        <v>0</v>
      </c>
      <c r="J1072" s="141">
        <v>0</v>
      </c>
      <c r="K1072" s="259">
        <f>J1072*$K$4</f>
        <v>0</v>
      </c>
      <c r="L1072" s="259">
        <f>K1072-M1072</f>
        <v>0</v>
      </c>
      <c r="M1072" s="260">
        <f>K1072*$M$4</f>
        <v>0</v>
      </c>
      <c r="N1072" s="141"/>
      <c r="O1072" s="261"/>
      <c r="P1072" s="262">
        <f>Q1072-Q1074</f>
        <v>0</v>
      </c>
      <c r="Q1072" s="262">
        <f>IF(SUM($J1070:$J1072)&gt;500000,(500000*0.2)-((SUM($I1070:$I1072)+SUM($M1070:$M1072))),IF(SUM($J1070:$J1072)+SUM($F1070:$F1072)&gt;500000,(SUM($J1070:$J1072)*0.2)+((500000-SUM($J1070:$J1072))*0.05)-(SUM($I1070:$I1072)+SUM($M1070:$M1072)),IF(SUM($J1070:$J1072)+SUM($F1070:$F1072)&lt;500000,((SUM($J1070:$J1072)*0.2)+(SUM($F1070:$F1072)*0.05))-(SUM($I1070:$I1072)+SUM($M1070:$M1072)),"n/a")))</f>
        <v>0</v>
      </c>
      <c r="R1072" s="78">
        <f>SUM(Q1072-H1072-L1072)</f>
        <v>0</v>
      </c>
    </row>
    <row r="1073" spans="1:18" s="112" customFormat="1" ht="27" customHeight="1" x14ac:dyDescent="0.2">
      <c r="A1073" s="151" t="s">
        <v>24</v>
      </c>
      <c r="B1073" s="22"/>
      <c r="C1073" s="151" t="s">
        <v>255</v>
      </c>
      <c r="D1073" s="151" t="s">
        <v>256</v>
      </c>
      <c r="E1073" s="151"/>
      <c r="F1073" s="156">
        <f t="shared" ref="F1073:M1073" si="222">SUM(F1069:F1072)</f>
        <v>0</v>
      </c>
      <c r="G1073" s="157">
        <f t="shared" si="222"/>
        <v>0</v>
      </c>
      <c r="H1073" s="157">
        <f t="shared" si="222"/>
        <v>0</v>
      </c>
      <c r="I1073" s="157">
        <f t="shared" si="222"/>
        <v>0</v>
      </c>
      <c r="J1073" s="156">
        <f t="shared" si="222"/>
        <v>0</v>
      </c>
      <c r="K1073" s="157">
        <f t="shared" si="222"/>
        <v>0</v>
      </c>
      <c r="L1073" s="157">
        <f t="shared" si="222"/>
        <v>0</v>
      </c>
      <c r="M1073" s="158">
        <f t="shared" si="222"/>
        <v>0</v>
      </c>
      <c r="N1073" s="120"/>
      <c r="O1073" s="159"/>
      <c r="P1073" s="157">
        <f>SUM(P1069:P1072)</f>
        <v>0</v>
      </c>
      <c r="Q1073" s="157"/>
      <c r="R1073" s="23">
        <f>SUM(R1070:R1072)</f>
        <v>0</v>
      </c>
    </row>
    <row r="1074" spans="1:18" s="28" customFormat="1" ht="3.75" customHeight="1" x14ac:dyDescent="0.2">
      <c r="A1074" s="68"/>
      <c r="B1074" s="60"/>
      <c r="C1074" s="70"/>
      <c r="D1074" s="70"/>
      <c r="E1074" s="70"/>
      <c r="F1074" s="70"/>
      <c r="G1074" s="71"/>
      <c r="H1074" s="71"/>
      <c r="I1074" s="71"/>
      <c r="J1074" s="70"/>
      <c r="K1074" s="71"/>
      <c r="L1074" s="71"/>
      <c r="M1074" s="71"/>
      <c r="N1074" s="38"/>
      <c r="O1074" s="68"/>
      <c r="P1074" s="73"/>
      <c r="Q1074" s="74"/>
      <c r="R1074" s="69"/>
    </row>
    <row r="1075" spans="1:18" s="149" customFormat="1" ht="27" customHeight="1" x14ac:dyDescent="0.25">
      <c r="A1075" s="140" t="s">
        <v>19</v>
      </c>
      <c r="B1075" s="24"/>
      <c r="C1075" s="141" t="s">
        <v>257</v>
      </c>
      <c r="D1075" s="141" t="s">
        <v>258</v>
      </c>
      <c r="E1075" s="141" t="s">
        <v>20</v>
      </c>
      <c r="F1075" s="141">
        <v>0</v>
      </c>
      <c r="G1075" s="259">
        <f>F1075*$G$4</f>
        <v>0</v>
      </c>
      <c r="H1075" s="259">
        <f>G1075-I1075</f>
        <v>0</v>
      </c>
      <c r="I1075" s="259">
        <f>G1075*$I$4</f>
        <v>0</v>
      </c>
      <c r="J1075" s="141">
        <v>0</v>
      </c>
      <c r="K1075" s="259">
        <f>J1075*$K$4</f>
        <v>0</v>
      </c>
      <c r="L1075" s="259">
        <f>K1075-M1075</f>
        <v>0</v>
      </c>
      <c r="M1075" s="260">
        <f>K1075*$M$4</f>
        <v>0</v>
      </c>
      <c r="N1075" s="141"/>
      <c r="O1075" s="261"/>
      <c r="P1075" s="262">
        <f>Q1075</f>
        <v>0</v>
      </c>
      <c r="Q1075" s="262">
        <f>IF($J1075&gt;500000,(500000*0.2)-($I1075+$M1075),IF($J1075+$F1075&gt;500000,($J1075*0.2)+((500000-$J1075)*0.05)-($I1075+$M1075),IF($J1075+$F1075&lt;500000,(($J1075*0.2)+($F1075*0.05))-($I1075+$M1075),"n/a")))</f>
        <v>0</v>
      </c>
      <c r="R1075" s="34">
        <f>SUM(Q1075-H1075-L1075)</f>
        <v>0</v>
      </c>
    </row>
    <row r="1076" spans="1:18" s="149" customFormat="1" ht="27" customHeight="1" thickBot="1" x14ac:dyDescent="0.3">
      <c r="A1076" s="140" t="s">
        <v>21</v>
      </c>
      <c r="B1076" s="77"/>
      <c r="C1076" s="141" t="s">
        <v>257</v>
      </c>
      <c r="D1076" s="141" t="s">
        <v>258</v>
      </c>
      <c r="E1076" s="141" t="s">
        <v>20</v>
      </c>
      <c r="F1076" s="141">
        <v>0</v>
      </c>
      <c r="G1076" s="259">
        <f>F1076*$G$4</f>
        <v>0</v>
      </c>
      <c r="H1076" s="259">
        <f>G1076-I1076</f>
        <v>0</v>
      </c>
      <c r="I1076" s="259">
        <f>G1076*$I$4</f>
        <v>0</v>
      </c>
      <c r="J1076" s="141">
        <v>0</v>
      </c>
      <c r="K1076" s="259">
        <f>J1076*$K$4</f>
        <v>0</v>
      </c>
      <c r="L1076" s="259">
        <f>K1076-M1076</f>
        <v>0</v>
      </c>
      <c r="M1076" s="260">
        <f>K1076*$M$4</f>
        <v>0</v>
      </c>
      <c r="N1076" s="141"/>
      <c r="P1076" s="262">
        <f>Q1076-Q1075</f>
        <v>0</v>
      </c>
      <c r="Q1076" s="262">
        <f>IF(SUM($J1075:$J1076)&gt;500000,(500000*0.2)-((SUM($I1075:$I1076)+SUM($M1075:$M1076))),IF(SUM($J1075:$J1076)+SUM($F1075:$F1076)&gt;500000,(SUM($J1075:$J1076)*0.2)+((500000-SUM($J1075:$J1076))*0.05)-(SUM($I1075:$I1076)+SUM($M1075:$M1076)),IF(SUM($J1075:$J1076)+SUM($F1075:$F1076)&lt;500000,((SUM($J1075:$J1076)*0.2)+(SUM($F1075:$F1076)*0.05))-(SUM($I1075:$I1076)+SUM($M1075:$M1076)),"n/a")))</f>
        <v>0</v>
      </c>
      <c r="R1076" s="78">
        <f>SUM(Q1076-H1076-L1076)</f>
        <v>0</v>
      </c>
    </row>
    <row r="1077" spans="1:18" s="112" customFormat="1" ht="27" customHeight="1" thickBot="1" x14ac:dyDescent="0.25">
      <c r="A1077" s="150" t="s">
        <v>22</v>
      </c>
      <c r="B1077" s="58"/>
      <c r="C1077" s="152" t="s">
        <v>257</v>
      </c>
      <c r="D1077" s="152" t="s">
        <v>258</v>
      </c>
      <c r="E1077" s="153" t="s">
        <v>20</v>
      </c>
      <c r="F1077" s="153">
        <v>0</v>
      </c>
      <c r="G1077" s="145">
        <f>F1077*$G$4</f>
        <v>0</v>
      </c>
      <c r="H1077" s="145">
        <f>G1077-I1077</f>
        <v>0</v>
      </c>
      <c r="I1077" s="145">
        <f>G1077*$I$4</f>
        <v>0</v>
      </c>
      <c r="J1077" s="153">
        <v>0</v>
      </c>
      <c r="K1077" s="145">
        <f>J1077*$K$4</f>
        <v>0</v>
      </c>
      <c r="L1077" s="145">
        <f>K1077-M1077</f>
        <v>0</v>
      </c>
      <c r="M1077" s="154">
        <f>K1077*$M$4</f>
        <v>0</v>
      </c>
      <c r="N1077" s="109"/>
      <c r="O1077" s="155"/>
      <c r="P1077" s="252">
        <f>Q1077-Q1076</f>
        <v>0</v>
      </c>
      <c r="Q1077" s="252">
        <f>IF(SUM($J1075:$J1077)&gt;500000,(500000*0.2)-((SUM($I1075:$I1077)+SUM($M1075:$M1077))),IF(SUM($J1075:$J1077)+SUM($F1075:$F1077)&gt;500000,(SUM($J1075:$J1077)*0.2)+((500000-SUM($J1075:$J1077))*0.05)-(SUM($I1075:$I1077)+SUM($M1075:$M1077)),IF(SUM($J1075:$J1077)+SUM($F1075:$F1077)&lt;500000,((SUM($J1075:$J1077)*0.2)+(SUM($F1075:$F1077)*0.05))-(SUM($I1075:$I1077)+SUM($M1075:$M1077)),"n/a")))</f>
        <v>0</v>
      </c>
      <c r="R1077" s="65">
        <f>SUM(Q1077-H1077-L1077)</f>
        <v>0</v>
      </c>
    </row>
    <row r="1078" spans="1:18" s="112" customFormat="1" ht="27" customHeight="1" x14ac:dyDescent="0.2">
      <c r="A1078" s="87" t="s">
        <v>23</v>
      </c>
      <c r="B1078" s="24"/>
      <c r="C1078" s="115" t="s">
        <v>257</v>
      </c>
      <c r="D1078" s="115" t="s">
        <v>258</v>
      </c>
      <c r="E1078" s="109" t="s">
        <v>20</v>
      </c>
      <c r="F1078" s="109">
        <v>0</v>
      </c>
      <c r="G1078" s="110">
        <f>F1078*$G$4</f>
        <v>0</v>
      </c>
      <c r="H1078" s="110">
        <f>G1078-I1078</f>
        <v>0</v>
      </c>
      <c r="I1078" s="110">
        <f>G1078*$I$4</f>
        <v>0</v>
      </c>
      <c r="J1078" s="109">
        <v>0</v>
      </c>
      <c r="K1078" s="110">
        <f>J1078*$K$4</f>
        <v>0</v>
      </c>
      <c r="L1078" s="110">
        <f>K1078-M1078</f>
        <v>0</v>
      </c>
      <c r="M1078" s="111">
        <f>K1078*$M$4</f>
        <v>0</v>
      </c>
      <c r="N1078" s="109"/>
      <c r="O1078" s="123"/>
      <c r="P1078" s="212">
        <f>Q1078-Q1080</f>
        <v>0</v>
      </c>
      <c r="Q1078" s="212">
        <f>IF(SUM($J1076:$J1078)&gt;500000,(500000*0.2)-((SUM($I1076:$I1078)+SUM($M1076:$M1078))),IF(SUM($J1076:$J1078)+SUM($F1076:$F1078)&gt;500000,(SUM($J1076:$J1078)*0.2)+((500000-SUM($J1076:$J1078))*0.05)-(SUM($I1076:$I1078)+SUM($M1076:$M1078)),IF(SUM($J1076:$J1078)+SUM($F1076:$F1078)&lt;500000,((SUM($J1076:$J1078)*0.2)+(SUM($F1076:$F1078)*0.05))-(SUM($I1076:$I1078)+SUM($M1076:$M1078)),"n/a")))</f>
        <v>0</v>
      </c>
      <c r="R1078" s="34">
        <f>SUM(Q1078-H1078-L1078)</f>
        <v>0</v>
      </c>
    </row>
    <row r="1079" spans="1:18" s="112" customFormat="1" ht="27" customHeight="1" x14ac:dyDescent="0.2">
      <c r="A1079" s="151" t="s">
        <v>24</v>
      </c>
      <c r="B1079" s="22"/>
      <c r="C1079" s="151" t="s">
        <v>257</v>
      </c>
      <c r="D1079" s="151" t="s">
        <v>258</v>
      </c>
      <c r="E1079" s="151"/>
      <c r="F1079" s="156">
        <f t="shared" ref="F1079:M1079" si="223">SUM(F1075:F1078)</f>
        <v>0</v>
      </c>
      <c r="G1079" s="157">
        <f t="shared" si="223"/>
        <v>0</v>
      </c>
      <c r="H1079" s="157">
        <f t="shared" si="223"/>
        <v>0</v>
      </c>
      <c r="I1079" s="157">
        <f t="shared" si="223"/>
        <v>0</v>
      </c>
      <c r="J1079" s="156">
        <f t="shared" si="223"/>
        <v>0</v>
      </c>
      <c r="K1079" s="157">
        <f t="shared" si="223"/>
        <v>0</v>
      </c>
      <c r="L1079" s="157">
        <f t="shared" si="223"/>
        <v>0</v>
      </c>
      <c r="M1079" s="158">
        <f t="shared" si="223"/>
        <v>0</v>
      </c>
      <c r="N1079" s="120"/>
      <c r="O1079" s="159"/>
      <c r="P1079" s="157">
        <f>SUM(P1075:P1078)</f>
        <v>0</v>
      </c>
      <c r="Q1079" s="157"/>
      <c r="R1079" s="23">
        <f>SUM(R1076:R1078)</f>
        <v>0</v>
      </c>
    </row>
    <row r="1080" spans="1:18" s="28" customFormat="1" ht="3.75" customHeight="1" x14ac:dyDescent="0.2">
      <c r="A1080" s="35"/>
      <c r="B1080" s="31"/>
      <c r="C1080" s="36"/>
      <c r="D1080" s="36"/>
      <c r="E1080" s="36"/>
      <c r="F1080" s="36"/>
      <c r="G1080" s="37"/>
      <c r="H1080" s="37"/>
      <c r="I1080" s="37"/>
      <c r="J1080" s="36"/>
      <c r="K1080" s="37"/>
      <c r="L1080" s="37"/>
      <c r="M1080" s="37"/>
      <c r="N1080" s="38"/>
      <c r="O1080" s="35"/>
      <c r="P1080" s="39"/>
      <c r="Q1080" s="40"/>
    </row>
    <row r="1081" spans="1:18" s="149" customFormat="1" ht="27" customHeight="1" x14ac:dyDescent="0.25">
      <c r="A1081" s="140" t="s">
        <v>19</v>
      </c>
      <c r="B1081" s="77"/>
      <c r="C1081" s="141" t="s">
        <v>259</v>
      </c>
      <c r="D1081" s="141" t="s">
        <v>260</v>
      </c>
      <c r="E1081" s="141" t="s">
        <v>20</v>
      </c>
      <c r="F1081" s="141">
        <v>838.62</v>
      </c>
      <c r="G1081" s="259">
        <f>F1081*$G$4</f>
        <v>41.931000000000004</v>
      </c>
      <c r="H1081" s="259">
        <f>G1081-I1081</f>
        <v>40.673070000000003</v>
      </c>
      <c r="I1081" s="259">
        <f>G1081*$I$4</f>
        <v>1.25793</v>
      </c>
      <c r="J1081" s="141">
        <v>0</v>
      </c>
      <c r="K1081" s="259">
        <f>J1081*$K$4</f>
        <v>0</v>
      </c>
      <c r="L1081" s="259">
        <f>K1081-M1081</f>
        <v>0</v>
      </c>
      <c r="M1081" s="260">
        <f>K1081*$M$4</f>
        <v>0</v>
      </c>
      <c r="N1081" s="141"/>
      <c r="O1081" s="261"/>
      <c r="P1081" s="262">
        <f>Q1081</f>
        <v>40.673070000000003</v>
      </c>
      <c r="Q1081" s="262">
        <f>IF($J1081&gt;500000,(500000*0.2)-($I1081+$M1081),IF($J1081+$F1081&gt;500000,($J1081*0.2)+((500000-$J1081)*0.05)-($I1081+$M1081),IF($J1081+$F1081&lt;500000,(($J1081*0.2)+($F1081*0.05))-($I1081+$M1081),"n/a")))</f>
        <v>40.673070000000003</v>
      </c>
      <c r="R1081" s="78">
        <f>SUM(Q1081-H1081-L1081)</f>
        <v>0</v>
      </c>
    </row>
    <row r="1082" spans="1:18" s="149" customFormat="1" ht="27" customHeight="1" thickBot="1" x14ac:dyDescent="0.3">
      <c r="A1082" s="140" t="s">
        <v>21</v>
      </c>
      <c r="B1082" s="77"/>
      <c r="C1082" s="141" t="s">
        <v>259</v>
      </c>
      <c r="D1082" s="141" t="s">
        <v>260</v>
      </c>
      <c r="E1082" s="141" t="s">
        <v>20</v>
      </c>
      <c r="F1082" s="141">
        <v>925.38</v>
      </c>
      <c r="G1082" s="259">
        <f>F1082*$G$4</f>
        <v>46.269000000000005</v>
      </c>
      <c r="H1082" s="259">
        <f>G1082-I1082</f>
        <v>44.880930000000006</v>
      </c>
      <c r="I1082" s="259">
        <f>G1082*$I$4</f>
        <v>1.3880700000000001</v>
      </c>
      <c r="J1082" s="141">
        <v>0</v>
      </c>
      <c r="K1082" s="259">
        <f>J1082*$K$4</f>
        <v>0</v>
      </c>
      <c r="L1082" s="259">
        <f>K1082-M1082</f>
        <v>0</v>
      </c>
      <c r="M1082" s="260">
        <f>K1082*$M$4</f>
        <v>0</v>
      </c>
      <c r="N1082" s="141"/>
      <c r="P1082" s="262">
        <f>Q1082-Q1081</f>
        <v>44.880929999999999</v>
      </c>
      <c r="Q1082" s="262">
        <f>IF(SUM($J1081:$J1082)&gt;500000,(500000*0.2)-((SUM($I1081:$I1082)+SUM($M1081:$M1082))),IF(SUM($J1081:$J1082)+SUM($F1081:$F1082)&gt;500000,(SUM($J1081:$J1082)*0.2)+((500000-SUM($J1081:$J1082))*0.05)-(SUM($I1081:$I1082)+SUM($M1081:$M1082)),IF(SUM($J1081:$J1082)+SUM($F1081:$F1082)&lt;500000,((SUM($J1081:$J1082)*0.2)+(SUM($F1081:$F1082)*0.05))-(SUM($I1081:$I1082)+SUM($M1081:$M1082)),"n/a")))</f>
        <v>85.554000000000002</v>
      </c>
      <c r="R1082" s="78">
        <f>SUM(Q1082-H1082-L1082)</f>
        <v>40.673069999999996</v>
      </c>
    </row>
    <row r="1083" spans="1:18" s="112" customFormat="1" ht="27" customHeight="1" thickBot="1" x14ac:dyDescent="0.25">
      <c r="A1083" s="150" t="s">
        <v>22</v>
      </c>
      <c r="B1083" s="58"/>
      <c r="C1083" s="152" t="s">
        <v>259</v>
      </c>
      <c r="D1083" s="152" t="s">
        <v>260</v>
      </c>
      <c r="E1083" s="153" t="s">
        <v>20</v>
      </c>
      <c r="F1083" s="153">
        <v>0</v>
      </c>
      <c r="G1083" s="145">
        <f>F1083*$G$4</f>
        <v>0</v>
      </c>
      <c r="H1083" s="145">
        <f>G1083-I1083</f>
        <v>0</v>
      </c>
      <c r="I1083" s="145">
        <f>G1083*$I$4</f>
        <v>0</v>
      </c>
      <c r="J1083" s="153">
        <v>0</v>
      </c>
      <c r="K1083" s="145">
        <f>J1083*$K$4</f>
        <v>0</v>
      </c>
      <c r="L1083" s="145">
        <f>K1083-M1083</f>
        <v>0</v>
      </c>
      <c r="M1083" s="154">
        <f>K1083*$M$4</f>
        <v>0</v>
      </c>
      <c r="N1083" s="109"/>
      <c r="O1083" s="155"/>
      <c r="P1083" s="252">
        <f>Q1083-Q1082</f>
        <v>0</v>
      </c>
      <c r="Q1083" s="252">
        <f>IF(SUM($J1081:$J1083)&gt;500000,(500000*0.2)-((SUM($I1081:$I1083)+SUM($M1081:$M1083))),IF(SUM($J1081:$J1083)+SUM($F1081:$F1083)&gt;500000,(SUM($J1081:$J1083)*0.2)+((500000-SUM($J1081:$J1083))*0.05)-(SUM($I1081:$I1083)+SUM($M1081:$M1083)),IF(SUM($J1081:$J1083)+SUM($F1081:$F1083)&lt;500000,((SUM($J1081:$J1083)*0.2)+(SUM($F1081:$F1083)*0.05))-(SUM($I1081:$I1083)+SUM($M1081:$M1083)),"n/a")))</f>
        <v>85.554000000000002</v>
      </c>
      <c r="R1083" s="65">
        <f>SUM(Q1083-H1083-L1083)</f>
        <v>85.554000000000002</v>
      </c>
    </row>
    <row r="1084" spans="1:18" s="112" customFormat="1" ht="27" customHeight="1" x14ac:dyDescent="0.2">
      <c r="A1084" s="87" t="s">
        <v>23</v>
      </c>
      <c r="B1084" s="24"/>
      <c r="C1084" s="115" t="s">
        <v>259</v>
      </c>
      <c r="D1084" s="115" t="s">
        <v>260</v>
      </c>
      <c r="E1084" s="109" t="s">
        <v>20</v>
      </c>
      <c r="F1084" s="109">
        <v>0</v>
      </c>
      <c r="G1084" s="110">
        <f>F1084*$G$4</f>
        <v>0</v>
      </c>
      <c r="H1084" s="110">
        <f>G1084-I1084</f>
        <v>0</v>
      </c>
      <c r="I1084" s="110">
        <f>G1084*$I$4</f>
        <v>0</v>
      </c>
      <c r="J1084" s="109">
        <v>0</v>
      </c>
      <c r="K1084" s="110">
        <f>J1084*$K$4</f>
        <v>0</v>
      </c>
      <c r="L1084" s="110">
        <f>K1084-M1084</f>
        <v>0</v>
      </c>
      <c r="M1084" s="111">
        <f>K1084*$M$4</f>
        <v>0</v>
      </c>
      <c r="N1084" s="109"/>
      <c r="O1084" s="123"/>
      <c r="P1084" s="212">
        <f>Q1084-Q1086</f>
        <v>44.880930000000006</v>
      </c>
      <c r="Q1084" s="212">
        <f>IF(SUM($J1082:$J1084)&gt;500000,(500000*0.2)-((SUM($I1082:$I1084)+SUM($M1082:$M1084))),IF(SUM($J1082:$J1084)+SUM($F1082:$F1084)&gt;500000,(SUM($J1082:$J1084)*0.2)+((500000-SUM($J1082:$J1084))*0.05)-(SUM($I1082:$I1084)+SUM($M1082:$M1084)),IF(SUM($J1082:$J1084)+SUM($F1082:$F1084)&lt;500000,((SUM($J1082:$J1084)*0.2)+(SUM($F1082:$F1084)*0.05))-(SUM($I1082:$I1084)+SUM($M1082:$M1084)),"n/a")))</f>
        <v>44.880930000000006</v>
      </c>
      <c r="R1084" s="34">
        <f>SUM(Q1084-H1084-L1084)</f>
        <v>44.880930000000006</v>
      </c>
    </row>
    <row r="1085" spans="1:18" s="112" customFormat="1" ht="27" customHeight="1" x14ac:dyDescent="0.2">
      <c r="A1085" s="151" t="s">
        <v>24</v>
      </c>
      <c r="B1085" s="22"/>
      <c r="C1085" s="151" t="s">
        <v>259</v>
      </c>
      <c r="D1085" s="151" t="s">
        <v>260</v>
      </c>
      <c r="E1085" s="151"/>
      <c r="F1085" s="156">
        <f t="shared" ref="F1085:M1085" si="224">SUM(F1081:F1084)</f>
        <v>1764</v>
      </c>
      <c r="G1085" s="157">
        <f t="shared" si="224"/>
        <v>88.200000000000017</v>
      </c>
      <c r="H1085" s="157">
        <f t="shared" si="224"/>
        <v>85.554000000000002</v>
      </c>
      <c r="I1085" s="157">
        <f t="shared" si="224"/>
        <v>2.6459999999999999</v>
      </c>
      <c r="J1085" s="156">
        <f t="shared" si="224"/>
        <v>0</v>
      </c>
      <c r="K1085" s="157">
        <f t="shared" si="224"/>
        <v>0</v>
      </c>
      <c r="L1085" s="157">
        <f t="shared" si="224"/>
        <v>0</v>
      </c>
      <c r="M1085" s="158">
        <f t="shared" si="224"/>
        <v>0</v>
      </c>
      <c r="N1085" s="120"/>
      <c r="O1085" s="159"/>
      <c r="P1085" s="157">
        <f>SUM(P1081:P1084)</f>
        <v>130.43493000000001</v>
      </c>
      <c r="Q1085" s="157"/>
      <c r="R1085" s="23">
        <f>SUM(R1082:R1084)</f>
        <v>171.108</v>
      </c>
    </row>
    <row r="1086" spans="1:18" s="28" customFormat="1" ht="3.75" customHeight="1" x14ac:dyDescent="0.2">
      <c r="A1086" s="68"/>
      <c r="B1086" s="60"/>
      <c r="C1086" s="70"/>
      <c r="D1086" s="70"/>
      <c r="E1086" s="70"/>
      <c r="F1086" s="70"/>
      <c r="G1086" s="71"/>
      <c r="H1086" s="71"/>
      <c r="I1086" s="71"/>
      <c r="J1086" s="70"/>
      <c r="K1086" s="71"/>
      <c r="L1086" s="71"/>
      <c r="M1086" s="71"/>
      <c r="N1086" s="38"/>
      <c r="O1086" s="35"/>
      <c r="P1086" s="73"/>
      <c r="Q1086" s="74"/>
      <c r="R1086" s="69"/>
    </row>
    <row r="1087" spans="1:18" s="149" customFormat="1" ht="27" customHeight="1" x14ac:dyDescent="0.25">
      <c r="A1087" s="140" t="s">
        <v>19</v>
      </c>
      <c r="B1087" s="24"/>
      <c r="C1087" s="141" t="s">
        <v>261</v>
      </c>
      <c r="D1087" s="141" t="s">
        <v>263</v>
      </c>
      <c r="E1087" s="141" t="s">
        <v>20</v>
      </c>
      <c r="F1087" s="141">
        <v>49918</v>
      </c>
      <c r="G1087" s="259">
        <f>F1087*$G$4</f>
        <v>2495.9</v>
      </c>
      <c r="H1087" s="259">
        <f>G1087-I1087</f>
        <v>2421.0230000000001</v>
      </c>
      <c r="I1087" s="259">
        <f>G1087*$I$4</f>
        <v>74.876999999999995</v>
      </c>
      <c r="J1087" s="141">
        <v>0</v>
      </c>
      <c r="K1087" s="259">
        <f>J1087*$K$4</f>
        <v>0</v>
      </c>
      <c r="L1087" s="259">
        <f>K1087-M1087</f>
        <v>0</v>
      </c>
      <c r="M1087" s="260">
        <f>K1087*$M$4</f>
        <v>0</v>
      </c>
      <c r="N1087" s="141"/>
      <c r="O1087" s="261"/>
      <c r="P1087" s="262">
        <f>Q1087</f>
        <v>2421.0230000000001</v>
      </c>
      <c r="Q1087" s="262">
        <f>IF($J1087&gt;500000,(500000*0.2)-($I1087+$M1087),IF($J1087+$F1087&gt;500000,($J1087*0.2)+((500000-$J1087)*0.05)-($I1087+$M1087),IF($J1087+$F1087&lt;500000,(($J1087*0.2)+($F1087*0.05))-($I1087+$M1087),"n/a")))</f>
        <v>2421.0230000000001</v>
      </c>
      <c r="R1087" s="34">
        <f>SUM(Q1087-H1087-L1087)</f>
        <v>0</v>
      </c>
    </row>
    <row r="1088" spans="1:18" s="149" customFormat="1" ht="27" customHeight="1" thickBot="1" x14ac:dyDescent="0.3">
      <c r="A1088" s="140" t="s">
        <v>21</v>
      </c>
      <c r="B1088" s="77"/>
      <c r="C1088" s="141" t="s">
        <v>261</v>
      </c>
      <c r="D1088" s="141" t="s">
        <v>263</v>
      </c>
      <c r="E1088" s="141" t="s">
        <v>20</v>
      </c>
      <c r="F1088" s="141">
        <v>42514</v>
      </c>
      <c r="G1088" s="259">
        <f>F1088*$G$4</f>
        <v>2125.7000000000003</v>
      </c>
      <c r="H1088" s="259">
        <f>G1088-I1088</f>
        <v>2061.9290000000001</v>
      </c>
      <c r="I1088" s="259">
        <f>G1088*$I$4</f>
        <v>63.771000000000008</v>
      </c>
      <c r="J1088" s="141">
        <v>38</v>
      </c>
      <c r="K1088" s="259">
        <f>J1088*$K$4</f>
        <v>7.6000000000000005</v>
      </c>
      <c r="L1088" s="259">
        <f>K1088-M1088</f>
        <v>7.3720000000000008</v>
      </c>
      <c r="M1088" s="260">
        <f>K1088*$M$4</f>
        <v>0.22800000000000001</v>
      </c>
      <c r="N1088" s="141"/>
      <c r="P1088" s="262">
        <f>Q1088-Q1087</f>
        <v>2069.3010000000004</v>
      </c>
      <c r="Q1088" s="262">
        <f>IF(SUM($J1087:$J1088)&gt;500000,(500000*0.2)-((SUM($I1087:$I1088)+SUM($M1087:$M1088))),IF(SUM($J1087:$J1088)+SUM($F1087:$F1088)&gt;500000,(SUM($J1087:$J1088)*0.2)+((500000-SUM($J1087:$J1088))*0.05)-(SUM($I1087:$I1088)+SUM($M1087:$M1088)),IF(SUM($J1087:$J1088)+SUM($F1087:$F1088)&lt;500000,((SUM($J1087:$J1088)*0.2)+(SUM($F1087:$F1088)*0.05))-(SUM($I1087:$I1088)+SUM($M1087:$M1088)),"n/a")))</f>
        <v>4490.3240000000005</v>
      </c>
      <c r="R1088" s="78">
        <f>SUM(Q1088-H1088-L1088)</f>
        <v>2421.0230000000006</v>
      </c>
    </row>
    <row r="1089" spans="1:18" s="112" customFormat="1" ht="27" customHeight="1" thickBot="1" x14ac:dyDescent="0.25">
      <c r="A1089" s="150" t="s">
        <v>22</v>
      </c>
      <c r="B1089" s="58"/>
      <c r="C1089" s="152" t="s">
        <v>261</v>
      </c>
      <c r="D1089" s="152" t="s">
        <v>263</v>
      </c>
      <c r="E1089" s="153" t="s">
        <v>20</v>
      </c>
      <c r="F1089" s="153">
        <v>0</v>
      </c>
      <c r="G1089" s="145">
        <f>F1089*$G$4</f>
        <v>0</v>
      </c>
      <c r="H1089" s="145">
        <f>G1089-I1089</f>
        <v>0</v>
      </c>
      <c r="I1089" s="145">
        <f>G1089*$I$4</f>
        <v>0</v>
      </c>
      <c r="J1089" s="153">
        <v>0</v>
      </c>
      <c r="K1089" s="145">
        <f>J1089*$K$4</f>
        <v>0</v>
      </c>
      <c r="L1089" s="145">
        <f>K1089-M1089</f>
        <v>0</v>
      </c>
      <c r="M1089" s="154">
        <f>K1089*$M$4</f>
        <v>0</v>
      </c>
      <c r="N1089" s="109"/>
      <c r="O1089" s="155"/>
      <c r="P1089" s="252">
        <f>Q1089-Q1088</f>
        <v>0</v>
      </c>
      <c r="Q1089" s="252">
        <f>IF(SUM($J1087:$J1089)&gt;500000,(500000*0.2)-((SUM($I1087:$I1089)+SUM($M1087:$M1089))),IF(SUM($J1087:$J1089)+SUM($F1087:$F1089)&gt;500000,(SUM($J1087:$J1089)*0.2)+((500000-SUM($J1087:$J1089))*0.05)-(SUM($I1087:$I1089)+SUM($M1087:$M1089)),IF(SUM($J1087:$J1089)+SUM($F1087:$F1089)&lt;500000,((SUM($J1087:$J1089)*0.2)+(SUM($F1087:$F1089)*0.05))-(SUM($I1087:$I1089)+SUM($M1087:$M1089)),"n/a")))</f>
        <v>4490.3240000000005</v>
      </c>
      <c r="R1089" s="65">
        <f>SUM(Q1089-H1089-L1089)</f>
        <v>4490.3240000000005</v>
      </c>
    </row>
    <row r="1090" spans="1:18" s="112" customFormat="1" ht="27" customHeight="1" x14ac:dyDescent="0.2">
      <c r="A1090" s="87" t="s">
        <v>23</v>
      </c>
      <c r="B1090" s="24"/>
      <c r="C1090" s="115" t="s">
        <v>261</v>
      </c>
      <c r="D1090" s="115" t="s">
        <v>263</v>
      </c>
      <c r="E1090" s="109" t="s">
        <v>20</v>
      </c>
      <c r="F1090" s="109">
        <v>0</v>
      </c>
      <c r="G1090" s="110">
        <f>F1090*$G$4</f>
        <v>0</v>
      </c>
      <c r="H1090" s="110">
        <f>G1090-I1090</f>
        <v>0</v>
      </c>
      <c r="I1090" s="110">
        <f>G1090*$I$4</f>
        <v>0</v>
      </c>
      <c r="J1090" s="109">
        <v>0</v>
      </c>
      <c r="K1090" s="110">
        <f>J1090*$K$4</f>
        <v>0</v>
      </c>
      <c r="L1090" s="110">
        <f>K1090-M1090</f>
        <v>0</v>
      </c>
      <c r="M1090" s="111">
        <f>K1090*$M$4</f>
        <v>0</v>
      </c>
      <c r="N1090" s="109"/>
      <c r="O1090" s="123"/>
      <c r="P1090" s="212">
        <f>Q1090-Q1092</f>
        <v>2069.3010000000004</v>
      </c>
      <c r="Q1090" s="212">
        <f>IF(SUM($J1088:$J1090)&gt;500000,(500000*0.2)-((SUM($I1088:$I1090)+SUM($M1088:$M1090))),IF(SUM($J1088:$J1090)+SUM($F1088:$F1090)&gt;500000,(SUM($J1088:$J1090)*0.2)+((500000-SUM($J1088:$J1090))*0.05)-(SUM($I1088:$I1090)+SUM($M1088:$M1090)),IF(SUM($J1088:$J1090)+SUM($F1088:$F1090)&lt;500000,((SUM($J1088:$J1090)*0.2)+(SUM($F1088:$F1090)*0.05))-(SUM($I1088:$I1090)+SUM($M1088:$M1090)),"n/a")))</f>
        <v>2069.3010000000004</v>
      </c>
      <c r="R1090" s="34">
        <f>SUM(Q1090-H1090-L1090)</f>
        <v>2069.3010000000004</v>
      </c>
    </row>
    <row r="1091" spans="1:18" s="112" customFormat="1" ht="27" customHeight="1" x14ac:dyDescent="0.2">
      <c r="A1091" s="151" t="s">
        <v>24</v>
      </c>
      <c r="B1091" s="22"/>
      <c r="C1091" s="151" t="s">
        <v>261</v>
      </c>
      <c r="D1091" s="151" t="s">
        <v>263</v>
      </c>
      <c r="E1091" s="151"/>
      <c r="F1091" s="156">
        <f t="shared" ref="F1091:M1091" si="225">SUM(F1087:F1090)</f>
        <v>92432</v>
      </c>
      <c r="G1091" s="157">
        <f t="shared" si="225"/>
        <v>4621.6000000000004</v>
      </c>
      <c r="H1091" s="157">
        <f t="shared" si="225"/>
        <v>4482.9520000000002</v>
      </c>
      <c r="I1091" s="157">
        <f t="shared" si="225"/>
        <v>138.648</v>
      </c>
      <c r="J1091" s="156">
        <f t="shared" si="225"/>
        <v>38</v>
      </c>
      <c r="K1091" s="157">
        <f t="shared" si="225"/>
        <v>7.6000000000000005</v>
      </c>
      <c r="L1091" s="157">
        <f t="shared" si="225"/>
        <v>7.3720000000000008</v>
      </c>
      <c r="M1091" s="158">
        <f t="shared" si="225"/>
        <v>0.22800000000000001</v>
      </c>
      <c r="N1091" s="120"/>
      <c r="O1091" s="159"/>
      <c r="P1091" s="157">
        <f>SUM(P1087:P1090)</f>
        <v>6559.6250000000009</v>
      </c>
      <c r="Q1091" s="157"/>
      <c r="R1091" s="23">
        <f>SUM(R1088:R1090)</f>
        <v>8980.648000000001</v>
      </c>
    </row>
    <row r="1092" spans="1:18" s="28" customFormat="1" ht="3.75" customHeight="1" x14ac:dyDescent="0.2">
      <c r="A1092" s="68"/>
      <c r="B1092" s="60"/>
      <c r="C1092" s="70"/>
      <c r="D1092" s="70"/>
      <c r="E1092" s="70"/>
      <c r="F1092" s="70"/>
      <c r="G1092" s="71"/>
      <c r="H1092" s="71"/>
      <c r="I1092" s="71"/>
      <c r="J1092" s="70"/>
      <c r="K1092" s="71"/>
      <c r="L1092" s="71"/>
      <c r="M1092" s="71"/>
      <c r="N1092" s="38"/>
      <c r="O1092" s="35"/>
      <c r="P1092" s="73"/>
      <c r="Q1092" s="74"/>
      <c r="R1092" s="69"/>
    </row>
    <row r="1093" spans="1:18" s="149" customFormat="1" ht="27" customHeight="1" x14ac:dyDescent="0.25">
      <c r="A1093" s="140" t="s">
        <v>19</v>
      </c>
      <c r="B1093" s="24"/>
      <c r="C1093" s="141" t="s">
        <v>261</v>
      </c>
      <c r="D1093" s="141" t="s">
        <v>262</v>
      </c>
      <c r="E1093" s="141" t="s">
        <v>20</v>
      </c>
      <c r="F1093" s="141">
        <v>505</v>
      </c>
      <c r="G1093" s="259">
        <f>F1093*$G$4</f>
        <v>25.25</v>
      </c>
      <c r="H1093" s="259">
        <f>G1093-I1093</f>
        <v>24.4925</v>
      </c>
      <c r="I1093" s="259">
        <f>G1093*$I$4</f>
        <v>0.75749999999999995</v>
      </c>
      <c r="J1093" s="141">
        <v>0</v>
      </c>
      <c r="K1093" s="259">
        <f>J1093*$K$4</f>
        <v>0</v>
      </c>
      <c r="L1093" s="259">
        <f>K1093-M1093</f>
        <v>0</v>
      </c>
      <c r="M1093" s="260">
        <f>K1093*$M$4</f>
        <v>0</v>
      </c>
      <c r="N1093" s="141"/>
      <c r="O1093" s="261"/>
      <c r="P1093" s="262">
        <f>Q1093</f>
        <v>24.4925</v>
      </c>
      <c r="Q1093" s="262">
        <f>IF($J1093&gt;500000,(500000*0.2)-($I1093+$M1093),IF($J1093+$F1093&gt;500000,($J1093*0.2)+((500000-$J1093)*0.05)-($I1093+$M1093),IF($J1093+$F1093&lt;500000,(($J1093*0.2)+($F1093*0.05))-($I1093+$M1093),"n/a")))</f>
        <v>24.4925</v>
      </c>
      <c r="R1093" s="34">
        <f>SUM(Q1093-H1093-L1093)</f>
        <v>0</v>
      </c>
    </row>
    <row r="1094" spans="1:18" s="149" customFormat="1" ht="27" customHeight="1" thickBot="1" x14ac:dyDescent="0.3">
      <c r="A1094" s="140" t="s">
        <v>21</v>
      </c>
      <c r="B1094" s="77"/>
      <c r="C1094" s="141" t="s">
        <v>261</v>
      </c>
      <c r="D1094" s="141" t="s">
        <v>262</v>
      </c>
      <c r="E1094" s="141" t="s">
        <v>20</v>
      </c>
      <c r="F1094" s="141">
        <v>525</v>
      </c>
      <c r="G1094" s="259">
        <f>F1094*$G$4</f>
        <v>26.25</v>
      </c>
      <c r="H1094" s="259">
        <f>G1094-I1094</f>
        <v>25.462499999999999</v>
      </c>
      <c r="I1094" s="259">
        <f>G1094*$I$4</f>
        <v>0.78749999999999998</v>
      </c>
      <c r="J1094" s="141">
        <v>0</v>
      </c>
      <c r="K1094" s="259">
        <f>J1094*$K$4</f>
        <v>0</v>
      </c>
      <c r="L1094" s="259">
        <f>K1094-M1094</f>
        <v>0</v>
      </c>
      <c r="M1094" s="260">
        <f>K1094*$M$4</f>
        <v>0</v>
      </c>
      <c r="N1094" s="141"/>
      <c r="O1094" s="261"/>
      <c r="P1094" s="262">
        <v>0</v>
      </c>
      <c r="Q1094" s="262">
        <v>0</v>
      </c>
      <c r="R1094" s="78">
        <f>SUM(Q1094-H1094-L1094)</f>
        <v>-25.462499999999999</v>
      </c>
    </row>
    <row r="1095" spans="1:18" s="112" customFormat="1" ht="27" customHeight="1" thickBot="1" x14ac:dyDescent="0.25">
      <c r="A1095" s="150" t="s">
        <v>22</v>
      </c>
      <c r="B1095" s="58"/>
      <c r="C1095" s="152" t="s">
        <v>261</v>
      </c>
      <c r="D1095" s="152" t="s">
        <v>262</v>
      </c>
      <c r="E1095" s="153" t="s">
        <v>20</v>
      </c>
      <c r="F1095" s="153">
        <v>0</v>
      </c>
      <c r="G1095" s="145">
        <f>F1095*$G$4</f>
        <v>0</v>
      </c>
      <c r="H1095" s="145">
        <f>G1095-I1095</f>
        <v>0</v>
      </c>
      <c r="I1095" s="145">
        <f>G1095*$I$4</f>
        <v>0</v>
      </c>
      <c r="J1095" s="153">
        <v>0</v>
      </c>
      <c r="K1095" s="145">
        <f>J1095*$K$4</f>
        <v>0</v>
      </c>
      <c r="L1095" s="145">
        <f>K1095-M1095</f>
        <v>0</v>
      </c>
      <c r="M1095" s="154">
        <f>K1095*$M$4</f>
        <v>0</v>
      </c>
      <c r="N1095" s="109"/>
      <c r="O1095" s="155"/>
      <c r="P1095" s="252">
        <v>0</v>
      </c>
      <c r="Q1095" s="252">
        <v>0</v>
      </c>
      <c r="R1095" s="65">
        <f>SUM(Q1095-H1095-L1095)</f>
        <v>0</v>
      </c>
    </row>
    <row r="1096" spans="1:18" s="112" customFormat="1" ht="27" customHeight="1" x14ac:dyDescent="0.2">
      <c r="A1096" s="87" t="s">
        <v>23</v>
      </c>
      <c r="B1096" s="24"/>
      <c r="C1096" s="115" t="s">
        <v>261</v>
      </c>
      <c r="D1096" s="115" t="s">
        <v>262</v>
      </c>
      <c r="E1096" s="109" t="s">
        <v>20</v>
      </c>
      <c r="F1096" s="109">
        <v>0</v>
      </c>
      <c r="G1096" s="110">
        <f>F1096*$G$4</f>
        <v>0</v>
      </c>
      <c r="H1096" s="110">
        <f>G1096-I1096</f>
        <v>0</v>
      </c>
      <c r="I1096" s="110">
        <f>G1096*$I$4</f>
        <v>0</v>
      </c>
      <c r="J1096" s="109">
        <v>0</v>
      </c>
      <c r="K1096" s="110">
        <f>J1096*$K$4</f>
        <v>0</v>
      </c>
      <c r="L1096" s="110">
        <f>K1096-M1096</f>
        <v>0</v>
      </c>
      <c r="M1096" s="111">
        <f>K1096*$M$4</f>
        <v>0</v>
      </c>
      <c r="N1096" s="109"/>
      <c r="O1096" s="123"/>
      <c r="P1096" s="212">
        <v>0</v>
      </c>
      <c r="Q1096" s="212">
        <v>0</v>
      </c>
      <c r="R1096" s="34">
        <f>SUM(Q1096-H1096-L1096)</f>
        <v>0</v>
      </c>
    </row>
    <row r="1097" spans="1:18" s="112" customFormat="1" ht="27" customHeight="1" x14ac:dyDescent="0.2">
      <c r="A1097" s="151" t="s">
        <v>24</v>
      </c>
      <c r="B1097" s="22"/>
      <c r="C1097" s="151" t="s">
        <v>261</v>
      </c>
      <c r="D1097" s="151" t="s">
        <v>262</v>
      </c>
      <c r="E1097" s="151"/>
      <c r="F1097" s="156">
        <f t="shared" ref="F1097:M1097" si="226">SUM(F1093:F1096)</f>
        <v>1030</v>
      </c>
      <c r="G1097" s="157">
        <f t="shared" si="226"/>
        <v>51.5</v>
      </c>
      <c r="H1097" s="157">
        <f t="shared" si="226"/>
        <v>49.954999999999998</v>
      </c>
      <c r="I1097" s="157">
        <f t="shared" si="226"/>
        <v>1.5449999999999999</v>
      </c>
      <c r="J1097" s="156">
        <f t="shared" si="226"/>
        <v>0</v>
      </c>
      <c r="K1097" s="157">
        <f t="shared" si="226"/>
        <v>0</v>
      </c>
      <c r="L1097" s="157">
        <f t="shared" si="226"/>
        <v>0</v>
      </c>
      <c r="M1097" s="158">
        <f t="shared" si="226"/>
        <v>0</v>
      </c>
      <c r="N1097" s="120"/>
      <c r="O1097" s="159"/>
      <c r="P1097" s="157">
        <f>SUM(P1093:P1096)</f>
        <v>24.4925</v>
      </c>
      <c r="Q1097" s="157"/>
      <c r="R1097" s="23">
        <f>SUM(R1094:R1096)</f>
        <v>-25.462499999999999</v>
      </c>
    </row>
    <row r="1098" spans="1:18" s="28" customFormat="1" ht="3.75" customHeight="1" x14ac:dyDescent="0.2">
      <c r="A1098" s="68"/>
      <c r="B1098" s="60"/>
      <c r="C1098" s="70"/>
      <c r="D1098" s="360" t="s">
        <v>376</v>
      </c>
      <c r="E1098" s="70"/>
      <c r="F1098" s="70"/>
      <c r="G1098" s="71"/>
      <c r="H1098" s="71"/>
      <c r="I1098" s="71"/>
      <c r="J1098" s="70"/>
      <c r="K1098" s="71"/>
      <c r="L1098" s="71"/>
      <c r="M1098" s="71"/>
      <c r="N1098" s="38"/>
      <c r="O1098" s="35"/>
      <c r="P1098" s="73"/>
      <c r="Q1098" s="74"/>
      <c r="R1098" s="69"/>
    </row>
    <row r="1099" spans="1:18" s="149" customFormat="1" ht="27" customHeight="1" x14ac:dyDescent="0.25">
      <c r="A1099" s="140" t="s">
        <v>19</v>
      </c>
      <c r="B1099" s="24"/>
      <c r="C1099" s="141" t="s">
        <v>264</v>
      </c>
      <c r="D1099" s="141" t="s">
        <v>265</v>
      </c>
      <c r="E1099" s="141" t="s">
        <v>20</v>
      </c>
      <c r="F1099" s="141">
        <v>7721</v>
      </c>
      <c r="G1099" s="259">
        <f>F1099*$G$4</f>
        <v>386.05</v>
      </c>
      <c r="H1099" s="259">
        <f>G1099-I1099</f>
        <v>374.46850000000001</v>
      </c>
      <c r="I1099" s="259">
        <f>G1099*$I$4</f>
        <v>11.5815</v>
      </c>
      <c r="J1099" s="141">
        <v>0</v>
      </c>
      <c r="K1099" s="259">
        <f>J1099*$K$4</f>
        <v>0</v>
      </c>
      <c r="L1099" s="259">
        <f>K1099-M1099</f>
        <v>0</v>
      </c>
      <c r="M1099" s="260">
        <f>K1099*$M$4</f>
        <v>0</v>
      </c>
      <c r="N1099" s="141"/>
      <c r="O1099" s="261"/>
      <c r="P1099" s="262">
        <f>Q1099</f>
        <v>374.46850000000001</v>
      </c>
      <c r="Q1099" s="262">
        <f>IF($J1099&gt;500000,(500000*0.2)-($I1099+$M1099),IF($J1099+$F1099&gt;500000,($J1099*0.2)+((500000-$J1099)*0.05)-($I1099+$M1099),IF($J1099+$F1099&lt;500000,(($J1099*0.2)+($F1099*0.05))-($I1099+$M1099),"n/a")))</f>
        <v>374.46850000000001</v>
      </c>
      <c r="R1099" s="34">
        <f>SUM(Q1099-H1099-L1099)</f>
        <v>0</v>
      </c>
    </row>
    <row r="1100" spans="1:18" s="149" customFormat="1" ht="27" customHeight="1" thickBot="1" x14ac:dyDescent="0.3">
      <c r="A1100" s="140" t="s">
        <v>21</v>
      </c>
      <c r="B1100" s="77"/>
      <c r="C1100" s="141" t="s">
        <v>264</v>
      </c>
      <c r="D1100" s="141" t="s">
        <v>265</v>
      </c>
      <c r="E1100" s="141" t="s">
        <v>20</v>
      </c>
      <c r="F1100" s="141">
        <v>4847</v>
      </c>
      <c r="G1100" s="259">
        <f>F1100*$G$4</f>
        <v>242.35000000000002</v>
      </c>
      <c r="H1100" s="259">
        <f>G1100-I1100</f>
        <v>235.07950000000002</v>
      </c>
      <c r="I1100" s="259">
        <f>G1100*$I$4</f>
        <v>7.2705000000000002</v>
      </c>
      <c r="J1100" s="141">
        <v>0</v>
      </c>
      <c r="K1100" s="259">
        <f>J1100*$K$4</f>
        <v>0</v>
      </c>
      <c r="L1100" s="259">
        <f>K1100-M1100</f>
        <v>0</v>
      </c>
      <c r="M1100" s="260">
        <f>K1100*$M$4</f>
        <v>0</v>
      </c>
      <c r="N1100" s="141"/>
      <c r="P1100" s="262">
        <v>0</v>
      </c>
      <c r="Q1100" s="262">
        <v>0</v>
      </c>
      <c r="R1100" s="78">
        <f>SUM(Q1100-H1100-L1100)</f>
        <v>-235.07950000000002</v>
      </c>
    </row>
    <row r="1101" spans="1:18" s="112" customFormat="1" ht="27" customHeight="1" thickBot="1" x14ac:dyDescent="0.25">
      <c r="A1101" s="150" t="s">
        <v>22</v>
      </c>
      <c r="B1101" s="58"/>
      <c r="C1101" s="152" t="s">
        <v>264</v>
      </c>
      <c r="D1101" s="152" t="s">
        <v>265</v>
      </c>
      <c r="E1101" s="153" t="s">
        <v>20</v>
      </c>
      <c r="F1101" s="153">
        <v>0</v>
      </c>
      <c r="G1101" s="145">
        <f>F1101*$G$4</f>
        <v>0</v>
      </c>
      <c r="H1101" s="145">
        <f>G1101-I1101</f>
        <v>0</v>
      </c>
      <c r="I1101" s="145">
        <f>G1101*$I$4</f>
        <v>0</v>
      </c>
      <c r="J1101" s="153">
        <v>0</v>
      </c>
      <c r="K1101" s="145">
        <f>J1101*$K$4</f>
        <v>0</v>
      </c>
      <c r="L1101" s="145">
        <f>K1101-M1101</f>
        <v>0</v>
      </c>
      <c r="M1101" s="154">
        <f>K1101*$M$4</f>
        <v>0</v>
      </c>
      <c r="N1101" s="109"/>
      <c r="O1101" s="155"/>
      <c r="P1101" s="252">
        <v>0</v>
      </c>
      <c r="Q1101" s="252">
        <v>0</v>
      </c>
      <c r="R1101" s="65">
        <f>SUM(Q1101-H1101-L1101)</f>
        <v>0</v>
      </c>
    </row>
    <row r="1102" spans="1:18" s="112" customFormat="1" ht="27" customHeight="1" x14ac:dyDescent="0.2">
      <c r="A1102" s="87" t="s">
        <v>23</v>
      </c>
      <c r="B1102" s="24"/>
      <c r="C1102" s="115" t="s">
        <v>264</v>
      </c>
      <c r="D1102" s="115" t="s">
        <v>265</v>
      </c>
      <c r="E1102" s="109" t="s">
        <v>20</v>
      </c>
      <c r="F1102" s="109">
        <v>0</v>
      </c>
      <c r="G1102" s="110">
        <f>F1102*$G$4</f>
        <v>0</v>
      </c>
      <c r="H1102" s="110">
        <f>G1102-I1102</f>
        <v>0</v>
      </c>
      <c r="I1102" s="110">
        <f>G1102*$I$4</f>
        <v>0</v>
      </c>
      <c r="J1102" s="109">
        <v>0</v>
      </c>
      <c r="K1102" s="110">
        <f>J1102*$K$4</f>
        <v>0</v>
      </c>
      <c r="L1102" s="110">
        <f>K1102-M1102</f>
        <v>0</v>
      </c>
      <c r="M1102" s="111">
        <f>K1102*$M$4</f>
        <v>0</v>
      </c>
      <c r="N1102" s="109"/>
      <c r="O1102" s="123"/>
      <c r="P1102" s="212">
        <v>0</v>
      </c>
      <c r="Q1102" s="212">
        <v>0</v>
      </c>
      <c r="R1102" s="34">
        <f>SUM(Q1102-H1102-L1102)</f>
        <v>0</v>
      </c>
    </row>
    <row r="1103" spans="1:18" s="112" customFormat="1" ht="27" customHeight="1" x14ac:dyDescent="0.2">
      <c r="A1103" s="151" t="s">
        <v>24</v>
      </c>
      <c r="B1103" s="22"/>
      <c r="C1103" s="151" t="s">
        <v>264</v>
      </c>
      <c r="D1103" s="151" t="s">
        <v>265</v>
      </c>
      <c r="E1103" s="151"/>
      <c r="F1103" s="156">
        <f t="shared" ref="F1103:M1103" si="227">SUM(F1099:F1102)</f>
        <v>12568</v>
      </c>
      <c r="G1103" s="157">
        <f t="shared" si="227"/>
        <v>628.40000000000009</v>
      </c>
      <c r="H1103" s="157">
        <f t="shared" si="227"/>
        <v>609.548</v>
      </c>
      <c r="I1103" s="157">
        <f t="shared" si="227"/>
        <v>18.852</v>
      </c>
      <c r="J1103" s="156">
        <f t="shared" si="227"/>
        <v>0</v>
      </c>
      <c r="K1103" s="157">
        <f t="shared" si="227"/>
        <v>0</v>
      </c>
      <c r="L1103" s="157">
        <f t="shared" si="227"/>
        <v>0</v>
      </c>
      <c r="M1103" s="158">
        <f t="shared" si="227"/>
        <v>0</v>
      </c>
      <c r="N1103" s="120"/>
      <c r="O1103" s="159"/>
      <c r="P1103" s="157">
        <f>SUM(P1099:P1102)</f>
        <v>374.46850000000001</v>
      </c>
      <c r="Q1103" s="157"/>
      <c r="R1103" s="23">
        <f>SUM(R1100:R1102)</f>
        <v>-235.07950000000002</v>
      </c>
    </row>
    <row r="1104" spans="1:18" s="28" customFormat="1" ht="3.75" customHeight="1" x14ac:dyDescent="0.2">
      <c r="A1104" s="68"/>
      <c r="B1104" s="60"/>
      <c r="C1104" s="70"/>
      <c r="D1104" s="70"/>
      <c r="E1104" s="70"/>
      <c r="F1104" s="70"/>
      <c r="G1104" s="71"/>
      <c r="H1104" s="71"/>
      <c r="I1104" s="71"/>
      <c r="J1104" s="70"/>
      <c r="K1104" s="71"/>
      <c r="L1104" s="71"/>
      <c r="M1104" s="71"/>
      <c r="N1104" s="38"/>
      <c r="O1104" s="35"/>
      <c r="P1104" s="73"/>
      <c r="Q1104" s="74"/>
      <c r="R1104" s="69"/>
    </row>
    <row r="1105" spans="1:18" s="149" customFormat="1" ht="27" customHeight="1" x14ac:dyDescent="0.25">
      <c r="A1105" s="140" t="s">
        <v>19</v>
      </c>
      <c r="B1105" s="77"/>
      <c r="C1105" s="141" t="s">
        <v>266</v>
      </c>
      <c r="D1105" s="141" t="s">
        <v>267</v>
      </c>
      <c r="E1105" s="141" t="s">
        <v>20</v>
      </c>
      <c r="F1105" s="141">
        <v>0</v>
      </c>
      <c r="G1105" s="259">
        <f>F1105*$G$4</f>
        <v>0</v>
      </c>
      <c r="H1105" s="259">
        <f>G1105-I1105</f>
        <v>0</v>
      </c>
      <c r="I1105" s="259">
        <f>G1105*$I$4</f>
        <v>0</v>
      </c>
      <c r="J1105" s="141">
        <v>0</v>
      </c>
      <c r="K1105" s="259">
        <f>J1105*$K$4</f>
        <v>0</v>
      </c>
      <c r="L1105" s="259">
        <f>K1105-M1105</f>
        <v>0</v>
      </c>
      <c r="M1105" s="260">
        <f>K1105*$M$4</f>
        <v>0</v>
      </c>
      <c r="N1105" s="141"/>
      <c r="O1105" s="261"/>
      <c r="P1105" s="262">
        <f>Q1105</f>
        <v>0</v>
      </c>
      <c r="Q1105" s="262">
        <f>IF($J1105&gt;500000,(500000*0.2)-($I1105+$M1105),IF($J1105+$F1105&gt;500000,($J1105*0.2)+((500000-$J1105)*0.05)-($I1105+$M1105),IF($J1105+$F1105&lt;500000,(($J1105*0.2)+($F1105*0.05))-($I1105+$M1105),"n/a")))</f>
        <v>0</v>
      </c>
      <c r="R1105" s="78">
        <f>SUM(Q1105-H1105-L1105)</f>
        <v>0</v>
      </c>
    </row>
    <row r="1106" spans="1:18" s="112" customFormat="1" ht="27" customHeight="1" thickBot="1" x14ac:dyDescent="0.25">
      <c r="A1106" s="85" t="s">
        <v>21</v>
      </c>
      <c r="B1106" s="24"/>
      <c r="C1106" s="113" t="s">
        <v>266</v>
      </c>
      <c r="D1106" s="113" t="s">
        <v>267</v>
      </c>
      <c r="E1106" s="109" t="s">
        <v>20</v>
      </c>
      <c r="F1106" s="109">
        <v>0</v>
      </c>
      <c r="G1106" s="110">
        <f>F1106*$G$4</f>
        <v>0</v>
      </c>
      <c r="H1106" s="110">
        <f>G1106-I1106</f>
        <v>0</v>
      </c>
      <c r="I1106" s="110">
        <f>G1106*$I$4</f>
        <v>0</v>
      </c>
      <c r="J1106" s="109">
        <v>0</v>
      </c>
      <c r="K1106" s="110">
        <f>J1106*$K$4</f>
        <v>0</v>
      </c>
      <c r="L1106" s="110">
        <f>K1106-M1106</f>
        <v>0</v>
      </c>
      <c r="M1106" s="111">
        <f>K1106*$M$4</f>
        <v>0</v>
      </c>
      <c r="N1106" s="109"/>
      <c r="O1106" s="123"/>
      <c r="P1106" s="212">
        <f>Q1106-Q1105</f>
        <v>0</v>
      </c>
      <c r="Q1106" s="212">
        <f>IF(SUM($J1105:$J1106)&gt;500000,(500000*0.2)-((SUM($I1105:$I1106)+SUM($M1105:$M1106))),IF(SUM($J1105:$J1106)+SUM($F1105:$F1106)&gt;500000,(SUM($J1105:$J1106)*0.2)+((500000-SUM($J1105:$J1106))*0.05)-(SUM($I1105:$I1106)+SUM($M1105:$M1106)),IF(SUM($J1105:$J1106)+SUM($F1105:$F1106)&lt;500000,((SUM($J1105:$J1106)*0.2)+(SUM($F1105:$F1106)*0.05))-(SUM($I1105:$I1106)+SUM($M1105:$M1106)),"n/a")))</f>
        <v>0</v>
      </c>
      <c r="R1106" s="34">
        <f>SUM(Q1106-H1106-L1106)</f>
        <v>0</v>
      </c>
    </row>
    <row r="1107" spans="1:18" s="112" customFormat="1" ht="27" customHeight="1" thickBot="1" x14ac:dyDescent="0.25">
      <c r="A1107" s="150" t="s">
        <v>22</v>
      </c>
      <c r="B1107" s="58"/>
      <c r="C1107" s="152" t="s">
        <v>266</v>
      </c>
      <c r="D1107" s="152" t="s">
        <v>267</v>
      </c>
      <c r="E1107" s="153" t="s">
        <v>20</v>
      </c>
      <c r="F1107" s="153">
        <v>0</v>
      </c>
      <c r="G1107" s="145">
        <f>F1107*$G$4</f>
        <v>0</v>
      </c>
      <c r="H1107" s="145">
        <f>G1107-I1107</f>
        <v>0</v>
      </c>
      <c r="I1107" s="145">
        <f>G1107*$I$4</f>
        <v>0</v>
      </c>
      <c r="J1107" s="153">
        <v>0</v>
      </c>
      <c r="K1107" s="145">
        <f>J1107*$K$4</f>
        <v>0</v>
      </c>
      <c r="L1107" s="145">
        <f>K1107-M1107</f>
        <v>0</v>
      </c>
      <c r="M1107" s="154">
        <f>K1107*$M$4</f>
        <v>0</v>
      </c>
      <c r="N1107" s="109"/>
      <c r="O1107" s="155"/>
      <c r="P1107" s="252">
        <f>Q1107-Q1106</f>
        <v>0</v>
      </c>
      <c r="Q1107" s="252">
        <f>IF(SUM($J1105:$J1107)&gt;500000,(500000*0.2)-((SUM($I1105:$I1107)+SUM($M1105:$M1107))),IF(SUM($J1105:$J1107)+SUM($F1105:$F1107)&gt;500000,(SUM($J1105:$J1107)*0.2)+((500000-SUM($J1105:$J1107))*0.05)-(SUM($I1105:$I1107)+SUM($M1105:$M1107)),IF(SUM($J1105:$J1107)+SUM($F1105:$F1107)&lt;500000,((SUM($J1105:$J1107)*0.2)+(SUM($F1105:$F1107)*0.05))-(SUM($I1105:$I1107)+SUM($M1105:$M1107)),"n/a")))</f>
        <v>0</v>
      </c>
      <c r="R1107" s="65">
        <f>SUM(Q1107-H1107-L1107)</f>
        <v>0</v>
      </c>
    </row>
    <row r="1108" spans="1:18" s="112" customFormat="1" ht="27" customHeight="1" x14ac:dyDescent="0.2">
      <c r="A1108" s="87" t="s">
        <v>23</v>
      </c>
      <c r="B1108" s="24"/>
      <c r="C1108" s="115" t="s">
        <v>266</v>
      </c>
      <c r="D1108" s="115" t="s">
        <v>267</v>
      </c>
      <c r="E1108" s="109" t="s">
        <v>20</v>
      </c>
      <c r="F1108" s="109">
        <v>0</v>
      </c>
      <c r="G1108" s="110">
        <f>F1108*$G$4</f>
        <v>0</v>
      </c>
      <c r="H1108" s="110">
        <f>G1108-I1108</f>
        <v>0</v>
      </c>
      <c r="I1108" s="110">
        <f>G1108*$I$4</f>
        <v>0</v>
      </c>
      <c r="J1108" s="109">
        <v>0</v>
      </c>
      <c r="K1108" s="110">
        <f>J1108*$K$4</f>
        <v>0</v>
      </c>
      <c r="L1108" s="110">
        <f>K1108-M1108</f>
        <v>0</v>
      </c>
      <c r="M1108" s="111">
        <f>K1108*$M$4</f>
        <v>0</v>
      </c>
      <c r="N1108" s="109"/>
      <c r="O1108" s="123"/>
      <c r="P1108" s="212">
        <f>Q1108-Q1110</f>
        <v>0</v>
      </c>
      <c r="Q1108" s="212">
        <f>IF(SUM($J1106:$J1108)&gt;500000,(500000*0.2)-((SUM($I1106:$I1108)+SUM($M1106:$M1108))),IF(SUM($J1106:$J1108)+SUM($F1106:$F1108)&gt;500000,(SUM($J1106:$J1108)*0.2)+((500000-SUM($J1106:$J1108))*0.05)-(SUM($I1106:$I1108)+SUM($M1106:$M1108)),IF(SUM($J1106:$J1108)+SUM($F1106:$F1108)&lt;500000,((SUM($J1106:$J1108)*0.2)+(SUM($F1106:$F1108)*0.05))-(SUM($I1106:$I1108)+SUM($M1106:$M1108)),"n/a")))</f>
        <v>0</v>
      </c>
      <c r="R1108" s="34">
        <f>SUM(Q1108-H1108-L1108)</f>
        <v>0</v>
      </c>
    </row>
    <row r="1109" spans="1:18" s="112" customFormat="1" ht="27" customHeight="1" x14ac:dyDescent="0.2">
      <c r="A1109" s="151" t="s">
        <v>24</v>
      </c>
      <c r="B1109" s="22"/>
      <c r="C1109" s="151" t="s">
        <v>266</v>
      </c>
      <c r="D1109" s="151" t="s">
        <v>267</v>
      </c>
      <c r="E1109" s="151"/>
      <c r="F1109" s="156">
        <f t="shared" ref="F1109:M1109" si="228">SUM(F1105:F1108)</f>
        <v>0</v>
      </c>
      <c r="G1109" s="157">
        <f t="shared" si="228"/>
        <v>0</v>
      </c>
      <c r="H1109" s="157">
        <f t="shared" si="228"/>
        <v>0</v>
      </c>
      <c r="I1109" s="157">
        <f t="shared" si="228"/>
        <v>0</v>
      </c>
      <c r="J1109" s="156">
        <f t="shared" si="228"/>
        <v>0</v>
      </c>
      <c r="K1109" s="157">
        <f t="shared" si="228"/>
        <v>0</v>
      </c>
      <c r="L1109" s="157">
        <f t="shared" si="228"/>
        <v>0</v>
      </c>
      <c r="M1109" s="158">
        <f t="shared" si="228"/>
        <v>0</v>
      </c>
      <c r="N1109" s="120"/>
      <c r="O1109" s="159"/>
      <c r="P1109" s="157">
        <f>SUM(P1105:P1108)</f>
        <v>0</v>
      </c>
      <c r="Q1109" s="157"/>
      <c r="R1109" s="23">
        <f>SUM(R1106:R1108)</f>
        <v>0</v>
      </c>
    </row>
    <row r="1110" spans="1:18" s="28" customFormat="1" ht="3.75" customHeight="1" x14ac:dyDescent="0.2">
      <c r="A1110" s="68"/>
      <c r="B1110" s="60"/>
      <c r="C1110" s="70"/>
      <c r="D1110" s="70"/>
      <c r="E1110" s="70"/>
      <c r="F1110" s="70"/>
      <c r="G1110" s="71"/>
      <c r="H1110" s="71"/>
      <c r="I1110" s="71"/>
      <c r="J1110" s="70"/>
      <c r="K1110" s="71"/>
      <c r="L1110" s="71"/>
      <c r="M1110" s="71"/>
      <c r="N1110" s="38"/>
      <c r="O1110" s="68"/>
      <c r="P1110" s="73"/>
      <c r="Q1110" s="74"/>
      <c r="R1110" s="69"/>
    </row>
    <row r="1111" spans="1:18" s="149" customFormat="1" ht="27" customHeight="1" x14ac:dyDescent="0.25">
      <c r="A1111" s="140" t="s">
        <v>19</v>
      </c>
      <c r="B1111" s="24"/>
      <c r="C1111" s="141" t="s">
        <v>268</v>
      </c>
      <c r="D1111" s="141" t="s">
        <v>271</v>
      </c>
      <c r="E1111" s="141" t="s">
        <v>20</v>
      </c>
      <c r="F1111" s="141">
        <v>354</v>
      </c>
      <c r="G1111" s="259">
        <f>F1111*$G$4</f>
        <v>17.7</v>
      </c>
      <c r="H1111" s="259">
        <f>G1111-I1111</f>
        <v>17.7</v>
      </c>
      <c r="I1111" s="259">
        <v>0</v>
      </c>
      <c r="J1111" s="141">
        <v>0</v>
      </c>
      <c r="K1111" s="259">
        <f>J1111*$K$4</f>
        <v>0</v>
      </c>
      <c r="L1111" s="259">
        <f>K1111-M1111</f>
        <v>0</v>
      </c>
      <c r="M1111" s="260">
        <f>K1111*$M$4</f>
        <v>0</v>
      </c>
      <c r="N1111" s="141"/>
      <c r="O1111" s="261"/>
      <c r="P1111" s="262">
        <f>Q1111</f>
        <v>17.7</v>
      </c>
      <c r="Q1111" s="262">
        <f>IF($J1111&gt;500000,(500000*0.2)-($I1111+$M1111),IF($J1111+$F1111&gt;500000,($J1111*0.2)+((500000-$J1111)*0.05)-($I1111+$M1111),IF($J1111+$F1111&lt;500000,(($J1111*0.2)+($F1111*0.05))-($I1111+$M1111),"n/a")))</f>
        <v>17.7</v>
      </c>
      <c r="R1111" s="34">
        <f>SUM(Q1111-H1111-L1111)</f>
        <v>0</v>
      </c>
    </row>
    <row r="1112" spans="1:18" s="149" customFormat="1" ht="27" customHeight="1" thickBot="1" x14ac:dyDescent="0.3">
      <c r="A1112" s="140" t="s">
        <v>21</v>
      </c>
      <c r="B1112" s="77"/>
      <c r="C1112" s="141" t="s">
        <v>268</v>
      </c>
      <c r="D1112" s="141" t="s">
        <v>271</v>
      </c>
      <c r="E1112" s="141" t="s">
        <v>20</v>
      </c>
      <c r="F1112" s="141">
        <v>320</v>
      </c>
      <c r="G1112" s="259">
        <f>F1112*$G$4</f>
        <v>16</v>
      </c>
      <c r="H1112" s="259">
        <f>G1112-I1112</f>
        <v>15.52</v>
      </c>
      <c r="I1112" s="259">
        <f>G1112*$I$4</f>
        <v>0.48</v>
      </c>
      <c r="J1112" s="141">
        <v>0</v>
      </c>
      <c r="K1112" s="259">
        <f>J1112*$K$4</f>
        <v>0</v>
      </c>
      <c r="L1112" s="259">
        <f>K1112-M1112</f>
        <v>0</v>
      </c>
      <c r="M1112" s="260">
        <f>K1112*$M$4</f>
        <v>0</v>
      </c>
      <c r="N1112" s="141"/>
      <c r="P1112" s="262">
        <v>0</v>
      </c>
      <c r="Q1112" s="262">
        <v>0</v>
      </c>
      <c r="R1112" s="78">
        <f>SUM(Q1112-H1112-L1112)</f>
        <v>-15.52</v>
      </c>
    </row>
    <row r="1113" spans="1:18" s="112" customFormat="1" ht="27" customHeight="1" thickBot="1" x14ac:dyDescent="0.25">
      <c r="A1113" s="226" t="s">
        <v>22</v>
      </c>
      <c r="B1113" s="75"/>
      <c r="C1113" s="227" t="s">
        <v>268</v>
      </c>
      <c r="D1113" s="227" t="s">
        <v>271</v>
      </c>
      <c r="E1113" s="228" t="s">
        <v>20</v>
      </c>
      <c r="F1113" s="228">
        <v>0</v>
      </c>
      <c r="G1113" s="229">
        <f>F1113*$G$4</f>
        <v>0</v>
      </c>
      <c r="H1113" s="229">
        <f>G1113-I1113</f>
        <v>0</v>
      </c>
      <c r="I1113" s="230">
        <f>G1113*$I$4</f>
        <v>0</v>
      </c>
      <c r="J1113" s="228">
        <v>0</v>
      </c>
      <c r="K1113" s="229">
        <f>J1113*$K$4</f>
        <v>0</v>
      </c>
      <c r="L1113" s="229">
        <f>K1113-M1113</f>
        <v>0</v>
      </c>
      <c r="M1113" s="231">
        <f>K1113*$M$4</f>
        <v>0</v>
      </c>
      <c r="N1113" s="137"/>
      <c r="O1113" s="232"/>
      <c r="P1113" s="257">
        <f>Q1113-Q1112</f>
        <v>0</v>
      </c>
      <c r="Q1113" s="257">
        <v>0</v>
      </c>
      <c r="R1113" s="65">
        <f>SUM(Q1113-H1113-L1113)</f>
        <v>0</v>
      </c>
    </row>
    <row r="1114" spans="1:18" s="112" customFormat="1" ht="27" customHeight="1" x14ac:dyDescent="0.2">
      <c r="A1114" s="87" t="s">
        <v>23</v>
      </c>
      <c r="B1114" s="24"/>
      <c r="C1114" s="115" t="s">
        <v>268</v>
      </c>
      <c r="D1114" s="115" t="s">
        <v>271</v>
      </c>
      <c r="E1114" s="109" t="s">
        <v>20</v>
      </c>
      <c r="F1114" s="109">
        <v>0</v>
      </c>
      <c r="G1114" s="110">
        <v>0</v>
      </c>
      <c r="H1114" s="110">
        <v>0</v>
      </c>
      <c r="I1114" s="110">
        <v>0</v>
      </c>
      <c r="J1114" s="109">
        <f ca="1">SUM(J1111:J1116)</f>
        <v>0</v>
      </c>
      <c r="K1114" s="110">
        <f ca="1">SUM(K1111:K1116)</f>
        <v>0</v>
      </c>
      <c r="L1114" s="110">
        <f ca="1">SUM(L1111:L1116)</f>
        <v>0</v>
      </c>
      <c r="M1114" s="110">
        <f ca="1">SUM(M1111:M1116)</f>
        <v>0</v>
      </c>
      <c r="N1114" s="109"/>
      <c r="O1114" s="132"/>
      <c r="P1114" s="212">
        <v>0</v>
      </c>
      <c r="Q1114" s="212"/>
      <c r="R1114" s="64">
        <f ca="1">SUM(Q1114-H1114-L1114)</f>
        <v>0</v>
      </c>
    </row>
    <row r="1115" spans="1:18" s="112" customFormat="1" ht="27" customHeight="1" x14ac:dyDescent="0.2">
      <c r="A1115" s="151" t="s">
        <v>24</v>
      </c>
      <c r="B1115" s="22"/>
      <c r="C1115" s="151" t="s">
        <v>268</v>
      </c>
      <c r="D1115" s="151" t="s">
        <v>271</v>
      </c>
      <c r="E1115" s="151"/>
      <c r="F1115" s="156">
        <f t="shared" ref="F1115:M1115" si="229">SUM(F1111:F1114)</f>
        <v>674</v>
      </c>
      <c r="G1115" s="157">
        <f t="shared" si="229"/>
        <v>33.700000000000003</v>
      </c>
      <c r="H1115" s="157">
        <f t="shared" si="229"/>
        <v>33.22</v>
      </c>
      <c r="I1115" s="157">
        <f t="shared" si="229"/>
        <v>0.48</v>
      </c>
      <c r="J1115" s="156">
        <f t="shared" ca="1" si="229"/>
        <v>0</v>
      </c>
      <c r="K1115" s="157">
        <f t="shared" ca="1" si="229"/>
        <v>0</v>
      </c>
      <c r="L1115" s="157">
        <f t="shared" ca="1" si="229"/>
        <v>0</v>
      </c>
      <c r="M1115" s="157">
        <f t="shared" ca="1" si="229"/>
        <v>0</v>
      </c>
      <c r="N1115" s="120"/>
      <c r="O1115" s="160"/>
      <c r="P1115" s="157">
        <f>SUM(P1111:P1114)</f>
        <v>17.7</v>
      </c>
      <c r="Q1115" s="157"/>
      <c r="R1115" s="63">
        <f ca="1">SUM(R1112:R1114)</f>
        <v>34.338000000000001</v>
      </c>
    </row>
    <row r="1116" spans="1:18" s="28" customFormat="1" ht="3.75" customHeight="1" x14ac:dyDescent="0.2">
      <c r="A1116" s="35"/>
      <c r="B1116" s="31"/>
      <c r="C1116" s="36"/>
      <c r="D1116" s="36"/>
      <c r="E1116" s="36"/>
      <c r="F1116" s="36"/>
      <c r="G1116" s="37"/>
      <c r="H1116" s="37"/>
      <c r="I1116" s="37"/>
      <c r="J1116" s="36"/>
      <c r="K1116" s="37"/>
      <c r="L1116" s="37"/>
      <c r="M1116" s="37"/>
      <c r="N1116" s="44"/>
      <c r="O1116" s="35"/>
      <c r="P1116" s="39"/>
      <c r="Q1116" s="40"/>
    </row>
    <row r="1117" spans="1:18" s="149" customFormat="1" ht="27" customHeight="1" x14ac:dyDescent="0.25">
      <c r="A1117" s="140" t="s">
        <v>19</v>
      </c>
      <c r="B1117" s="77"/>
      <c r="C1117" s="141" t="s">
        <v>272</v>
      </c>
      <c r="D1117" s="141" t="s">
        <v>275</v>
      </c>
      <c r="E1117" s="141" t="s">
        <v>20</v>
      </c>
      <c r="F1117" s="141">
        <v>3289</v>
      </c>
      <c r="G1117" s="259">
        <f>F1117*$G$4</f>
        <v>164.45000000000002</v>
      </c>
      <c r="H1117" s="259">
        <f>G1117-I1117</f>
        <v>159.51650000000001</v>
      </c>
      <c r="I1117" s="259">
        <f>G1117*$I$4</f>
        <v>4.9335000000000004</v>
      </c>
      <c r="J1117" s="141">
        <v>0</v>
      </c>
      <c r="K1117" s="259">
        <f>J1117*$K$4</f>
        <v>0</v>
      </c>
      <c r="L1117" s="259">
        <f>K1117-M1117</f>
        <v>0</v>
      </c>
      <c r="M1117" s="259">
        <f>K1117*$M$4</f>
        <v>0</v>
      </c>
      <c r="N1117" s="141"/>
      <c r="O1117" s="140"/>
      <c r="P1117" s="262">
        <f>Q1117</f>
        <v>159.51650000000001</v>
      </c>
      <c r="Q1117" s="262">
        <f>IF($J1117&gt;500000,(500000*0.2)-($I1117+$M1117),IF($J1117+$F1117&gt;500000,($J1117*0.2)+((500000-$J1117)*0.05)-($I1117+$M1117),IF($J1117+$F1117&lt;500000,(($J1117*0.2)+($F1117*0.05))-($I1117+$M1117),"n/a")))</f>
        <v>159.51650000000001</v>
      </c>
      <c r="R1117" s="274">
        <f>SUM(Q1117-H1117-L1117)</f>
        <v>0</v>
      </c>
    </row>
    <row r="1118" spans="1:18" s="149" customFormat="1" ht="27" customHeight="1" x14ac:dyDescent="0.25">
      <c r="A1118" s="140" t="s">
        <v>21</v>
      </c>
      <c r="B1118" s="77"/>
      <c r="C1118" s="141" t="s">
        <v>272</v>
      </c>
      <c r="D1118" s="141" t="s">
        <v>275</v>
      </c>
      <c r="E1118" s="141" t="s">
        <v>20</v>
      </c>
      <c r="F1118" s="141">
        <v>4252</v>
      </c>
      <c r="G1118" s="259">
        <f>F1118*$G$4</f>
        <v>212.60000000000002</v>
      </c>
      <c r="H1118" s="259">
        <f>G1118-I1118</f>
        <v>206.22200000000004</v>
      </c>
      <c r="I1118" s="259">
        <f>G1118*$I$4</f>
        <v>6.3780000000000001</v>
      </c>
      <c r="J1118" s="141">
        <v>0</v>
      </c>
      <c r="K1118" s="259">
        <f>J1118*$K$4</f>
        <v>0</v>
      </c>
      <c r="L1118" s="259">
        <f>K1118-M1118</f>
        <v>0</v>
      </c>
      <c r="M1118" s="259">
        <f>K1118*$M$4</f>
        <v>0</v>
      </c>
      <c r="N1118" s="141"/>
      <c r="O1118" s="140"/>
      <c r="P1118" s="262">
        <f>Q1118-Q1117</f>
        <v>206.22199999999998</v>
      </c>
      <c r="Q1118" s="262">
        <f>IF(SUM($J1117:$J1118)&gt;500000,(500000*0.2)-((SUM($I1117:$I1118)+SUM($M1117:$M1118))),IF(SUM($J1117:$J1118)+SUM($F1117:$F1118)&gt;500000,(SUM($J1117:$J1118)*0.2)+((500000-SUM($J1117:$J1118))*0.05)-(SUM($I1117:$I1118)+SUM($M1117:$M1118)),IF(SUM($J1117:$J1118)+SUM($F1117:$F1118)&lt;500000,((SUM($J1117:$J1118)*0.2)+(SUM($F1117:$F1118)*0.05))-(SUM($I1117:$I1118)+SUM($M1117:$M1118)),"n/a")))</f>
        <v>365.73849999999999</v>
      </c>
      <c r="R1118" s="274">
        <f>SUM(Q1118-H1118-L1118)</f>
        <v>159.51649999999995</v>
      </c>
    </row>
    <row r="1119" spans="1:18" s="112" customFormat="1" ht="27" customHeight="1" x14ac:dyDescent="0.2">
      <c r="A1119" s="86" t="s">
        <v>22</v>
      </c>
      <c r="B1119" s="24"/>
      <c r="C1119" s="114" t="s">
        <v>272</v>
      </c>
      <c r="D1119" s="114" t="s">
        <v>275</v>
      </c>
      <c r="E1119" s="109" t="s">
        <v>20</v>
      </c>
      <c r="F1119" s="109">
        <v>0</v>
      </c>
      <c r="G1119" s="110">
        <f>F1119*$G$4</f>
        <v>0</v>
      </c>
      <c r="H1119" s="110">
        <f>G1119-I1119</f>
        <v>0</v>
      </c>
      <c r="I1119" s="110">
        <f>G1119*$I$4</f>
        <v>0</v>
      </c>
      <c r="J1119" s="109">
        <v>0</v>
      </c>
      <c r="K1119" s="110">
        <f>J1119*$K$4</f>
        <v>0</v>
      </c>
      <c r="L1119" s="110">
        <f>K1119-M1119</f>
        <v>0</v>
      </c>
      <c r="M1119" s="110">
        <f>K1119*$M$4</f>
        <v>0</v>
      </c>
      <c r="N1119" s="109"/>
      <c r="O1119" s="132"/>
      <c r="P1119" s="212">
        <f>Q1119-Q1118</f>
        <v>0</v>
      </c>
      <c r="Q1119" s="212">
        <f>IF(SUM($J1117:$J1119)&gt;500000,(500000*0.2)-((SUM($I1117:$I1119)+SUM($M1117:$M1119))),IF(SUM($J1117:$J1119)+SUM($F1117:$F1119)&gt;500000,(SUM($J1117:$J1119)*0.2)+((500000-SUM($J1117:$J1119))*0.05)-(SUM($I1117:$I1119)+SUM($M1117:$M1119)),IF(SUM($J1117:$J1119)+SUM($F1117:$F1119)&lt;500000,((SUM($J1117:$J1119)*0.2)+(SUM($F1117:$F1119)*0.05))-(SUM($I1117:$I1119)+SUM($M1117:$M1119)),"n/a")))</f>
        <v>365.73849999999999</v>
      </c>
      <c r="R1119" s="64">
        <f>SUM(Q1119-H1119-L1119)</f>
        <v>365.73849999999999</v>
      </c>
    </row>
    <row r="1120" spans="1:18" s="112" customFormat="1" ht="27" customHeight="1" x14ac:dyDescent="0.2">
      <c r="A1120" s="87" t="s">
        <v>23</v>
      </c>
      <c r="B1120" s="24"/>
      <c r="C1120" s="115" t="s">
        <v>272</v>
      </c>
      <c r="D1120" s="115" t="s">
        <v>275</v>
      </c>
      <c r="E1120" s="109" t="s">
        <v>20</v>
      </c>
      <c r="F1120" s="109">
        <v>0</v>
      </c>
      <c r="G1120" s="110">
        <f>F1120*$G$4</f>
        <v>0</v>
      </c>
      <c r="H1120" s="110">
        <f>G1120-I1120</f>
        <v>0</v>
      </c>
      <c r="I1120" s="110">
        <f>G1120*$I$4</f>
        <v>0</v>
      </c>
      <c r="J1120" s="109">
        <v>0</v>
      </c>
      <c r="K1120" s="110">
        <f>J1120*$K$4</f>
        <v>0</v>
      </c>
      <c r="L1120" s="110">
        <f>K1120-M1120</f>
        <v>0</v>
      </c>
      <c r="M1120" s="110">
        <f>K1120*$M$4</f>
        <v>0</v>
      </c>
      <c r="N1120" s="109"/>
      <c r="O1120" s="132"/>
      <c r="P1120" s="212">
        <f>Q1120-Q1119</f>
        <v>0</v>
      </c>
      <c r="Q1120" s="212">
        <f>IF(SUM($J1117:$J1120)&gt;500000,(500000*0.2)-((SUM($I1117:$I1120)+SUM($M1117:$M1120))),IF(SUM($J1117:$J1120)+SUM($F1117:$F1120)&gt;500000,(SUM($J1117:$J1120)*0.2)+((500000-SUM($J1117:$J1120))*0.05)-(SUM($I1117:$I1120)+SUM($M1117:$M1120)),IF(SUM($J1117:$J1120)+SUM($F1117:$F1120)&lt;500000,((SUM($J1117:$J1120)*0.2)+(SUM($F1117:$F1120)*0.05))-(SUM($I1117:$I1120)+SUM($M1117:$M1120)),"n/a")))</f>
        <v>365.73849999999999</v>
      </c>
      <c r="R1120" s="64">
        <f>SUM(Q1120-H1120-L1120)</f>
        <v>365.73849999999999</v>
      </c>
    </row>
    <row r="1121" spans="1:18" s="112" customFormat="1" ht="27" customHeight="1" x14ac:dyDescent="0.2">
      <c r="A1121" s="151" t="s">
        <v>24</v>
      </c>
      <c r="B1121" s="22"/>
      <c r="C1121" s="151" t="s">
        <v>272</v>
      </c>
      <c r="D1121" s="151" t="s">
        <v>275</v>
      </c>
      <c r="E1121" s="151"/>
      <c r="F1121" s="156">
        <f t="shared" ref="F1121:M1121" si="230">SUM(F1117:F1120)</f>
        <v>7541</v>
      </c>
      <c r="G1121" s="157">
        <f t="shared" si="230"/>
        <v>377.05000000000007</v>
      </c>
      <c r="H1121" s="157">
        <f t="shared" si="230"/>
        <v>365.73850000000004</v>
      </c>
      <c r="I1121" s="157">
        <f t="shared" si="230"/>
        <v>11.311500000000001</v>
      </c>
      <c r="J1121" s="156">
        <f t="shared" si="230"/>
        <v>0</v>
      </c>
      <c r="K1121" s="157">
        <f t="shared" si="230"/>
        <v>0</v>
      </c>
      <c r="L1121" s="157">
        <f t="shared" si="230"/>
        <v>0</v>
      </c>
      <c r="M1121" s="158">
        <f t="shared" si="230"/>
        <v>0</v>
      </c>
      <c r="N1121" s="120"/>
      <c r="O1121" s="159"/>
      <c r="P1121" s="157">
        <f>SUM(P1117:P1120)</f>
        <v>365.73849999999999</v>
      </c>
      <c r="Q1121" s="157"/>
      <c r="R1121" s="23">
        <f ca="1">SUM(R1118:R1122)</f>
        <v>478.54950000000002</v>
      </c>
    </row>
    <row r="1122" spans="1:18" s="28" customFormat="1" ht="3.75" customHeight="1" x14ac:dyDescent="0.2">
      <c r="A1122" s="68"/>
      <c r="B1122" s="60"/>
      <c r="C1122" s="70"/>
      <c r="D1122" s="70"/>
      <c r="E1122" s="70"/>
      <c r="F1122" s="70"/>
      <c r="G1122" s="71"/>
      <c r="H1122" s="71"/>
      <c r="I1122" s="71"/>
      <c r="J1122" s="70"/>
      <c r="K1122" s="71"/>
      <c r="L1122" s="71"/>
      <c r="M1122" s="71"/>
      <c r="N1122" s="44"/>
      <c r="O1122" s="35"/>
      <c r="P1122" s="73"/>
      <c r="Q1122" s="74"/>
      <c r="R1122" s="69"/>
    </row>
    <row r="1123" spans="1:18" s="149" customFormat="1" ht="26.25" customHeight="1" x14ac:dyDescent="0.25">
      <c r="A1123" s="140" t="s">
        <v>19</v>
      </c>
      <c r="B1123" s="77"/>
      <c r="C1123" s="141" t="s">
        <v>367</v>
      </c>
      <c r="D1123" s="141" t="s">
        <v>276</v>
      </c>
      <c r="E1123" s="141" t="s">
        <v>20</v>
      </c>
      <c r="F1123" s="141">
        <v>997</v>
      </c>
      <c r="G1123" s="259">
        <f>F1123*$G$4</f>
        <v>49.85</v>
      </c>
      <c r="H1123" s="259">
        <f>G1123-I1123</f>
        <v>48.354500000000002</v>
      </c>
      <c r="I1123" s="259">
        <f>G1123*$I$4</f>
        <v>1.4955000000000001</v>
      </c>
      <c r="J1123" s="141">
        <v>65</v>
      </c>
      <c r="K1123" s="259">
        <f>J1123*$K$4</f>
        <v>13</v>
      </c>
      <c r="L1123" s="259">
        <f>K1123-M1123</f>
        <v>12.61</v>
      </c>
      <c r="M1123" s="260">
        <f>K1123*$M$4</f>
        <v>0.39</v>
      </c>
      <c r="N1123" s="141"/>
      <c r="O1123" s="261"/>
      <c r="P1123" s="262">
        <f>Q1123</f>
        <v>60.964500000000001</v>
      </c>
      <c r="Q1123" s="262">
        <f>IF($J1123&gt;500000,(500000*0.2)-($I1123+$M1123),IF($J1123+$F1123&gt;500000,($J1123*0.2)+((500000-$J1123)*0.05)-($I1123+$M1123),IF($J1123+$F1123&lt;500000,(($J1123*0.2)+($F1123*0.05))-($I1123+$M1123),"n/a")))</f>
        <v>60.964500000000001</v>
      </c>
      <c r="R1123" s="78">
        <f>SUM(Q1123-H1123-L1123)</f>
        <v>0</v>
      </c>
    </row>
    <row r="1124" spans="1:18" s="149" customFormat="1" ht="27" customHeight="1" x14ac:dyDescent="0.25">
      <c r="A1124" s="140" t="s">
        <v>21</v>
      </c>
      <c r="B1124" s="77"/>
      <c r="C1124" s="141" t="s">
        <v>367</v>
      </c>
      <c r="D1124" s="141" t="s">
        <v>276</v>
      </c>
      <c r="E1124" s="141" t="s">
        <v>20</v>
      </c>
      <c r="F1124" s="141">
        <v>502</v>
      </c>
      <c r="G1124" s="259">
        <f>F1124*$G$4</f>
        <v>25.1</v>
      </c>
      <c r="H1124" s="259">
        <f>G1124-I1124</f>
        <v>24.347000000000001</v>
      </c>
      <c r="I1124" s="259">
        <f>G1124*$I$4</f>
        <v>0.753</v>
      </c>
      <c r="J1124" s="141">
        <v>274</v>
      </c>
      <c r="K1124" s="259">
        <f>J1124*$K$4</f>
        <v>54.800000000000004</v>
      </c>
      <c r="L1124" s="259">
        <f>K1124-M1124</f>
        <v>53.156000000000006</v>
      </c>
      <c r="M1124" s="260">
        <f>K1124*$M$4</f>
        <v>1.6440000000000001</v>
      </c>
      <c r="N1124" s="141"/>
      <c r="O1124" s="261"/>
      <c r="P1124" s="262">
        <f>Q1124-Q1123</f>
        <v>77.503</v>
      </c>
      <c r="Q1124" s="262">
        <f>IF(SUM($J1123:$J1124)&gt;500000,(500000*0.2)-((SUM($I1123:$I1124)+SUM($M1123:$M1124))),IF(SUM($J1123:$J1124)+SUM($F1123:$F1124)&gt;500000,(SUM($J1123:$J1124)*0.2)+((500000-SUM($J1123:$J1124))*0.05)-(SUM($I1123:$I1124)+SUM($M1123:$M1124)),IF(SUM($J1123:$J1124)+SUM($F1123:$F1124)&lt;500000,((SUM($J1123:$J1124)*0.2)+(SUM($F1123:$F1124)*0.05))-(SUM($I1123:$I1124)+SUM($M1123:$M1124)),"n/a")))</f>
        <v>138.4675</v>
      </c>
      <c r="R1124" s="78">
        <f>SUM(Q1124-H1124-L1124)</f>
        <v>60.964499999999987</v>
      </c>
    </row>
    <row r="1125" spans="1:18" s="112" customFormat="1" ht="27" customHeight="1" thickBot="1" x14ac:dyDescent="0.25">
      <c r="A1125" s="86" t="s">
        <v>22</v>
      </c>
      <c r="B1125" s="24"/>
      <c r="C1125" s="114" t="s">
        <v>367</v>
      </c>
      <c r="D1125" s="114" t="s">
        <v>276</v>
      </c>
      <c r="E1125" s="109" t="s">
        <v>20</v>
      </c>
      <c r="F1125" s="109">
        <v>0</v>
      </c>
      <c r="G1125" s="110">
        <f>F1125*$G$4</f>
        <v>0</v>
      </c>
      <c r="H1125" s="110">
        <f>G1125-I1125</f>
        <v>0</v>
      </c>
      <c r="I1125" s="110">
        <f>G1125*$I$4</f>
        <v>0</v>
      </c>
      <c r="J1125" s="109">
        <v>0</v>
      </c>
      <c r="K1125" s="110">
        <f>J1125*$K$4</f>
        <v>0</v>
      </c>
      <c r="L1125" s="110">
        <f>K1125-M1125</f>
        <v>0</v>
      </c>
      <c r="M1125" s="111">
        <f>K1125*$M$4</f>
        <v>0</v>
      </c>
      <c r="N1125" s="109"/>
      <c r="O1125" s="123"/>
      <c r="P1125" s="212">
        <f>Q1125-Q1124</f>
        <v>0</v>
      </c>
      <c r="Q1125" s="212">
        <f>IF(SUM($J1123:$J1125)&gt;500000,(500000*0.2)-((SUM($I1123:$I1125)+SUM($M1123:$M1125))),IF(SUM($J1123:$J1125)+SUM($F1123:$F1125)&gt;500000,(SUM($J1123:$J1125)*0.2)+((500000-SUM($J1123:$J1125))*0.05)-(SUM($I1123:$I1125)+SUM($M1123:$M1125)),IF(SUM($J1123:$J1125)+SUM($F1123:$F1125)&lt;500000,((SUM($J1123:$J1125)*0.2)+(SUM($F1123:$F1125)*0.05))-(SUM($I1123:$I1125)+SUM($M1123:$M1125)),"n/a")))</f>
        <v>138.4675</v>
      </c>
      <c r="R1125" s="34">
        <f>SUM(Q1125-H1125-L1125)</f>
        <v>138.4675</v>
      </c>
    </row>
    <row r="1126" spans="1:18" s="112" customFormat="1" ht="27" customHeight="1" thickBot="1" x14ac:dyDescent="0.25">
      <c r="A1126" s="233" t="s">
        <v>23</v>
      </c>
      <c r="B1126" s="58"/>
      <c r="C1126" s="234" t="s">
        <v>367</v>
      </c>
      <c r="D1126" s="234" t="s">
        <v>276</v>
      </c>
      <c r="E1126" s="153" t="s">
        <v>20</v>
      </c>
      <c r="F1126" s="153">
        <v>0</v>
      </c>
      <c r="G1126" s="145">
        <f>F1126*$G$4</f>
        <v>0</v>
      </c>
      <c r="H1126" s="145">
        <f>G1126-I1126</f>
        <v>0</v>
      </c>
      <c r="I1126" s="145">
        <f>G1126*$I$4</f>
        <v>0</v>
      </c>
      <c r="J1126" s="153">
        <v>0</v>
      </c>
      <c r="K1126" s="145">
        <f>J1126*$K$4</f>
        <v>0</v>
      </c>
      <c r="L1126" s="145">
        <f>K1126-M1126</f>
        <v>0</v>
      </c>
      <c r="M1126" s="154">
        <f>K1126*$M$4</f>
        <v>0</v>
      </c>
      <c r="N1126" s="109"/>
      <c r="O1126" s="155"/>
      <c r="P1126" s="252"/>
      <c r="Q1126" s="252"/>
      <c r="R1126" s="65"/>
    </row>
    <row r="1127" spans="1:18" s="112" customFormat="1" ht="27" customHeight="1" x14ac:dyDescent="0.2">
      <c r="A1127" s="151" t="s">
        <v>24</v>
      </c>
      <c r="B1127" s="22"/>
      <c r="C1127" s="151" t="s">
        <v>367</v>
      </c>
      <c r="D1127" s="151" t="s">
        <v>276</v>
      </c>
      <c r="E1127" s="151"/>
      <c r="F1127" s="156">
        <f t="shared" ref="F1127:M1127" si="231">SUM(F1123:F1126)</f>
        <v>1499</v>
      </c>
      <c r="G1127" s="157">
        <f t="shared" si="231"/>
        <v>74.95</v>
      </c>
      <c r="H1127" s="157">
        <f t="shared" si="231"/>
        <v>72.70150000000001</v>
      </c>
      <c r="I1127" s="157">
        <f t="shared" si="231"/>
        <v>2.2484999999999999</v>
      </c>
      <c r="J1127" s="156">
        <f t="shared" si="231"/>
        <v>339</v>
      </c>
      <c r="K1127" s="157">
        <f t="shared" si="231"/>
        <v>67.800000000000011</v>
      </c>
      <c r="L1127" s="157">
        <f t="shared" si="231"/>
        <v>65.766000000000005</v>
      </c>
      <c r="M1127" s="158">
        <f t="shared" si="231"/>
        <v>2.0340000000000003</v>
      </c>
      <c r="N1127" s="120"/>
      <c r="O1127" s="159"/>
      <c r="P1127" s="157">
        <f t="shared" ref="P1127" si="232">SUM(P1123:P1126)</f>
        <v>138.4675</v>
      </c>
      <c r="Q1127" s="157"/>
      <c r="R1127" s="23">
        <f>SUM(R1123:R1126)</f>
        <v>199.43199999999999</v>
      </c>
    </row>
    <row r="1128" spans="1:18" s="28" customFormat="1" ht="3.75" customHeight="1" x14ac:dyDescent="0.2">
      <c r="A1128" s="68"/>
      <c r="B1128" s="60"/>
      <c r="C1128" s="70"/>
      <c r="D1128" s="70"/>
      <c r="E1128" s="70"/>
      <c r="F1128" s="70"/>
      <c r="G1128" s="71"/>
      <c r="H1128" s="71"/>
      <c r="I1128" s="71"/>
      <c r="J1128" s="70"/>
      <c r="K1128" s="71"/>
      <c r="L1128" s="71"/>
      <c r="M1128" s="71"/>
      <c r="N1128" s="38"/>
      <c r="O1128" s="35"/>
      <c r="P1128" s="73"/>
      <c r="Q1128" s="74"/>
      <c r="R1128" s="69"/>
    </row>
    <row r="1129" spans="1:18" s="149" customFormat="1" ht="27" customHeight="1" x14ac:dyDescent="0.25">
      <c r="A1129" s="140" t="s">
        <v>19</v>
      </c>
      <c r="B1129" s="24"/>
      <c r="C1129" s="141" t="s">
        <v>272</v>
      </c>
      <c r="D1129" s="141" t="s">
        <v>274</v>
      </c>
      <c r="E1129" s="141" t="s">
        <v>20</v>
      </c>
      <c r="F1129" s="141">
        <v>3397</v>
      </c>
      <c r="G1129" s="259">
        <f>F1129*$G$4</f>
        <v>169.85000000000002</v>
      </c>
      <c r="H1129" s="259">
        <f>G1129-I1129</f>
        <v>164.75450000000004</v>
      </c>
      <c r="I1129" s="259">
        <f>G1129*$I$4</f>
        <v>5.0955000000000004</v>
      </c>
      <c r="J1129" s="141">
        <v>0</v>
      </c>
      <c r="K1129" s="259">
        <f>J1129*$K$4</f>
        <v>0</v>
      </c>
      <c r="L1129" s="259">
        <f>K1129-M1129</f>
        <v>0</v>
      </c>
      <c r="M1129" s="260">
        <f>K1129*$M$4</f>
        <v>0</v>
      </c>
      <c r="N1129" s="141"/>
      <c r="O1129" s="261"/>
      <c r="P1129" s="262">
        <f>Q1129</f>
        <v>164.75450000000004</v>
      </c>
      <c r="Q1129" s="262">
        <f>IF($J1129&gt;500000,(500000*0.2)-($I1129+$M1129),IF($J1129+$F1129&gt;500000,($J1129*0.2)+((500000-$J1129)*0.05)-($I1129+$M1129),IF($J1129+$F1129&lt;500000,(($J1129*0.2)+($F1129*0.05))-($I1129+$M1129),"n/a")))</f>
        <v>164.75450000000004</v>
      </c>
      <c r="R1129" s="34">
        <f>SUM(Q1129-H1129-L1129)</f>
        <v>0</v>
      </c>
    </row>
    <row r="1130" spans="1:18" s="112" customFormat="1" ht="27" customHeight="1" x14ac:dyDescent="0.2">
      <c r="A1130" s="85" t="s">
        <v>21</v>
      </c>
      <c r="B1130" s="24"/>
      <c r="C1130" s="113" t="s">
        <v>272</v>
      </c>
      <c r="D1130" s="113" t="s">
        <v>274</v>
      </c>
      <c r="E1130" s="109" t="s">
        <v>20</v>
      </c>
      <c r="F1130" s="109">
        <v>1716</v>
      </c>
      <c r="G1130" s="110">
        <f>F1130*$G$4</f>
        <v>85.800000000000011</v>
      </c>
      <c r="H1130" s="110">
        <f>G1130-I1130</f>
        <v>83.226000000000013</v>
      </c>
      <c r="I1130" s="110">
        <f>G1130*$I$4</f>
        <v>2.5740000000000003</v>
      </c>
      <c r="J1130" s="109">
        <v>0</v>
      </c>
      <c r="K1130" s="110">
        <f>J1130*$K$4</f>
        <v>0</v>
      </c>
      <c r="L1130" s="110">
        <f>K1130-M1130</f>
        <v>0</v>
      </c>
      <c r="M1130" s="111">
        <f>K1130*$M$4</f>
        <v>0</v>
      </c>
      <c r="N1130" s="109"/>
      <c r="O1130" s="123"/>
      <c r="P1130" s="212">
        <f>Q1130-Q1129</f>
        <v>83.225999999999971</v>
      </c>
      <c r="Q1130" s="212">
        <f>IF(SUM($J1129:$J1130)&gt;500000,(500000*0.2)-((SUM($I1129:$I1130)+SUM($M1129:$M1130))),IF(SUM($J1129:$J1130)+SUM($F1129:$F1130)&gt;500000,(SUM($J1129:$J1130)*0.2)+((500000-SUM($J1129:$J1130))*0.05)-(SUM($I1129:$I1130)+SUM($M1129:$M1130)),IF(SUM($J1129:$J1130)+SUM($F1129:$F1130)&lt;500000,((SUM($J1129:$J1130)*0.2)+(SUM($F1129:$F1130)*0.05))-(SUM($I1129:$I1130)+SUM($M1129:$M1130)),"n/a")))</f>
        <v>247.98050000000001</v>
      </c>
      <c r="R1130" s="34">
        <f>SUM(Q1130-H1130-L1130)</f>
        <v>164.75450000000001</v>
      </c>
    </row>
    <row r="1131" spans="1:18" s="112" customFormat="1" ht="27" customHeight="1" thickBot="1" x14ac:dyDescent="0.25">
      <c r="A1131" s="86" t="s">
        <v>22</v>
      </c>
      <c r="B1131" s="24"/>
      <c r="C1131" s="114" t="s">
        <v>272</v>
      </c>
      <c r="D1131" s="114" t="s">
        <v>274</v>
      </c>
      <c r="E1131" s="109" t="s">
        <v>20</v>
      </c>
      <c r="F1131" s="109">
        <v>0</v>
      </c>
      <c r="G1131" s="110">
        <f>F1131*$G$4</f>
        <v>0</v>
      </c>
      <c r="H1131" s="110">
        <f>G1131-I1131</f>
        <v>0</v>
      </c>
      <c r="I1131" s="110">
        <f>G1131*$I$4</f>
        <v>0</v>
      </c>
      <c r="J1131" s="109">
        <v>0</v>
      </c>
      <c r="K1131" s="110">
        <f>J1131*$K$4</f>
        <v>0</v>
      </c>
      <c r="L1131" s="110">
        <f>K1131-M1131</f>
        <v>0</v>
      </c>
      <c r="M1131" s="111">
        <f>K1131*$M$4</f>
        <v>0</v>
      </c>
      <c r="N1131" s="109"/>
      <c r="O1131" s="123"/>
      <c r="P1131" s="212">
        <f>Q1131-Q1130</f>
        <v>0</v>
      </c>
      <c r="Q1131" s="212">
        <f>IF(SUM($J1129:$J1131)&gt;500000,(500000*0.2)-((SUM($I1129:$I1131)+SUM($M1129:$M1131))),IF(SUM($J1129:$J1131)+SUM($F1129:$F1131)&gt;500000,(SUM($J1129:$J1131)*0.2)+((500000-SUM($J1129:$J1131))*0.05)-(SUM($I1129:$I1131)+SUM($M1129:$M1131)),IF(SUM($J1129:$J1131)+SUM($F1129:$F1131)&lt;500000,((SUM($J1129:$J1131)*0.2)+(SUM($F1129:$F1131)*0.05))-(SUM($I1129:$I1131)+SUM($M1129:$M1131)),"n/a")))</f>
        <v>247.98050000000001</v>
      </c>
      <c r="R1131" s="34">
        <f>SUM(Q1131-H1131-L1131)</f>
        <v>247.98050000000001</v>
      </c>
    </row>
    <row r="1132" spans="1:18" s="112" customFormat="1" ht="27" customHeight="1" thickBot="1" x14ac:dyDescent="0.25">
      <c r="A1132" s="233" t="s">
        <v>23</v>
      </c>
      <c r="B1132" s="58"/>
      <c r="C1132" s="234" t="s">
        <v>272</v>
      </c>
      <c r="D1132" s="234" t="s">
        <v>274</v>
      </c>
      <c r="E1132" s="153" t="s">
        <v>20</v>
      </c>
      <c r="F1132" s="153">
        <v>0</v>
      </c>
      <c r="G1132" s="145">
        <f>F1132*$G$4</f>
        <v>0</v>
      </c>
      <c r="H1132" s="145">
        <f>G1132-I1132</f>
        <v>0</v>
      </c>
      <c r="I1132" s="145">
        <f>G1132*$I$4</f>
        <v>0</v>
      </c>
      <c r="J1132" s="153">
        <v>0</v>
      </c>
      <c r="K1132" s="145">
        <f>J1132*$K$4</f>
        <v>0</v>
      </c>
      <c r="L1132" s="145">
        <f>K1132-M1132</f>
        <v>0</v>
      </c>
      <c r="M1132" s="154">
        <f>K1132*$M$4</f>
        <v>0</v>
      </c>
      <c r="N1132" s="109"/>
      <c r="O1132" s="155"/>
      <c r="P1132" s="252">
        <f>Q1132-Q1131</f>
        <v>0</v>
      </c>
      <c r="Q1132" s="252">
        <f>IF(SUM($J1129:$J1132)&gt;500000,(500000*0.2)-((SUM($I1129:$I1132)+SUM($M1129:$M1132))),IF(SUM($J1129:$J1132)+SUM($F1129:$F1132)&gt;500000,(SUM($J1129:$J1132)*0.2)+((500000-SUM($J1129:$J1132))*0.05)-(SUM($I1129:$I1132)+SUM($M1129:$M1132)),IF(SUM($J1129:$J1132)+SUM($F1129:$F1132)&lt;500000,((SUM($J1129:$J1132)*0.2)+(SUM($F1129:$F1132)*0.05))-(SUM($I1129:$I1132)+SUM($M1129:$M1132)),"n/a")))</f>
        <v>247.98050000000001</v>
      </c>
      <c r="R1132" s="65">
        <f>SUM(Q1132-H1132-L1132)</f>
        <v>247.98050000000001</v>
      </c>
    </row>
    <row r="1133" spans="1:18" s="112" customFormat="1" ht="27" customHeight="1" x14ac:dyDescent="0.2">
      <c r="A1133" s="151" t="s">
        <v>24</v>
      </c>
      <c r="B1133" s="22"/>
      <c r="C1133" s="151" t="s">
        <v>272</v>
      </c>
      <c r="D1133" s="151" t="s">
        <v>274</v>
      </c>
      <c r="E1133" s="151"/>
      <c r="F1133" s="156">
        <f t="shared" ref="F1133:M1133" si="233">SUM(F1129:F1132)</f>
        <v>5113</v>
      </c>
      <c r="G1133" s="157">
        <f t="shared" si="233"/>
        <v>255.65000000000003</v>
      </c>
      <c r="H1133" s="157">
        <f t="shared" si="233"/>
        <v>247.98050000000006</v>
      </c>
      <c r="I1133" s="157">
        <f t="shared" si="233"/>
        <v>7.6695000000000011</v>
      </c>
      <c r="J1133" s="156">
        <f t="shared" si="233"/>
        <v>0</v>
      </c>
      <c r="K1133" s="157">
        <f t="shared" si="233"/>
        <v>0</v>
      </c>
      <c r="L1133" s="157">
        <f t="shared" si="233"/>
        <v>0</v>
      </c>
      <c r="M1133" s="158">
        <f t="shared" si="233"/>
        <v>0</v>
      </c>
      <c r="N1133" s="120"/>
      <c r="O1133" s="159"/>
      <c r="P1133" s="157">
        <f>SUM(P1129:P1132)</f>
        <v>247.98050000000001</v>
      </c>
      <c r="Q1133" s="157"/>
      <c r="R1133" s="23">
        <f ca="1">SUM(R1130:R1134)</f>
        <v>494.26350000000014</v>
      </c>
    </row>
    <row r="1134" spans="1:18" s="28" customFormat="1" ht="3.75" customHeight="1" x14ac:dyDescent="0.2">
      <c r="A1134" s="68"/>
      <c r="B1134" s="60"/>
      <c r="C1134" s="70"/>
      <c r="D1134" s="70"/>
      <c r="E1134" s="70"/>
      <c r="F1134" s="70"/>
      <c r="G1134" s="71"/>
      <c r="H1134" s="71"/>
      <c r="I1134" s="71"/>
      <c r="J1134" s="70"/>
      <c r="K1134" s="71"/>
      <c r="L1134" s="71"/>
      <c r="M1134" s="71"/>
      <c r="N1134" s="38"/>
      <c r="O1134" s="35"/>
      <c r="P1134" s="73"/>
      <c r="Q1134" s="74"/>
      <c r="R1134" s="69"/>
    </row>
    <row r="1135" spans="1:18" s="149" customFormat="1" ht="27" customHeight="1" x14ac:dyDescent="0.25">
      <c r="A1135" s="140" t="s">
        <v>19</v>
      </c>
      <c r="B1135" s="24"/>
      <c r="C1135" s="141" t="s">
        <v>272</v>
      </c>
      <c r="D1135" s="141" t="s">
        <v>273</v>
      </c>
      <c r="E1135" s="141" t="s">
        <v>20</v>
      </c>
      <c r="F1135" s="141">
        <v>225</v>
      </c>
      <c r="G1135" s="259">
        <f>F1135*$G$4</f>
        <v>11.25</v>
      </c>
      <c r="H1135" s="259">
        <f>G1135-I1135</f>
        <v>10.9125</v>
      </c>
      <c r="I1135" s="259">
        <f>G1135*$I$4</f>
        <v>0.33749999999999997</v>
      </c>
      <c r="J1135" s="141">
        <v>0</v>
      </c>
      <c r="K1135" s="259">
        <f>J1135*$K$4</f>
        <v>0</v>
      </c>
      <c r="L1135" s="259">
        <f>K1135-M1135</f>
        <v>0</v>
      </c>
      <c r="M1135" s="260">
        <f>K1135*$M$4</f>
        <v>0</v>
      </c>
      <c r="N1135" s="141"/>
      <c r="O1135" s="261"/>
      <c r="P1135" s="262">
        <f>Q1135</f>
        <v>10.9125</v>
      </c>
      <c r="Q1135" s="262">
        <f>IF($J1135&gt;500000,(500000*0.2)-($I1135+$M1135),IF($J1135+$F1135&gt;500000,($J1135*0.2)+((500000-$J1135)*0.05)-($I1135+$M1135),IF($J1135+$F1135&lt;500000,(($J1135*0.2)+($F1135*0.05))-($I1135+$M1135),"n/a")))</f>
        <v>10.9125</v>
      </c>
      <c r="R1135" s="34">
        <f>SUM(Q1135-H1135-L1135)</f>
        <v>0</v>
      </c>
    </row>
    <row r="1136" spans="1:18" s="149" customFormat="1" ht="27" customHeight="1" x14ac:dyDescent="0.25">
      <c r="A1136" s="140" t="s">
        <v>21</v>
      </c>
      <c r="B1136" s="77"/>
      <c r="C1136" s="141" t="s">
        <v>272</v>
      </c>
      <c r="D1136" s="141" t="s">
        <v>273</v>
      </c>
      <c r="E1136" s="141" t="s">
        <v>20</v>
      </c>
      <c r="F1136" s="141">
        <v>720</v>
      </c>
      <c r="G1136" s="259">
        <f>F1136*$G$4</f>
        <v>36</v>
      </c>
      <c r="H1136" s="259">
        <f>G1136-I1136</f>
        <v>34.92</v>
      </c>
      <c r="I1136" s="259">
        <f>G1136*$I$4</f>
        <v>1.08</v>
      </c>
      <c r="J1136" s="141">
        <v>0</v>
      </c>
      <c r="K1136" s="259">
        <f>J1136*$K$4</f>
        <v>0</v>
      </c>
      <c r="L1136" s="259">
        <f>K1136-M1136</f>
        <v>0</v>
      </c>
      <c r="M1136" s="260">
        <f>K1136*$M$4</f>
        <v>0</v>
      </c>
      <c r="N1136" s="141"/>
      <c r="O1136" s="261"/>
      <c r="P1136" s="262">
        <f>Q1136-Q1135</f>
        <v>34.92</v>
      </c>
      <c r="Q1136" s="262">
        <f>IF(SUM($J1135:$J1136)&gt;500000,(500000*0.2)-((SUM($I1135:$I1136)+SUM($M1135:$M1136))),IF(SUM($J1135:$J1136)+SUM($F1135:$F1136)&gt;500000,(SUM($J1135:$J1136)*0.2)+((500000-SUM($J1135:$J1136))*0.05)-(SUM($I1135:$I1136)+SUM($M1135:$M1136)),IF(SUM($J1135:$J1136)+SUM($F1135:$F1136)&lt;500000,((SUM($J1135:$J1136)*0.2)+(SUM($F1135:$F1136)*0.05))-(SUM($I1135:$I1136)+SUM($M1135:$M1136)),"n/a")))</f>
        <v>45.832500000000003</v>
      </c>
      <c r="R1136" s="78">
        <f>SUM(Q1136-H1136-L1136)</f>
        <v>10.912500000000001</v>
      </c>
    </row>
    <row r="1137" spans="1:18" s="112" customFormat="1" ht="27" customHeight="1" thickBot="1" x14ac:dyDescent="0.25">
      <c r="A1137" s="86" t="s">
        <v>22</v>
      </c>
      <c r="B1137" s="24"/>
      <c r="C1137" s="114" t="s">
        <v>272</v>
      </c>
      <c r="D1137" s="114" t="s">
        <v>273</v>
      </c>
      <c r="E1137" s="109" t="s">
        <v>20</v>
      </c>
      <c r="F1137" s="109">
        <v>0</v>
      </c>
      <c r="G1137" s="110">
        <f>F1137*$G$4</f>
        <v>0</v>
      </c>
      <c r="H1137" s="110">
        <f>G1137-I1137</f>
        <v>0</v>
      </c>
      <c r="I1137" s="110">
        <f>G1137*$I$4</f>
        <v>0</v>
      </c>
      <c r="J1137" s="109">
        <v>0</v>
      </c>
      <c r="K1137" s="110">
        <f>J1137*$K$4</f>
        <v>0</v>
      </c>
      <c r="L1137" s="110">
        <f>K1137-M1137</f>
        <v>0</v>
      </c>
      <c r="M1137" s="111">
        <f>K1137*$M$4</f>
        <v>0</v>
      </c>
      <c r="N1137" s="109"/>
      <c r="O1137" s="123"/>
      <c r="P1137" s="212">
        <f>Q1137-Q1136</f>
        <v>0</v>
      </c>
      <c r="Q1137" s="212">
        <f>IF(SUM($J1135:$J1137)&gt;500000,(500000*0.2)-((SUM($I1135:$I1137)+SUM($M1135:$M1137))),IF(SUM($J1135:$J1137)+SUM($F1135:$F1137)&gt;500000,(SUM($J1135:$J1137)*0.2)+((500000-SUM($J1135:$J1137))*0.05)-(SUM($I1135:$I1137)+SUM($M1135:$M1137)),IF(SUM($J1135:$J1137)+SUM($F1135:$F1137)&lt;500000,((SUM($J1135:$J1137)*0.2)+(SUM($F1135:$F1137)*0.05))-(SUM($I1135:$I1137)+SUM($M1135:$M1137)),"n/a")))</f>
        <v>45.832500000000003</v>
      </c>
      <c r="R1137" s="34">
        <f>SUM(Q1137-H1137-L1137)</f>
        <v>45.832500000000003</v>
      </c>
    </row>
    <row r="1138" spans="1:18" s="112" customFormat="1" ht="27" customHeight="1" thickBot="1" x14ac:dyDescent="0.25">
      <c r="A1138" s="233" t="s">
        <v>23</v>
      </c>
      <c r="B1138" s="58"/>
      <c r="C1138" s="234" t="s">
        <v>272</v>
      </c>
      <c r="D1138" s="234" t="s">
        <v>273</v>
      </c>
      <c r="E1138" s="153" t="s">
        <v>20</v>
      </c>
      <c r="F1138" s="153">
        <v>0</v>
      </c>
      <c r="G1138" s="145">
        <f>F1138*$G$4</f>
        <v>0</v>
      </c>
      <c r="H1138" s="145">
        <f>G1138-I1138</f>
        <v>0</v>
      </c>
      <c r="I1138" s="145">
        <f>G1138*$I$4</f>
        <v>0</v>
      </c>
      <c r="J1138" s="153">
        <v>0</v>
      </c>
      <c r="K1138" s="145">
        <f>J1138*$K$4</f>
        <v>0</v>
      </c>
      <c r="L1138" s="145">
        <f>K1138-M1138</f>
        <v>0</v>
      </c>
      <c r="M1138" s="154">
        <f>K1138*$M$4</f>
        <v>0</v>
      </c>
      <c r="N1138" s="109"/>
      <c r="O1138" s="155"/>
      <c r="P1138" s="252">
        <f>Q1138-Q1137</f>
        <v>0</v>
      </c>
      <c r="Q1138" s="252">
        <f>IF(SUM($J1135:$J1138)&gt;500000,(500000*0.2)-((SUM($I1135:$I1138)+SUM($M1135:$M1138))),IF(SUM($J1135:$J1138)+SUM($F1135:$F1138)&gt;500000,(SUM($J1135:$J1138)*0.2)+((500000-SUM($J1135:$J1138))*0.05)-(SUM($I1135:$I1138)+SUM($M1135:$M1138)),IF(SUM($J1135:$J1138)+SUM($F1135:$F1138)&lt;500000,((SUM($J1135:$J1138)*0.2)+(SUM($F1135:$F1138)*0.05))-(SUM($I1135:$I1138)+SUM($M1135:$M1138)),"n/a")))</f>
        <v>45.832500000000003</v>
      </c>
      <c r="R1138" s="65">
        <f>SUM(Q1138-H1138-L1138)</f>
        <v>45.832500000000003</v>
      </c>
    </row>
    <row r="1139" spans="1:18" s="112" customFormat="1" ht="27" customHeight="1" x14ac:dyDescent="0.2">
      <c r="A1139" s="151" t="s">
        <v>24</v>
      </c>
      <c r="B1139" s="22"/>
      <c r="C1139" s="151" t="s">
        <v>272</v>
      </c>
      <c r="D1139" s="151" t="s">
        <v>273</v>
      </c>
      <c r="E1139" s="151"/>
      <c r="F1139" s="156">
        <f t="shared" ref="F1139:M1139" si="234">SUM(F1135:F1138)</f>
        <v>945</v>
      </c>
      <c r="G1139" s="157">
        <f t="shared" si="234"/>
        <v>47.25</v>
      </c>
      <c r="H1139" s="157">
        <f t="shared" si="234"/>
        <v>45.832500000000003</v>
      </c>
      <c r="I1139" s="157">
        <f t="shared" si="234"/>
        <v>1.4175</v>
      </c>
      <c r="J1139" s="156">
        <f t="shared" si="234"/>
        <v>0</v>
      </c>
      <c r="K1139" s="157">
        <f t="shared" si="234"/>
        <v>0</v>
      </c>
      <c r="L1139" s="157">
        <f t="shared" si="234"/>
        <v>0</v>
      </c>
      <c r="M1139" s="158">
        <f t="shared" si="234"/>
        <v>0</v>
      </c>
      <c r="N1139" s="120"/>
      <c r="O1139" s="159"/>
      <c r="P1139" s="157">
        <f>SUM(P1135:P1138)</f>
        <v>45.832500000000003</v>
      </c>
      <c r="Q1139" s="157"/>
      <c r="R1139" s="23">
        <f ca="1">SUM(R1136:R1140)</f>
        <v>32.737499999999997</v>
      </c>
    </row>
    <row r="1140" spans="1:18" s="28" customFormat="1" ht="3.75" customHeight="1" x14ac:dyDescent="0.2">
      <c r="A1140" s="68"/>
      <c r="B1140" s="60"/>
      <c r="C1140" s="70"/>
      <c r="D1140" s="70"/>
      <c r="E1140" s="70"/>
      <c r="F1140" s="70"/>
      <c r="G1140" s="71"/>
      <c r="H1140" s="71"/>
      <c r="I1140" s="71"/>
      <c r="J1140" s="70"/>
      <c r="K1140" s="71"/>
      <c r="L1140" s="71"/>
      <c r="M1140" s="71"/>
      <c r="N1140" s="38"/>
      <c r="O1140" s="35"/>
      <c r="P1140" s="73"/>
      <c r="Q1140" s="74"/>
      <c r="R1140" s="69"/>
    </row>
    <row r="1141" spans="1:18" s="149" customFormat="1" ht="27" customHeight="1" x14ac:dyDescent="0.25">
      <c r="A1141" s="140" t="s">
        <v>19</v>
      </c>
      <c r="B1141" s="77"/>
      <c r="C1141" s="141" t="s">
        <v>277</v>
      </c>
      <c r="D1141" s="141" t="s">
        <v>278</v>
      </c>
      <c r="E1141" s="141" t="s">
        <v>20</v>
      </c>
      <c r="F1141" s="141">
        <v>21056</v>
      </c>
      <c r="G1141" s="259">
        <f>F1141*$G$4</f>
        <v>1052.8</v>
      </c>
      <c r="H1141" s="259">
        <f>G1141-I1141</f>
        <v>1021.216</v>
      </c>
      <c r="I1141" s="259">
        <f>G1141*$I$4</f>
        <v>31.583999999999996</v>
      </c>
      <c r="J1141" s="141">
        <v>0</v>
      </c>
      <c r="K1141" s="259">
        <f>J1141*$K$4</f>
        <v>0</v>
      </c>
      <c r="L1141" s="259">
        <f>K1141-M1141</f>
        <v>0</v>
      </c>
      <c r="M1141" s="260">
        <f>K1141*$M$4</f>
        <v>0</v>
      </c>
      <c r="N1141" s="141"/>
      <c r="P1141" s="262">
        <f>Q1141</f>
        <v>1021.216</v>
      </c>
      <c r="Q1141" s="262">
        <f>IF($J1141&gt;500000,(500000*0.2)-($I1141+$M1141),IF($J1141+$F1141&gt;500000,($J1141*0.2)+((500000-$J1141)*0.05)-($I1141+$M1141),IF($J1141+$F1141&lt;500000,(($J1141*0.2)+($F1141*0.05))-($I1141+$M1141),"n/a")))</f>
        <v>1021.216</v>
      </c>
      <c r="R1141" s="78">
        <f>SUM(Q1141-H1141-L1141)</f>
        <v>0</v>
      </c>
    </row>
    <row r="1142" spans="1:18" s="112" customFormat="1" ht="27" customHeight="1" x14ac:dyDescent="0.2">
      <c r="A1142" s="85" t="s">
        <v>21</v>
      </c>
      <c r="B1142" s="24"/>
      <c r="C1142" s="113" t="s">
        <v>277</v>
      </c>
      <c r="D1142" s="113" t="s">
        <v>278</v>
      </c>
      <c r="E1142" s="109" t="s">
        <v>20</v>
      </c>
      <c r="F1142" s="109">
        <v>0</v>
      </c>
      <c r="G1142" s="110">
        <f>F1142*$G$4</f>
        <v>0</v>
      </c>
      <c r="H1142" s="110">
        <f>G1142-I1142</f>
        <v>0</v>
      </c>
      <c r="I1142" s="110">
        <f>G1142*$I$4</f>
        <v>0</v>
      </c>
      <c r="J1142" s="109">
        <v>0</v>
      </c>
      <c r="K1142" s="110">
        <f>J1142*$K$4</f>
        <v>0</v>
      </c>
      <c r="L1142" s="110">
        <f>K1142-M1142</f>
        <v>0</v>
      </c>
      <c r="M1142" s="111">
        <f>K1142*$M$4</f>
        <v>0</v>
      </c>
      <c r="N1142" s="109"/>
      <c r="O1142" s="123"/>
      <c r="P1142" s="212">
        <f>Q1142-Q1141</f>
        <v>0</v>
      </c>
      <c r="Q1142" s="212">
        <f>IF(SUM($J1141:$J1142)&gt;500000,(500000*0.2)-((SUM($I1141:$I1142)+SUM($M1141:$M1142))),IF(SUM($J1141:$J1142)+SUM($F1141:$F1142)&gt;500000,(SUM($J1141:$J1142)*0.2)+((500000-SUM($J1141:$J1142))*0.05)-(SUM($I1141:$I1142)+SUM($M1141:$M1142)),IF(SUM($J1141:$J1142)+SUM($F1141:$F1142)&lt;500000,((SUM($J1141:$J1142)*0.2)+(SUM($F1141:$F1142)*0.05))-(SUM($I1141:$I1142)+SUM($M1141:$M1142)),"n/a")))</f>
        <v>1021.216</v>
      </c>
      <c r="R1142" s="34">
        <f>SUM(Q1142-H1142-L1142)</f>
        <v>1021.216</v>
      </c>
    </row>
    <row r="1143" spans="1:18" s="112" customFormat="1" ht="27" customHeight="1" thickBot="1" x14ac:dyDescent="0.25">
      <c r="A1143" s="86" t="s">
        <v>22</v>
      </c>
      <c r="B1143" s="24"/>
      <c r="C1143" s="114" t="s">
        <v>277</v>
      </c>
      <c r="D1143" s="114" t="s">
        <v>278</v>
      </c>
      <c r="E1143" s="109" t="s">
        <v>20</v>
      </c>
      <c r="F1143" s="109">
        <v>0</v>
      </c>
      <c r="G1143" s="110">
        <f>F1143*$G$4</f>
        <v>0</v>
      </c>
      <c r="H1143" s="110">
        <f>G1143-I1143</f>
        <v>0</v>
      </c>
      <c r="I1143" s="110">
        <f>G1143*$I$4</f>
        <v>0</v>
      </c>
      <c r="J1143" s="109">
        <v>0</v>
      </c>
      <c r="K1143" s="110">
        <f>J1143*$K$4</f>
        <v>0</v>
      </c>
      <c r="L1143" s="110">
        <f>K1143-M1143</f>
        <v>0</v>
      </c>
      <c r="M1143" s="111">
        <f>K1143*$M$4</f>
        <v>0</v>
      </c>
      <c r="N1143" s="109"/>
      <c r="O1143" s="123"/>
      <c r="P1143" s="212">
        <f>Q1143-Q1142</f>
        <v>0</v>
      </c>
      <c r="Q1143" s="212">
        <f>IF(SUM($J1141:$J1143)&gt;500000,(500000*0.2)-((SUM($I1141:$I1143)+SUM($M1141:$M1143))),IF(SUM($J1141:$J1143)+SUM($F1141:$F1143)&gt;500000,(SUM($J1141:$J1143)*0.2)+((500000-SUM($J1141:$J1143))*0.05)-(SUM($I1141:$I1143)+SUM($M1141:$M1143)),IF(SUM($J1141:$J1143)+SUM($F1141:$F1143)&lt;500000,((SUM($J1141:$J1143)*0.2)+(SUM($F1141:$F1143)*0.05))-(SUM($I1141:$I1143)+SUM($M1141:$M1143)),"n/a")))</f>
        <v>1021.216</v>
      </c>
      <c r="R1143" s="34">
        <f>SUM(Q1143-H1143-L1143)</f>
        <v>1021.216</v>
      </c>
    </row>
    <row r="1144" spans="1:18" s="112" customFormat="1" ht="27" customHeight="1" thickBot="1" x14ac:dyDescent="0.25">
      <c r="A1144" s="233" t="s">
        <v>23</v>
      </c>
      <c r="B1144" s="58"/>
      <c r="C1144" s="234" t="s">
        <v>277</v>
      </c>
      <c r="D1144" s="234" t="s">
        <v>278</v>
      </c>
      <c r="E1144" s="153" t="s">
        <v>20</v>
      </c>
      <c r="F1144" s="153">
        <v>0</v>
      </c>
      <c r="G1144" s="145">
        <f>F1144*$G$4</f>
        <v>0</v>
      </c>
      <c r="H1144" s="145">
        <f>G1144-I1144</f>
        <v>0</v>
      </c>
      <c r="I1144" s="145">
        <f>G1144*$I$4</f>
        <v>0</v>
      </c>
      <c r="J1144" s="153">
        <v>0</v>
      </c>
      <c r="K1144" s="145">
        <f>J1144*$K$4</f>
        <v>0</v>
      </c>
      <c r="L1144" s="145">
        <f>K1144-M1144</f>
        <v>0</v>
      </c>
      <c r="M1144" s="154">
        <f>K1144*$M$4</f>
        <v>0</v>
      </c>
      <c r="N1144" s="109"/>
      <c r="O1144" s="155"/>
      <c r="P1144" s="252">
        <f>Q1144-Q1143</f>
        <v>0</v>
      </c>
      <c r="Q1144" s="252">
        <f>IF(SUM($J1141:$J1144)&gt;500000,(500000*0.2)-((SUM($I1141:$I1144)+SUM($M1141:$M1144))),IF(SUM($J1141:$J1144)+SUM($F1141:$F1144)&gt;500000,(SUM($J1141:$J1144)*0.2)+((500000-SUM($J1141:$J1144))*0.05)-(SUM($I1141:$I1144)+SUM($M1141:$M1144)),IF(SUM($J1141:$J1144)+SUM($F1141:$F1144)&lt;500000,((SUM($J1141:$J1144)*0.2)+(SUM($F1141:$F1144)*0.05))-(SUM($I1141:$I1144)+SUM($M1141:$M1144)),"n/a")))</f>
        <v>1021.216</v>
      </c>
      <c r="R1144" s="65">
        <f>SUM(Q1144-H1144-L1144)</f>
        <v>1021.216</v>
      </c>
    </row>
    <row r="1145" spans="1:18" s="112" customFormat="1" ht="27" customHeight="1" x14ac:dyDescent="0.2">
      <c r="A1145" s="151" t="s">
        <v>24</v>
      </c>
      <c r="B1145" s="22"/>
      <c r="C1145" s="151" t="s">
        <v>277</v>
      </c>
      <c r="D1145" s="151" t="s">
        <v>278</v>
      </c>
      <c r="E1145" s="151"/>
      <c r="F1145" s="156">
        <f t="shared" ref="F1145:M1145" si="235">SUM(F1141:F1144)</f>
        <v>21056</v>
      </c>
      <c r="G1145" s="157">
        <f t="shared" si="235"/>
        <v>1052.8</v>
      </c>
      <c r="H1145" s="157">
        <f t="shared" si="235"/>
        <v>1021.216</v>
      </c>
      <c r="I1145" s="157">
        <f t="shared" si="235"/>
        <v>31.583999999999996</v>
      </c>
      <c r="J1145" s="156">
        <f t="shared" si="235"/>
        <v>0</v>
      </c>
      <c r="K1145" s="157">
        <f t="shared" si="235"/>
        <v>0</v>
      </c>
      <c r="L1145" s="157">
        <f t="shared" si="235"/>
        <v>0</v>
      </c>
      <c r="M1145" s="158">
        <f t="shared" si="235"/>
        <v>0</v>
      </c>
      <c r="N1145" s="120"/>
      <c r="O1145" s="159"/>
      <c r="P1145" s="157">
        <f>SUM(P1141:P1144)</f>
        <v>1021.216</v>
      </c>
      <c r="Q1145" s="157"/>
      <c r="R1145" s="23">
        <f ca="1">SUM(R1142:R1146)</f>
        <v>0</v>
      </c>
    </row>
    <row r="1146" spans="1:18" s="28" customFormat="1" ht="3.75" customHeight="1" x14ac:dyDescent="0.2">
      <c r="A1146" s="68"/>
      <c r="B1146" s="60"/>
      <c r="C1146" s="70"/>
      <c r="D1146" s="70"/>
      <c r="E1146" s="70"/>
      <c r="F1146" s="70"/>
      <c r="G1146" s="71"/>
      <c r="H1146" s="71"/>
      <c r="I1146" s="71"/>
      <c r="J1146" s="70"/>
      <c r="K1146" s="71"/>
      <c r="L1146" s="71"/>
      <c r="M1146" s="71"/>
      <c r="N1146" s="38"/>
      <c r="O1146" s="68"/>
      <c r="P1146" s="73"/>
      <c r="Q1146" s="74"/>
      <c r="R1146" s="69"/>
    </row>
    <row r="1147" spans="1:18" s="149" customFormat="1" ht="27" customHeight="1" x14ac:dyDescent="0.25">
      <c r="A1147" s="140" t="s">
        <v>19</v>
      </c>
      <c r="B1147" s="24"/>
      <c r="C1147" s="141" t="s">
        <v>279</v>
      </c>
      <c r="D1147" s="141" t="s">
        <v>280</v>
      </c>
      <c r="E1147" s="141" t="s">
        <v>20</v>
      </c>
      <c r="F1147" s="141">
        <v>11626</v>
      </c>
      <c r="G1147" s="259">
        <f>F1147*$G$4</f>
        <v>581.30000000000007</v>
      </c>
      <c r="H1147" s="259">
        <f>G1147-I1147</f>
        <v>563.8610000000001</v>
      </c>
      <c r="I1147" s="259">
        <f>G1147*$I$4</f>
        <v>17.439</v>
      </c>
      <c r="J1147" s="141">
        <v>100</v>
      </c>
      <c r="K1147" s="259">
        <f>J1147*$K$4</f>
        <v>20</v>
      </c>
      <c r="L1147" s="259">
        <f>K1147-M1147</f>
        <v>19.399999999999999</v>
      </c>
      <c r="M1147" s="260">
        <f>K1147*$M$4</f>
        <v>0.6</v>
      </c>
      <c r="N1147" s="141"/>
      <c r="O1147" s="261"/>
      <c r="P1147" s="262">
        <f>Q1147</f>
        <v>583.26100000000008</v>
      </c>
      <c r="Q1147" s="262">
        <f>IF($J1147&gt;500000,(500000*0.2)-($I1147+$M1147),IF($J1147+$F1147&gt;500000,($J1147*0.2)+((500000-$J1147)*0.05)-($I1147+$M1147),IF($J1147+$F1147&lt;500000,(($J1147*0.2)+($F1147*0.05))-($I1147+$M1147),"n/a")))</f>
        <v>583.26100000000008</v>
      </c>
      <c r="R1147" s="34">
        <f>SUM(Q1147-H1147-L1147)</f>
        <v>-2.1316282072803006E-14</v>
      </c>
    </row>
    <row r="1148" spans="1:18" s="149" customFormat="1" ht="27" customHeight="1" x14ac:dyDescent="0.25">
      <c r="A1148" s="140" t="s">
        <v>21</v>
      </c>
      <c r="B1148" s="77"/>
      <c r="C1148" s="141" t="s">
        <v>279</v>
      </c>
      <c r="D1148" s="141" t="s">
        <v>280</v>
      </c>
      <c r="E1148" s="141" t="s">
        <v>20</v>
      </c>
      <c r="F1148" s="141">
        <v>15814</v>
      </c>
      <c r="G1148" s="259">
        <f>F1148*$G$4</f>
        <v>790.7</v>
      </c>
      <c r="H1148" s="259">
        <f>G1148-I1148</f>
        <v>766.97900000000004</v>
      </c>
      <c r="I1148" s="259">
        <f>G1148*$I$4</f>
        <v>23.721</v>
      </c>
      <c r="J1148" s="141">
        <v>0</v>
      </c>
      <c r="K1148" s="259">
        <f>J1148*$K$4</f>
        <v>0</v>
      </c>
      <c r="L1148" s="259">
        <f>K1148-M1148</f>
        <v>0</v>
      </c>
      <c r="M1148" s="260">
        <f>K1148*$M$4</f>
        <v>0</v>
      </c>
      <c r="N1148" s="141"/>
      <c r="O1148" s="261"/>
      <c r="P1148" s="262">
        <f>Q1148-Q1147</f>
        <v>766.97899999999993</v>
      </c>
      <c r="Q1148" s="262">
        <f>IF(SUM($J1147:$J1148)&gt;500000,(500000*0.2)-((SUM($I1147:$I1148)+SUM($M1147:$M1148))),IF(SUM($J1147:$J1148)+SUM($F1147:$F1148)&gt;500000,(SUM($J1147:$J1148)*0.2)+((500000-SUM($J1147:$J1148))*0.05)-(SUM($I1147:$I1148)+SUM($M1147:$M1148)),IF(SUM($J1147:$J1148)+SUM($F1147:$F1148)&lt;500000,((SUM($J1147:$J1148)*0.2)+(SUM($F1147:$F1148)*0.05))-(SUM($I1147:$I1148)+SUM($M1147:$M1148)),"n/a")))</f>
        <v>1350.24</v>
      </c>
      <c r="R1148" s="78">
        <f>SUM(Q1148-H1148-L1148)</f>
        <v>583.26099999999997</v>
      </c>
    </row>
    <row r="1149" spans="1:18" s="112" customFormat="1" ht="27" customHeight="1" thickBot="1" x14ac:dyDescent="0.25">
      <c r="A1149" s="86" t="s">
        <v>22</v>
      </c>
      <c r="B1149" s="24"/>
      <c r="C1149" s="114" t="s">
        <v>279</v>
      </c>
      <c r="D1149" s="114" t="s">
        <v>280</v>
      </c>
      <c r="E1149" s="109" t="s">
        <v>20</v>
      </c>
      <c r="F1149" s="109">
        <v>0</v>
      </c>
      <c r="G1149" s="110">
        <f>F1149*$G$4</f>
        <v>0</v>
      </c>
      <c r="H1149" s="110">
        <f>G1149-I1149</f>
        <v>0</v>
      </c>
      <c r="I1149" s="110">
        <f>G1149*$I$4</f>
        <v>0</v>
      </c>
      <c r="J1149" s="109">
        <v>0</v>
      </c>
      <c r="K1149" s="110">
        <f>J1149*$K$4</f>
        <v>0</v>
      </c>
      <c r="L1149" s="110">
        <f>K1149-M1149</f>
        <v>0</v>
      </c>
      <c r="M1149" s="111">
        <f>K1149*$M$4</f>
        <v>0</v>
      </c>
      <c r="N1149" s="109"/>
      <c r="O1149" s="123"/>
      <c r="P1149" s="212">
        <f>Q1149-Q1148</f>
        <v>0</v>
      </c>
      <c r="Q1149" s="212">
        <f>IF(SUM($J1147:$J1149)&gt;500000,(500000*0.2)-((SUM($I1147:$I1149)+SUM($M1147:$M1149))),IF(SUM($J1147:$J1149)+SUM($F1147:$F1149)&gt;500000,(SUM($J1147:$J1149)*0.2)+((500000-SUM($J1147:$J1149))*0.05)-(SUM($I1147:$I1149)+SUM($M1147:$M1149)),IF(SUM($J1147:$J1149)+SUM($F1147:$F1149)&lt;500000,((SUM($J1147:$J1149)*0.2)+(SUM($F1147:$F1149)*0.05))-(SUM($I1147:$I1149)+SUM($M1147:$M1149)),"n/a")))</f>
        <v>1350.24</v>
      </c>
      <c r="R1149" s="34">
        <f>SUM(Q1149-H1149-L1149)</f>
        <v>1350.24</v>
      </c>
    </row>
    <row r="1150" spans="1:18" s="112" customFormat="1" ht="27" customHeight="1" thickBot="1" x14ac:dyDescent="0.25">
      <c r="A1150" s="233" t="s">
        <v>23</v>
      </c>
      <c r="B1150" s="58"/>
      <c r="C1150" s="234" t="s">
        <v>279</v>
      </c>
      <c r="D1150" s="234" t="s">
        <v>280</v>
      </c>
      <c r="E1150" s="153" t="s">
        <v>20</v>
      </c>
      <c r="F1150" s="153">
        <v>0</v>
      </c>
      <c r="G1150" s="145">
        <f>F1150*$G$4</f>
        <v>0</v>
      </c>
      <c r="H1150" s="145">
        <f>G1150-I1150</f>
        <v>0</v>
      </c>
      <c r="I1150" s="145">
        <f>G1150*$I$4</f>
        <v>0</v>
      </c>
      <c r="J1150" s="153">
        <v>0</v>
      </c>
      <c r="K1150" s="145">
        <f>J1150*$K$4</f>
        <v>0</v>
      </c>
      <c r="L1150" s="145">
        <f>K1150-M1150</f>
        <v>0</v>
      </c>
      <c r="M1150" s="154">
        <f>K1150*$M$4</f>
        <v>0</v>
      </c>
      <c r="N1150" s="109"/>
      <c r="O1150" s="155"/>
      <c r="P1150" s="252">
        <f>Q1150-Q1149</f>
        <v>0</v>
      </c>
      <c r="Q1150" s="252">
        <f>IF(SUM($J1147:$J1150)&gt;500000,(500000*0.2)-((SUM($I1147:$I1150)+SUM($M1147:$M1150))),IF(SUM($J1147:$J1150)+SUM($F1147:$F1150)&gt;500000,(SUM($J1147:$J1150)*0.2)+((500000-SUM($J1147:$J1150))*0.05)-(SUM($I1147:$I1150)+SUM($M1147:$M1150)),IF(SUM($J1147:$J1150)+SUM($F1147:$F1150)&lt;500000,((SUM($J1147:$J1150)*0.2)+(SUM($F1147:$F1150)*0.05))-(SUM($I1147:$I1150)+SUM($M1147:$M1150)),"n/a")))</f>
        <v>1350.24</v>
      </c>
      <c r="R1150" s="65">
        <f>SUM(Q1150-H1150-L1150)</f>
        <v>1350.24</v>
      </c>
    </row>
    <row r="1151" spans="1:18" s="112" customFormat="1" ht="27" customHeight="1" x14ac:dyDescent="0.2">
      <c r="A1151" s="151" t="s">
        <v>24</v>
      </c>
      <c r="B1151" s="22"/>
      <c r="C1151" s="151" t="s">
        <v>279</v>
      </c>
      <c r="D1151" s="151" t="s">
        <v>280</v>
      </c>
      <c r="E1151" s="151"/>
      <c r="F1151" s="156">
        <f t="shared" ref="F1151:M1151" si="236">SUM(F1147:F1150)</f>
        <v>27440</v>
      </c>
      <c r="G1151" s="157">
        <f t="shared" si="236"/>
        <v>1372</v>
      </c>
      <c r="H1151" s="157">
        <f t="shared" si="236"/>
        <v>1330.8400000000001</v>
      </c>
      <c r="I1151" s="157">
        <f t="shared" si="236"/>
        <v>41.16</v>
      </c>
      <c r="J1151" s="156">
        <f t="shared" si="236"/>
        <v>100</v>
      </c>
      <c r="K1151" s="157">
        <f t="shared" si="236"/>
        <v>20</v>
      </c>
      <c r="L1151" s="157">
        <f t="shared" si="236"/>
        <v>19.399999999999999</v>
      </c>
      <c r="M1151" s="158">
        <f t="shared" si="236"/>
        <v>0.6</v>
      </c>
      <c r="N1151" s="120"/>
      <c r="O1151" s="159"/>
      <c r="P1151" s="157">
        <f>SUM(P1147:P1150)</f>
        <v>1350.24</v>
      </c>
      <c r="Q1151" s="157"/>
      <c r="R1151" s="23">
        <f ca="1">SUM(R1148:R1152)</f>
        <v>1749.7830000000004</v>
      </c>
    </row>
    <row r="1152" spans="1:18" s="28" customFormat="1" ht="3.75" customHeight="1" x14ac:dyDescent="0.2">
      <c r="A1152" s="35"/>
      <c r="B1152" s="31"/>
      <c r="C1152" s="36"/>
      <c r="D1152" s="36"/>
      <c r="E1152" s="36"/>
      <c r="F1152" s="36"/>
      <c r="G1152" s="37"/>
      <c r="H1152" s="37"/>
      <c r="I1152" s="37"/>
      <c r="J1152" s="36"/>
      <c r="K1152" s="37"/>
      <c r="L1152" s="37"/>
      <c r="M1152" s="37"/>
      <c r="N1152" s="38"/>
      <c r="O1152" s="35"/>
      <c r="P1152" s="39"/>
      <c r="Q1152" s="40"/>
    </row>
    <row r="1153" spans="1:18" s="149" customFormat="1" ht="27" customHeight="1" x14ac:dyDescent="0.25">
      <c r="A1153" s="140" t="s">
        <v>19</v>
      </c>
      <c r="B1153" s="24"/>
      <c r="C1153" s="141" t="s">
        <v>281</v>
      </c>
      <c r="D1153" s="141" t="s">
        <v>282</v>
      </c>
      <c r="E1153" s="141" t="s">
        <v>20</v>
      </c>
      <c r="F1153" s="141">
        <v>5396</v>
      </c>
      <c r="G1153" s="259">
        <f>F1153*$G$4</f>
        <v>269.8</v>
      </c>
      <c r="H1153" s="259">
        <f>G1153-I1153</f>
        <v>261.70600000000002</v>
      </c>
      <c r="I1153" s="259">
        <f>G1153*$I$4</f>
        <v>8.0939999999999994</v>
      </c>
      <c r="J1153" s="141">
        <v>196617</v>
      </c>
      <c r="K1153" s="259">
        <f>J1153*$K$4</f>
        <v>39323.4</v>
      </c>
      <c r="L1153" s="259">
        <f>K1153-M1153</f>
        <v>38143.698000000004</v>
      </c>
      <c r="M1153" s="260">
        <f>K1153*$M$4</f>
        <v>1179.702</v>
      </c>
      <c r="N1153" s="141"/>
      <c r="P1153" s="262">
        <f>Q1153</f>
        <v>38405.404000000002</v>
      </c>
      <c r="Q1153" s="262">
        <f>IF($J1153&gt;500000,(500000*0.2)-($I1153+$M1153),IF($J1153+$F1153&gt;500000,($J1153*0.2)+((500000-$J1153)*0.05)-($I1153+$M1153),IF($J1153+$F1153&lt;500000,(($J1153*0.2)+($F1153*0.05))-($I1153+$M1153),"n/a")))</f>
        <v>38405.404000000002</v>
      </c>
      <c r="R1153" s="34">
        <f>SUM(Q1153-H1153-L1153)</f>
        <v>0</v>
      </c>
    </row>
    <row r="1154" spans="1:18" s="149" customFormat="1" ht="27" customHeight="1" x14ac:dyDescent="0.25">
      <c r="A1154" s="140" t="s">
        <v>21</v>
      </c>
      <c r="B1154" s="77"/>
      <c r="C1154" s="141" t="s">
        <v>281</v>
      </c>
      <c r="D1154" s="141" t="s">
        <v>282</v>
      </c>
      <c r="E1154" s="141" t="s">
        <v>20</v>
      </c>
      <c r="F1154" s="141">
        <v>25</v>
      </c>
      <c r="G1154" s="259">
        <f>F1154*$G$4</f>
        <v>1.25</v>
      </c>
      <c r="H1154" s="259">
        <f>G1154-I1154</f>
        <v>1.2124999999999999</v>
      </c>
      <c r="I1154" s="259">
        <f>G1154*$I$4</f>
        <v>3.7499999999999999E-2</v>
      </c>
      <c r="J1154" s="141">
        <v>309</v>
      </c>
      <c r="K1154" s="259">
        <f>J1154*$K$4</f>
        <v>61.800000000000004</v>
      </c>
      <c r="L1154" s="259">
        <f>K1154-M1154</f>
        <v>59.946000000000005</v>
      </c>
      <c r="M1154" s="260">
        <f>K1154*$M$4</f>
        <v>1.8540000000000001</v>
      </c>
      <c r="N1154" s="141"/>
      <c r="O1154" s="261"/>
      <c r="P1154" s="262">
        <f>Q1154-Q1153</f>
        <v>61.158500000005006</v>
      </c>
      <c r="Q1154" s="262">
        <f>IF(SUM($J1153:$J1154)&gt;500000,(500000*0.2)-((SUM($I1153:$I1154)+SUM($M1153:$M1154))),IF(SUM($J1153:$J1154)+SUM($F1153:$F1154)&gt;500000,(SUM($J1153:$J1154)*0.2)+((500000-SUM($J1153:$J1154))*0.05)-(SUM($I1153:$I1154)+SUM($M1153:$M1154)),IF(SUM($J1153:$J1154)+SUM($F1153:$F1154)&lt;500000,((SUM($J1153:$J1154)*0.2)+(SUM($F1153:$F1154)*0.05))-(SUM($I1153:$I1154)+SUM($M1153:$M1154)),"n/a")))</f>
        <v>38466.562500000007</v>
      </c>
      <c r="R1154" s="78">
        <f>SUM(Q1154-H1154-L1154)</f>
        <v>38405.404000000002</v>
      </c>
    </row>
    <row r="1155" spans="1:18" s="112" customFormat="1" ht="27" customHeight="1" thickBot="1" x14ac:dyDescent="0.25">
      <c r="A1155" s="86" t="s">
        <v>22</v>
      </c>
      <c r="B1155" s="24"/>
      <c r="C1155" s="114" t="s">
        <v>281</v>
      </c>
      <c r="D1155" s="114" t="s">
        <v>282</v>
      </c>
      <c r="E1155" s="109" t="s">
        <v>20</v>
      </c>
      <c r="F1155" s="109">
        <v>0</v>
      </c>
      <c r="G1155" s="110">
        <f>F1155*$G$4</f>
        <v>0</v>
      </c>
      <c r="H1155" s="110">
        <f>G1155-I1155</f>
        <v>0</v>
      </c>
      <c r="I1155" s="110">
        <f>G1155*$I$4</f>
        <v>0</v>
      </c>
      <c r="J1155" s="109">
        <v>0</v>
      </c>
      <c r="K1155" s="110">
        <f>J1155*$K$4</f>
        <v>0</v>
      </c>
      <c r="L1155" s="110">
        <f>K1155-M1155</f>
        <v>0</v>
      </c>
      <c r="M1155" s="111">
        <f>K1155*$M$4</f>
        <v>0</v>
      </c>
      <c r="N1155" s="109"/>
      <c r="P1155" s="212">
        <f>Q1155-Q1154</f>
        <v>0</v>
      </c>
      <c r="Q1155" s="212">
        <f>IF(SUM($J1153:$J1155)&gt;500000,(500000*0.2)-((SUM($I1153:$I1155)+SUM($M1153:$M1155))),IF(SUM($J1153:$J1155)+SUM($F1153:$F1155)&gt;500000,(SUM($J1153:$J1155)*0.2)+((500000-SUM($J1153:$J1155))*0.05)-(SUM($I1153:$I1155)+SUM($M1153:$M1155)),IF(SUM($J1153:$J1155)+SUM($F1153:$F1155)&lt;500000,((SUM($J1153:$J1155)*0.2)+(SUM($F1153:$F1155)*0.05))-(SUM($I1153:$I1155)+SUM($M1153:$M1155)),"n/a")))</f>
        <v>38466.562500000007</v>
      </c>
      <c r="R1155" s="34">
        <f>SUM(Q1155-H1155-L1155)</f>
        <v>38466.562500000007</v>
      </c>
    </row>
    <row r="1156" spans="1:18" s="112" customFormat="1" ht="27" customHeight="1" thickBot="1" x14ac:dyDescent="0.25">
      <c r="A1156" s="233" t="s">
        <v>23</v>
      </c>
      <c r="B1156" s="58"/>
      <c r="C1156" s="234" t="s">
        <v>281</v>
      </c>
      <c r="D1156" s="234" t="s">
        <v>282</v>
      </c>
      <c r="E1156" s="153" t="s">
        <v>20</v>
      </c>
      <c r="F1156" s="153">
        <v>0</v>
      </c>
      <c r="G1156" s="145">
        <f>F1156*$G$4</f>
        <v>0</v>
      </c>
      <c r="H1156" s="145">
        <f>G1156-I1156</f>
        <v>0</v>
      </c>
      <c r="I1156" s="145">
        <f>G1156*$I$4</f>
        <v>0</v>
      </c>
      <c r="J1156" s="153">
        <v>0</v>
      </c>
      <c r="K1156" s="145">
        <f>J1156*$K$4</f>
        <v>0</v>
      </c>
      <c r="L1156" s="145">
        <f>K1156-M1156</f>
        <v>0</v>
      </c>
      <c r="M1156" s="154">
        <f>K1156*$M$4</f>
        <v>0</v>
      </c>
      <c r="N1156" s="109"/>
      <c r="O1156" s="155"/>
      <c r="P1156" s="252">
        <f>Q1156-Q1155</f>
        <v>0</v>
      </c>
      <c r="Q1156" s="252">
        <f>IF(SUM($J1153:$J1156)&gt;500000,(500000*0.2)-((SUM($I1153:$I1156)+SUM($M1153:$M1156))),IF(SUM($J1153:$J1156)+SUM($F1153:$F1156)&gt;500000,(SUM($J1153:$J1156)*0.2)+((500000-SUM($J1153:$J1156))*0.05)-(SUM($I1153:$I1156)+SUM($M1153:$M1156)),IF(SUM($J1153:$J1156)+SUM($F1153:$F1156)&lt;500000,((SUM($J1153:$J1156)*0.2)+(SUM($F1153:$F1156)*0.05))-(SUM($I1153:$I1156)+SUM($M1153:$M1156)),"n/a")))</f>
        <v>38466.562500000007</v>
      </c>
      <c r="R1156" s="65">
        <f>SUM(Q1156-H1156-L1156)</f>
        <v>38466.562500000007</v>
      </c>
    </row>
    <row r="1157" spans="1:18" s="112" customFormat="1" ht="27" customHeight="1" x14ac:dyDescent="0.2">
      <c r="A1157" s="151" t="s">
        <v>24</v>
      </c>
      <c r="B1157" s="22"/>
      <c r="C1157" s="151" t="s">
        <v>281</v>
      </c>
      <c r="D1157" s="151" t="s">
        <v>282</v>
      </c>
      <c r="E1157" s="151"/>
      <c r="F1157" s="156">
        <f t="shared" ref="F1157:M1157" si="237">SUM(F1153:F1156)</f>
        <v>5421</v>
      </c>
      <c r="G1157" s="157">
        <f t="shared" si="237"/>
        <v>271.05</v>
      </c>
      <c r="H1157" s="157">
        <f t="shared" si="237"/>
        <v>262.91849999999999</v>
      </c>
      <c r="I1157" s="157">
        <f t="shared" si="237"/>
        <v>8.1314999999999991</v>
      </c>
      <c r="J1157" s="156">
        <f t="shared" si="237"/>
        <v>196926</v>
      </c>
      <c r="K1157" s="157">
        <f t="shared" si="237"/>
        <v>39385.200000000004</v>
      </c>
      <c r="L1157" s="157">
        <f t="shared" si="237"/>
        <v>38203.644000000008</v>
      </c>
      <c r="M1157" s="158">
        <f t="shared" si="237"/>
        <v>1181.556</v>
      </c>
      <c r="N1157" s="120"/>
      <c r="O1157" s="159"/>
      <c r="P1157" s="157">
        <f>SUM(P1153:P1156)</f>
        <v>38466.562500000007</v>
      </c>
      <c r="Q1157" s="157"/>
      <c r="R1157" s="23">
        <f ca="1">SUM(R1154:R1158)</f>
        <v>115216.212</v>
      </c>
    </row>
    <row r="1158" spans="1:18" s="28" customFormat="1" ht="3.75" customHeight="1" x14ac:dyDescent="0.2">
      <c r="A1158" s="68"/>
      <c r="B1158" s="60"/>
      <c r="C1158" s="70"/>
      <c r="D1158" s="70"/>
      <c r="E1158" s="70"/>
      <c r="F1158" s="70"/>
      <c r="G1158" s="71"/>
      <c r="H1158" s="71"/>
      <c r="I1158" s="71"/>
      <c r="J1158" s="70"/>
      <c r="K1158" s="71"/>
      <c r="L1158" s="71"/>
      <c r="M1158" s="71"/>
      <c r="N1158" s="38"/>
      <c r="O1158" s="35"/>
      <c r="P1158" s="73"/>
      <c r="Q1158" s="74"/>
      <c r="R1158" s="69"/>
    </row>
    <row r="1159" spans="1:18" s="149" customFormat="1" ht="27" customHeight="1" x14ac:dyDescent="0.25">
      <c r="A1159" s="263" t="s">
        <v>19</v>
      </c>
      <c r="B1159" s="22"/>
      <c r="C1159" s="263" t="s">
        <v>281</v>
      </c>
      <c r="D1159" s="263" t="s">
        <v>353</v>
      </c>
      <c r="E1159" s="263" t="s">
        <v>20</v>
      </c>
      <c r="F1159" s="264">
        <v>19109</v>
      </c>
      <c r="G1159" s="142">
        <v>0</v>
      </c>
      <c r="H1159" s="142">
        <f>G1159-I1159</f>
        <v>0</v>
      </c>
      <c r="I1159" s="142">
        <f>G1159*$I$4</f>
        <v>0</v>
      </c>
      <c r="J1159" s="264">
        <v>760793</v>
      </c>
      <c r="K1159" s="142">
        <v>100000</v>
      </c>
      <c r="L1159" s="142">
        <f>K1159-M1159</f>
        <v>97000</v>
      </c>
      <c r="M1159" s="265">
        <f>K1159*$M$4</f>
        <v>3000</v>
      </c>
      <c r="N1159" s="144" t="s">
        <v>346</v>
      </c>
      <c r="O1159" s="266"/>
      <c r="P1159" s="142">
        <f>Q1159</f>
        <v>97000</v>
      </c>
      <c r="Q1159" s="142">
        <f>IF($J1159&gt;500000,(500000*0.2)-($I1159+$M1159),IF($J1159+$F1159&gt;500000,($J1159*0.2)+((500000-$J1159)*0.05)-($I1159+$M1159),IF($J1159+$F1159&lt;500000,(($J1159*0.2)+($F1159*0.05))-($I1159+$M1159),"n/a")))</f>
        <v>97000</v>
      </c>
      <c r="R1159" s="23"/>
    </row>
    <row r="1160" spans="1:18" s="149" customFormat="1" ht="27" customHeight="1" x14ac:dyDescent="0.25">
      <c r="A1160" s="263" t="s">
        <v>21</v>
      </c>
      <c r="B1160" s="315"/>
      <c r="C1160" s="263" t="s">
        <v>281</v>
      </c>
      <c r="D1160" s="263" t="s">
        <v>353</v>
      </c>
      <c r="E1160" s="263" t="s">
        <v>20</v>
      </c>
      <c r="F1160" s="264">
        <v>126920.3</v>
      </c>
      <c r="G1160" s="142">
        <v>0</v>
      </c>
      <c r="H1160" s="142">
        <f>G1160-I1160</f>
        <v>0</v>
      </c>
      <c r="I1160" s="142">
        <f>G1160*$I$4</f>
        <v>0</v>
      </c>
      <c r="J1160" s="264">
        <v>670536.84</v>
      </c>
      <c r="K1160" s="142">
        <v>0</v>
      </c>
      <c r="L1160" s="142">
        <f>K1160-M1160</f>
        <v>0</v>
      </c>
      <c r="M1160" s="265">
        <f>K1160*$M$4</f>
        <v>0</v>
      </c>
      <c r="N1160" s="144"/>
      <c r="O1160" s="266"/>
      <c r="P1160" s="142">
        <f>Q1160-Q1159</f>
        <v>0</v>
      </c>
      <c r="Q1160" s="142">
        <f>IF(SUM($J1159:$J1160)&gt;500000,(500000*0.2)-((SUM($I1159:$I1160)+SUM($M1159:$M1160))),IF(SUM($J1159:$J1160)+SUM($F1159:$F1160)&gt;500000,(SUM($J1159:$J1160)*0.2)+((500000-SUM($J1159:$J1160))*0.05)-(SUM($I1159:$I1160)+SUM($M1159:$M1160)),IF(SUM($J1159:$J1160)+SUM($F1159:$F1160)&lt;500000,((SUM($J1159:$J1160)*0.2)+(SUM($F1159:$F1160)*0.05))-(SUM($I1159:$I1160)+SUM($M1159:$M1160)),"n/a")))</f>
        <v>97000</v>
      </c>
      <c r="R1160" s="316"/>
    </row>
    <row r="1161" spans="1:18" s="112" customFormat="1" ht="27" customHeight="1" thickBot="1" x14ac:dyDescent="0.25">
      <c r="A1161" s="235" t="s">
        <v>22</v>
      </c>
      <c r="B1161" s="22"/>
      <c r="C1161" s="235" t="s">
        <v>281</v>
      </c>
      <c r="D1161" s="235" t="s">
        <v>353</v>
      </c>
      <c r="E1161" s="178" t="s">
        <v>20</v>
      </c>
      <c r="F1161" s="179">
        <v>0</v>
      </c>
      <c r="G1161" s="133">
        <f>F1161*$G$4</f>
        <v>0</v>
      </c>
      <c r="H1161" s="133">
        <f>G1161-I1161</f>
        <v>0</v>
      </c>
      <c r="I1161" s="133">
        <f>G1161*$I$4</f>
        <v>0</v>
      </c>
      <c r="J1161" s="179">
        <v>0</v>
      </c>
      <c r="K1161" s="133">
        <f>J1161*$K$4</f>
        <v>0</v>
      </c>
      <c r="L1161" s="133">
        <f>K1161-M1161</f>
        <v>0</v>
      </c>
      <c r="M1161" s="180">
        <f>K1161*$M$4</f>
        <v>0</v>
      </c>
      <c r="N1161" s="135"/>
      <c r="O1161" s="181"/>
      <c r="P1161" s="133">
        <f>Q1161-Q1160</f>
        <v>0</v>
      </c>
      <c r="Q1161" s="133">
        <f>IF(SUM($J1159:$J1161)&gt;500000,(500000*0.2)-((SUM($I1159:$I1161)+SUM($M1159:$M1161))),IF(SUM($J1159:$J1161)+SUM($F1159:$F1161)&gt;500000,(SUM($J1159:$J1161)*0.2)+((500000-SUM($J1159:$J1161))*0.05)-(SUM($I1159:$I1161)+SUM($M1159:$M1161)),IF(SUM($J1159:$J1161)+SUM($F1159:$F1161)&lt;500000,((SUM($J1159:$J1161)*0.2)+(SUM($F1159:$F1161)*0.05))-(SUM($I1159:$I1161)+SUM($M1159:$M1161)),"n/a")))</f>
        <v>97000</v>
      </c>
      <c r="R1161" s="23"/>
    </row>
    <row r="1162" spans="1:18" s="112" customFormat="1" ht="27" customHeight="1" thickBot="1" x14ac:dyDescent="0.25">
      <c r="A1162" s="236" t="s">
        <v>23</v>
      </c>
      <c r="B1162" s="20"/>
      <c r="C1162" s="237" t="s">
        <v>281</v>
      </c>
      <c r="D1162" s="237" t="s">
        <v>353</v>
      </c>
      <c r="E1162" s="183" t="s">
        <v>20</v>
      </c>
      <c r="F1162" s="184">
        <v>0</v>
      </c>
      <c r="G1162" s="185">
        <f>F1162*$G$4</f>
        <v>0</v>
      </c>
      <c r="H1162" s="185">
        <f>G1162-I1162</f>
        <v>0</v>
      </c>
      <c r="I1162" s="185">
        <f>G1162*$I$4</f>
        <v>0</v>
      </c>
      <c r="J1162" s="184">
        <v>0</v>
      </c>
      <c r="K1162" s="185">
        <f>J1162*$K$4</f>
        <v>0</v>
      </c>
      <c r="L1162" s="185">
        <f>K1162-M1162</f>
        <v>0</v>
      </c>
      <c r="M1162" s="186">
        <f>K1162*$M$4</f>
        <v>0</v>
      </c>
      <c r="N1162" s="135"/>
      <c r="O1162" s="187"/>
      <c r="P1162" s="185">
        <f>Q1162-Q1161</f>
        <v>0</v>
      </c>
      <c r="Q1162" s="185">
        <f>IF(SUM($J1159:$J1162)&gt;500000,(500000*0.2)-((SUM($I1159:$I1162)+SUM($M1159:$M1162))),IF(SUM($J1159:$J1162)+SUM($F1159:$F1162)&gt;500000,(SUM($J1159:$J1162)*0.2)+((500000-SUM($J1159:$J1162))*0.05)-(SUM($I1159:$I1162)+SUM($M1159:$M1162)),IF(SUM($J1159:$J1162)+SUM($F1159:$F1162)&lt;500000,((SUM($J1159:$J1162)*0.2)+(SUM($F1159:$F1162)*0.05))-(SUM($I1159:$I1162)+SUM($M1159:$M1162)),"n/a")))</f>
        <v>97000</v>
      </c>
      <c r="R1162" s="21"/>
    </row>
    <row r="1163" spans="1:18" s="112" customFormat="1" ht="27" customHeight="1" x14ac:dyDescent="0.2">
      <c r="A1163" s="151" t="s">
        <v>24</v>
      </c>
      <c r="B1163" s="22"/>
      <c r="C1163" s="151" t="s">
        <v>281</v>
      </c>
      <c r="D1163" s="151" t="s">
        <v>353</v>
      </c>
      <c r="E1163" s="151"/>
      <c r="F1163" s="156">
        <f t="shared" ref="F1163:M1163" si="238">SUM(F1159:F1162)</f>
        <v>146029.29999999999</v>
      </c>
      <c r="G1163" s="157">
        <f t="shared" si="238"/>
        <v>0</v>
      </c>
      <c r="H1163" s="157">
        <f t="shared" si="238"/>
        <v>0</v>
      </c>
      <c r="I1163" s="157">
        <f t="shared" si="238"/>
        <v>0</v>
      </c>
      <c r="J1163" s="156">
        <f t="shared" si="238"/>
        <v>1431329.8399999999</v>
      </c>
      <c r="K1163" s="157">
        <f t="shared" si="238"/>
        <v>100000</v>
      </c>
      <c r="L1163" s="157">
        <f t="shared" si="238"/>
        <v>97000</v>
      </c>
      <c r="M1163" s="158">
        <f t="shared" si="238"/>
        <v>3000</v>
      </c>
      <c r="N1163" s="120"/>
      <c r="O1163" s="159"/>
      <c r="P1163" s="157">
        <f>SUM(P1159:P1162)</f>
        <v>97000</v>
      </c>
      <c r="Q1163" s="157"/>
      <c r="R1163" s="23"/>
    </row>
    <row r="1164" spans="1:18" s="28" customFormat="1" ht="3.75" customHeight="1" x14ac:dyDescent="0.2">
      <c r="A1164" s="68"/>
      <c r="B1164" s="60"/>
      <c r="C1164" s="70"/>
      <c r="D1164" s="70"/>
      <c r="E1164" s="70"/>
      <c r="F1164" s="70"/>
      <c r="G1164" s="71"/>
      <c r="H1164" s="71"/>
      <c r="I1164" s="71"/>
      <c r="J1164" s="70"/>
      <c r="K1164" s="71"/>
      <c r="L1164" s="71"/>
      <c r="M1164" s="71"/>
      <c r="N1164" s="38"/>
      <c r="O1164" s="35"/>
      <c r="P1164" s="73"/>
      <c r="Q1164" s="74"/>
      <c r="R1164" s="69"/>
    </row>
    <row r="1165" spans="1:18" s="149" customFormat="1" ht="27" customHeight="1" x14ac:dyDescent="0.25">
      <c r="A1165" s="140" t="s">
        <v>19</v>
      </c>
      <c r="B1165" s="77"/>
      <c r="C1165" s="141" t="s">
        <v>286</v>
      </c>
      <c r="D1165" s="141" t="s">
        <v>287</v>
      </c>
      <c r="E1165" s="141" t="s">
        <v>20</v>
      </c>
      <c r="F1165" s="141">
        <v>120</v>
      </c>
      <c r="G1165" s="259">
        <f>F1165*$G$4</f>
        <v>6</v>
      </c>
      <c r="H1165" s="259">
        <f>G1165-I1165</f>
        <v>6</v>
      </c>
      <c r="I1165" s="259">
        <v>0</v>
      </c>
      <c r="J1165" s="141">
        <v>120</v>
      </c>
      <c r="K1165" s="259">
        <f>J1165*$K$4</f>
        <v>24</v>
      </c>
      <c r="L1165" s="259">
        <f>K1165-M1165</f>
        <v>24</v>
      </c>
      <c r="M1165" s="260">
        <v>0</v>
      </c>
      <c r="N1165" s="141"/>
      <c r="O1165" s="261"/>
      <c r="P1165" s="262">
        <f>Q1165</f>
        <v>30</v>
      </c>
      <c r="Q1165" s="262">
        <f>IF($J1165&gt;500000,(500000*0.2)-($I1165+$M1165),IF($J1165+$F1165&gt;500000,($J1165*0.2)+((500000-$J1165)*0.05)-($I1165+$M1165),IF($J1165+$F1165&lt;500000,(($J1165*0.2)+($F1165*0.05))-($I1165+$M1165),"n/a")))</f>
        <v>30</v>
      </c>
      <c r="R1165" s="78">
        <f>SUM(Q1165-H1165-L1165)</f>
        <v>0</v>
      </c>
    </row>
    <row r="1166" spans="1:18" s="149" customFormat="1" ht="27" customHeight="1" x14ac:dyDescent="0.25">
      <c r="A1166" s="140" t="s">
        <v>21</v>
      </c>
      <c r="B1166" s="77"/>
      <c r="C1166" s="141" t="s">
        <v>286</v>
      </c>
      <c r="D1166" s="141" t="s">
        <v>287</v>
      </c>
      <c r="E1166" s="141" t="s">
        <v>20</v>
      </c>
      <c r="F1166" s="141">
        <v>120</v>
      </c>
      <c r="G1166" s="259">
        <f>F1166*$G$4</f>
        <v>6</v>
      </c>
      <c r="H1166" s="259">
        <f>G1166-I1166</f>
        <v>6</v>
      </c>
      <c r="I1166" s="259">
        <v>0</v>
      </c>
      <c r="J1166" s="141">
        <v>30</v>
      </c>
      <c r="K1166" s="259">
        <f>J1166*$K$4</f>
        <v>6</v>
      </c>
      <c r="L1166" s="259">
        <f>K1166-M1166</f>
        <v>6</v>
      </c>
      <c r="M1166" s="260">
        <v>0</v>
      </c>
      <c r="N1166" s="141"/>
      <c r="O1166" s="261"/>
      <c r="P1166" s="262">
        <v>0</v>
      </c>
      <c r="Q1166" s="262">
        <v>0</v>
      </c>
      <c r="R1166" s="78">
        <f>SUM(Q1166-H1166-L1166)</f>
        <v>-12</v>
      </c>
    </row>
    <row r="1167" spans="1:18" s="112" customFormat="1" ht="27" customHeight="1" thickBot="1" x14ac:dyDescent="0.3">
      <c r="A1167" s="86" t="s">
        <v>22</v>
      </c>
      <c r="B1167" s="41"/>
      <c r="C1167" s="114" t="s">
        <v>286</v>
      </c>
      <c r="D1167" s="114" t="s">
        <v>287</v>
      </c>
      <c r="E1167" s="109" t="s">
        <v>20</v>
      </c>
      <c r="F1167" s="109">
        <v>0</v>
      </c>
      <c r="G1167" s="110">
        <f>F1167*$G$4</f>
        <v>0</v>
      </c>
      <c r="H1167" s="110">
        <f>G1167-I1167</f>
        <v>0</v>
      </c>
      <c r="I1167" s="110">
        <f>G1167*$I$4</f>
        <v>0</v>
      </c>
      <c r="J1167" s="109">
        <v>0</v>
      </c>
      <c r="K1167" s="110">
        <f>J1167*$K$4</f>
        <v>0</v>
      </c>
      <c r="L1167" s="110">
        <f>K1167-M1167</f>
        <v>0</v>
      </c>
      <c r="M1167" s="111">
        <f>K1167*$M$4</f>
        <v>0</v>
      </c>
      <c r="N1167" s="109"/>
      <c r="P1167" s="212">
        <v>0</v>
      </c>
      <c r="Q1167" s="212">
        <v>0</v>
      </c>
      <c r="R1167" s="42">
        <f>SUM(Q1167-H1167-L1167)</f>
        <v>0</v>
      </c>
    </row>
    <row r="1168" spans="1:18" s="112" customFormat="1" ht="27" customHeight="1" x14ac:dyDescent="0.2">
      <c r="A1168" s="312" t="s">
        <v>23</v>
      </c>
      <c r="B1168" s="75"/>
      <c r="C1168" s="313" t="s">
        <v>286</v>
      </c>
      <c r="D1168" s="313" t="s">
        <v>287</v>
      </c>
      <c r="E1168" s="228" t="s">
        <v>20</v>
      </c>
      <c r="F1168" s="228">
        <v>0</v>
      </c>
      <c r="G1168" s="229">
        <f>F1168*$G$4</f>
        <v>0</v>
      </c>
      <c r="H1168" s="229">
        <f>G1168-I1168</f>
        <v>0</v>
      </c>
      <c r="I1168" s="229">
        <f>G1168*$I$4</f>
        <v>0</v>
      </c>
      <c r="J1168" s="228">
        <v>0</v>
      </c>
      <c r="K1168" s="229">
        <f>J1168*$K$4</f>
        <v>0</v>
      </c>
      <c r="L1168" s="229">
        <f>K1168-M1168</f>
        <v>0</v>
      </c>
      <c r="M1168" s="231">
        <f>K1168*$M$4</f>
        <v>0</v>
      </c>
      <c r="N1168" s="137"/>
      <c r="O1168" s="232"/>
      <c r="P1168" s="257">
        <v>0</v>
      </c>
      <c r="Q1168" s="257">
        <v>0</v>
      </c>
      <c r="R1168" s="314">
        <f>SUM(Q1168-H1168-L1168)</f>
        <v>0</v>
      </c>
    </row>
    <row r="1169" spans="1:18" s="123" customFormat="1" ht="27" customHeight="1" x14ac:dyDescent="0.2">
      <c r="A1169" s="151" t="s">
        <v>24</v>
      </c>
      <c r="B1169" s="22"/>
      <c r="C1169" s="151" t="s">
        <v>286</v>
      </c>
      <c r="D1169" s="151" t="s">
        <v>287</v>
      </c>
      <c r="E1169" s="151"/>
      <c r="F1169" s="156">
        <f t="shared" ref="F1169:M1169" si="239">SUM(F1165:F1168)</f>
        <v>240</v>
      </c>
      <c r="G1169" s="157">
        <f t="shared" si="239"/>
        <v>12</v>
      </c>
      <c r="H1169" s="157">
        <f t="shared" si="239"/>
        <v>12</v>
      </c>
      <c r="I1169" s="157">
        <f t="shared" si="239"/>
        <v>0</v>
      </c>
      <c r="J1169" s="156">
        <f t="shared" si="239"/>
        <v>150</v>
      </c>
      <c r="K1169" s="157">
        <f t="shared" si="239"/>
        <v>30</v>
      </c>
      <c r="L1169" s="157">
        <f t="shared" si="239"/>
        <v>30</v>
      </c>
      <c r="M1169" s="157">
        <f t="shared" si="239"/>
        <v>0</v>
      </c>
      <c r="N1169" s="120"/>
      <c r="O1169" s="160"/>
      <c r="P1169" s="157">
        <f>SUM(P1165:P1168)</f>
        <v>30</v>
      </c>
      <c r="Q1169" s="157"/>
      <c r="R1169" s="63">
        <f ca="1">SUM(R1166:R1170)</f>
        <v>87.300000000000011</v>
      </c>
    </row>
    <row r="1170" spans="1:18" s="28" customFormat="1" ht="3.75" customHeight="1" x14ac:dyDescent="0.2">
      <c r="A1170" s="68"/>
      <c r="B1170" s="60"/>
      <c r="C1170" s="70"/>
      <c r="D1170" s="70"/>
      <c r="E1170" s="70"/>
      <c r="F1170" s="70"/>
      <c r="G1170" s="71"/>
      <c r="H1170" s="71"/>
      <c r="I1170" s="71"/>
      <c r="J1170" s="70"/>
      <c r="K1170" s="71"/>
      <c r="L1170" s="71"/>
      <c r="M1170" s="71"/>
      <c r="N1170" s="44"/>
      <c r="O1170" s="35"/>
      <c r="P1170" s="73"/>
      <c r="Q1170" s="74"/>
      <c r="R1170" s="69"/>
    </row>
    <row r="1171" spans="1:18" s="149" customFormat="1" ht="27" customHeight="1" x14ac:dyDescent="0.25">
      <c r="A1171" s="140" t="s">
        <v>19</v>
      </c>
      <c r="B1171" s="24"/>
      <c r="C1171" s="141" t="s">
        <v>291</v>
      </c>
      <c r="D1171" s="141" t="s">
        <v>292</v>
      </c>
      <c r="E1171" s="141" t="s">
        <v>20</v>
      </c>
      <c r="F1171" s="141">
        <v>3809</v>
      </c>
      <c r="G1171" s="259">
        <f>F1171*$G$4</f>
        <v>190.45000000000002</v>
      </c>
      <c r="H1171" s="259">
        <f>G1171-I1171</f>
        <v>184.73650000000001</v>
      </c>
      <c r="I1171" s="259">
        <f>G1171*$I$4</f>
        <v>5.7135000000000007</v>
      </c>
      <c r="J1171" s="141">
        <v>0</v>
      </c>
      <c r="K1171" s="259">
        <f>J1171*$K$4</f>
        <v>0</v>
      </c>
      <c r="L1171" s="259">
        <f>K1171-M1171</f>
        <v>0</v>
      </c>
      <c r="M1171" s="260">
        <f>K1171*$M$4</f>
        <v>0</v>
      </c>
      <c r="N1171" s="141"/>
      <c r="P1171" s="262">
        <f>Q1171</f>
        <v>184.73650000000001</v>
      </c>
      <c r="Q1171" s="262">
        <f>IF($J1171&gt;500000,(500000*0.2)-($I1171+$M1171),IF($J1171+$F1171&gt;500000,($J1171*0.2)+((500000-$J1171)*0.05)-($I1171+$M1171),IF($J1171+$F1171&lt;500000,(($J1171*0.2)+($F1171*0.05))-($I1171+$M1171),"n/a")))</f>
        <v>184.73650000000001</v>
      </c>
      <c r="R1171" s="34">
        <f>SUM(Q1171-H1171-L1171)</f>
        <v>0</v>
      </c>
    </row>
    <row r="1172" spans="1:18" s="149" customFormat="1" ht="27" customHeight="1" x14ac:dyDescent="0.25">
      <c r="A1172" s="140" t="s">
        <v>21</v>
      </c>
      <c r="B1172" s="77"/>
      <c r="C1172" s="141" t="s">
        <v>291</v>
      </c>
      <c r="D1172" s="141" t="s">
        <v>292</v>
      </c>
      <c r="E1172" s="141" t="s">
        <v>20</v>
      </c>
      <c r="F1172" s="141">
        <v>5285</v>
      </c>
      <c r="G1172" s="259">
        <f>F1172*$G$4</f>
        <v>264.25</v>
      </c>
      <c r="H1172" s="259">
        <f>G1172-I1172</f>
        <v>256.32249999999999</v>
      </c>
      <c r="I1172" s="259">
        <f>G1172*$I$4</f>
        <v>7.9274999999999993</v>
      </c>
      <c r="J1172" s="141">
        <v>0</v>
      </c>
      <c r="K1172" s="259">
        <f>J1172*$K$4</f>
        <v>0</v>
      </c>
      <c r="L1172" s="259">
        <f>K1172-M1172</f>
        <v>0</v>
      </c>
      <c r="M1172" s="260">
        <f>K1172*$M$4</f>
        <v>0</v>
      </c>
      <c r="N1172" s="141"/>
      <c r="O1172" s="261"/>
      <c r="P1172" s="262">
        <v>0</v>
      </c>
      <c r="Q1172" s="262">
        <v>0</v>
      </c>
      <c r="R1172" s="78">
        <f>SUM(Q1172-H1172-L1172)</f>
        <v>-256.32249999999999</v>
      </c>
    </row>
    <row r="1173" spans="1:18" s="112" customFormat="1" ht="27" customHeight="1" thickBot="1" x14ac:dyDescent="0.25">
      <c r="A1173" s="86" t="s">
        <v>22</v>
      </c>
      <c r="B1173" s="24"/>
      <c r="C1173" s="114" t="s">
        <v>291</v>
      </c>
      <c r="D1173" s="114" t="s">
        <v>292</v>
      </c>
      <c r="E1173" s="109" t="s">
        <v>20</v>
      </c>
      <c r="F1173" s="109">
        <v>0</v>
      </c>
      <c r="G1173" s="110">
        <f>F1173*$G$4</f>
        <v>0</v>
      </c>
      <c r="H1173" s="110">
        <f>G1173-I1173</f>
        <v>0</v>
      </c>
      <c r="I1173" s="110">
        <f>G1173*$I$4</f>
        <v>0</v>
      </c>
      <c r="J1173" s="109">
        <v>0</v>
      </c>
      <c r="K1173" s="110">
        <f>J1173*$K$4</f>
        <v>0</v>
      </c>
      <c r="L1173" s="110">
        <f>K1173-M1173</f>
        <v>0</v>
      </c>
      <c r="M1173" s="111">
        <f>K1173*$M$4</f>
        <v>0</v>
      </c>
      <c r="N1173" s="109"/>
      <c r="O1173" s="123"/>
      <c r="P1173" s="212">
        <v>0</v>
      </c>
      <c r="Q1173" s="212">
        <v>0</v>
      </c>
      <c r="R1173" s="34">
        <f>SUM(Q1173-H1173-L1173)</f>
        <v>0</v>
      </c>
    </row>
    <row r="1174" spans="1:18" s="112" customFormat="1" ht="27" customHeight="1" thickBot="1" x14ac:dyDescent="0.25">
      <c r="A1174" s="233" t="s">
        <v>23</v>
      </c>
      <c r="B1174" s="58"/>
      <c r="C1174" s="234" t="s">
        <v>291</v>
      </c>
      <c r="D1174" s="234" t="s">
        <v>292</v>
      </c>
      <c r="E1174" s="153" t="s">
        <v>20</v>
      </c>
      <c r="F1174" s="153">
        <v>0</v>
      </c>
      <c r="G1174" s="145">
        <f>F1174*$G$4</f>
        <v>0</v>
      </c>
      <c r="H1174" s="145">
        <f>G1174-I1174</f>
        <v>0</v>
      </c>
      <c r="I1174" s="145">
        <f>G1174*$I$4</f>
        <v>0</v>
      </c>
      <c r="J1174" s="153">
        <v>0</v>
      </c>
      <c r="K1174" s="145">
        <f>J1174*$K$4</f>
        <v>0</v>
      </c>
      <c r="L1174" s="145">
        <f>K1174-M1174</f>
        <v>0</v>
      </c>
      <c r="M1174" s="154">
        <f>K1174*$M$4</f>
        <v>0</v>
      </c>
      <c r="N1174" s="109"/>
      <c r="O1174" s="155"/>
      <c r="P1174" s="252">
        <v>0</v>
      </c>
      <c r="Q1174" s="252">
        <v>0</v>
      </c>
      <c r="R1174" s="65">
        <f>SUM(Q1174-H1174-L1174)</f>
        <v>0</v>
      </c>
    </row>
    <row r="1175" spans="1:18" s="112" customFormat="1" ht="27" customHeight="1" x14ac:dyDescent="0.2">
      <c r="A1175" s="151" t="s">
        <v>24</v>
      </c>
      <c r="B1175" s="22"/>
      <c r="C1175" s="151" t="s">
        <v>291</v>
      </c>
      <c r="D1175" s="151" t="s">
        <v>292</v>
      </c>
      <c r="E1175" s="151"/>
      <c r="F1175" s="156">
        <f t="shared" ref="F1175:M1175" si="240">SUM(F1171:F1174)</f>
        <v>9094</v>
      </c>
      <c r="G1175" s="157">
        <f t="shared" si="240"/>
        <v>454.70000000000005</v>
      </c>
      <c r="H1175" s="157">
        <f t="shared" si="240"/>
        <v>441.05899999999997</v>
      </c>
      <c r="I1175" s="157">
        <f t="shared" si="240"/>
        <v>13.641</v>
      </c>
      <c r="J1175" s="156">
        <f t="shared" si="240"/>
        <v>0</v>
      </c>
      <c r="K1175" s="157">
        <f t="shared" si="240"/>
        <v>0</v>
      </c>
      <c r="L1175" s="157">
        <f t="shared" si="240"/>
        <v>0</v>
      </c>
      <c r="M1175" s="158">
        <f t="shared" si="240"/>
        <v>0</v>
      </c>
      <c r="N1175" s="120"/>
      <c r="O1175" s="159"/>
      <c r="P1175" s="157">
        <f>SUM(P1171:P1174)</f>
        <v>184.73650000000001</v>
      </c>
      <c r="Q1175" s="157"/>
      <c r="R1175" s="23">
        <f ca="1">SUM(R1172:R1176)</f>
        <v>554.20950000000005</v>
      </c>
    </row>
    <row r="1176" spans="1:18" s="28" customFormat="1" ht="3.75" customHeight="1" x14ac:dyDescent="0.2">
      <c r="A1176" s="68"/>
      <c r="B1176" s="60"/>
      <c r="C1176" s="70"/>
      <c r="D1176" s="70"/>
      <c r="E1176" s="70"/>
      <c r="F1176" s="70"/>
      <c r="G1176" s="71"/>
      <c r="H1176" s="71"/>
      <c r="I1176" s="71"/>
      <c r="J1176" s="70"/>
      <c r="K1176" s="71"/>
      <c r="L1176" s="71"/>
      <c r="M1176" s="71"/>
      <c r="N1176" s="38"/>
      <c r="O1176" s="35"/>
      <c r="P1176" s="73"/>
      <c r="Q1176" s="74"/>
      <c r="R1176" s="69"/>
    </row>
    <row r="1177" spans="1:18" s="149" customFormat="1" ht="27" customHeight="1" x14ac:dyDescent="0.25">
      <c r="A1177" s="140" t="s">
        <v>19</v>
      </c>
      <c r="B1177" s="24"/>
      <c r="C1177" s="141" t="s">
        <v>291</v>
      </c>
      <c r="D1177" s="141" t="s">
        <v>293</v>
      </c>
      <c r="E1177" s="141" t="s">
        <v>20</v>
      </c>
      <c r="F1177" s="141">
        <v>4938</v>
      </c>
      <c r="G1177" s="259">
        <f>F1177*$G$4</f>
        <v>246.9</v>
      </c>
      <c r="H1177" s="259">
        <f>G1177-I1177</f>
        <v>239.49299999999999</v>
      </c>
      <c r="I1177" s="259">
        <f>G1177*$I$4</f>
        <v>7.407</v>
      </c>
      <c r="J1177" s="141">
        <v>0</v>
      </c>
      <c r="K1177" s="259">
        <f>J1177*$K$4</f>
        <v>0</v>
      </c>
      <c r="L1177" s="259">
        <f>K1177-M1177</f>
        <v>0</v>
      </c>
      <c r="M1177" s="260">
        <f>K1177*$M$4</f>
        <v>0</v>
      </c>
      <c r="N1177" s="141"/>
      <c r="O1177" s="261"/>
      <c r="P1177" s="262">
        <f>Q1177</f>
        <v>239.49299999999999</v>
      </c>
      <c r="Q1177" s="262">
        <f>IF($J1177&gt;500000,(500000*0.2)-($I1177+$M1177),IF($J1177+$F1177&gt;500000,($J1177*0.2)+((500000-$J1177)*0.05)-($I1177+$M1177),IF($J1177+$F1177&lt;500000,(($J1177*0.2)+($F1177*0.05))-($I1177+$M1177),"n/a")))</f>
        <v>239.49299999999999</v>
      </c>
      <c r="R1177" s="34">
        <f>SUM(Q1177-H1177-L1177)</f>
        <v>0</v>
      </c>
    </row>
    <row r="1178" spans="1:18" s="149" customFormat="1" ht="27" customHeight="1" x14ac:dyDescent="0.25">
      <c r="A1178" s="140" t="s">
        <v>21</v>
      </c>
      <c r="B1178" s="77"/>
      <c r="C1178" s="141" t="s">
        <v>291</v>
      </c>
      <c r="D1178" s="141" t="s">
        <v>293</v>
      </c>
      <c r="E1178" s="141" t="s">
        <v>20</v>
      </c>
      <c r="F1178" s="141">
        <v>5858</v>
      </c>
      <c r="G1178" s="259">
        <f>F1178*$G$4</f>
        <v>292.90000000000003</v>
      </c>
      <c r="H1178" s="259">
        <f>G1178-I1178</f>
        <v>284.11300000000006</v>
      </c>
      <c r="I1178" s="259">
        <f>G1178*$I$4</f>
        <v>8.7870000000000008</v>
      </c>
      <c r="J1178" s="141">
        <v>0</v>
      </c>
      <c r="K1178" s="259">
        <f>J1178*$K$4</f>
        <v>0</v>
      </c>
      <c r="L1178" s="259">
        <f>K1178-M1178</f>
        <v>0</v>
      </c>
      <c r="M1178" s="260">
        <f>K1178*$M$4</f>
        <v>0</v>
      </c>
      <c r="N1178" s="141"/>
      <c r="O1178" s="261"/>
      <c r="P1178" s="262">
        <v>0</v>
      </c>
      <c r="Q1178" s="262">
        <v>0</v>
      </c>
      <c r="R1178" s="78">
        <f>SUM(Q1178-H1178-L1178)</f>
        <v>-284.11300000000006</v>
      </c>
    </row>
    <row r="1179" spans="1:18" s="112" customFormat="1" ht="27" customHeight="1" thickBot="1" x14ac:dyDescent="0.25">
      <c r="A1179" s="86" t="s">
        <v>22</v>
      </c>
      <c r="B1179" s="24"/>
      <c r="C1179" s="114" t="s">
        <v>291</v>
      </c>
      <c r="D1179" s="114" t="s">
        <v>293</v>
      </c>
      <c r="E1179" s="109" t="s">
        <v>20</v>
      </c>
      <c r="F1179" s="109">
        <v>0</v>
      </c>
      <c r="G1179" s="110">
        <f>F1179*$G$4</f>
        <v>0</v>
      </c>
      <c r="H1179" s="110">
        <f>G1179-I1179</f>
        <v>0</v>
      </c>
      <c r="I1179" s="110">
        <f>G1179*$I$4</f>
        <v>0</v>
      </c>
      <c r="J1179" s="109">
        <v>0</v>
      </c>
      <c r="K1179" s="110">
        <f>J1179*$K$4</f>
        <v>0</v>
      </c>
      <c r="L1179" s="110">
        <f>K1179-M1179</f>
        <v>0</v>
      </c>
      <c r="M1179" s="111">
        <f>K1179*$M$4</f>
        <v>0</v>
      </c>
      <c r="N1179" s="109"/>
      <c r="O1179" s="123"/>
      <c r="P1179" s="212">
        <v>0</v>
      </c>
      <c r="Q1179" s="212">
        <v>0</v>
      </c>
      <c r="R1179" s="34">
        <f>SUM(Q1179-H1179-L1179)</f>
        <v>0</v>
      </c>
    </row>
    <row r="1180" spans="1:18" s="112" customFormat="1" ht="27" customHeight="1" thickBot="1" x14ac:dyDescent="0.25">
      <c r="A1180" s="233" t="s">
        <v>23</v>
      </c>
      <c r="B1180" s="58"/>
      <c r="C1180" s="234" t="s">
        <v>291</v>
      </c>
      <c r="D1180" s="234" t="s">
        <v>293</v>
      </c>
      <c r="E1180" s="153" t="s">
        <v>20</v>
      </c>
      <c r="F1180" s="153">
        <v>0</v>
      </c>
      <c r="G1180" s="145">
        <f>F1180*$G$4</f>
        <v>0</v>
      </c>
      <c r="H1180" s="145">
        <f>G1180-I1180</f>
        <v>0</v>
      </c>
      <c r="I1180" s="145">
        <f>G1180*$I$4</f>
        <v>0</v>
      </c>
      <c r="J1180" s="153">
        <v>0</v>
      </c>
      <c r="K1180" s="145">
        <f>J1180*$K$4</f>
        <v>0</v>
      </c>
      <c r="L1180" s="145">
        <f>K1180-M1180</f>
        <v>0</v>
      </c>
      <c r="M1180" s="154">
        <f>K1180*$M$4</f>
        <v>0</v>
      </c>
      <c r="N1180" s="109"/>
      <c r="O1180" s="155"/>
      <c r="P1180" s="252">
        <v>0</v>
      </c>
      <c r="Q1180" s="252">
        <v>0</v>
      </c>
      <c r="R1180" s="65">
        <f>SUM(Q1180-H1180-L1180)</f>
        <v>0</v>
      </c>
    </row>
    <row r="1181" spans="1:18" s="112" customFormat="1" ht="27" customHeight="1" x14ac:dyDescent="0.2">
      <c r="A1181" s="151" t="s">
        <v>24</v>
      </c>
      <c r="B1181" s="22"/>
      <c r="C1181" s="151" t="s">
        <v>291</v>
      </c>
      <c r="D1181" s="151" t="s">
        <v>293</v>
      </c>
      <c r="E1181" s="151"/>
      <c r="F1181" s="156">
        <f t="shared" ref="F1181:M1181" si="241">SUM(F1177:F1180)</f>
        <v>10796</v>
      </c>
      <c r="G1181" s="157">
        <f t="shared" si="241"/>
        <v>539.80000000000007</v>
      </c>
      <c r="H1181" s="157">
        <f t="shared" si="241"/>
        <v>523.60599999999999</v>
      </c>
      <c r="I1181" s="157">
        <f t="shared" si="241"/>
        <v>16.194000000000003</v>
      </c>
      <c r="J1181" s="156">
        <f t="shared" si="241"/>
        <v>0</v>
      </c>
      <c r="K1181" s="157">
        <f t="shared" si="241"/>
        <v>0</v>
      </c>
      <c r="L1181" s="157">
        <f t="shared" si="241"/>
        <v>0</v>
      </c>
      <c r="M1181" s="158">
        <f t="shared" si="241"/>
        <v>0</v>
      </c>
      <c r="N1181" s="120"/>
      <c r="O1181" s="159"/>
      <c r="P1181" s="157">
        <f>SUM(P1177:P1180)</f>
        <v>239.49299999999999</v>
      </c>
      <c r="Q1181" s="157"/>
      <c r="R1181" s="23">
        <f ca="1">SUM(R1178:R1182)</f>
        <v>718.47900000000004</v>
      </c>
    </row>
    <row r="1182" spans="1:18" s="28" customFormat="1" ht="3.75" customHeight="1" x14ac:dyDescent="0.2">
      <c r="A1182" s="68"/>
      <c r="B1182" s="60"/>
      <c r="C1182" s="70"/>
      <c r="D1182" s="70"/>
      <c r="E1182" s="70"/>
      <c r="F1182" s="70"/>
      <c r="G1182" s="71"/>
      <c r="H1182" s="71"/>
      <c r="I1182" s="71"/>
      <c r="J1182" s="70"/>
      <c r="K1182" s="71"/>
      <c r="L1182" s="71"/>
      <c r="M1182" s="71"/>
      <c r="N1182" s="38"/>
      <c r="O1182" s="68"/>
      <c r="P1182" s="73"/>
      <c r="Q1182" s="74"/>
      <c r="R1182" s="69"/>
    </row>
    <row r="1183" spans="1:18" s="149" customFormat="1" ht="27" customHeight="1" x14ac:dyDescent="0.25">
      <c r="A1183" s="140" t="s">
        <v>19</v>
      </c>
      <c r="B1183" s="24"/>
      <c r="C1183" s="141" t="s">
        <v>297</v>
      </c>
      <c r="D1183" s="141" t="s">
        <v>298</v>
      </c>
      <c r="E1183" s="141" t="s">
        <v>20</v>
      </c>
      <c r="F1183" s="141">
        <v>2743</v>
      </c>
      <c r="G1183" s="259">
        <f>F1183*$G$4</f>
        <v>137.15</v>
      </c>
      <c r="H1183" s="259">
        <f>G1183-I1183</f>
        <v>133.03550000000001</v>
      </c>
      <c r="I1183" s="259">
        <f>G1183*$I$4</f>
        <v>4.1144999999999996</v>
      </c>
      <c r="J1183" s="141">
        <v>0</v>
      </c>
      <c r="K1183" s="259">
        <f>J1183*$K$4</f>
        <v>0</v>
      </c>
      <c r="L1183" s="259">
        <f>K1183-M1183</f>
        <v>0</v>
      </c>
      <c r="M1183" s="260">
        <f>K1183*$M$4</f>
        <v>0</v>
      </c>
      <c r="N1183" s="141"/>
      <c r="O1183" s="261"/>
      <c r="P1183" s="262">
        <f>Q1183</f>
        <v>133.03550000000001</v>
      </c>
      <c r="Q1183" s="262">
        <f>IF($J1183&gt;500000,(500000*0.2)-($I1183+$M1183),IF($J1183+$F1183&gt;500000,($J1183*0.2)+((500000-$J1183)*0.05)-($I1183+$M1183),IF($J1183+$F1183&lt;500000,(($J1183*0.2)+($F1183*0.05))-($I1183+$M1183),"n/a")))</f>
        <v>133.03550000000001</v>
      </c>
      <c r="R1183" s="34">
        <f>SUM(Q1183-H1183-L1183)</f>
        <v>0</v>
      </c>
    </row>
    <row r="1184" spans="1:18" s="149" customFormat="1" ht="27" customHeight="1" x14ac:dyDescent="0.25">
      <c r="A1184" s="140" t="s">
        <v>21</v>
      </c>
      <c r="B1184" s="77"/>
      <c r="C1184" s="141" t="s">
        <v>297</v>
      </c>
      <c r="D1184" s="141" t="s">
        <v>298</v>
      </c>
      <c r="E1184" s="141" t="s">
        <v>20</v>
      </c>
      <c r="F1184" s="141">
        <v>2860</v>
      </c>
      <c r="G1184" s="259">
        <f>F1184*$G$4</f>
        <v>143</v>
      </c>
      <c r="H1184" s="259">
        <f>G1184-I1184</f>
        <v>138.71</v>
      </c>
      <c r="I1184" s="259">
        <f>G1184*$I$4</f>
        <v>4.29</v>
      </c>
      <c r="J1184" s="141">
        <v>0</v>
      </c>
      <c r="K1184" s="259">
        <f>J1184*$K$4</f>
        <v>0</v>
      </c>
      <c r="L1184" s="259">
        <f>K1184-M1184</f>
        <v>0</v>
      </c>
      <c r="M1184" s="260">
        <f>K1184*$M$4</f>
        <v>0</v>
      </c>
      <c r="N1184" s="141"/>
      <c r="O1184" s="261"/>
      <c r="P1184" s="262">
        <v>0</v>
      </c>
      <c r="Q1184" s="262">
        <v>0</v>
      </c>
      <c r="R1184" s="78">
        <f>SUM(Q1184-H1184-L1184)</f>
        <v>-138.71</v>
      </c>
    </row>
    <row r="1185" spans="1:18" s="112" customFormat="1" ht="27" customHeight="1" thickBot="1" x14ac:dyDescent="0.25">
      <c r="A1185" s="86" t="s">
        <v>22</v>
      </c>
      <c r="B1185" s="24"/>
      <c r="C1185" s="114" t="s">
        <v>297</v>
      </c>
      <c r="D1185" s="114" t="s">
        <v>298</v>
      </c>
      <c r="E1185" s="109" t="s">
        <v>20</v>
      </c>
      <c r="F1185" s="109">
        <v>0</v>
      </c>
      <c r="G1185" s="110">
        <f>F1185*$G$4</f>
        <v>0</v>
      </c>
      <c r="H1185" s="110">
        <f>G1185-I1185</f>
        <v>0</v>
      </c>
      <c r="I1185" s="110">
        <f>G1185*$I$4</f>
        <v>0</v>
      </c>
      <c r="J1185" s="109">
        <v>0</v>
      </c>
      <c r="K1185" s="110">
        <f>J1185*$K$4</f>
        <v>0</v>
      </c>
      <c r="L1185" s="110">
        <f>K1185-M1185</f>
        <v>0</v>
      </c>
      <c r="M1185" s="111">
        <f>K1185*$M$4</f>
        <v>0</v>
      </c>
      <c r="N1185" s="109"/>
      <c r="O1185" s="123"/>
      <c r="P1185" s="212">
        <v>0</v>
      </c>
      <c r="Q1185" s="212">
        <v>0</v>
      </c>
      <c r="R1185" s="34">
        <f>SUM(Q1185-H1185-L1185)</f>
        <v>0</v>
      </c>
    </row>
    <row r="1186" spans="1:18" s="112" customFormat="1" ht="27" customHeight="1" thickBot="1" x14ac:dyDescent="0.25">
      <c r="A1186" s="233" t="s">
        <v>23</v>
      </c>
      <c r="B1186" s="58"/>
      <c r="C1186" s="234" t="s">
        <v>297</v>
      </c>
      <c r="D1186" s="234" t="s">
        <v>298</v>
      </c>
      <c r="E1186" s="153" t="s">
        <v>20</v>
      </c>
      <c r="F1186" s="153">
        <v>0</v>
      </c>
      <c r="G1186" s="145">
        <f>F1186*$G$4</f>
        <v>0</v>
      </c>
      <c r="H1186" s="145">
        <f>G1186-I1186</f>
        <v>0</v>
      </c>
      <c r="I1186" s="145">
        <f>G1186*$I$4</f>
        <v>0</v>
      </c>
      <c r="J1186" s="153">
        <v>0</v>
      </c>
      <c r="K1186" s="145">
        <f>J1186*$K$4</f>
        <v>0</v>
      </c>
      <c r="L1186" s="145">
        <f>K1186-M1186</f>
        <v>0</v>
      </c>
      <c r="M1186" s="154">
        <f>K1186*$M$4</f>
        <v>0</v>
      </c>
      <c r="N1186" s="109"/>
      <c r="O1186" s="155"/>
      <c r="P1186" s="252">
        <v>0</v>
      </c>
      <c r="Q1186" s="252">
        <v>0</v>
      </c>
      <c r="R1186" s="65">
        <f>SUM(Q1186-H1186-L1186)</f>
        <v>0</v>
      </c>
    </row>
    <row r="1187" spans="1:18" s="112" customFormat="1" ht="27" customHeight="1" x14ac:dyDescent="0.2">
      <c r="A1187" s="151" t="s">
        <v>24</v>
      </c>
      <c r="B1187" s="22"/>
      <c r="C1187" s="151" t="s">
        <v>297</v>
      </c>
      <c r="D1187" s="151" t="s">
        <v>298</v>
      </c>
      <c r="E1187" s="151"/>
      <c r="F1187" s="156">
        <f t="shared" ref="F1187:M1187" si="242">SUM(F1183:F1186)</f>
        <v>5603</v>
      </c>
      <c r="G1187" s="157">
        <f t="shared" si="242"/>
        <v>280.14999999999998</v>
      </c>
      <c r="H1187" s="157">
        <f t="shared" si="242"/>
        <v>271.74549999999999</v>
      </c>
      <c r="I1187" s="157">
        <f t="shared" si="242"/>
        <v>8.4044999999999987</v>
      </c>
      <c r="J1187" s="156">
        <f t="shared" si="242"/>
        <v>0</v>
      </c>
      <c r="K1187" s="157">
        <f t="shared" si="242"/>
        <v>0</v>
      </c>
      <c r="L1187" s="157">
        <f t="shared" si="242"/>
        <v>0</v>
      </c>
      <c r="M1187" s="158">
        <f t="shared" si="242"/>
        <v>0</v>
      </c>
      <c r="N1187" s="120"/>
      <c r="O1187" s="159"/>
      <c r="P1187" s="157">
        <f>SUM(P1183:P1186)</f>
        <v>133.03550000000001</v>
      </c>
      <c r="Q1187" s="157"/>
      <c r="R1187" s="23">
        <f ca="1">SUM(R1184:R1188)</f>
        <v>399.10650000000004</v>
      </c>
    </row>
    <row r="1188" spans="1:18" s="28" customFormat="1" ht="3.75" customHeight="1" x14ac:dyDescent="0.2">
      <c r="A1188" s="35"/>
      <c r="B1188" s="31"/>
      <c r="C1188" s="36"/>
      <c r="D1188" s="36"/>
      <c r="E1188" s="36"/>
      <c r="F1188" s="36"/>
      <c r="G1188" s="37"/>
      <c r="H1188" s="37"/>
      <c r="I1188" s="37"/>
      <c r="J1188" s="36"/>
      <c r="K1188" s="37"/>
      <c r="L1188" s="37"/>
      <c r="M1188" s="37"/>
      <c r="N1188" s="38"/>
      <c r="O1188" s="35"/>
      <c r="P1188" s="39"/>
      <c r="Q1188" s="40"/>
    </row>
    <row r="1189" spans="1:18" s="149" customFormat="1" ht="27" customHeight="1" x14ac:dyDescent="0.25">
      <c r="A1189" s="140" t="s">
        <v>19</v>
      </c>
      <c r="B1189" s="77"/>
      <c r="C1189" s="141" t="s">
        <v>299</v>
      </c>
      <c r="D1189" s="141" t="s">
        <v>300</v>
      </c>
      <c r="E1189" s="141" t="s">
        <v>20</v>
      </c>
      <c r="F1189" s="141">
        <v>160</v>
      </c>
      <c r="G1189" s="259">
        <f>F1189*$G$4</f>
        <v>8</v>
      </c>
      <c r="H1189" s="259">
        <f>G1189-I1189</f>
        <v>7.76</v>
      </c>
      <c r="I1189" s="259">
        <f>G1189*$I$4</f>
        <v>0.24</v>
      </c>
      <c r="J1189" s="141">
        <v>1500</v>
      </c>
      <c r="K1189" s="259">
        <f>J1189*$K$4</f>
        <v>300</v>
      </c>
      <c r="L1189" s="259">
        <f>K1189-M1189</f>
        <v>291</v>
      </c>
      <c r="M1189" s="260">
        <f>K1189*$M$4</f>
        <v>9</v>
      </c>
      <c r="N1189" s="141"/>
      <c r="P1189" s="262">
        <f>Q1189</f>
        <v>298.76</v>
      </c>
      <c r="Q1189" s="262">
        <f>IF($J1189&gt;500000,(500000*0.2)-($I1189+$M1189),IF($J1189+$F1189&gt;500000,($J1189*0.2)+((500000-$J1189)*0.05)-($I1189+$M1189),IF($J1189+$F1189&lt;500000,(($J1189*0.2)+($F1189*0.05))-($I1189+$M1189),"n/a")))</f>
        <v>298.76</v>
      </c>
      <c r="R1189" s="78">
        <f>SUM(Q1189-H1189-L1189)</f>
        <v>0</v>
      </c>
    </row>
    <row r="1190" spans="1:18" s="149" customFormat="1" ht="27" customHeight="1" x14ac:dyDescent="0.25">
      <c r="A1190" s="140" t="s">
        <v>21</v>
      </c>
      <c r="B1190" s="77"/>
      <c r="C1190" s="141" t="s">
        <v>299</v>
      </c>
      <c r="D1190" s="141" t="s">
        <v>300</v>
      </c>
      <c r="E1190" s="141" t="s">
        <v>20</v>
      </c>
      <c r="F1190" s="141">
        <v>160</v>
      </c>
      <c r="G1190" s="259">
        <f>F1190*$G$4</f>
        <v>8</v>
      </c>
      <c r="H1190" s="259">
        <f>G1190-I1190</f>
        <v>7.76</v>
      </c>
      <c r="I1190" s="259">
        <f>G1190*$I$4</f>
        <v>0.24</v>
      </c>
      <c r="J1190" s="141">
        <v>2400</v>
      </c>
      <c r="K1190" s="259">
        <f>J1190*$K$4</f>
        <v>480</v>
      </c>
      <c r="L1190" s="259">
        <f>K1190-M1190</f>
        <v>465.6</v>
      </c>
      <c r="M1190" s="260">
        <f>K1190*$M$4</f>
        <v>14.399999999999999</v>
      </c>
      <c r="N1190" s="141"/>
      <c r="O1190" s="261"/>
      <c r="P1190" s="262">
        <f>Q1190-Q1189</f>
        <v>473.36</v>
      </c>
      <c r="Q1190" s="262">
        <f>IF(SUM($J1189:$J1190)&gt;500000,(500000*0.2)-((SUM($I1189:$I1190)+SUM($M1189:$M1190))),IF(SUM($J1189:$J1190)+SUM($F1189:$F1190)&gt;500000,(SUM($J1189:$J1190)*0.2)+((500000-SUM($J1189:$J1190))*0.05)-(SUM($I1189:$I1190)+SUM($M1189:$M1190)),IF(SUM($J1189:$J1190)+SUM($F1189:$F1190)&lt;500000,((SUM($J1189:$J1190)*0.2)+(SUM($F1189:$F1190)*0.05))-(SUM($I1189:$I1190)+SUM($M1189:$M1190)),"n/a")))</f>
        <v>772.12</v>
      </c>
      <c r="R1190" s="78">
        <f>SUM(Q1190-H1190-L1190)</f>
        <v>298.76</v>
      </c>
    </row>
    <row r="1191" spans="1:18" s="112" customFormat="1" ht="27" customHeight="1" thickBot="1" x14ac:dyDescent="0.25">
      <c r="A1191" s="86" t="s">
        <v>22</v>
      </c>
      <c r="B1191" s="24"/>
      <c r="C1191" s="114" t="s">
        <v>299</v>
      </c>
      <c r="D1191" s="114" t="s">
        <v>300</v>
      </c>
      <c r="E1191" s="109" t="s">
        <v>20</v>
      </c>
      <c r="F1191" s="109">
        <v>0</v>
      </c>
      <c r="G1191" s="110">
        <f>F1191*$G$4</f>
        <v>0</v>
      </c>
      <c r="H1191" s="110">
        <f>G1191-I1191</f>
        <v>0</v>
      </c>
      <c r="I1191" s="110">
        <f>G1191*$I$4</f>
        <v>0</v>
      </c>
      <c r="J1191" s="109">
        <v>0</v>
      </c>
      <c r="K1191" s="110">
        <f>J1191*$K$4</f>
        <v>0</v>
      </c>
      <c r="L1191" s="110">
        <f>K1191-M1191</f>
        <v>0</v>
      </c>
      <c r="M1191" s="111">
        <f>K1191*$M$4</f>
        <v>0</v>
      </c>
      <c r="N1191" s="109"/>
      <c r="O1191" s="123"/>
      <c r="P1191" s="212">
        <f>Q1191-Q1190</f>
        <v>0</v>
      </c>
      <c r="Q1191" s="212">
        <f>IF(SUM($J1189:$J1191)&gt;500000,(500000*0.2)-((SUM($I1189:$I1191)+SUM($M1189:$M1191))),IF(SUM($J1189:$J1191)+SUM($F1189:$F1191)&gt;500000,(SUM($J1189:$J1191)*0.2)+((500000-SUM($J1189:$J1191))*0.05)-(SUM($I1189:$I1191)+SUM($M1189:$M1191)),IF(SUM($J1189:$J1191)+SUM($F1189:$F1191)&lt;500000,((SUM($J1189:$J1191)*0.2)+(SUM($F1189:$F1191)*0.05))-(SUM($I1189:$I1191)+SUM($M1189:$M1191)),"n/a")))</f>
        <v>772.12</v>
      </c>
      <c r="R1191" s="34">
        <f>SUM(Q1191-H1191-L1191)</f>
        <v>772.12</v>
      </c>
    </row>
    <row r="1192" spans="1:18" s="112" customFormat="1" ht="27" customHeight="1" thickBot="1" x14ac:dyDescent="0.3">
      <c r="A1192" s="233" t="s">
        <v>23</v>
      </c>
      <c r="B1192" s="59"/>
      <c r="C1192" s="234" t="s">
        <v>299</v>
      </c>
      <c r="D1192" s="234" t="s">
        <v>300</v>
      </c>
      <c r="E1192" s="153" t="s">
        <v>20</v>
      </c>
      <c r="F1192" s="153">
        <v>0</v>
      </c>
      <c r="G1192" s="145">
        <f>F1192*$G$4</f>
        <v>0</v>
      </c>
      <c r="H1192" s="145">
        <f>G1192-I1192</f>
        <v>0</v>
      </c>
      <c r="I1192" s="145">
        <f>G1192*$I$4</f>
        <v>0</v>
      </c>
      <c r="J1192" s="153">
        <v>0</v>
      </c>
      <c r="K1192" s="145">
        <f>J1192*$K$4</f>
        <v>0</v>
      </c>
      <c r="L1192" s="145">
        <f>K1192-M1192</f>
        <v>0</v>
      </c>
      <c r="M1192" s="154">
        <f>K1192*$M$4</f>
        <v>0</v>
      </c>
      <c r="N1192" s="109"/>
      <c r="O1192" s="155"/>
      <c r="P1192" s="252">
        <f>Q1192-Q1191</f>
        <v>0</v>
      </c>
      <c r="Q1192" s="252">
        <f>IF(SUM($J1189:$J1192)&gt;500000,(500000*0.2)-((SUM($I1189:$I1192)+SUM($M1189:$M1192))),IF(SUM($J1189:$J1192)+SUM($F1189:$F1192)&gt;500000,(SUM($J1189:$J1192)*0.2)+((500000-SUM($J1189:$J1192))*0.05)-(SUM($I1189:$I1192)+SUM($M1189:$M1192)),IF(SUM($J1189:$J1192)+SUM($F1189:$F1192)&lt;500000,((SUM($J1189:$J1192)*0.2)+(SUM($F1189:$F1192)*0.05))-(SUM($I1189:$I1192)+SUM($M1189:$M1192)),"n/a")))</f>
        <v>772.12</v>
      </c>
      <c r="R1192" s="66">
        <f>SUM(Q1192-H1192-L1192)</f>
        <v>772.12</v>
      </c>
    </row>
    <row r="1193" spans="1:18" s="112" customFormat="1" ht="27" customHeight="1" x14ac:dyDescent="0.2">
      <c r="A1193" s="151" t="s">
        <v>24</v>
      </c>
      <c r="B1193" s="22"/>
      <c r="C1193" s="151" t="s">
        <v>299</v>
      </c>
      <c r="D1193" s="151" t="s">
        <v>300</v>
      </c>
      <c r="E1193" s="151"/>
      <c r="F1193" s="156">
        <f t="shared" ref="F1193:M1193" si="243">SUM(F1189:F1192)</f>
        <v>320</v>
      </c>
      <c r="G1193" s="157">
        <f t="shared" si="243"/>
        <v>16</v>
      </c>
      <c r="H1193" s="157">
        <f t="shared" si="243"/>
        <v>15.52</v>
      </c>
      <c r="I1193" s="157">
        <f t="shared" si="243"/>
        <v>0.48</v>
      </c>
      <c r="J1193" s="156">
        <f t="shared" si="243"/>
        <v>3900</v>
      </c>
      <c r="K1193" s="157">
        <f t="shared" si="243"/>
        <v>780</v>
      </c>
      <c r="L1193" s="157">
        <f t="shared" si="243"/>
        <v>756.6</v>
      </c>
      <c r="M1193" s="158">
        <f t="shared" si="243"/>
        <v>23.4</v>
      </c>
      <c r="N1193" s="120"/>
      <c r="O1193" s="159"/>
      <c r="P1193" s="157">
        <f>SUM(P1189:P1192)</f>
        <v>772.12</v>
      </c>
      <c r="Q1193" s="157"/>
      <c r="R1193" s="23">
        <f ca="1">SUM(R1190:R1194)</f>
        <v>0</v>
      </c>
    </row>
    <row r="1194" spans="1:18" s="28" customFormat="1" ht="3.75" customHeight="1" x14ac:dyDescent="0.2">
      <c r="A1194" s="68"/>
      <c r="B1194" s="60"/>
      <c r="C1194" s="70"/>
      <c r="D1194" s="70"/>
      <c r="E1194" s="70"/>
      <c r="F1194" s="70"/>
      <c r="G1194" s="71"/>
      <c r="H1194" s="71"/>
      <c r="I1194" s="71"/>
      <c r="J1194" s="70"/>
      <c r="K1194" s="71"/>
      <c r="L1194" s="71"/>
      <c r="M1194" s="71"/>
      <c r="N1194" s="38"/>
      <c r="O1194" s="35"/>
      <c r="P1194" s="73"/>
      <c r="Q1194" s="74"/>
      <c r="R1194" s="69"/>
    </row>
    <row r="1195" spans="1:18" s="149" customFormat="1" ht="27" customHeight="1" x14ac:dyDescent="0.25">
      <c r="A1195" s="140" t="s">
        <v>19</v>
      </c>
      <c r="B1195" s="77"/>
      <c r="C1195" s="141" t="s">
        <v>301</v>
      </c>
      <c r="D1195" s="141" t="s">
        <v>302</v>
      </c>
      <c r="E1195" s="141" t="s">
        <v>20</v>
      </c>
      <c r="F1195" s="141">
        <v>50575</v>
      </c>
      <c r="G1195" s="259">
        <f>F1195*$G$4</f>
        <v>2528.75</v>
      </c>
      <c r="H1195" s="259">
        <f>G1195-I1195</f>
        <v>2452.8874999999998</v>
      </c>
      <c r="I1195" s="259">
        <f>G1195*$I$4</f>
        <v>75.862499999999997</v>
      </c>
      <c r="J1195" s="141">
        <v>1689</v>
      </c>
      <c r="K1195" s="259">
        <f>J1195*$K$4</f>
        <v>337.8</v>
      </c>
      <c r="L1195" s="259">
        <f>K1195-M1195</f>
        <v>327.666</v>
      </c>
      <c r="M1195" s="260">
        <f>K1195*$M$4</f>
        <v>10.134</v>
      </c>
      <c r="N1195" s="141"/>
      <c r="O1195" s="261"/>
      <c r="P1195" s="262">
        <f>Q1195</f>
        <v>2780.5535</v>
      </c>
      <c r="Q1195" s="262">
        <f>IF($J1195&gt;500000,(500000*0.2)-($I1195+$M1195),IF($J1195+$F1195&gt;500000,($J1195*0.2)+((500000-$J1195)*0.05)-($I1195+$M1195),IF($J1195+$F1195&lt;500000,(($J1195*0.2)+($F1195*0.05))-($I1195+$M1195),"n/a")))</f>
        <v>2780.5535</v>
      </c>
      <c r="R1195" s="78">
        <f>SUM(Q1195-H1195-L1195)</f>
        <v>1.7053025658242404E-13</v>
      </c>
    </row>
    <row r="1196" spans="1:18" s="149" customFormat="1" ht="27" customHeight="1" x14ac:dyDescent="0.25">
      <c r="A1196" s="140" t="s">
        <v>21</v>
      </c>
      <c r="B1196" s="77"/>
      <c r="C1196" s="141" t="s">
        <v>301</v>
      </c>
      <c r="D1196" s="141" t="s">
        <v>302</v>
      </c>
      <c r="E1196" s="141" t="s">
        <v>20</v>
      </c>
      <c r="F1196" s="141">
        <v>545</v>
      </c>
      <c r="G1196" s="259">
        <f>F1196*$G$4</f>
        <v>27.25</v>
      </c>
      <c r="H1196" s="259">
        <f>G1196-I1196</f>
        <v>26.432500000000001</v>
      </c>
      <c r="I1196" s="259">
        <f>G1196*$I$4</f>
        <v>0.8175</v>
      </c>
      <c r="J1196" s="141">
        <v>2436</v>
      </c>
      <c r="K1196" s="259">
        <f>J1196*$K$4</f>
        <v>487.20000000000005</v>
      </c>
      <c r="L1196" s="259">
        <f>K1196-M1196</f>
        <v>472.58400000000006</v>
      </c>
      <c r="M1196" s="260">
        <f>K1196*$M$4</f>
        <v>14.616000000000001</v>
      </c>
      <c r="N1196" s="141"/>
      <c r="O1196" s="261"/>
      <c r="P1196" s="262">
        <f>Q1196-Q1195</f>
        <v>499.01650000000018</v>
      </c>
      <c r="Q1196" s="262">
        <f>IF(SUM($J1195:$J1196)&gt;500000,(500000*0.2)-((SUM($I1195:$I1196)+SUM($M1195:$M1196))),IF(SUM($J1195:$J1196)+SUM($F1195:$F1196)&gt;500000,(SUM($J1195:$J1196)*0.2)+((500000-SUM($J1195:$J1196))*0.05)-(SUM($I1195:$I1196)+SUM($M1195:$M1196)),IF(SUM($J1195:$J1196)+SUM($F1195:$F1196)&lt;500000,((SUM($J1195:$J1196)*0.2)+(SUM($F1195:$F1196)*0.05))-(SUM($I1195:$I1196)+SUM($M1195:$M1196)),"n/a")))</f>
        <v>3279.57</v>
      </c>
      <c r="R1196" s="78">
        <f>SUM(Q1196-H1196-L1196)</f>
        <v>2780.5535</v>
      </c>
    </row>
    <row r="1197" spans="1:18" s="112" customFormat="1" ht="27" customHeight="1" thickBot="1" x14ac:dyDescent="0.25">
      <c r="A1197" s="86" t="s">
        <v>22</v>
      </c>
      <c r="B1197" s="24"/>
      <c r="C1197" s="114" t="s">
        <v>301</v>
      </c>
      <c r="D1197" s="114" t="s">
        <v>302</v>
      </c>
      <c r="E1197" s="109" t="s">
        <v>20</v>
      </c>
      <c r="F1197" s="109">
        <v>0</v>
      </c>
      <c r="G1197" s="110">
        <f>F1197*$G$4</f>
        <v>0</v>
      </c>
      <c r="H1197" s="110">
        <f>G1197-I1197</f>
        <v>0</v>
      </c>
      <c r="I1197" s="110">
        <f>G1197*$I$4</f>
        <v>0</v>
      </c>
      <c r="J1197" s="109">
        <v>0</v>
      </c>
      <c r="K1197" s="110">
        <f>J1197*$K$4</f>
        <v>0</v>
      </c>
      <c r="L1197" s="110">
        <f>K1197-M1197</f>
        <v>0</v>
      </c>
      <c r="M1197" s="111">
        <f>K1197*$M$4</f>
        <v>0</v>
      </c>
      <c r="N1197" s="109"/>
      <c r="O1197" s="123"/>
      <c r="P1197" s="212">
        <f>Q1197-Q1196</f>
        <v>0</v>
      </c>
      <c r="Q1197" s="212">
        <f>IF(SUM($J1195:$J1197)&gt;500000,(500000*0.2)-((SUM($I1195:$I1197)+SUM($M1195:$M1197))),IF(SUM($J1195:$J1197)+SUM($F1195:$F1197)&gt;500000,(SUM($J1195:$J1197)*0.2)+((500000-SUM($J1195:$J1197))*0.05)-(SUM($I1195:$I1197)+SUM($M1195:$M1197)),IF(SUM($J1195:$J1197)+SUM($F1195:$F1197)&lt;500000,((SUM($J1195:$J1197)*0.2)+(SUM($F1195:$F1197)*0.05))-(SUM($I1195:$I1197)+SUM($M1195:$M1197)),"n/a")))</f>
        <v>3279.57</v>
      </c>
      <c r="R1197" s="34">
        <f>SUM(Q1197-H1197-L1197)</f>
        <v>3279.57</v>
      </c>
    </row>
    <row r="1198" spans="1:18" s="112" customFormat="1" ht="27" customHeight="1" thickBot="1" x14ac:dyDescent="0.25">
      <c r="A1198" s="233" t="s">
        <v>23</v>
      </c>
      <c r="B1198" s="58"/>
      <c r="C1198" s="234" t="s">
        <v>301</v>
      </c>
      <c r="D1198" s="234" t="s">
        <v>302</v>
      </c>
      <c r="E1198" s="153" t="s">
        <v>20</v>
      </c>
      <c r="F1198" s="153">
        <v>0</v>
      </c>
      <c r="G1198" s="145">
        <f>F1198*$G$4</f>
        <v>0</v>
      </c>
      <c r="H1198" s="145">
        <f>G1198-I1198</f>
        <v>0</v>
      </c>
      <c r="I1198" s="145">
        <f>G1198*$I$4</f>
        <v>0</v>
      </c>
      <c r="J1198" s="153">
        <v>0</v>
      </c>
      <c r="K1198" s="145">
        <f>J1198*$K$4</f>
        <v>0</v>
      </c>
      <c r="L1198" s="145">
        <f>K1198-M1198</f>
        <v>0</v>
      </c>
      <c r="M1198" s="154">
        <f>K1198*$M$4</f>
        <v>0</v>
      </c>
      <c r="N1198" s="109"/>
      <c r="O1198" s="155"/>
      <c r="P1198" s="252">
        <f>Q1198-Q1197</f>
        <v>0</v>
      </c>
      <c r="Q1198" s="252">
        <f>IF(SUM($J1195:$J1198)&gt;500000,(500000*0.2)-((SUM($I1195:$I1198)+SUM($M1195:$M1198))),IF(SUM($J1195:$J1198)+SUM($F1195:$F1198)&gt;500000,(SUM($J1195:$J1198)*0.2)+((500000-SUM($J1195:$J1198))*0.05)-(SUM($I1195:$I1198)+SUM($M1195:$M1198)),IF(SUM($J1195:$J1198)+SUM($F1195:$F1198)&lt;500000,((SUM($J1195:$J1198)*0.2)+(SUM($F1195:$F1198)*0.05))-(SUM($I1195:$I1198)+SUM($M1195:$M1198)),"n/a")))</f>
        <v>3279.57</v>
      </c>
      <c r="R1198" s="65">
        <f>SUM(Q1198-H1198-L1198)</f>
        <v>3279.57</v>
      </c>
    </row>
    <row r="1199" spans="1:18" ht="27" customHeight="1" x14ac:dyDescent="0.2">
      <c r="A1199" s="151" t="s">
        <v>24</v>
      </c>
      <c r="B1199" s="22"/>
      <c r="C1199" s="151" t="s">
        <v>301</v>
      </c>
      <c r="D1199" s="151" t="s">
        <v>302</v>
      </c>
      <c r="E1199" s="151"/>
      <c r="F1199" s="156">
        <f t="shared" ref="F1199:M1199" si="244">SUM(F1195:F1198)</f>
        <v>51120</v>
      </c>
      <c r="G1199" s="157">
        <f t="shared" si="244"/>
        <v>2556</v>
      </c>
      <c r="H1199" s="157">
        <f t="shared" si="244"/>
        <v>2479.3199999999997</v>
      </c>
      <c r="I1199" s="157">
        <f t="shared" si="244"/>
        <v>76.679999999999993</v>
      </c>
      <c r="J1199" s="156">
        <f t="shared" si="244"/>
        <v>4125</v>
      </c>
      <c r="K1199" s="157">
        <f t="shared" si="244"/>
        <v>825</v>
      </c>
      <c r="L1199" s="157">
        <f t="shared" si="244"/>
        <v>800.25</v>
      </c>
      <c r="M1199" s="158">
        <f t="shared" si="244"/>
        <v>24.75</v>
      </c>
      <c r="N1199" s="120"/>
      <c r="O1199" s="159"/>
      <c r="P1199" s="157">
        <f>SUM(P1195:P1198)</f>
        <v>3279.57</v>
      </c>
      <c r="Q1199" s="157"/>
      <c r="R1199" s="23">
        <f ca="1">SUM(R1196:R1200)</f>
        <v>8341.6605</v>
      </c>
    </row>
    <row r="1200" spans="1:18" s="28" customFormat="1" ht="3.75" customHeight="1" x14ac:dyDescent="0.2">
      <c r="A1200" s="68"/>
      <c r="B1200" s="60"/>
      <c r="C1200" s="70"/>
      <c r="D1200" s="70"/>
      <c r="E1200" s="70"/>
      <c r="F1200" s="70"/>
      <c r="G1200" s="71"/>
      <c r="H1200" s="71"/>
      <c r="I1200" s="71"/>
      <c r="J1200" s="70"/>
      <c r="K1200" s="71"/>
      <c r="L1200" s="71"/>
      <c r="M1200" s="71"/>
      <c r="N1200" s="38"/>
      <c r="O1200" s="35"/>
      <c r="P1200" s="73"/>
      <c r="Q1200" s="74"/>
      <c r="R1200" s="69"/>
    </row>
    <row r="1201" spans="1:18" s="149" customFormat="1" ht="27" customHeight="1" x14ac:dyDescent="0.25">
      <c r="A1201" s="140" t="s">
        <v>19</v>
      </c>
      <c r="B1201" s="77"/>
      <c r="C1201" s="141" t="s">
        <v>301</v>
      </c>
      <c r="D1201" s="141" t="s">
        <v>304</v>
      </c>
      <c r="E1201" s="141" t="s">
        <v>20</v>
      </c>
      <c r="F1201" s="141">
        <v>1505</v>
      </c>
      <c r="G1201" s="259">
        <f>F1201*$G$4</f>
        <v>75.25</v>
      </c>
      <c r="H1201" s="259">
        <f>G1201-I1201</f>
        <v>72.992500000000007</v>
      </c>
      <c r="I1201" s="259">
        <f>G1201*$I$4</f>
        <v>2.2574999999999998</v>
      </c>
      <c r="J1201" s="141">
        <v>45062</v>
      </c>
      <c r="K1201" s="259">
        <f>J1201*$K$4</f>
        <v>9012.4</v>
      </c>
      <c r="L1201" s="259">
        <f>K1201-M1201</f>
        <v>8742.0280000000002</v>
      </c>
      <c r="M1201" s="260">
        <f>K1201*$M$4</f>
        <v>270.37199999999996</v>
      </c>
      <c r="N1201" s="141"/>
      <c r="P1201" s="262">
        <f>Q1201</f>
        <v>8815.0205000000005</v>
      </c>
      <c r="Q1201" s="262">
        <f>IF($J1201&gt;500000,(500000*0.2)-($I1201+$M1201),IF($J1201+$F1201&gt;500000,($J1201*0.2)+((500000-$J1201)*0.05)-($I1201+$M1201),IF($J1201+$F1201&lt;500000,(($J1201*0.2)+($F1201*0.05))-($I1201+$M1201),"n/a")))</f>
        <v>8815.0205000000005</v>
      </c>
      <c r="R1201" s="78">
        <f>SUM(Q1201-H1201-L1201)</f>
        <v>0</v>
      </c>
    </row>
    <row r="1202" spans="1:18" s="149" customFormat="1" ht="27" customHeight="1" x14ac:dyDescent="0.25">
      <c r="A1202" s="140" t="s">
        <v>21</v>
      </c>
      <c r="B1202" s="77"/>
      <c r="C1202" s="141" t="s">
        <v>301</v>
      </c>
      <c r="D1202" s="141" t="s">
        <v>304</v>
      </c>
      <c r="E1202" s="141" t="s">
        <v>20</v>
      </c>
      <c r="F1202" s="141">
        <v>365</v>
      </c>
      <c r="G1202" s="259">
        <f>F1202*$G$4</f>
        <v>18.25</v>
      </c>
      <c r="H1202" s="259">
        <f>G1202-I1202</f>
        <v>17.702500000000001</v>
      </c>
      <c r="I1202" s="259">
        <f>G1202*$I$4</f>
        <v>0.54749999999999999</v>
      </c>
      <c r="J1202" s="141">
        <v>1631</v>
      </c>
      <c r="K1202" s="259">
        <f>J1202*$K$4</f>
        <v>326.20000000000005</v>
      </c>
      <c r="L1202" s="259">
        <f>K1202-M1202</f>
        <v>316.41400000000004</v>
      </c>
      <c r="M1202" s="260">
        <f>K1202*$M$4</f>
        <v>9.7860000000000014</v>
      </c>
      <c r="N1202" s="141"/>
      <c r="O1202" s="261"/>
      <c r="P1202" s="262">
        <f>Q1202-Q1201</f>
        <v>334.11650000000009</v>
      </c>
      <c r="Q1202" s="262">
        <f>IF(SUM($J1201:$J1202)&gt;500000,(500000*0.2)-((SUM($I1201:$I1202)+SUM($M1201:$M1202))),IF(SUM($J1201:$J1202)+SUM($F1201:$F1202)&gt;500000,(SUM($J1201:$J1202)*0.2)+((500000-SUM($J1201:$J1202))*0.05)-(SUM($I1201:$I1202)+SUM($M1201:$M1202)),IF(SUM($J1201:$J1202)+SUM($F1201:$F1202)&lt;500000,((SUM($J1201:$J1202)*0.2)+(SUM($F1201:$F1202)*0.05))-(SUM($I1201:$I1202)+SUM($M1201:$M1202)),"n/a")))</f>
        <v>9149.1370000000006</v>
      </c>
      <c r="R1202" s="78">
        <f>SUM(Q1202-H1202-L1202)</f>
        <v>8815.0205000000005</v>
      </c>
    </row>
    <row r="1203" spans="1:18" ht="27" customHeight="1" thickBot="1" x14ac:dyDescent="0.25">
      <c r="A1203" s="86" t="s">
        <v>22</v>
      </c>
      <c r="B1203" s="24"/>
      <c r="C1203" s="114" t="s">
        <v>301</v>
      </c>
      <c r="D1203" s="114" t="s">
        <v>304</v>
      </c>
      <c r="E1203" s="109" t="s">
        <v>20</v>
      </c>
      <c r="F1203" s="109">
        <v>0</v>
      </c>
      <c r="G1203" s="110">
        <f>F1203*$G$4</f>
        <v>0</v>
      </c>
      <c r="H1203" s="110">
        <f>G1203-I1203</f>
        <v>0</v>
      </c>
      <c r="I1203" s="110">
        <f>G1203*$I$4</f>
        <v>0</v>
      </c>
      <c r="J1203" s="109">
        <v>0</v>
      </c>
      <c r="K1203" s="110">
        <f>J1203*$K$4</f>
        <v>0</v>
      </c>
      <c r="L1203" s="110">
        <f>K1203-M1203</f>
        <v>0</v>
      </c>
      <c r="M1203" s="111">
        <f>K1203*$M$4</f>
        <v>0</v>
      </c>
      <c r="N1203" s="109"/>
      <c r="O1203" s="123"/>
      <c r="P1203" s="212">
        <f>Q1203-Q1202</f>
        <v>0</v>
      </c>
      <c r="Q1203" s="212">
        <f>IF(SUM($J1201:$J1203)&gt;500000,(500000*0.2)-((SUM($I1201:$I1203)+SUM($M1201:$M1203))),IF(SUM($J1201:$J1203)+SUM($F1201:$F1203)&gt;500000,(SUM($J1201:$J1203)*0.2)+((500000-SUM($J1201:$J1203))*0.05)-(SUM($I1201:$I1203)+SUM($M1201:$M1203)),IF(SUM($J1201:$J1203)+SUM($F1201:$F1203)&lt;500000,((SUM($J1201:$J1203)*0.2)+(SUM($F1201:$F1203)*0.05))-(SUM($I1201:$I1203)+SUM($M1201:$M1203)),"n/a")))</f>
        <v>9149.1370000000006</v>
      </c>
      <c r="R1203" s="34">
        <f>SUM(Q1203-H1203-L1203)</f>
        <v>9149.1370000000006</v>
      </c>
    </row>
    <row r="1204" spans="1:18" s="112" customFormat="1" ht="27" customHeight="1" thickBot="1" x14ac:dyDescent="0.25">
      <c r="A1204" s="233" t="s">
        <v>23</v>
      </c>
      <c r="B1204" s="58"/>
      <c r="C1204" s="234" t="s">
        <v>301</v>
      </c>
      <c r="D1204" s="234" t="s">
        <v>304</v>
      </c>
      <c r="E1204" s="153" t="s">
        <v>20</v>
      </c>
      <c r="F1204" s="153">
        <v>0</v>
      </c>
      <c r="G1204" s="145">
        <f>F1204*$G$4</f>
        <v>0</v>
      </c>
      <c r="H1204" s="145">
        <f>G1204-I1204</f>
        <v>0</v>
      </c>
      <c r="I1204" s="145">
        <f>G1204*$I$4</f>
        <v>0</v>
      </c>
      <c r="J1204" s="153">
        <v>0</v>
      </c>
      <c r="K1204" s="145">
        <f>J1204*$K$4</f>
        <v>0</v>
      </c>
      <c r="L1204" s="145">
        <f>K1204-M1204</f>
        <v>0</v>
      </c>
      <c r="M1204" s="154">
        <f>K1204*$M$4</f>
        <v>0</v>
      </c>
      <c r="N1204" s="109"/>
      <c r="O1204" s="155"/>
      <c r="P1204" s="252">
        <f>Q1204-Q1203</f>
        <v>0</v>
      </c>
      <c r="Q1204" s="252">
        <f>IF(SUM($J1201:$J1204)&gt;500000,(500000*0.2)-((SUM($I1201:$I1204)+SUM($M1201:$M1204))),IF(SUM($J1201:$J1204)+SUM($F1201:$F1204)&gt;500000,(SUM($J1201:$J1204)*0.2)+((500000-SUM($J1201:$J1204))*0.05)-(SUM($I1201:$I1204)+SUM($M1201:$M1204)),IF(SUM($J1201:$J1204)+SUM($F1201:$F1204)&lt;500000,((SUM($J1201:$J1204)*0.2)+(SUM($F1201:$F1204)*0.05))-(SUM($I1201:$I1204)+SUM($M1201:$M1204)),"n/a")))</f>
        <v>9149.1370000000006</v>
      </c>
      <c r="R1204" s="65">
        <f>SUM(Q1204-H1204-L1204)</f>
        <v>9149.1370000000006</v>
      </c>
    </row>
    <row r="1205" spans="1:18" ht="27" customHeight="1" x14ac:dyDescent="0.2">
      <c r="A1205" s="151" t="s">
        <v>24</v>
      </c>
      <c r="B1205" s="22"/>
      <c r="C1205" s="151" t="s">
        <v>301</v>
      </c>
      <c r="D1205" s="151" t="s">
        <v>304</v>
      </c>
      <c r="E1205" s="151"/>
      <c r="F1205" s="156">
        <f t="shared" ref="F1205:M1205" si="245">SUM(F1201:F1204)</f>
        <v>1870</v>
      </c>
      <c r="G1205" s="157">
        <f t="shared" si="245"/>
        <v>93.5</v>
      </c>
      <c r="H1205" s="157">
        <f t="shared" si="245"/>
        <v>90.695000000000007</v>
      </c>
      <c r="I1205" s="157">
        <f t="shared" si="245"/>
        <v>2.8049999999999997</v>
      </c>
      <c r="J1205" s="156">
        <f t="shared" si="245"/>
        <v>46693</v>
      </c>
      <c r="K1205" s="157">
        <f t="shared" si="245"/>
        <v>9338.6</v>
      </c>
      <c r="L1205" s="157">
        <f t="shared" si="245"/>
        <v>9058.4420000000009</v>
      </c>
      <c r="M1205" s="158">
        <f t="shared" si="245"/>
        <v>280.15799999999996</v>
      </c>
      <c r="N1205" s="120"/>
      <c r="O1205" s="159"/>
      <c r="P1205" s="157">
        <f>SUM(P1201:P1204)</f>
        <v>9149.1370000000006</v>
      </c>
      <c r="Q1205" s="157"/>
      <c r="R1205" s="23">
        <f ca="1">SUM(R1202:R1206)</f>
        <v>26445.061500000003</v>
      </c>
    </row>
    <row r="1206" spans="1:18" s="28" customFormat="1" ht="3.75" customHeight="1" x14ac:dyDescent="0.2">
      <c r="A1206" s="68"/>
      <c r="B1206" s="60"/>
      <c r="C1206" s="70"/>
      <c r="D1206" s="70"/>
      <c r="E1206" s="70"/>
      <c r="F1206" s="70"/>
      <c r="G1206" s="71"/>
      <c r="H1206" s="71"/>
      <c r="I1206" s="71"/>
      <c r="J1206" s="70"/>
      <c r="K1206" s="71"/>
      <c r="L1206" s="71"/>
      <c r="M1206" s="71"/>
      <c r="N1206" s="38"/>
      <c r="O1206" s="35"/>
      <c r="P1206" s="73"/>
      <c r="Q1206" s="74"/>
      <c r="R1206" s="69"/>
    </row>
    <row r="1207" spans="1:18" s="149" customFormat="1" ht="27" customHeight="1" x14ac:dyDescent="0.25">
      <c r="A1207" s="140" t="s">
        <v>19</v>
      </c>
      <c r="B1207" s="77"/>
      <c r="C1207" s="141" t="s">
        <v>301</v>
      </c>
      <c r="D1207" s="141" t="s">
        <v>303</v>
      </c>
      <c r="E1207" s="141" t="s">
        <v>20</v>
      </c>
      <c r="F1207" s="141">
        <v>1905</v>
      </c>
      <c r="G1207" s="259">
        <f>F1207*$G$4</f>
        <v>95.25</v>
      </c>
      <c r="H1207" s="259">
        <f>G1207-I1207</f>
        <v>92.392499999999998</v>
      </c>
      <c r="I1207" s="259">
        <f>G1207*$I$4</f>
        <v>2.8574999999999999</v>
      </c>
      <c r="J1207" s="141">
        <v>57050</v>
      </c>
      <c r="K1207" s="259">
        <f>J1207*$K$4</f>
        <v>11410</v>
      </c>
      <c r="L1207" s="259">
        <f>K1207-M1207</f>
        <v>11067.7</v>
      </c>
      <c r="M1207" s="260">
        <f>K1207*$M$4</f>
        <v>342.3</v>
      </c>
      <c r="N1207" s="141"/>
      <c r="P1207" s="262">
        <f>Q1207</f>
        <v>11160.092500000001</v>
      </c>
      <c r="Q1207" s="262">
        <f>IF($J1207&gt;500000,(500000*0.2)-($I1207+$M1207),IF($J1207+$F1207&gt;500000,($J1207*0.2)+((500000-$J1207)*0.05)-($I1207+$M1207),IF($J1207+$F1207&lt;500000,(($J1207*0.2)+($F1207*0.05))-($I1207+$M1207),"n/a")))</f>
        <v>11160.092500000001</v>
      </c>
      <c r="R1207" s="78">
        <f>SUM(Q1207-H1207-L1207)</f>
        <v>0</v>
      </c>
    </row>
    <row r="1208" spans="1:18" s="149" customFormat="1" ht="27" customHeight="1" x14ac:dyDescent="0.25">
      <c r="A1208" s="140" t="s">
        <v>21</v>
      </c>
      <c r="B1208" s="77"/>
      <c r="C1208" s="141" t="s">
        <v>301</v>
      </c>
      <c r="D1208" s="141" t="s">
        <v>303</v>
      </c>
      <c r="E1208" s="141" t="s">
        <v>20</v>
      </c>
      <c r="F1208" s="141">
        <v>2549</v>
      </c>
      <c r="G1208" s="259">
        <f>F1208*$G$4</f>
        <v>127.45</v>
      </c>
      <c r="H1208" s="259">
        <f>G1208-I1208</f>
        <v>123.62650000000001</v>
      </c>
      <c r="I1208" s="259">
        <f>G1208*$I$4</f>
        <v>3.8235000000000001</v>
      </c>
      <c r="J1208" s="141">
        <v>11398</v>
      </c>
      <c r="K1208" s="259">
        <f>J1208*$K$4</f>
        <v>2279.6</v>
      </c>
      <c r="L1208" s="259">
        <f>K1208-M1208</f>
        <v>2211.212</v>
      </c>
      <c r="M1208" s="260">
        <f>K1208*$M$4</f>
        <v>68.387999999999991</v>
      </c>
      <c r="N1208" s="141"/>
      <c r="O1208" s="261"/>
      <c r="P1208" s="262">
        <f>Q1208-Q1207</f>
        <v>2334.8384999999998</v>
      </c>
      <c r="Q1208" s="262">
        <f>IF(SUM($J1207:$J1208)&gt;500000,(500000*0.2)-((SUM($I1207:$I1208)+SUM($M1207:$M1208))),IF(SUM($J1207:$J1208)+SUM($F1207:$F1208)&gt;500000,(SUM($J1207:$J1208)*0.2)+((500000-SUM($J1207:$J1208))*0.05)-(SUM($I1207:$I1208)+SUM($M1207:$M1208)),IF(SUM($J1207:$J1208)+SUM($F1207:$F1208)&lt;500000,((SUM($J1207:$J1208)*0.2)+(SUM($F1207:$F1208)*0.05))-(SUM($I1207:$I1208)+SUM($M1207:$M1208)),"n/a")))</f>
        <v>13494.931</v>
      </c>
      <c r="R1208" s="78">
        <f>SUM(Q1208-H1208-L1208)</f>
        <v>11160.092500000001</v>
      </c>
    </row>
    <row r="1209" spans="1:18" ht="27" customHeight="1" thickBot="1" x14ac:dyDescent="0.25">
      <c r="A1209" s="86" t="s">
        <v>22</v>
      </c>
      <c r="B1209" s="24"/>
      <c r="C1209" s="114" t="s">
        <v>301</v>
      </c>
      <c r="D1209" s="114" t="s">
        <v>303</v>
      </c>
      <c r="E1209" s="109" t="s">
        <v>20</v>
      </c>
      <c r="F1209" s="109">
        <v>0</v>
      </c>
      <c r="G1209" s="110">
        <f>F1209*$G$4</f>
        <v>0</v>
      </c>
      <c r="H1209" s="110">
        <f>G1209-I1209</f>
        <v>0</v>
      </c>
      <c r="I1209" s="110">
        <f>G1209*$I$4</f>
        <v>0</v>
      </c>
      <c r="J1209" s="109">
        <v>0</v>
      </c>
      <c r="K1209" s="110">
        <f>J1209*$K$4</f>
        <v>0</v>
      </c>
      <c r="L1209" s="110">
        <f>K1209-M1209</f>
        <v>0</v>
      </c>
      <c r="M1209" s="111">
        <f>K1209*$M$4</f>
        <v>0</v>
      </c>
      <c r="N1209" s="109"/>
      <c r="O1209" s="123"/>
      <c r="P1209" s="212">
        <f>Q1209-Q1208</f>
        <v>0</v>
      </c>
      <c r="Q1209" s="212">
        <f>IF(SUM($J1207:$J1209)&gt;500000,(500000*0.2)-((SUM($I1207:$I1209)+SUM($M1207:$M1209))),IF(SUM($J1207:$J1209)+SUM($F1207:$F1209)&gt;500000,(SUM($J1207:$J1209)*0.2)+((500000-SUM($J1207:$J1209))*0.05)-(SUM($I1207:$I1209)+SUM($M1207:$M1209)),IF(SUM($J1207:$J1209)+SUM($F1207:$F1209)&lt;500000,((SUM($J1207:$J1209)*0.2)+(SUM($F1207:$F1209)*0.05))-(SUM($I1207:$I1209)+SUM($M1207:$M1209)),"n/a")))</f>
        <v>13494.931</v>
      </c>
      <c r="R1209" s="34">
        <f>SUM(Q1209-H1209-L1209)</f>
        <v>13494.931</v>
      </c>
    </row>
    <row r="1210" spans="1:18" s="112" customFormat="1" ht="27" customHeight="1" thickBot="1" x14ac:dyDescent="0.25">
      <c r="A1210" s="233" t="s">
        <v>23</v>
      </c>
      <c r="B1210" s="58"/>
      <c r="C1210" s="234" t="s">
        <v>301</v>
      </c>
      <c r="D1210" s="234" t="s">
        <v>303</v>
      </c>
      <c r="E1210" s="153" t="s">
        <v>20</v>
      </c>
      <c r="F1210" s="153">
        <v>0</v>
      </c>
      <c r="G1210" s="145">
        <f>F1210*$G$4</f>
        <v>0</v>
      </c>
      <c r="H1210" s="145">
        <f>G1210-I1210</f>
        <v>0</v>
      </c>
      <c r="I1210" s="145">
        <f>G1210*$I$4</f>
        <v>0</v>
      </c>
      <c r="J1210" s="153">
        <v>0</v>
      </c>
      <c r="K1210" s="145">
        <f>J1210*$K$4</f>
        <v>0</v>
      </c>
      <c r="L1210" s="145">
        <f>K1210-M1210</f>
        <v>0</v>
      </c>
      <c r="M1210" s="154">
        <f>K1210*$M$4</f>
        <v>0</v>
      </c>
      <c r="N1210" s="109"/>
      <c r="O1210" s="155"/>
      <c r="P1210" s="252">
        <f>Q1210-Q1209</f>
        <v>0</v>
      </c>
      <c r="Q1210" s="252">
        <f>IF(SUM($J1207:$J1210)&gt;500000,(500000*0.2)-((SUM($I1207:$I1210)+SUM($M1207:$M1210))),IF(SUM($J1207:$J1210)+SUM($F1207:$F1210)&gt;500000,(SUM($J1207:$J1210)*0.2)+((500000-SUM($J1207:$J1210))*0.05)-(SUM($I1207:$I1210)+SUM($M1207:$M1210)),IF(SUM($J1207:$J1210)+SUM($F1207:$F1210)&lt;500000,((SUM($J1207:$J1210)*0.2)+(SUM($F1207:$F1210)*0.05))-(SUM($I1207:$I1210)+SUM($M1207:$M1210)),"n/a")))</f>
        <v>13494.931</v>
      </c>
      <c r="R1210" s="65">
        <f>SUM(Q1210-H1210-L1210)</f>
        <v>13494.931</v>
      </c>
    </row>
    <row r="1211" spans="1:18" ht="27" customHeight="1" x14ac:dyDescent="0.2">
      <c r="A1211" s="151" t="s">
        <v>24</v>
      </c>
      <c r="B1211" s="22"/>
      <c r="C1211" s="151" t="s">
        <v>301</v>
      </c>
      <c r="D1211" s="151" t="s">
        <v>303</v>
      </c>
      <c r="E1211" s="151"/>
      <c r="F1211" s="156">
        <f t="shared" ref="F1211:M1211" si="246">SUM(F1207:F1210)</f>
        <v>4454</v>
      </c>
      <c r="G1211" s="157">
        <f t="shared" si="246"/>
        <v>222.7</v>
      </c>
      <c r="H1211" s="157">
        <f t="shared" si="246"/>
        <v>216.01900000000001</v>
      </c>
      <c r="I1211" s="157">
        <f t="shared" si="246"/>
        <v>6.681</v>
      </c>
      <c r="J1211" s="156">
        <f t="shared" si="246"/>
        <v>68448</v>
      </c>
      <c r="K1211" s="157">
        <f t="shared" si="246"/>
        <v>13689.6</v>
      </c>
      <c r="L1211" s="157">
        <f t="shared" si="246"/>
        <v>13278.912</v>
      </c>
      <c r="M1211" s="158">
        <f t="shared" si="246"/>
        <v>410.68799999999999</v>
      </c>
      <c r="N1211" s="120"/>
      <c r="O1211" s="159"/>
      <c r="P1211" s="157">
        <f>SUM(P1207:P1210)</f>
        <v>13494.931</v>
      </c>
      <c r="Q1211" s="157"/>
      <c r="R1211" s="23">
        <f ca="1">SUM(R1208:R1212)</f>
        <v>33480.277500000004</v>
      </c>
    </row>
    <row r="1212" spans="1:18" s="28" customFormat="1" ht="3.75" customHeight="1" x14ac:dyDescent="0.2">
      <c r="A1212" s="68"/>
      <c r="B1212" s="60"/>
      <c r="C1212" s="70"/>
      <c r="D1212" s="70"/>
      <c r="E1212" s="70"/>
      <c r="F1212" s="70"/>
      <c r="G1212" s="71"/>
      <c r="H1212" s="71"/>
      <c r="I1212" s="71"/>
      <c r="J1212" s="70"/>
      <c r="K1212" s="71"/>
      <c r="L1212" s="71"/>
      <c r="M1212" s="71"/>
      <c r="N1212" s="38"/>
      <c r="O1212" s="35"/>
      <c r="P1212" s="73"/>
      <c r="Q1212" s="74"/>
      <c r="R1212" s="69"/>
    </row>
    <row r="1213" spans="1:18" ht="27" customHeight="1" x14ac:dyDescent="0.2">
      <c r="A1213" s="189" t="s">
        <v>19</v>
      </c>
      <c r="B1213" s="33"/>
      <c r="C1213" s="191" t="s">
        <v>305</v>
      </c>
      <c r="D1213" s="191" t="s">
        <v>307</v>
      </c>
      <c r="E1213" s="107" t="s">
        <v>20</v>
      </c>
      <c r="F1213" s="170">
        <v>0</v>
      </c>
      <c r="G1213" s="171">
        <f>F1213*$G$4</f>
        <v>0</v>
      </c>
      <c r="H1213" s="171">
        <f>G1213-I1213</f>
        <v>0</v>
      </c>
      <c r="I1213" s="171">
        <f>G1213*$I$4</f>
        <v>0</v>
      </c>
      <c r="J1213" s="170">
        <v>0</v>
      </c>
      <c r="K1213" s="171">
        <f>J1213*$K$4</f>
        <v>0</v>
      </c>
      <c r="L1213" s="171">
        <f>K1213-M1213</f>
        <v>0</v>
      </c>
      <c r="M1213" s="172">
        <f>K1213*$M$4</f>
        <v>0</v>
      </c>
      <c r="N1213" s="107"/>
      <c r="P1213" s="254">
        <f>Q1213</f>
        <v>0</v>
      </c>
      <c r="Q1213" s="254">
        <f>IF($J1213&gt;500000,(500000*0.2)-($I1213+$M1213),IF($J1213+$F1213&gt;500000,($J1213*0.2)+((500000-$J1213)*0.05)-($I1213+$M1213),IF($J1213+$F1213&lt;500000,(($J1213*0.2)+($F1213*0.05))-($I1213+$M1213),"n/a")))</f>
        <v>0</v>
      </c>
      <c r="R1213" s="34">
        <f>SUM(Q1213-H1213-L1213)</f>
        <v>0</v>
      </c>
    </row>
    <row r="1214" spans="1:18" s="149" customFormat="1" ht="27" customHeight="1" x14ac:dyDescent="0.25">
      <c r="A1214" s="140" t="s">
        <v>21</v>
      </c>
      <c r="B1214" s="77"/>
      <c r="C1214" s="141" t="s">
        <v>305</v>
      </c>
      <c r="D1214" s="141" t="s">
        <v>307</v>
      </c>
      <c r="E1214" s="141" t="s">
        <v>20</v>
      </c>
      <c r="F1214" s="302">
        <v>1236</v>
      </c>
      <c r="G1214" s="259">
        <f>F1214*$G$4</f>
        <v>61.800000000000004</v>
      </c>
      <c r="H1214" s="259">
        <f>G1214-I1214</f>
        <v>59.946000000000005</v>
      </c>
      <c r="I1214" s="259">
        <f>G1214*$I$4</f>
        <v>1.8540000000000001</v>
      </c>
      <c r="J1214" s="302">
        <v>0</v>
      </c>
      <c r="K1214" s="259">
        <f>J1214*$K$4</f>
        <v>0</v>
      </c>
      <c r="L1214" s="259">
        <f>K1214-M1214</f>
        <v>0</v>
      </c>
      <c r="M1214" s="260">
        <f>K1214*$M$4</f>
        <v>0</v>
      </c>
      <c r="N1214" s="141"/>
      <c r="O1214" s="261"/>
      <c r="P1214" s="262">
        <f>Q1214-Q1213</f>
        <v>59.946000000000005</v>
      </c>
      <c r="Q1214" s="262">
        <f>IF(SUM($J1213:$J1214)&gt;500000,(500000*0.2)-((SUM($I1213:$I1214)+SUM($M1213:$M1214))),IF(SUM($J1213:$J1214)+SUM($F1213:$F1214)&gt;500000,(SUM($J1213:$J1214)*0.2)+((500000-SUM($J1213:$J1214))*0.05)-(SUM($I1213:$I1214)+SUM($M1213:$M1214)),IF(SUM($J1213:$J1214)+SUM($F1213:$F1214)&lt;500000,((SUM($J1213:$J1214)*0.2)+(SUM($F1213:$F1214)*0.05))-(SUM($I1213:$I1214)+SUM($M1213:$M1214)),"n/a")))</f>
        <v>59.946000000000005</v>
      </c>
      <c r="R1214" s="78">
        <f>SUM(Q1214-H1214-L1214)</f>
        <v>0</v>
      </c>
    </row>
    <row r="1215" spans="1:18" s="112" customFormat="1" ht="27" customHeight="1" thickBot="1" x14ac:dyDescent="0.25">
      <c r="A1215" s="238" t="s">
        <v>22</v>
      </c>
      <c r="B1215" s="33"/>
      <c r="C1215" s="240" t="s">
        <v>305</v>
      </c>
      <c r="D1215" s="240" t="s">
        <v>307</v>
      </c>
      <c r="E1215" s="107" t="s">
        <v>20</v>
      </c>
      <c r="F1215" s="170">
        <v>0</v>
      </c>
      <c r="G1215" s="171">
        <f>F1215*$G$4</f>
        <v>0</v>
      </c>
      <c r="H1215" s="171">
        <f>G1215-I1215</f>
        <v>0</v>
      </c>
      <c r="I1215" s="171">
        <f>G1215*$I$4</f>
        <v>0</v>
      </c>
      <c r="J1215" s="170">
        <v>0</v>
      </c>
      <c r="K1215" s="171">
        <f>J1215*$K$4</f>
        <v>0</v>
      </c>
      <c r="L1215" s="171">
        <f>K1215-M1215</f>
        <v>0</v>
      </c>
      <c r="M1215" s="172">
        <f>K1215*$M$4</f>
        <v>0</v>
      </c>
      <c r="N1215" s="107"/>
      <c r="O1215" s="81"/>
      <c r="P1215" s="254">
        <f>Q1215-Q1214</f>
        <v>0</v>
      </c>
      <c r="Q1215" s="254">
        <f>IF(SUM($J1213:$J1215)&gt;500000,(500000*0.2)-((SUM($I1213:$I1215)+SUM($M1213:$M1215))),IF(SUM($J1213:$J1215)+SUM($F1213:$F1215)&gt;500000,(SUM($J1213:$J1215)*0.2)+((500000-SUM($J1213:$J1215))*0.05)-(SUM($I1213:$I1215)+SUM($M1213:$M1215)),IF(SUM($J1213:$J1215)+SUM($F1213:$F1215)&lt;500000,((SUM($J1213:$J1215)*0.2)+(SUM($F1213:$F1215)*0.05))-(SUM($I1213:$I1215)+SUM($M1213:$M1215)),"n/a")))</f>
        <v>59.946000000000005</v>
      </c>
      <c r="R1215" s="34">
        <f>SUM(Q1215-H1215-L1215)</f>
        <v>59.946000000000005</v>
      </c>
    </row>
    <row r="1216" spans="1:18" s="112" customFormat="1" ht="27" customHeight="1" thickBot="1" x14ac:dyDescent="0.25">
      <c r="A1216" s="239" t="s">
        <v>23</v>
      </c>
      <c r="B1216" s="61"/>
      <c r="C1216" s="241" t="s">
        <v>305</v>
      </c>
      <c r="D1216" s="241" t="s">
        <v>307</v>
      </c>
      <c r="E1216" s="163" t="s">
        <v>20</v>
      </c>
      <c r="F1216" s="164">
        <v>0</v>
      </c>
      <c r="G1216" s="165">
        <f>F1216*$G$4</f>
        <v>0</v>
      </c>
      <c r="H1216" s="165">
        <f>G1216-I1216</f>
        <v>0</v>
      </c>
      <c r="I1216" s="165">
        <f>G1216*$I$4</f>
        <v>0</v>
      </c>
      <c r="J1216" s="164">
        <v>0</v>
      </c>
      <c r="K1216" s="165">
        <f>J1216*$K$4</f>
        <v>0</v>
      </c>
      <c r="L1216" s="165">
        <f>K1216-M1216</f>
        <v>0</v>
      </c>
      <c r="M1216" s="166">
        <f>K1216*$M$4</f>
        <v>0</v>
      </c>
      <c r="N1216" s="107"/>
      <c r="O1216" s="167"/>
      <c r="P1216" s="253">
        <f>Q1216-Q1215</f>
        <v>0</v>
      </c>
      <c r="Q1216" s="253">
        <f>IF(SUM($J1213:$J1216)&gt;500000,(500000*0.2)-((SUM($I1213:$I1216)+SUM($M1213:$M1216))),IF(SUM($J1213:$J1216)+SUM($F1213:$F1216)&gt;500000,(SUM($J1213:$J1216)*0.2)+((500000-SUM($J1213:$J1216))*0.05)-(SUM($I1213:$I1216)+SUM($M1213:$M1216)),IF(SUM($J1213:$J1216)+SUM($F1213:$F1216)&lt;500000,((SUM($J1213:$J1216)*0.2)+(SUM($F1213:$F1216)*0.05))-(SUM($I1213:$I1216)+SUM($M1213:$M1216)),"n/a")))</f>
        <v>59.946000000000005</v>
      </c>
      <c r="R1216" s="65">
        <f>SUM(Q1216-H1216-L1216)</f>
        <v>59.946000000000005</v>
      </c>
    </row>
    <row r="1217" spans="1:18" s="112" customFormat="1" ht="27" customHeight="1" x14ac:dyDescent="0.2">
      <c r="A1217" s="151" t="s">
        <v>24</v>
      </c>
      <c r="B1217" s="22"/>
      <c r="C1217" s="151" t="s">
        <v>305</v>
      </c>
      <c r="D1217" s="151" t="s">
        <v>307</v>
      </c>
      <c r="E1217" s="151"/>
      <c r="F1217" s="156">
        <f t="shared" ref="F1217:M1217" si="247">SUM(F1213:F1216)</f>
        <v>1236</v>
      </c>
      <c r="G1217" s="157">
        <f t="shared" si="247"/>
        <v>61.800000000000004</v>
      </c>
      <c r="H1217" s="157">
        <f t="shared" si="247"/>
        <v>59.946000000000005</v>
      </c>
      <c r="I1217" s="157">
        <f t="shared" si="247"/>
        <v>1.8540000000000001</v>
      </c>
      <c r="J1217" s="156">
        <f t="shared" si="247"/>
        <v>0</v>
      </c>
      <c r="K1217" s="157">
        <f t="shared" si="247"/>
        <v>0</v>
      </c>
      <c r="L1217" s="157">
        <f t="shared" si="247"/>
        <v>0</v>
      </c>
      <c r="M1217" s="158">
        <f t="shared" si="247"/>
        <v>0</v>
      </c>
      <c r="N1217" s="120"/>
      <c r="O1217" s="159"/>
      <c r="P1217" s="157">
        <f>SUM(P1213:P1216)</f>
        <v>59.946000000000005</v>
      </c>
      <c r="Q1217" s="157"/>
      <c r="R1217" s="23">
        <f ca="1">SUM(R1214:R1218)</f>
        <v>0</v>
      </c>
    </row>
    <row r="1218" spans="1:18" s="28" customFormat="1" ht="3.75" customHeight="1" x14ac:dyDescent="0.2">
      <c r="A1218" s="68"/>
      <c r="B1218" s="60"/>
      <c r="C1218" s="70"/>
      <c r="D1218" s="70"/>
      <c r="E1218" s="70"/>
      <c r="F1218" s="70"/>
      <c r="G1218" s="71"/>
      <c r="H1218" s="71"/>
      <c r="I1218" s="71"/>
      <c r="J1218" s="70"/>
      <c r="K1218" s="71"/>
      <c r="L1218" s="71"/>
      <c r="M1218" s="71"/>
      <c r="N1218" s="38"/>
      <c r="O1218" s="68"/>
      <c r="P1218" s="73"/>
      <c r="Q1218" s="74"/>
      <c r="R1218" s="69"/>
    </row>
    <row r="1219" spans="1:18" s="149" customFormat="1" ht="27" customHeight="1" x14ac:dyDescent="0.25">
      <c r="A1219" s="140" t="s">
        <v>19</v>
      </c>
      <c r="B1219" s="77"/>
      <c r="C1219" s="141" t="s">
        <v>309</v>
      </c>
      <c r="D1219" s="141" t="s">
        <v>311</v>
      </c>
      <c r="E1219" s="141" t="s">
        <v>20</v>
      </c>
      <c r="F1219" s="141">
        <v>24584</v>
      </c>
      <c r="G1219" s="259">
        <f>F1219*$G$4</f>
        <v>1229.2</v>
      </c>
      <c r="H1219" s="259">
        <f>G1219-I1219</f>
        <v>1192.3240000000001</v>
      </c>
      <c r="I1219" s="259">
        <f>G1219*$I$4</f>
        <v>36.875999999999998</v>
      </c>
      <c r="J1219" s="141">
        <v>453</v>
      </c>
      <c r="K1219" s="259">
        <f>J1219*$K$4</f>
        <v>90.600000000000009</v>
      </c>
      <c r="L1219" s="259">
        <f>K1219-M1219</f>
        <v>87.882000000000005</v>
      </c>
      <c r="M1219" s="260">
        <f>K1219*$M$4</f>
        <v>2.718</v>
      </c>
      <c r="N1219" s="141"/>
      <c r="O1219" s="261"/>
      <c r="P1219" s="262">
        <f>Q1219</f>
        <v>1280.2059999999999</v>
      </c>
      <c r="Q1219" s="262">
        <f>IF($J1219&gt;500000,(500000*0.2)-($I1219+$M1219),IF($J1219+$F1219&gt;500000,($J1219*0.2)+((500000-$J1219)*0.05)-($I1219+$M1219),IF($J1219+$F1219&lt;500000,(($J1219*0.2)+($F1219*0.05))-($I1219+$M1219),"n/a")))</f>
        <v>1280.2059999999999</v>
      </c>
      <c r="R1219" s="78">
        <f>SUM(Q1219-H1219-L1219)</f>
        <v>-1.7053025658242404E-13</v>
      </c>
    </row>
    <row r="1220" spans="1:18" s="149" customFormat="1" ht="27" customHeight="1" x14ac:dyDescent="0.25">
      <c r="A1220" s="140" t="s">
        <v>21</v>
      </c>
      <c r="B1220" s="77"/>
      <c r="C1220" s="141" t="s">
        <v>309</v>
      </c>
      <c r="D1220" s="141" t="s">
        <v>311</v>
      </c>
      <c r="E1220" s="141" t="s">
        <v>20</v>
      </c>
      <c r="F1220" s="141">
        <v>18133</v>
      </c>
      <c r="G1220" s="259">
        <f>F1220*$G$4</f>
        <v>906.65000000000009</v>
      </c>
      <c r="H1220" s="259">
        <f>G1220-I1220</f>
        <v>879.45050000000015</v>
      </c>
      <c r="I1220" s="259">
        <f>G1220*$I$4</f>
        <v>27.1995</v>
      </c>
      <c r="J1220" s="141">
        <v>2986</v>
      </c>
      <c r="K1220" s="259">
        <f>J1220*$K$4</f>
        <v>597.20000000000005</v>
      </c>
      <c r="L1220" s="259">
        <f>K1220-M1220</f>
        <v>579.28399999999999</v>
      </c>
      <c r="M1220" s="260">
        <f>K1220*$M$4</f>
        <v>17.916</v>
      </c>
      <c r="N1220" s="141"/>
      <c r="O1220" s="261"/>
      <c r="P1220" s="262">
        <f>Q1220-Q1219</f>
        <v>1458.7345000000003</v>
      </c>
      <c r="Q1220" s="262">
        <f>IF(SUM($J1219:$J1220)&gt;500000,(500000*0.2)-((SUM($I1219:$I1220)+SUM($M1219:$M1220))),IF(SUM($J1219:$J1220)+SUM($F1219:$F1220)&gt;500000,(SUM($J1219:$J1220)*0.2)+((500000-SUM($J1219:$J1220))*0.05)-(SUM($I1219:$I1220)+SUM($M1219:$M1220)),IF(SUM($J1219:$J1220)+SUM($F1219:$F1220)&lt;500000,((SUM($J1219:$J1220)*0.2)+(SUM($F1219:$F1220)*0.05))-(SUM($I1219:$I1220)+SUM($M1219:$M1220)),"n/a")))</f>
        <v>2738.9405000000002</v>
      </c>
      <c r="R1220" s="78">
        <f>SUM(Q1220-H1220-L1220)</f>
        <v>1280.2060000000001</v>
      </c>
    </row>
    <row r="1221" spans="1:18" s="112" customFormat="1" ht="27" customHeight="1" thickBot="1" x14ac:dyDescent="0.25">
      <c r="A1221" s="86" t="s">
        <v>22</v>
      </c>
      <c r="B1221" s="24"/>
      <c r="C1221" s="114" t="s">
        <v>309</v>
      </c>
      <c r="D1221" s="114" t="s">
        <v>311</v>
      </c>
      <c r="E1221" s="109" t="s">
        <v>20</v>
      </c>
      <c r="F1221" s="109">
        <v>0</v>
      </c>
      <c r="G1221" s="110">
        <f>F1221*$G$4</f>
        <v>0</v>
      </c>
      <c r="H1221" s="110">
        <f>G1221-I1221</f>
        <v>0</v>
      </c>
      <c r="I1221" s="110">
        <f>G1221*$I$4</f>
        <v>0</v>
      </c>
      <c r="J1221" s="109">
        <v>0</v>
      </c>
      <c r="K1221" s="110">
        <f>J1221*$K$4</f>
        <v>0</v>
      </c>
      <c r="L1221" s="110">
        <f>K1221-M1221</f>
        <v>0</v>
      </c>
      <c r="M1221" s="111">
        <f>K1221*$M$4</f>
        <v>0</v>
      </c>
      <c r="N1221" s="109"/>
      <c r="O1221" s="123"/>
      <c r="P1221" s="212">
        <f>Q1221-Q1220</f>
        <v>0</v>
      </c>
      <c r="Q1221" s="212">
        <f>IF(SUM($J1219:$J1221)&gt;500000,(500000*0.2)-((SUM($I1219:$I1221)+SUM($M1219:$M1221))),IF(SUM($J1219:$J1221)+SUM($F1219:$F1221)&gt;500000,(SUM($J1219:$J1221)*0.2)+((500000-SUM($J1219:$J1221))*0.05)-(SUM($I1219:$I1221)+SUM($M1219:$M1221)),IF(SUM($J1219:$J1221)+SUM($F1219:$F1221)&lt;500000,((SUM($J1219:$J1221)*0.2)+(SUM($F1219:$F1221)*0.05))-(SUM($I1219:$I1221)+SUM($M1219:$M1221)),"n/a")))</f>
        <v>2738.9405000000002</v>
      </c>
      <c r="R1221" s="34">
        <f>SUM(Q1221-H1221-L1221)</f>
        <v>2738.9405000000002</v>
      </c>
    </row>
    <row r="1222" spans="1:18" s="112" customFormat="1" ht="27" customHeight="1" thickBot="1" x14ac:dyDescent="0.3">
      <c r="A1222" s="233" t="s">
        <v>23</v>
      </c>
      <c r="B1222" s="59"/>
      <c r="C1222" s="234" t="s">
        <v>309</v>
      </c>
      <c r="D1222" s="234" t="s">
        <v>311</v>
      </c>
      <c r="E1222" s="153" t="s">
        <v>20</v>
      </c>
      <c r="F1222" s="153">
        <v>0</v>
      </c>
      <c r="G1222" s="145">
        <f>F1222*$G$4</f>
        <v>0</v>
      </c>
      <c r="H1222" s="145">
        <f>G1222-I1222</f>
        <v>0</v>
      </c>
      <c r="I1222" s="145">
        <f>G1222*$I$4</f>
        <v>0</v>
      </c>
      <c r="J1222" s="153">
        <v>0</v>
      </c>
      <c r="K1222" s="145">
        <f>J1222*$K$4</f>
        <v>0</v>
      </c>
      <c r="L1222" s="145">
        <f>K1222-M1222</f>
        <v>0</v>
      </c>
      <c r="M1222" s="154">
        <f>K1222*$M$4</f>
        <v>0</v>
      </c>
      <c r="N1222" s="109"/>
      <c r="O1222" s="155"/>
      <c r="P1222" s="252">
        <f>Q1222-Q1221</f>
        <v>0</v>
      </c>
      <c r="Q1222" s="252">
        <f>IF(SUM($J1219:$J1222)&gt;500000,(500000*0.2)-((SUM($I1219:$I1222)+SUM($M1219:$M1222))),IF(SUM($J1219:$J1222)+SUM($F1219:$F1222)&gt;500000,(SUM($J1219:$J1222)*0.2)+((500000-SUM($J1219:$J1222))*0.05)-(SUM($I1219:$I1222)+SUM($M1219:$M1222)),IF(SUM($J1219:$J1222)+SUM($F1219:$F1222)&lt;500000,((SUM($J1219:$J1222)*0.2)+(SUM($F1219:$F1222)*0.05))-(SUM($I1219:$I1222)+SUM($M1219:$M1222)),"n/a")))</f>
        <v>2738.9405000000002</v>
      </c>
      <c r="R1222" s="66">
        <f>SUM(Q1222-H1222-L1222)</f>
        <v>2738.9405000000002</v>
      </c>
    </row>
    <row r="1223" spans="1:18" s="112" customFormat="1" ht="27" customHeight="1" x14ac:dyDescent="0.2">
      <c r="A1223" s="151" t="s">
        <v>24</v>
      </c>
      <c r="B1223" s="22"/>
      <c r="C1223" s="151" t="s">
        <v>309</v>
      </c>
      <c r="D1223" s="151" t="s">
        <v>311</v>
      </c>
      <c r="E1223" s="151"/>
      <c r="F1223" s="156">
        <f t="shared" ref="F1223:M1223" si="248">SUM(F1219:F1222)</f>
        <v>42717</v>
      </c>
      <c r="G1223" s="157">
        <f t="shared" si="248"/>
        <v>2135.8500000000004</v>
      </c>
      <c r="H1223" s="157">
        <f t="shared" si="248"/>
        <v>2071.7745000000004</v>
      </c>
      <c r="I1223" s="157">
        <f t="shared" si="248"/>
        <v>64.075500000000005</v>
      </c>
      <c r="J1223" s="156">
        <f t="shared" si="248"/>
        <v>3439</v>
      </c>
      <c r="K1223" s="157">
        <f t="shared" si="248"/>
        <v>687.80000000000007</v>
      </c>
      <c r="L1223" s="157">
        <f t="shared" si="248"/>
        <v>667.16599999999994</v>
      </c>
      <c r="M1223" s="158">
        <f t="shared" si="248"/>
        <v>20.634</v>
      </c>
      <c r="N1223" s="120"/>
      <c r="O1223" s="159"/>
      <c r="P1223" s="157">
        <f>SUM(P1219:P1222)</f>
        <v>2738.9405000000002</v>
      </c>
      <c r="Q1223" s="157"/>
      <c r="R1223" s="23">
        <f ca="1">SUM(R1220:R1224)</f>
        <v>0</v>
      </c>
    </row>
    <row r="1224" spans="1:18" s="28" customFormat="1" ht="3.75" customHeight="1" x14ac:dyDescent="0.2">
      <c r="A1224" s="35"/>
      <c r="B1224" s="31"/>
      <c r="C1224" s="36"/>
      <c r="D1224" s="36"/>
      <c r="E1224" s="36"/>
      <c r="F1224" s="36"/>
      <c r="G1224" s="37"/>
      <c r="H1224" s="37"/>
      <c r="I1224" s="37"/>
      <c r="J1224" s="36"/>
      <c r="K1224" s="37"/>
      <c r="L1224" s="37"/>
      <c r="M1224" s="37"/>
      <c r="N1224" s="38"/>
      <c r="O1224" s="35"/>
      <c r="P1224" s="39"/>
      <c r="Q1224" s="40"/>
    </row>
    <row r="1225" spans="1:18" s="149" customFormat="1" ht="27" customHeight="1" x14ac:dyDescent="0.25">
      <c r="A1225" s="140" t="s">
        <v>19</v>
      </c>
      <c r="B1225" s="77"/>
      <c r="C1225" s="141" t="s">
        <v>309</v>
      </c>
      <c r="D1225" s="141" t="s">
        <v>310</v>
      </c>
      <c r="E1225" s="141" t="s">
        <v>20</v>
      </c>
      <c r="F1225" s="141">
        <v>97075</v>
      </c>
      <c r="G1225" s="259">
        <f>F1225*$G$4</f>
        <v>4853.75</v>
      </c>
      <c r="H1225" s="259">
        <f>G1225-I1225</f>
        <v>4708.1374999999998</v>
      </c>
      <c r="I1225" s="259">
        <f>G1225*$I$4</f>
        <v>145.61249999999998</v>
      </c>
      <c r="J1225" s="141">
        <v>101464</v>
      </c>
      <c r="K1225" s="259">
        <f>J1225*$K$4</f>
        <v>20292.800000000003</v>
      </c>
      <c r="L1225" s="259">
        <f>K1225-M1225</f>
        <v>19684.016000000003</v>
      </c>
      <c r="M1225" s="260">
        <f>K1225*$M$4</f>
        <v>608.78400000000011</v>
      </c>
      <c r="N1225" s="141"/>
      <c r="O1225" s="261"/>
      <c r="P1225" s="262">
        <f>Q1225</f>
        <v>24392.153500000004</v>
      </c>
      <c r="Q1225" s="262">
        <f>IF($J1225&gt;500000,(500000*0.2)-($I1225+$M1225),IF($J1225+$F1225&gt;500000,($J1225*0.2)+((500000-$J1225)*0.05)-($I1225+$M1225),IF($J1225+$F1225&lt;500000,(($J1225*0.2)+($F1225*0.05))-($I1225+$M1225),"n/a")))</f>
        <v>24392.153500000004</v>
      </c>
      <c r="R1225" s="78">
        <f>SUM(Q1225-H1225-L1225)</f>
        <v>0</v>
      </c>
    </row>
    <row r="1226" spans="1:18" s="149" customFormat="1" ht="27" customHeight="1" x14ac:dyDescent="0.25">
      <c r="A1226" s="140" t="s">
        <v>21</v>
      </c>
      <c r="B1226" s="77"/>
      <c r="C1226" s="141" t="s">
        <v>309</v>
      </c>
      <c r="D1226" s="141" t="s">
        <v>310</v>
      </c>
      <c r="E1226" s="141" t="s">
        <v>20</v>
      </c>
      <c r="F1226" s="141">
        <v>52087</v>
      </c>
      <c r="G1226" s="259">
        <f>F1226*$G$4</f>
        <v>2604.3500000000004</v>
      </c>
      <c r="H1226" s="259">
        <f>G1226-I1226</f>
        <v>2526.2195000000002</v>
      </c>
      <c r="I1226" s="259">
        <f>G1226*$I$4</f>
        <v>78.130500000000012</v>
      </c>
      <c r="J1226" s="141">
        <v>52371</v>
      </c>
      <c r="K1226" s="259">
        <f>J1226*$K$4</f>
        <v>10474.200000000001</v>
      </c>
      <c r="L1226" s="259">
        <f>K1226-M1226</f>
        <v>10159.974</v>
      </c>
      <c r="M1226" s="260">
        <f>K1226*$M$4</f>
        <v>314.226</v>
      </c>
      <c r="N1226" s="141"/>
      <c r="P1226" s="262">
        <f>Q1226-Q1225</f>
        <v>12686.193499999998</v>
      </c>
      <c r="Q1226" s="262">
        <f>IF(SUM($J1225:$J1226)&gt;500000,(500000*0.2)-((SUM($I1225:$I1226)+SUM($M1225:$M1226))),IF(SUM($J1225:$J1226)+SUM($F1225:$F1226)&gt;500000,(SUM($J1225:$J1226)*0.2)+((500000-SUM($J1225:$J1226))*0.05)-(SUM($I1225:$I1226)+SUM($M1225:$M1226)),IF(SUM($J1225:$J1226)+SUM($F1225:$F1226)&lt;500000,((SUM($J1225:$J1226)*0.2)+(SUM($F1225:$F1226)*0.05))-(SUM($I1225:$I1226)+SUM($M1225:$M1226)),"n/a")))</f>
        <v>37078.347000000002</v>
      </c>
      <c r="R1226" s="78">
        <f>SUM(Q1226-H1226-L1226)</f>
        <v>24392.1535</v>
      </c>
    </row>
    <row r="1227" spans="1:18" s="112" customFormat="1" ht="27" customHeight="1" thickBot="1" x14ac:dyDescent="0.25">
      <c r="A1227" s="86" t="s">
        <v>22</v>
      </c>
      <c r="B1227" s="24"/>
      <c r="C1227" s="114" t="s">
        <v>309</v>
      </c>
      <c r="D1227" s="114" t="s">
        <v>310</v>
      </c>
      <c r="E1227" s="109" t="s">
        <v>20</v>
      </c>
      <c r="F1227" s="109">
        <v>0</v>
      </c>
      <c r="G1227" s="110">
        <f>F1227*$G$4</f>
        <v>0</v>
      </c>
      <c r="H1227" s="110">
        <f>G1227-I1227</f>
        <v>0</v>
      </c>
      <c r="I1227" s="110">
        <f>G1227*$I$4</f>
        <v>0</v>
      </c>
      <c r="J1227" s="109">
        <v>0</v>
      </c>
      <c r="K1227" s="110">
        <f>J1227*$K$4</f>
        <v>0</v>
      </c>
      <c r="L1227" s="110">
        <f>K1227-M1227</f>
        <v>0</v>
      </c>
      <c r="M1227" s="111">
        <f>K1227*$M$4</f>
        <v>0</v>
      </c>
      <c r="N1227" s="109"/>
      <c r="P1227" s="212">
        <f>Q1227-Q1226</f>
        <v>0</v>
      </c>
      <c r="Q1227" s="212">
        <f>IF(SUM($J1225:$J1227)&gt;500000,(500000*0.2)-((SUM($I1225:$I1227)+SUM($M1225:$M1227))),IF(SUM($J1225:$J1227)+SUM($F1225:$F1227)&gt;500000,(SUM($J1225:$J1227)*0.2)+((500000-SUM($J1225:$J1227))*0.05)-(SUM($I1225:$I1227)+SUM($M1225:$M1227)),IF(SUM($J1225:$J1227)+SUM($F1225:$F1227)&lt;500000,((SUM($J1225:$J1227)*0.2)+(SUM($F1225:$F1227)*0.05))-(SUM($I1225:$I1227)+SUM($M1225:$M1227)),"n/a")))</f>
        <v>37078.347000000002</v>
      </c>
      <c r="R1227" s="34">
        <f>SUM(Q1227-H1227-L1227)</f>
        <v>37078.347000000002</v>
      </c>
    </row>
    <row r="1228" spans="1:18" s="112" customFormat="1" ht="27" customHeight="1" thickBot="1" x14ac:dyDescent="0.3">
      <c r="A1228" s="233" t="s">
        <v>23</v>
      </c>
      <c r="B1228" s="59"/>
      <c r="C1228" s="234" t="s">
        <v>309</v>
      </c>
      <c r="D1228" s="234" t="s">
        <v>310</v>
      </c>
      <c r="E1228" s="153" t="s">
        <v>20</v>
      </c>
      <c r="F1228" s="153">
        <v>0</v>
      </c>
      <c r="G1228" s="145">
        <f>F1228*$G$4</f>
        <v>0</v>
      </c>
      <c r="H1228" s="145">
        <f>G1228-I1228</f>
        <v>0</v>
      </c>
      <c r="I1228" s="145">
        <f>G1228*$I$4</f>
        <v>0</v>
      </c>
      <c r="J1228" s="153">
        <v>0</v>
      </c>
      <c r="K1228" s="145">
        <f>J1228*$K$4</f>
        <v>0</v>
      </c>
      <c r="L1228" s="145">
        <f>K1228-M1228</f>
        <v>0</v>
      </c>
      <c r="M1228" s="154">
        <f>K1228*$M$4</f>
        <v>0</v>
      </c>
      <c r="N1228" s="109"/>
      <c r="O1228" s="155"/>
      <c r="P1228" s="252">
        <f>Q1228-Q1227</f>
        <v>0</v>
      </c>
      <c r="Q1228" s="252">
        <f>IF(SUM($J1225:$J1228)&gt;500000,(500000*0.2)-((SUM($I1225:$I1228)+SUM($M1225:$M1228))),IF(SUM($J1225:$J1228)+SUM($F1225:$F1228)&gt;500000,(SUM($J1225:$J1228)*0.2)+((500000-SUM($J1225:$J1228))*0.05)-(SUM($I1225:$I1228)+SUM($M1225:$M1228)),IF(SUM($J1225:$J1228)+SUM($F1225:$F1228)&lt;500000,((SUM($J1225:$J1228)*0.2)+(SUM($F1225:$F1228)*0.05))-(SUM($I1225:$I1228)+SUM($M1225:$M1228)),"n/a")))</f>
        <v>37078.347000000002</v>
      </c>
      <c r="R1228" s="66">
        <f>SUM(Q1228-H1228-L1228)</f>
        <v>37078.347000000002</v>
      </c>
    </row>
    <row r="1229" spans="1:18" s="112" customFormat="1" ht="27" customHeight="1" x14ac:dyDescent="0.2">
      <c r="A1229" s="151" t="s">
        <v>24</v>
      </c>
      <c r="B1229" s="22"/>
      <c r="C1229" s="151" t="s">
        <v>309</v>
      </c>
      <c r="D1229" s="151" t="s">
        <v>310</v>
      </c>
      <c r="E1229" s="151"/>
      <c r="F1229" s="156">
        <f t="shared" ref="F1229:M1229" si="249">SUM(F1225:F1228)</f>
        <v>149162</v>
      </c>
      <c r="G1229" s="157">
        <f t="shared" si="249"/>
        <v>7458.1</v>
      </c>
      <c r="H1229" s="157">
        <f t="shared" si="249"/>
        <v>7234.357</v>
      </c>
      <c r="I1229" s="157">
        <f t="shared" si="249"/>
        <v>223.74299999999999</v>
      </c>
      <c r="J1229" s="156">
        <f t="shared" si="249"/>
        <v>153835</v>
      </c>
      <c r="K1229" s="157">
        <f t="shared" si="249"/>
        <v>30767.000000000004</v>
      </c>
      <c r="L1229" s="157">
        <f t="shared" si="249"/>
        <v>29843.990000000005</v>
      </c>
      <c r="M1229" s="158">
        <f t="shared" si="249"/>
        <v>923.0100000000001</v>
      </c>
      <c r="N1229" s="120"/>
      <c r="O1229" s="159"/>
      <c r="P1229" s="157">
        <f>SUM(P1225:P1228)</f>
        <v>37078.347000000002</v>
      </c>
      <c r="Q1229" s="157"/>
      <c r="R1229" s="23">
        <f ca="1">SUM(R1226:R1230)</f>
        <v>0</v>
      </c>
    </row>
    <row r="1230" spans="1:18" s="28" customFormat="1" ht="3.75" customHeight="1" x14ac:dyDescent="0.2">
      <c r="A1230" s="68"/>
      <c r="B1230" s="60"/>
      <c r="C1230" s="70"/>
      <c r="D1230" s="70"/>
      <c r="E1230" s="70"/>
      <c r="F1230" s="70"/>
      <c r="G1230" s="71"/>
      <c r="H1230" s="71"/>
      <c r="I1230" s="71"/>
      <c r="J1230" s="70"/>
      <c r="K1230" s="71"/>
      <c r="L1230" s="71"/>
      <c r="M1230" s="71"/>
      <c r="N1230" s="38"/>
      <c r="O1230" s="35"/>
      <c r="P1230" s="73"/>
      <c r="Q1230" s="74"/>
      <c r="R1230" s="69"/>
    </row>
    <row r="1231" spans="1:18" s="149" customFormat="1" ht="27" customHeight="1" x14ac:dyDescent="0.25">
      <c r="A1231" s="140" t="s">
        <v>19</v>
      </c>
      <c r="B1231" s="77"/>
      <c r="C1231" s="141" t="s">
        <v>309</v>
      </c>
      <c r="D1231" s="141" t="s">
        <v>312</v>
      </c>
      <c r="E1231" s="141" t="s">
        <v>20</v>
      </c>
      <c r="F1231" s="141">
        <v>1238</v>
      </c>
      <c r="G1231" s="259">
        <f>F1231*$G$4</f>
        <v>61.900000000000006</v>
      </c>
      <c r="H1231" s="259">
        <f>G1231-I1231</f>
        <v>60.043000000000006</v>
      </c>
      <c r="I1231" s="259">
        <f>G1231*$I$4</f>
        <v>1.8570000000000002</v>
      </c>
      <c r="J1231" s="141">
        <v>105682</v>
      </c>
      <c r="K1231" s="259">
        <f>J1231*$K$4</f>
        <v>21136.400000000001</v>
      </c>
      <c r="L1231" s="259">
        <f>K1231-M1231</f>
        <v>20502.308000000001</v>
      </c>
      <c r="M1231" s="260">
        <f>K1231*$M$4</f>
        <v>634.09199999999998</v>
      </c>
      <c r="N1231" s="141"/>
      <c r="O1231" s="261"/>
      <c r="P1231" s="262">
        <f>Q1231</f>
        <v>20562.351000000002</v>
      </c>
      <c r="Q1231" s="262">
        <f>IF($J1231&gt;500000,(500000*0.2)-($I1231+$M1231),IF($J1231+$F1231&gt;500000,($J1231*0.2)+((500000-$J1231)*0.05)-($I1231+$M1231),IF($J1231+$F1231&lt;500000,(($J1231*0.2)+($F1231*0.05))-($I1231+$M1231),"n/a")))</f>
        <v>20562.351000000002</v>
      </c>
      <c r="R1231" s="78">
        <f>SUM(Q1231-H1231-L1231)</f>
        <v>0</v>
      </c>
    </row>
    <row r="1232" spans="1:18" s="149" customFormat="1" ht="27" customHeight="1" x14ac:dyDescent="0.25">
      <c r="A1232" s="140" t="s">
        <v>21</v>
      </c>
      <c r="B1232" s="77"/>
      <c r="C1232" s="141" t="s">
        <v>309</v>
      </c>
      <c r="D1232" s="141" t="s">
        <v>312</v>
      </c>
      <c r="E1232" s="141" t="s">
        <v>20</v>
      </c>
      <c r="F1232" s="141">
        <v>494</v>
      </c>
      <c r="G1232" s="259">
        <f>F1232*$G$4</f>
        <v>24.700000000000003</v>
      </c>
      <c r="H1232" s="259">
        <f>G1232-I1232</f>
        <v>23.959000000000003</v>
      </c>
      <c r="I1232" s="259">
        <f>G1232*$I$4</f>
        <v>0.7410000000000001</v>
      </c>
      <c r="J1232" s="141">
        <v>46302</v>
      </c>
      <c r="K1232" s="259">
        <f>J1232*$K$4</f>
        <v>9260.4</v>
      </c>
      <c r="L1232" s="259">
        <f>K1232-M1232</f>
        <v>8982.5879999999997</v>
      </c>
      <c r="M1232" s="260">
        <f>K1232*$M$4</f>
        <v>277.81199999999995</v>
      </c>
      <c r="N1232" s="141"/>
      <c r="O1232" s="261"/>
      <c r="P1232" s="262">
        <f>Q1232-Q1231</f>
        <v>9006.5469999999987</v>
      </c>
      <c r="Q1232" s="262">
        <f>IF(SUM($J1231:$J1232)&gt;500000,(500000*0.2)-((SUM($I1231:$I1232)+SUM($M1231:$M1232))),IF(SUM($J1231:$J1232)+SUM($F1231:$F1232)&gt;500000,(SUM($J1231:$J1232)*0.2)+((500000-SUM($J1231:$J1232))*0.05)-(SUM($I1231:$I1232)+SUM($M1231:$M1232)),IF(SUM($J1231:$J1232)+SUM($F1231:$F1232)&lt;500000,((SUM($J1231:$J1232)*0.2)+(SUM($F1231:$F1232)*0.05))-(SUM($I1231:$I1232)+SUM($M1231:$M1232)),"n/a")))</f>
        <v>29568.898000000001</v>
      </c>
      <c r="R1232" s="78">
        <f>SUM(Q1232-H1232-L1232)</f>
        <v>20562.351000000002</v>
      </c>
    </row>
    <row r="1233" spans="1:18" s="112" customFormat="1" ht="27" customHeight="1" thickBot="1" x14ac:dyDescent="0.25">
      <c r="A1233" s="86" t="s">
        <v>22</v>
      </c>
      <c r="B1233" s="24"/>
      <c r="C1233" s="114" t="s">
        <v>309</v>
      </c>
      <c r="D1233" s="114" t="s">
        <v>312</v>
      </c>
      <c r="E1233" s="109" t="s">
        <v>20</v>
      </c>
      <c r="F1233" s="109">
        <v>0</v>
      </c>
      <c r="G1233" s="110">
        <f>F1233*$G$4</f>
        <v>0</v>
      </c>
      <c r="H1233" s="110">
        <f>G1233-I1233</f>
        <v>0</v>
      </c>
      <c r="I1233" s="110">
        <f>G1233*$I$4</f>
        <v>0</v>
      </c>
      <c r="J1233" s="109">
        <v>0</v>
      </c>
      <c r="K1233" s="110">
        <f>J1233*$K$4</f>
        <v>0</v>
      </c>
      <c r="L1233" s="110">
        <f>K1233-M1233</f>
        <v>0</v>
      </c>
      <c r="M1233" s="111">
        <f>K1233*$M$4</f>
        <v>0</v>
      </c>
      <c r="N1233" s="109"/>
      <c r="P1233" s="212">
        <f>Q1233-Q1232</f>
        <v>0</v>
      </c>
      <c r="Q1233" s="212">
        <f>IF(SUM($J1231:$J1233)&gt;500000,(500000*0.2)-((SUM($I1231:$I1233)+SUM($M1231:$M1233))),IF(SUM($J1231:$J1233)+SUM($F1231:$F1233)&gt;500000,(SUM($J1231:$J1233)*0.2)+((500000-SUM($J1231:$J1233))*0.05)-(SUM($I1231:$I1233)+SUM($M1231:$M1233)),IF(SUM($J1231:$J1233)+SUM($F1231:$F1233)&lt;500000,((SUM($J1231:$J1233)*0.2)+(SUM($F1231:$F1233)*0.05))-(SUM($I1231:$I1233)+SUM($M1231:$M1233)),"n/a")))</f>
        <v>29568.898000000001</v>
      </c>
      <c r="R1233" s="34">
        <f>SUM(Q1233-H1233-L1233)</f>
        <v>29568.898000000001</v>
      </c>
    </row>
    <row r="1234" spans="1:18" s="112" customFormat="1" ht="27" customHeight="1" thickBot="1" x14ac:dyDescent="0.3">
      <c r="A1234" s="233" t="s">
        <v>23</v>
      </c>
      <c r="B1234" s="59"/>
      <c r="C1234" s="234" t="s">
        <v>309</v>
      </c>
      <c r="D1234" s="234" t="s">
        <v>312</v>
      </c>
      <c r="E1234" s="153" t="s">
        <v>20</v>
      </c>
      <c r="F1234" s="153">
        <v>0</v>
      </c>
      <c r="G1234" s="145">
        <f>F1234*$G$4</f>
        <v>0</v>
      </c>
      <c r="H1234" s="145">
        <f>G1234-I1234</f>
        <v>0</v>
      </c>
      <c r="I1234" s="145">
        <f>G1234*$I$4</f>
        <v>0</v>
      </c>
      <c r="J1234" s="153">
        <v>0</v>
      </c>
      <c r="K1234" s="145">
        <f>J1234*$K$4</f>
        <v>0</v>
      </c>
      <c r="L1234" s="145">
        <f>K1234-M1234</f>
        <v>0</v>
      </c>
      <c r="M1234" s="154">
        <f>K1234*$M$4</f>
        <v>0</v>
      </c>
      <c r="N1234" s="109"/>
      <c r="O1234" s="155"/>
      <c r="P1234" s="252">
        <f>Q1234-Q1233</f>
        <v>0</v>
      </c>
      <c r="Q1234" s="252">
        <f>IF(SUM($J1231:$J1234)&gt;500000,(500000*0.2)-((SUM($I1231:$I1234)+SUM($M1231:$M1234))),IF(SUM($J1231:$J1234)+SUM($F1231:$F1234)&gt;500000,(SUM($J1231:$J1234)*0.2)+((500000-SUM($J1231:$J1234))*0.05)-(SUM($I1231:$I1234)+SUM($M1231:$M1234)),IF(SUM($J1231:$J1234)+SUM($F1231:$F1234)&lt;500000,((SUM($J1231:$J1234)*0.2)+(SUM($F1231:$F1234)*0.05))-(SUM($I1231:$I1234)+SUM($M1231:$M1234)),"n/a")))</f>
        <v>29568.898000000001</v>
      </c>
      <c r="R1234" s="66">
        <f>SUM(Q1234-H1234-L1234)</f>
        <v>29568.898000000001</v>
      </c>
    </row>
    <row r="1235" spans="1:18" s="112" customFormat="1" ht="27" customHeight="1" x14ac:dyDescent="0.2">
      <c r="A1235" s="151" t="s">
        <v>24</v>
      </c>
      <c r="B1235" s="22"/>
      <c r="C1235" s="151" t="s">
        <v>309</v>
      </c>
      <c r="D1235" s="151" t="s">
        <v>312</v>
      </c>
      <c r="E1235" s="151"/>
      <c r="F1235" s="156">
        <f t="shared" ref="F1235:M1235" si="250">SUM(F1231:F1234)</f>
        <v>1732</v>
      </c>
      <c r="G1235" s="157">
        <f t="shared" si="250"/>
        <v>86.600000000000009</v>
      </c>
      <c r="H1235" s="157">
        <f t="shared" si="250"/>
        <v>84.00200000000001</v>
      </c>
      <c r="I1235" s="157">
        <f t="shared" si="250"/>
        <v>2.5980000000000003</v>
      </c>
      <c r="J1235" s="156">
        <f t="shared" si="250"/>
        <v>151984</v>
      </c>
      <c r="K1235" s="157">
        <f t="shared" si="250"/>
        <v>30396.800000000003</v>
      </c>
      <c r="L1235" s="157">
        <f t="shared" si="250"/>
        <v>29484.896000000001</v>
      </c>
      <c r="M1235" s="158">
        <f t="shared" si="250"/>
        <v>911.904</v>
      </c>
      <c r="N1235" s="120"/>
      <c r="O1235" s="159"/>
      <c r="P1235" s="157">
        <f>SUM(P1231:P1234)</f>
        <v>29568.898000000001</v>
      </c>
      <c r="Q1235" s="157"/>
      <c r="R1235" s="23">
        <f ca="1">SUM(R1232:R1236)</f>
        <v>0</v>
      </c>
    </row>
    <row r="1236" spans="1:18" s="28" customFormat="1" ht="3.75" customHeight="1" x14ac:dyDescent="0.2">
      <c r="A1236" s="68"/>
      <c r="B1236" s="60"/>
      <c r="C1236" s="70"/>
      <c r="D1236" s="70"/>
      <c r="E1236" s="70"/>
      <c r="F1236" s="70"/>
      <c r="G1236" s="71"/>
      <c r="H1236" s="71"/>
      <c r="I1236" s="71"/>
      <c r="J1236" s="70"/>
      <c r="K1236" s="71"/>
      <c r="L1236" s="71"/>
      <c r="M1236" s="71"/>
      <c r="N1236" s="38"/>
      <c r="O1236" s="35"/>
      <c r="P1236" s="73"/>
      <c r="Q1236" s="74"/>
      <c r="R1236" s="69"/>
    </row>
    <row r="1237" spans="1:18" s="149" customFormat="1" ht="27" customHeight="1" x14ac:dyDescent="0.25">
      <c r="A1237" s="140" t="s">
        <v>19</v>
      </c>
      <c r="B1237" s="77"/>
      <c r="C1237" s="141" t="s">
        <v>313</v>
      </c>
      <c r="D1237" s="141" t="s">
        <v>314</v>
      </c>
      <c r="E1237" s="141" t="s">
        <v>20</v>
      </c>
      <c r="F1237" s="141">
        <v>57557.290999999997</v>
      </c>
      <c r="G1237" s="259">
        <f>F1237*$G$4</f>
        <v>2877.8645500000002</v>
      </c>
      <c r="H1237" s="259">
        <f>G1237-I1237</f>
        <v>2791.5286135000001</v>
      </c>
      <c r="I1237" s="259">
        <f>G1237*$I$4</f>
        <v>86.335936500000003</v>
      </c>
      <c r="J1237" s="141">
        <v>72154.657000000007</v>
      </c>
      <c r="K1237" s="259">
        <f>J1237*$K$4</f>
        <v>14430.931400000001</v>
      </c>
      <c r="L1237" s="259">
        <f>K1237-M1237</f>
        <v>13998.003458000001</v>
      </c>
      <c r="M1237" s="260">
        <f>K1237*$M$4</f>
        <v>432.92794200000003</v>
      </c>
      <c r="N1237" s="141"/>
      <c r="O1237" s="261"/>
      <c r="P1237" s="262">
        <f>Q1237</f>
        <v>16789.532071499998</v>
      </c>
      <c r="Q1237" s="262">
        <f>IF($J1237&gt;500000,(500000*0.2)-($I1237+$M1237),IF($J1237+$F1237&gt;500000,($J1237*0.2)+((500000-$J1237)*0.05)-($I1237+$M1237),IF($J1237+$F1237&lt;500000,(($J1237*0.2)+($F1237*0.05))-($I1237+$M1237),"n/a")))</f>
        <v>16789.532071499998</v>
      </c>
      <c r="R1237" s="78">
        <f>SUM(Q1237-H1237-L1237)</f>
        <v>-3.637978807091713E-12</v>
      </c>
    </row>
    <row r="1238" spans="1:18" s="349" customFormat="1" ht="45" x14ac:dyDescent="0.25">
      <c r="A1238" s="347" t="s">
        <v>21</v>
      </c>
      <c r="B1238" s="348"/>
      <c r="C1238" s="326" t="s">
        <v>313</v>
      </c>
      <c r="D1238" s="326" t="s">
        <v>314</v>
      </c>
      <c r="E1238" s="326" t="s">
        <v>20</v>
      </c>
      <c r="F1238" s="326">
        <v>52824.758999999998</v>
      </c>
      <c r="G1238" s="327">
        <f>F1238*$G$4</f>
        <v>2641.2379500000002</v>
      </c>
      <c r="H1238" s="327">
        <f>G1238-I1238</f>
        <v>2562.0008115000001</v>
      </c>
      <c r="I1238" s="327">
        <f>G1238*$I$4</f>
        <v>79.2371385</v>
      </c>
      <c r="J1238" s="326">
        <v>22510.048999999999</v>
      </c>
      <c r="K1238" s="327">
        <f>J1238*$K$4</f>
        <v>4502.0097999999998</v>
      </c>
      <c r="L1238" s="327">
        <f>K1238-M1238</f>
        <v>4366.9495059999999</v>
      </c>
      <c r="M1238" s="328">
        <f>K1238*$M$4</f>
        <v>135.060294</v>
      </c>
      <c r="N1238" s="326" t="s">
        <v>375</v>
      </c>
      <c r="P1238" s="350">
        <f>Q1238-Q1237</f>
        <v>6928.9503175000027</v>
      </c>
      <c r="Q1238" s="350">
        <f>IF(SUM($J1237:$J1238)&gt;500000,(500000*0.2)-((SUM($I1237:$I1238)+SUM($M1237:$M1238))),IF(SUM($J1237:$J1238)+SUM($F1237:$F1238)&gt;500000,(SUM($J1237:$J1238)*0.2)+((500000-SUM($J1237:$J1238))*0.05)-(SUM($I1237:$I1238)+SUM($M1237:$M1238)),IF(SUM($J1237:$J1238)+SUM($F1237:$F1238)&lt;500000,((SUM($J1237:$J1238)*0.2)+(SUM($F1237:$F1238)*0.05))-(SUM($I1237:$I1238)+SUM($M1237:$M1238)),"n/a")))</f>
        <v>23718.482389000001</v>
      </c>
      <c r="R1238" s="351">
        <f>SUM(Q1238-H1238-L1238)</f>
        <v>16789.532071500002</v>
      </c>
    </row>
    <row r="1239" spans="1:18" ht="27" customHeight="1" thickBot="1" x14ac:dyDescent="0.25">
      <c r="A1239" s="86" t="s">
        <v>22</v>
      </c>
      <c r="B1239" s="24"/>
      <c r="C1239" s="114" t="s">
        <v>313</v>
      </c>
      <c r="D1239" s="114" t="s">
        <v>314</v>
      </c>
      <c r="E1239" s="109" t="s">
        <v>20</v>
      </c>
      <c r="F1239" s="109">
        <v>0</v>
      </c>
      <c r="G1239" s="110">
        <f>F1239*$G$4</f>
        <v>0</v>
      </c>
      <c r="H1239" s="110">
        <f>G1239-I1239</f>
        <v>0</v>
      </c>
      <c r="I1239" s="110">
        <f>G1239*$I$4</f>
        <v>0</v>
      </c>
      <c r="J1239" s="109">
        <v>0</v>
      </c>
      <c r="K1239" s="110">
        <f>J1239*$K$4</f>
        <v>0</v>
      </c>
      <c r="L1239" s="110">
        <f>K1239-M1239</f>
        <v>0</v>
      </c>
      <c r="M1239" s="111">
        <f>K1239*$M$4</f>
        <v>0</v>
      </c>
      <c r="N1239" s="109"/>
      <c r="O1239" s="123"/>
      <c r="P1239" s="212">
        <f>Q1239-Q1238</f>
        <v>0</v>
      </c>
      <c r="Q1239" s="212">
        <f>IF(SUM($J1237:$J1239)&gt;500000,(500000*0.2)-((SUM($I1237:$I1239)+SUM($M1237:$M1239))),IF(SUM($J1237:$J1239)+SUM($F1237:$F1239)&gt;500000,(SUM($J1237:$J1239)*0.2)+((500000-SUM($J1237:$J1239))*0.05)-(SUM($I1237:$I1239)+SUM($M1237:$M1239)),IF(SUM($J1237:$J1239)+SUM($F1237:$F1239)&lt;500000,((SUM($J1237:$J1239)*0.2)+(SUM($F1237:$F1239)*0.05))-(SUM($I1237:$I1239)+SUM($M1237:$M1239)),"n/a")))</f>
        <v>23718.482389000001</v>
      </c>
      <c r="R1239" s="34">
        <f>SUM(Q1239-H1239-L1239)</f>
        <v>23718.482389000001</v>
      </c>
    </row>
    <row r="1240" spans="1:18" s="112" customFormat="1" ht="27" customHeight="1" thickBot="1" x14ac:dyDescent="0.25">
      <c r="A1240" s="239" t="s">
        <v>23</v>
      </c>
      <c r="B1240" s="61"/>
      <c r="C1240" s="234" t="s">
        <v>313</v>
      </c>
      <c r="D1240" s="234" t="s">
        <v>314</v>
      </c>
      <c r="E1240" s="153" t="s">
        <v>20</v>
      </c>
      <c r="F1240" s="153">
        <v>0</v>
      </c>
      <c r="G1240" s="145">
        <f>F1240*$G$4</f>
        <v>0</v>
      </c>
      <c r="H1240" s="145">
        <f>G1240-I1240</f>
        <v>0</v>
      </c>
      <c r="I1240" s="145">
        <f>G1240*$I$4</f>
        <v>0</v>
      </c>
      <c r="J1240" s="153">
        <v>0</v>
      </c>
      <c r="K1240" s="145">
        <f>J1240*$K$4</f>
        <v>0</v>
      </c>
      <c r="L1240" s="145">
        <f>K1240-M1240</f>
        <v>0</v>
      </c>
      <c r="M1240" s="154">
        <f>K1240*$M$4</f>
        <v>0</v>
      </c>
      <c r="N1240" s="242"/>
      <c r="O1240" s="167"/>
      <c r="P1240" s="258">
        <f>Q1240-Q1239</f>
        <v>0</v>
      </c>
      <c r="Q1240" s="253">
        <f>IF(SUM($J1237:$J1240)&gt;500000,(500000*0.2)-((SUM($I1237:$I1240)+SUM($M1237:$M1240))),IF(SUM($J1237:$J1240)+SUM($F1237:$F1240)&gt;500000,(SUM($J1237:$J1240)*0.2)+((500000-SUM($J1237:$J1240))*0.05)-(SUM($I1237:$I1240)+SUM($M1237:$M1240)),IF(SUM($J1237:$J1240)+SUM($F1237:$F1240)&lt;500000,((SUM($J1237:$J1240)*0.2)+(SUM($F1237:$F1240)*0.05))-(SUM($I1237:$I1240)+SUM($M1237:$M1240)),"n/a")))</f>
        <v>23718.482389000001</v>
      </c>
      <c r="R1240" s="65">
        <f>SUM(Q1240-H1240-L1240)</f>
        <v>23718.482389000001</v>
      </c>
    </row>
    <row r="1241" spans="1:18" s="112" customFormat="1" ht="27" customHeight="1" x14ac:dyDescent="0.2">
      <c r="A1241" s="151" t="s">
        <v>24</v>
      </c>
      <c r="B1241" s="22"/>
      <c r="C1241" s="151" t="s">
        <v>313</v>
      </c>
      <c r="D1241" s="151" t="s">
        <v>314</v>
      </c>
      <c r="E1241" s="151"/>
      <c r="F1241" s="156">
        <f t="shared" ref="F1241:M1241" si="251">SUM(F1237:F1240)</f>
        <v>110382.04999999999</v>
      </c>
      <c r="G1241" s="157">
        <f t="shared" si="251"/>
        <v>5519.1025000000009</v>
      </c>
      <c r="H1241" s="157">
        <f t="shared" si="251"/>
        <v>5353.5294250000006</v>
      </c>
      <c r="I1241" s="157">
        <f t="shared" si="251"/>
        <v>165.57307500000002</v>
      </c>
      <c r="J1241" s="156">
        <f t="shared" si="251"/>
        <v>94664.706000000006</v>
      </c>
      <c r="K1241" s="157">
        <f t="shared" si="251"/>
        <v>18932.941200000001</v>
      </c>
      <c r="L1241" s="157">
        <f t="shared" si="251"/>
        <v>18364.952964</v>
      </c>
      <c r="M1241" s="158">
        <f t="shared" si="251"/>
        <v>567.98823600000003</v>
      </c>
      <c r="N1241" s="120"/>
      <c r="O1241" s="159"/>
      <c r="P1241" s="157">
        <f>SUM(P1237:P1240)</f>
        <v>23718.482389000001</v>
      </c>
      <c r="Q1241" s="157"/>
      <c r="R1241" s="23">
        <f ca="1">SUM(R1238:R1242)</f>
        <v>50368.596214499994</v>
      </c>
    </row>
    <row r="1242" spans="1:18" s="28" customFormat="1" ht="3.75" customHeight="1" x14ac:dyDescent="0.2">
      <c r="A1242" s="68"/>
      <c r="B1242" s="60"/>
      <c r="C1242" s="70"/>
      <c r="D1242" s="70"/>
      <c r="E1242" s="70"/>
      <c r="F1242" s="70"/>
      <c r="G1242" s="71"/>
      <c r="H1242" s="71"/>
      <c r="I1242" s="71"/>
      <c r="J1242" s="70"/>
      <c r="K1242" s="71"/>
      <c r="L1242" s="71"/>
      <c r="M1242" s="71"/>
      <c r="N1242" s="38"/>
      <c r="O1242" s="35"/>
      <c r="P1242" s="73"/>
      <c r="Q1242" s="74"/>
      <c r="R1242" s="69"/>
    </row>
    <row r="1243" spans="1:18" s="149" customFormat="1" ht="27" customHeight="1" x14ac:dyDescent="0.25">
      <c r="A1243" s="140" t="s">
        <v>19</v>
      </c>
      <c r="B1243" s="77"/>
      <c r="C1243" s="141" t="s">
        <v>315</v>
      </c>
      <c r="D1243" s="141" t="s">
        <v>316</v>
      </c>
      <c r="E1243" s="141" t="s">
        <v>20</v>
      </c>
      <c r="F1243" s="141">
        <v>0</v>
      </c>
      <c r="G1243" s="259">
        <f>F1243*$G$4</f>
        <v>0</v>
      </c>
      <c r="H1243" s="259">
        <f>G1243-I1243</f>
        <v>0</v>
      </c>
      <c r="I1243" s="259">
        <f>G1243*$I$4</f>
        <v>0</v>
      </c>
      <c r="J1243" s="141">
        <v>0</v>
      </c>
      <c r="K1243" s="259">
        <f>J1243*$K$4</f>
        <v>0</v>
      </c>
      <c r="L1243" s="259">
        <f>K1243-M1243</f>
        <v>0</v>
      </c>
      <c r="M1243" s="260">
        <f>K1243*$M$4</f>
        <v>0</v>
      </c>
      <c r="N1243" s="141"/>
      <c r="O1243" s="261"/>
      <c r="P1243" s="262">
        <f>Q1243</f>
        <v>0</v>
      </c>
      <c r="Q1243" s="262">
        <f>IF($J1243&gt;500000,(500000*0.2)-($I1243+$M1243),IF($J1243+$F1243&gt;500000,($J1243*0.2)+((500000-$J1243)*0.05)-($I1243+$M1243),IF($J1243+$F1243&lt;500000,(($J1243*0.2)+($F1243*0.05))-($I1243+$M1243),"n/a")))</f>
        <v>0</v>
      </c>
      <c r="R1243" s="78">
        <f>SUM(Q1243-H1243-L1243)</f>
        <v>0</v>
      </c>
    </row>
    <row r="1244" spans="1:18" s="112" customFormat="1" ht="27" customHeight="1" x14ac:dyDescent="0.2">
      <c r="A1244" s="85" t="s">
        <v>21</v>
      </c>
      <c r="B1244" s="24"/>
      <c r="C1244" s="113" t="s">
        <v>315</v>
      </c>
      <c r="D1244" s="113" t="s">
        <v>316</v>
      </c>
      <c r="E1244" s="109" t="s">
        <v>20</v>
      </c>
      <c r="F1244" s="109">
        <v>0</v>
      </c>
      <c r="G1244" s="110">
        <f>F1244*$G$4</f>
        <v>0</v>
      </c>
      <c r="H1244" s="110">
        <f>G1244-I1244</f>
        <v>0</v>
      </c>
      <c r="I1244" s="110">
        <f>G1244*$I$4</f>
        <v>0</v>
      </c>
      <c r="J1244" s="109">
        <v>0</v>
      </c>
      <c r="K1244" s="110">
        <f>J1244*$K$4</f>
        <v>0</v>
      </c>
      <c r="L1244" s="110">
        <f>K1244-M1244</f>
        <v>0</v>
      </c>
      <c r="M1244" s="111">
        <f>K1244*$M$4</f>
        <v>0</v>
      </c>
      <c r="N1244" s="109"/>
      <c r="P1244" s="212">
        <f>Q1244-Q1243</f>
        <v>0</v>
      </c>
      <c r="Q1244" s="212">
        <f>IF(SUM($J1243:$J1244)&gt;500000,(500000*0.2)-((SUM($I1243:$I1244)+SUM($M1243:$M1244))),IF(SUM($J1243:$J1244)+SUM($F1243:$F1244)&gt;500000,(SUM($J1243:$J1244)*0.2)+((500000-SUM($J1243:$J1244))*0.05)-(SUM($I1243:$I1244)+SUM($M1243:$M1244)),IF(SUM($J1243:$J1244)+SUM($F1243:$F1244)&lt;500000,((SUM($J1243:$J1244)*0.2)+(SUM($F1243:$F1244)*0.05))-(SUM($I1243:$I1244)+SUM($M1243:$M1244)),"n/a")))</f>
        <v>0</v>
      </c>
      <c r="R1244" s="34">
        <f>SUM(Q1244-H1244-L1244)</f>
        <v>0</v>
      </c>
    </row>
    <row r="1245" spans="1:18" s="112" customFormat="1" ht="27" customHeight="1" thickBot="1" x14ac:dyDescent="0.25">
      <c r="A1245" s="86" t="s">
        <v>22</v>
      </c>
      <c r="B1245" s="24"/>
      <c r="C1245" s="114" t="s">
        <v>315</v>
      </c>
      <c r="D1245" s="114" t="s">
        <v>316</v>
      </c>
      <c r="E1245" s="109" t="s">
        <v>20</v>
      </c>
      <c r="F1245" s="109">
        <v>0</v>
      </c>
      <c r="G1245" s="110">
        <f>F1245*$G$4</f>
        <v>0</v>
      </c>
      <c r="H1245" s="110">
        <f>G1245-I1245</f>
        <v>0</v>
      </c>
      <c r="I1245" s="110">
        <f>G1245*$I$4</f>
        <v>0</v>
      </c>
      <c r="J1245" s="109">
        <v>0</v>
      </c>
      <c r="K1245" s="110">
        <f>J1245*$K$4</f>
        <v>0</v>
      </c>
      <c r="L1245" s="110">
        <f>K1245-M1245</f>
        <v>0</v>
      </c>
      <c r="M1245" s="111">
        <f>K1245*$M$4</f>
        <v>0</v>
      </c>
      <c r="N1245" s="109"/>
      <c r="P1245" s="212">
        <f>Q1245-Q1244</f>
        <v>0</v>
      </c>
      <c r="Q1245" s="212">
        <f>IF(SUM($J1243:$J1245)&gt;500000,(500000*0.2)-((SUM($I1243:$I1245)+SUM($M1243:$M1245))),IF(SUM($J1243:$J1245)+SUM($F1243:$F1245)&gt;500000,(SUM($J1243:$J1245)*0.2)+((500000-SUM($J1243:$J1245))*0.05)-(SUM($I1243:$I1245)+SUM($M1243:$M1245)),IF(SUM($J1243:$J1245)+SUM($F1243:$F1245)&lt;500000,((SUM($J1243:$J1245)*0.2)+(SUM($F1243:$F1245)*0.05))-(SUM($I1243:$I1245)+SUM($M1243:$M1245)),"n/a")))</f>
        <v>0</v>
      </c>
      <c r="R1245" s="34">
        <f>SUM(Q1245-H1245-L1245)</f>
        <v>0</v>
      </c>
    </row>
    <row r="1246" spans="1:18" s="112" customFormat="1" ht="27" customHeight="1" thickBot="1" x14ac:dyDescent="0.3">
      <c r="A1246" s="233" t="s">
        <v>23</v>
      </c>
      <c r="B1246" s="59"/>
      <c r="C1246" s="234" t="s">
        <v>315</v>
      </c>
      <c r="D1246" s="234" t="s">
        <v>316</v>
      </c>
      <c r="E1246" s="153" t="s">
        <v>20</v>
      </c>
      <c r="F1246" s="153">
        <v>0</v>
      </c>
      <c r="G1246" s="145">
        <f>F1246*$G$4</f>
        <v>0</v>
      </c>
      <c r="H1246" s="145">
        <f>G1246-I1246</f>
        <v>0</v>
      </c>
      <c r="I1246" s="145">
        <f>G1246*$I$4</f>
        <v>0</v>
      </c>
      <c r="J1246" s="153">
        <v>0</v>
      </c>
      <c r="K1246" s="145">
        <f>J1246*$K$4</f>
        <v>0</v>
      </c>
      <c r="L1246" s="145">
        <f>K1246-M1246</f>
        <v>0</v>
      </c>
      <c r="M1246" s="154">
        <f>K1246*$M$4</f>
        <v>0</v>
      </c>
      <c r="N1246" s="109"/>
      <c r="O1246" s="155"/>
      <c r="P1246" s="252">
        <f>Q1246-Q1245</f>
        <v>0</v>
      </c>
      <c r="Q1246" s="252">
        <f>IF(SUM($J1243:$J1246)&gt;500000,(500000*0.2)-((SUM($I1243:$I1246)+SUM($M1243:$M1246))),IF(SUM($J1243:$J1246)+SUM($F1243:$F1246)&gt;500000,(SUM($J1243:$J1246)*0.2)+((500000-SUM($J1243:$J1246))*0.05)-(SUM($I1243:$I1246)+SUM($M1243:$M1246)),IF(SUM($J1243:$J1246)+SUM($F1243:$F1246)&lt;500000,((SUM($J1243:$J1246)*0.2)+(SUM($F1243:$F1246)*0.05))-(SUM($I1243:$I1246)+SUM($M1243:$M1246)),"n/a")))</f>
        <v>0</v>
      </c>
      <c r="R1246" s="66">
        <f>SUM(Q1246-H1246-L1246)</f>
        <v>0</v>
      </c>
    </row>
    <row r="1247" spans="1:18" s="112" customFormat="1" ht="27" customHeight="1" x14ac:dyDescent="0.2">
      <c r="A1247" s="151" t="s">
        <v>24</v>
      </c>
      <c r="B1247" s="22"/>
      <c r="C1247" s="151" t="s">
        <v>315</v>
      </c>
      <c r="D1247" s="151" t="s">
        <v>316</v>
      </c>
      <c r="E1247" s="151"/>
      <c r="F1247" s="156">
        <f t="shared" ref="F1247:M1247" si="252">SUM(F1243:F1246)</f>
        <v>0</v>
      </c>
      <c r="G1247" s="157">
        <f t="shared" si="252"/>
        <v>0</v>
      </c>
      <c r="H1247" s="157">
        <f t="shared" si="252"/>
        <v>0</v>
      </c>
      <c r="I1247" s="157">
        <f t="shared" si="252"/>
        <v>0</v>
      </c>
      <c r="J1247" s="156">
        <f t="shared" si="252"/>
        <v>0</v>
      </c>
      <c r="K1247" s="157">
        <f t="shared" si="252"/>
        <v>0</v>
      </c>
      <c r="L1247" s="157">
        <f t="shared" si="252"/>
        <v>0</v>
      </c>
      <c r="M1247" s="158">
        <f t="shared" si="252"/>
        <v>0</v>
      </c>
      <c r="N1247" s="120"/>
      <c r="O1247" s="159"/>
      <c r="P1247" s="157">
        <f>SUM(P1243:P1246)</f>
        <v>0</v>
      </c>
      <c r="Q1247" s="157"/>
      <c r="R1247" s="23">
        <f ca="1">SUM(R1244:R1248)</f>
        <v>0</v>
      </c>
    </row>
    <row r="1248" spans="1:18" s="28" customFormat="1" ht="3.75" customHeight="1" x14ac:dyDescent="0.2">
      <c r="A1248" s="68"/>
      <c r="B1248" s="60"/>
      <c r="C1248" s="70"/>
      <c r="D1248" s="70"/>
      <c r="E1248" s="70"/>
      <c r="F1248" s="70"/>
      <c r="G1248" s="71"/>
      <c r="H1248" s="71"/>
      <c r="I1248" s="71"/>
      <c r="J1248" s="70"/>
      <c r="K1248" s="71"/>
      <c r="L1248" s="71"/>
      <c r="M1248" s="71"/>
      <c r="N1248" s="38"/>
      <c r="O1248" s="35"/>
      <c r="P1248" s="73"/>
      <c r="Q1248" s="74"/>
      <c r="R1248" s="69"/>
    </row>
    <row r="1249" spans="1:18" s="112" customFormat="1" ht="27" customHeight="1" x14ac:dyDescent="0.2">
      <c r="A1249" s="84" t="s">
        <v>19</v>
      </c>
      <c r="B1249" s="24"/>
      <c r="C1249" s="108" t="s">
        <v>317</v>
      </c>
      <c r="D1249" s="108" t="s">
        <v>318</v>
      </c>
      <c r="E1249" s="109" t="s">
        <v>20</v>
      </c>
      <c r="F1249" s="109">
        <v>0</v>
      </c>
      <c r="G1249" s="110">
        <f>F1249*$G$4</f>
        <v>0</v>
      </c>
      <c r="H1249" s="110">
        <f>G1249-I1249</f>
        <v>0</v>
      </c>
      <c r="I1249" s="110">
        <f>G1249*$I$4</f>
        <v>0</v>
      </c>
      <c r="J1249" s="109">
        <v>0</v>
      </c>
      <c r="K1249" s="110">
        <f>J1249*$K$4</f>
        <v>0</v>
      </c>
      <c r="L1249" s="110">
        <f>K1249-M1249</f>
        <v>0</v>
      </c>
      <c r="M1249" s="111">
        <f>K1249*$M$4</f>
        <v>0</v>
      </c>
      <c r="N1249" s="109"/>
      <c r="P1249" s="212">
        <f>Q1249</f>
        <v>0</v>
      </c>
      <c r="Q1249" s="212">
        <f>IF($J1249&gt;500000,(500000*0.2)-($I1249+$M1249),IF($J1249+$F1249&gt;500000,($J1249*0.2)+((500000-$J1249)*0.05)-($I1249+$M1249),IF($J1249+$F1249&lt;500000,(($J1249*0.2)+($F1249*0.05))-($I1249+$M1249),"n/a")))</f>
        <v>0</v>
      </c>
      <c r="R1249" s="34">
        <f>SUM(Q1249-H1249-L1249)</f>
        <v>0</v>
      </c>
    </row>
    <row r="1250" spans="1:18" s="112" customFormat="1" ht="27" customHeight="1" x14ac:dyDescent="0.2">
      <c r="A1250" s="85" t="s">
        <v>21</v>
      </c>
      <c r="B1250" s="24"/>
      <c r="C1250" s="113" t="s">
        <v>317</v>
      </c>
      <c r="D1250" s="113" t="s">
        <v>318</v>
      </c>
      <c r="E1250" s="109" t="s">
        <v>20</v>
      </c>
      <c r="F1250" s="109">
        <v>0</v>
      </c>
      <c r="G1250" s="110">
        <f>F1250*$G$4</f>
        <v>0</v>
      </c>
      <c r="H1250" s="110">
        <f>G1250-I1250</f>
        <v>0</v>
      </c>
      <c r="I1250" s="110">
        <f>G1250*$I$4</f>
        <v>0</v>
      </c>
      <c r="J1250" s="109">
        <v>0</v>
      </c>
      <c r="K1250" s="110">
        <f>J1250*$K$4</f>
        <v>0</v>
      </c>
      <c r="L1250" s="110">
        <f>K1250-M1250</f>
        <v>0</v>
      </c>
      <c r="M1250" s="111">
        <f>K1250*$M$4</f>
        <v>0</v>
      </c>
      <c r="N1250" s="109"/>
      <c r="O1250" s="123"/>
      <c r="P1250" s="212">
        <f>Q1250-Q1249</f>
        <v>0</v>
      </c>
      <c r="Q1250" s="212">
        <f>IF(SUM($J1249:$J1250)&gt;500000,(500000*0.2)-((SUM($I1249:$I1250)+SUM($M1249:$M1250))),IF(SUM($J1249:$J1250)+SUM($F1249:$F1250)&gt;500000,(SUM($J1249:$J1250)*0.2)+((500000-SUM($J1249:$J1250))*0.05)-(SUM($I1249:$I1250)+SUM($M1249:$M1250)),IF(SUM($J1249:$J1250)+SUM($F1249:$F1250)&lt;500000,((SUM($J1249:$J1250)*0.2)+(SUM($F1249:$F1250)*0.05))-(SUM($I1249:$I1250)+SUM($M1249:$M1250)),"n/a")))</f>
        <v>0</v>
      </c>
      <c r="R1250" s="34">
        <f>SUM(Q1250-H1250-L1250)</f>
        <v>0</v>
      </c>
    </row>
    <row r="1251" spans="1:18" s="112" customFormat="1" ht="27" customHeight="1" x14ac:dyDescent="0.2">
      <c r="A1251" s="86" t="s">
        <v>22</v>
      </c>
      <c r="B1251" s="24"/>
      <c r="C1251" s="114" t="s">
        <v>317</v>
      </c>
      <c r="D1251" s="114" t="s">
        <v>318</v>
      </c>
      <c r="E1251" s="109" t="s">
        <v>20</v>
      </c>
      <c r="F1251" s="109">
        <v>0</v>
      </c>
      <c r="G1251" s="110">
        <f>F1251*$G$4</f>
        <v>0</v>
      </c>
      <c r="H1251" s="110">
        <f>G1251-I1251</f>
        <v>0</v>
      </c>
      <c r="I1251" s="110">
        <f>G1251*$I$4</f>
        <v>0</v>
      </c>
      <c r="J1251" s="109">
        <v>0</v>
      </c>
      <c r="K1251" s="110">
        <f>J1251*$K$4</f>
        <v>0</v>
      </c>
      <c r="L1251" s="110">
        <f>K1251-M1251</f>
        <v>0</v>
      </c>
      <c r="M1251" s="111">
        <f>K1251*$M$4</f>
        <v>0</v>
      </c>
      <c r="N1251" s="109"/>
      <c r="O1251" s="123"/>
      <c r="P1251" s="212">
        <f>Q1251-Q1250</f>
        <v>0</v>
      </c>
      <c r="Q1251" s="212">
        <f>IF(SUM($J1249:$J1251)&gt;500000,(500000*0.2)-((SUM($I1249:$I1251)+SUM($M1249:$M1251))),IF(SUM($J1249:$J1251)+SUM($F1249:$F1251)&gt;500000,(SUM($J1249:$J1251)*0.2)+((500000-SUM($J1249:$J1251))*0.05)-(SUM($I1249:$I1251)+SUM($M1249:$M1251)),IF(SUM($J1249:$J1251)+SUM($F1249:$F1251)&lt;500000,((SUM($J1249:$J1251)*0.2)+(SUM($F1249:$F1251)*0.05))-(SUM($I1249:$I1251)+SUM($M1249:$M1251)),"n/a")))</f>
        <v>0</v>
      </c>
      <c r="R1251" s="34">
        <f>SUM(Q1251-H1251-L1251)</f>
        <v>0</v>
      </c>
    </row>
    <row r="1252" spans="1:18" s="112" customFormat="1" ht="27" customHeight="1" thickBot="1" x14ac:dyDescent="0.25">
      <c r="A1252" s="298" t="s">
        <v>23</v>
      </c>
      <c r="B1252" s="299"/>
      <c r="C1252" s="300" t="s">
        <v>317</v>
      </c>
      <c r="D1252" s="300" t="s">
        <v>318</v>
      </c>
      <c r="E1252" s="293" t="s">
        <v>20</v>
      </c>
      <c r="F1252" s="293">
        <v>0</v>
      </c>
      <c r="G1252" s="294">
        <f>F1252*$G$4</f>
        <v>0</v>
      </c>
      <c r="H1252" s="294">
        <f>G1252-I1252</f>
        <v>0</v>
      </c>
      <c r="I1252" s="294">
        <f>G1252*$I$4</f>
        <v>0</v>
      </c>
      <c r="J1252" s="293">
        <v>0</v>
      </c>
      <c r="K1252" s="294">
        <f>J1252*$K$4</f>
        <v>0</v>
      </c>
      <c r="L1252" s="294">
        <f>K1252-M1252</f>
        <v>0</v>
      </c>
      <c r="M1252" s="295">
        <f>K1252*$M$4</f>
        <v>0</v>
      </c>
      <c r="N1252" s="109"/>
      <c r="O1252" s="123"/>
      <c r="P1252" s="296">
        <f>Q1252-Q1251</f>
        <v>0</v>
      </c>
      <c r="Q1252" s="296">
        <f>IF(SUM($J1249:$J1252)&gt;500000,(500000*0.2)-((SUM($I1249:$I1252)+SUM($M1249:$M1252))),IF(SUM($J1249:$J1252)+SUM($F1249:$F1252)&gt;500000,(SUM($J1249:$J1252)*0.2)+((500000-SUM($J1249:$J1252))*0.05)-(SUM($I1249:$I1252)+SUM($M1249:$M1252)),IF(SUM($J1249:$J1252)+SUM($F1249:$F1252)&lt;500000,((SUM($J1249:$J1252)*0.2)+(SUM($F1249:$F1252)*0.05))-(SUM($I1249:$I1252)+SUM($M1249:$M1252)),"n/a")))</f>
        <v>0</v>
      </c>
      <c r="R1252" s="297"/>
    </row>
    <row r="1253" spans="1:18" s="112" customFormat="1" ht="27" customHeight="1" thickBot="1" x14ac:dyDescent="0.25">
      <c r="A1253" s="88" t="s">
        <v>24</v>
      </c>
      <c r="B1253" s="20"/>
      <c r="C1253" s="116" t="s">
        <v>317</v>
      </c>
      <c r="D1253" s="116" t="s">
        <v>318</v>
      </c>
      <c r="E1253" s="116"/>
      <c r="F1253" s="117">
        <f t="shared" ref="F1253:M1253" si="253">SUM(F1249:F1252)</f>
        <v>0</v>
      </c>
      <c r="G1253" s="118">
        <f t="shared" si="253"/>
        <v>0</v>
      </c>
      <c r="H1253" s="118">
        <f t="shared" si="253"/>
        <v>0</v>
      </c>
      <c r="I1253" s="118">
        <f t="shared" si="253"/>
        <v>0</v>
      </c>
      <c r="J1253" s="117">
        <f t="shared" si="253"/>
        <v>0</v>
      </c>
      <c r="K1253" s="118">
        <f t="shared" si="253"/>
        <v>0</v>
      </c>
      <c r="L1253" s="118">
        <f t="shared" si="253"/>
        <v>0</v>
      </c>
      <c r="M1253" s="119">
        <f t="shared" si="253"/>
        <v>0</v>
      </c>
      <c r="N1253" s="120"/>
      <c r="O1253" s="121"/>
      <c r="P1253" s="118">
        <f>SUM(P1249:P1252)</f>
        <v>0</v>
      </c>
      <c r="Q1253" s="118"/>
      <c r="R1253" s="21">
        <f ca="1">SUM(R1247:R1251)</f>
        <v>0</v>
      </c>
    </row>
    <row r="1254" spans="1:18" s="28" customFormat="1" ht="6" customHeight="1" x14ac:dyDescent="0.2">
      <c r="A1254" s="68"/>
      <c r="B1254" s="60"/>
      <c r="C1254" s="70"/>
      <c r="D1254" s="70"/>
      <c r="E1254" s="70"/>
      <c r="F1254" s="70"/>
      <c r="G1254" s="71"/>
      <c r="H1254" s="71"/>
      <c r="I1254" s="71"/>
      <c r="J1254" s="70"/>
      <c r="K1254" s="71"/>
      <c r="L1254" s="71"/>
      <c r="M1254" s="71"/>
      <c r="N1254" s="38"/>
      <c r="O1254" s="68"/>
      <c r="P1254" s="73"/>
      <c r="Q1254" s="74"/>
      <c r="R1254" s="69"/>
    </row>
    <row r="1255" spans="1:18" s="112" customFormat="1" ht="27" customHeight="1" x14ac:dyDescent="0.2">
      <c r="A1255" s="84" t="s">
        <v>19</v>
      </c>
      <c r="B1255" s="24"/>
      <c r="C1255" s="108" t="s">
        <v>317</v>
      </c>
      <c r="D1255" s="108" t="s">
        <v>319</v>
      </c>
      <c r="E1255" s="109" t="s">
        <v>20</v>
      </c>
      <c r="F1255" s="109">
        <v>0</v>
      </c>
      <c r="G1255" s="110">
        <f>F1255*$G$4</f>
        <v>0</v>
      </c>
      <c r="H1255" s="110">
        <f>G1255-I1255</f>
        <v>0</v>
      </c>
      <c r="I1255" s="110">
        <f>G1255*$I$4</f>
        <v>0</v>
      </c>
      <c r="J1255" s="109">
        <v>0</v>
      </c>
      <c r="K1255" s="110">
        <f>J1255*$K$4</f>
        <v>0</v>
      </c>
      <c r="L1255" s="110">
        <f>K1255-M1255</f>
        <v>0</v>
      </c>
      <c r="M1255" s="111">
        <f>K1255*$M$4</f>
        <v>0</v>
      </c>
      <c r="N1255" s="109"/>
      <c r="O1255" s="123"/>
      <c r="P1255" s="212">
        <f>Q1255</f>
        <v>0</v>
      </c>
      <c r="Q1255" s="212">
        <f>IF($J1255&gt;500000,(500000*0.2)-($I1255+$M1255),IF($J1255+$F1255&gt;500000,($J1255*0.2)+((500000-$J1255)*0.05)-($I1255+$M1255),IF($J1255+$F1255&lt;500000,(($J1255*0.2)+($F1255*0.05))-($I1255+$M1255),"n/a")))</f>
        <v>0</v>
      </c>
      <c r="R1255" s="34">
        <f>SUM(Q1255-H1255-L1255)</f>
        <v>0</v>
      </c>
    </row>
    <row r="1256" spans="1:18" s="112" customFormat="1" ht="27" customHeight="1" x14ac:dyDescent="0.2">
      <c r="A1256" s="85" t="s">
        <v>21</v>
      </c>
      <c r="B1256" s="24"/>
      <c r="C1256" s="113" t="s">
        <v>317</v>
      </c>
      <c r="D1256" s="113" t="s">
        <v>319</v>
      </c>
      <c r="E1256" s="109" t="s">
        <v>20</v>
      </c>
      <c r="F1256" s="109">
        <v>0</v>
      </c>
      <c r="G1256" s="110">
        <f>F1256*$G$4</f>
        <v>0</v>
      </c>
      <c r="H1256" s="110">
        <f>G1256-I1256</f>
        <v>0</v>
      </c>
      <c r="I1256" s="110">
        <f>G1256*$I$4</f>
        <v>0</v>
      </c>
      <c r="J1256" s="109">
        <v>0</v>
      </c>
      <c r="K1256" s="110">
        <f>J1256*$K$4</f>
        <v>0</v>
      </c>
      <c r="L1256" s="110">
        <f>K1256-M1256</f>
        <v>0</v>
      </c>
      <c r="M1256" s="111">
        <f>K1256*$M$4</f>
        <v>0</v>
      </c>
      <c r="N1256" s="109"/>
      <c r="P1256" s="212">
        <f>Q1256-Q1255</f>
        <v>0</v>
      </c>
      <c r="Q1256" s="212">
        <f>IF(SUM($J1255:$J1256)&gt;500000,(500000*0.2)-((SUM($I1255:$I1256)+SUM($M1255:$M1256))),IF(SUM($J1255:$J1256)+SUM($F1255:$F1256)&gt;500000,(SUM($J1255:$J1256)*0.2)+((500000-SUM($J1255:$J1256))*0.05)-(SUM($I1255:$I1256)+SUM($M1255:$M1256)),IF(SUM($J1255:$J1256)+SUM($F1255:$F1256)&lt;500000,((SUM($J1255:$J1256)*0.2)+(SUM($F1255:$F1256)*0.05))-(SUM($I1255:$I1256)+SUM($M1255:$M1256)),"n/a")))</f>
        <v>0</v>
      </c>
      <c r="R1256" s="34">
        <f>SUM(Q1256-H1256-L1256)</f>
        <v>0</v>
      </c>
    </row>
    <row r="1257" spans="1:18" s="112" customFormat="1" ht="27" customHeight="1" x14ac:dyDescent="0.2">
      <c r="A1257" s="86" t="s">
        <v>22</v>
      </c>
      <c r="B1257" s="24"/>
      <c r="C1257" s="114" t="s">
        <v>317</v>
      </c>
      <c r="D1257" s="114" t="s">
        <v>319</v>
      </c>
      <c r="E1257" s="109" t="s">
        <v>20</v>
      </c>
      <c r="F1257" s="109">
        <v>0</v>
      </c>
      <c r="G1257" s="110">
        <f>F1257*$G$4</f>
        <v>0</v>
      </c>
      <c r="H1257" s="110">
        <f>G1257-I1257</f>
        <v>0</v>
      </c>
      <c r="I1257" s="110">
        <f>G1257*$I$4</f>
        <v>0</v>
      </c>
      <c r="J1257" s="109">
        <v>0</v>
      </c>
      <c r="K1257" s="110">
        <f>J1257*$K$4</f>
        <v>0</v>
      </c>
      <c r="L1257" s="110">
        <f>K1257-M1257</f>
        <v>0</v>
      </c>
      <c r="M1257" s="111">
        <f>K1257*$M$4</f>
        <v>0</v>
      </c>
      <c r="N1257" s="109"/>
      <c r="P1257" s="212">
        <f>Q1257-Q1256</f>
        <v>0</v>
      </c>
      <c r="Q1257" s="212">
        <f>IF(SUM($J1255:$J1257)&gt;500000,(500000*0.2)-((SUM($I1255:$I1257)+SUM($M1255:$M1257))),IF(SUM($J1255:$J1257)+SUM($F1255:$F1257)&gt;500000,(SUM($J1255:$J1257)*0.2)+((500000-SUM($J1255:$J1257))*0.05)-(SUM($I1255:$I1257)+SUM($M1255:$M1257)),IF(SUM($J1255:$J1257)+SUM($F1255:$F1257)&lt;500000,((SUM($J1255:$J1257)*0.2)+(SUM($F1255:$F1257)*0.05))-(SUM($I1255:$I1257)+SUM($M1255:$M1257)),"n/a")))</f>
        <v>0</v>
      </c>
      <c r="R1257" s="34">
        <f>SUM(Q1257-H1257-L1257)</f>
        <v>0</v>
      </c>
    </row>
    <row r="1258" spans="1:18" s="112" customFormat="1" ht="27" customHeight="1" x14ac:dyDescent="0.2">
      <c r="A1258" s="87" t="s">
        <v>23</v>
      </c>
      <c r="B1258" s="301"/>
      <c r="C1258" s="115" t="s">
        <v>317</v>
      </c>
      <c r="D1258" s="115" t="s">
        <v>319</v>
      </c>
      <c r="E1258" s="109" t="s">
        <v>20</v>
      </c>
      <c r="F1258" s="109">
        <v>0</v>
      </c>
      <c r="G1258" s="110">
        <f>F1258*$G$4</f>
        <v>0</v>
      </c>
      <c r="H1258" s="110">
        <f>G1258-I1258</f>
        <v>0</v>
      </c>
      <c r="I1258" s="110">
        <f>G1258*$I$4</f>
        <v>0</v>
      </c>
      <c r="J1258" s="109">
        <v>0</v>
      </c>
      <c r="K1258" s="110">
        <f>J1258*$K$4</f>
        <v>0</v>
      </c>
      <c r="L1258" s="110">
        <f>K1258-M1258</f>
        <v>0</v>
      </c>
      <c r="M1258" s="111">
        <f>K1258*$M$4</f>
        <v>0</v>
      </c>
      <c r="N1258" s="109"/>
      <c r="P1258" s="212">
        <f>Q1258-Q1257</f>
        <v>0</v>
      </c>
      <c r="Q1258" s="212">
        <f>IF(SUM($J1255:$J1258)&gt;500000,(500000*0.2)-((SUM($I1255:$I1258)+SUM($M1255:$M1258))),IF(SUM($J1255:$J1258)+SUM($F1255:$F1258)&gt;500000,(SUM($J1255:$J1258)*0.2)+((500000-SUM($J1255:$J1258))*0.05)-(SUM($I1255:$I1258)+SUM($M1255:$M1258)),IF(SUM($J1255:$J1258)+SUM($F1255:$F1258)&lt;500000,((SUM($J1255:$J1258)*0.2)+(SUM($F1255:$F1258)*0.05))-(SUM($I1255:$I1258)+SUM($M1255:$M1258)),"n/a")))</f>
        <v>0</v>
      </c>
      <c r="R1258" s="34"/>
    </row>
    <row r="1259" spans="1:18" s="112" customFormat="1" ht="27" customHeight="1" x14ac:dyDescent="0.2">
      <c r="A1259" s="151" t="s">
        <v>24</v>
      </c>
      <c r="B1259" s="22"/>
      <c r="C1259" s="151" t="s">
        <v>317</v>
      </c>
      <c r="D1259" s="151" t="s">
        <v>319</v>
      </c>
      <c r="E1259" s="151"/>
      <c r="F1259" s="156">
        <f t="shared" ref="F1259:M1259" si="254">SUM(F1255:F1258)</f>
        <v>0</v>
      </c>
      <c r="G1259" s="157">
        <f t="shared" si="254"/>
        <v>0</v>
      </c>
      <c r="H1259" s="157">
        <f t="shared" si="254"/>
        <v>0</v>
      </c>
      <c r="I1259" s="157">
        <f t="shared" si="254"/>
        <v>0</v>
      </c>
      <c r="J1259" s="156">
        <f t="shared" si="254"/>
        <v>0</v>
      </c>
      <c r="K1259" s="157">
        <f t="shared" si="254"/>
        <v>0</v>
      </c>
      <c r="L1259" s="157">
        <f t="shared" si="254"/>
        <v>0</v>
      </c>
      <c r="M1259" s="158">
        <f t="shared" si="254"/>
        <v>0</v>
      </c>
      <c r="N1259" s="120"/>
      <c r="O1259" s="159"/>
      <c r="P1259" s="157">
        <f>SUM(P1255:P1258)</f>
        <v>0</v>
      </c>
      <c r="Q1259" s="157"/>
      <c r="R1259" s="23">
        <f>SUM(R1254:R1257)</f>
        <v>0</v>
      </c>
    </row>
    <row r="1260" spans="1:18" s="28" customFormat="1" ht="7.5" customHeight="1" thickBot="1" x14ac:dyDescent="0.25">
      <c r="A1260" s="68"/>
      <c r="B1260" s="60"/>
      <c r="C1260" s="70"/>
      <c r="D1260" s="70"/>
      <c r="E1260" s="70"/>
      <c r="F1260" s="70"/>
      <c r="G1260" s="71"/>
      <c r="H1260" s="71"/>
      <c r="I1260" s="71"/>
      <c r="J1260" s="70"/>
      <c r="K1260" s="71"/>
      <c r="L1260" s="71"/>
      <c r="M1260" s="71"/>
      <c r="N1260" s="38"/>
      <c r="O1260" s="35"/>
      <c r="P1260" s="73"/>
      <c r="Q1260" s="74"/>
      <c r="R1260" s="69"/>
    </row>
    <row r="1261" spans="1:18" s="149" customFormat="1" ht="27" customHeight="1" thickBot="1" x14ac:dyDescent="0.3">
      <c r="A1261" s="267" t="s">
        <v>19</v>
      </c>
      <c r="B1261" s="58"/>
      <c r="C1261" s="268" t="s">
        <v>320</v>
      </c>
      <c r="D1261" s="268" t="s">
        <v>341</v>
      </c>
      <c r="E1261" s="268" t="s">
        <v>20</v>
      </c>
      <c r="F1261" s="268">
        <v>2868.51</v>
      </c>
      <c r="G1261" s="269">
        <f>F1261*$G$4</f>
        <v>143.42550000000003</v>
      </c>
      <c r="H1261" s="269">
        <f>G1261-I1261</f>
        <v>139.12273500000003</v>
      </c>
      <c r="I1261" s="269">
        <f>G1261*$I$4</f>
        <v>4.3027650000000008</v>
      </c>
      <c r="J1261" s="268">
        <v>26978.7</v>
      </c>
      <c r="K1261" s="269">
        <f>J1261*$K$4</f>
        <v>5395.7400000000007</v>
      </c>
      <c r="L1261" s="269">
        <f>K1261-M1261</f>
        <v>5233.8678000000009</v>
      </c>
      <c r="M1261" s="270">
        <f>K1261*$M$4</f>
        <v>161.87220000000002</v>
      </c>
      <c r="N1261" s="141"/>
      <c r="O1261" s="271"/>
      <c r="P1261" s="272">
        <f>Q1261</f>
        <v>5372.9905350000008</v>
      </c>
      <c r="Q1261" s="272">
        <f>IF($J1261&gt;500000,(500000*0.2)-($I1261+$M1261),IF($J1261+$F1261&gt;500000,($J1261*0.2)+((500000-$J1261)*0.05)-($I1261+$M1261),IF($J1261+$F1261&lt;500000,(($J1261*0.2)+($F1261*0.05))-($I1261+$M1261),"n/a")))</f>
        <v>5372.9905350000008</v>
      </c>
      <c r="R1261" s="65">
        <f>SUM(Q1261-H1261-L1261)</f>
        <v>0</v>
      </c>
    </row>
    <row r="1262" spans="1:18" s="149" customFormat="1" ht="27" customHeight="1" x14ac:dyDescent="0.25">
      <c r="A1262" s="140" t="s">
        <v>21</v>
      </c>
      <c r="B1262" s="77"/>
      <c r="C1262" s="141" t="s">
        <v>320</v>
      </c>
      <c r="D1262" s="141" t="s">
        <v>342</v>
      </c>
      <c r="E1262" s="141" t="s">
        <v>20</v>
      </c>
      <c r="F1262" s="141">
        <v>3191.49</v>
      </c>
      <c r="G1262" s="259">
        <f>F1262*$G$4</f>
        <v>159.5745</v>
      </c>
      <c r="H1262" s="259">
        <f>G1262-I1262</f>
        <v>154.78726499999999</v>
      </c>
      <c r="I1262" s="259">
        <f>G1262*$I$4</f>
        <v>4.7872349999999999</v>
      </c>
      <c r="J1262" s="141">
        <v>31251.3</v>
      </c>
      <c r="K1262" s="259">
        <f>J1262*$K$4</f>
        <v>6250.26</v>
      </c>
      <c r="L1262" s="259">
        <f>K1262-M1262</f>
        <v>6062.7521999999999</v>
      </c>
      <c r="M1262" s="260">
        <f>K1262*$M$4</f>
        <v>187.5078</v>
      </c>
      <c r="N1262" s="141"/>
      <c r="P1262" s="262">
        <f>Q1262-Q1261</f>
        <v>6217.5394649999998</v>
      </c>
      <c r="Q1262" s="262">
        <f>IF(SUM($J1261:$J1262)&gt;500000,(500000*0.2)-((SUM($I1261:$I1262)+SUM($M1261:$M1262))),IF(SUM($J1261:$J1262)+SUM($F1261:$F1262)&gt;500000,(SUM($J1261:$J1262)*0.2)+((500000-SUM($J1261:$J1262))*0.05)-(SUM($I1261:$I1262)+SUM($M1261:$M1262)),IF(SUM($J1261:$J1262)+SUM($F1261:$F1262)&lt;500000,((SUM($J1261:$J1262)*0.2)+(SUM($F1261:$F1262)*0.05))-(SUM($I1261:$I1262)+SUM($M1261:$M1262)),"n/a")))</f>
        <v>11590.53</v>
      </c>
      <c r="R1262" s="78">
        <f>SUM(Q1262-H1262-L1262)</f>
        <v>5372.9905349999999</v>
      </c>
    </row>
    <row r="1263" spans="1:18" s="112" customFormat="1" ht="27" customHeight="1" x14ac:dyDescent="0.2">
      <c r="A1263" s="86" t="s">
        <v>22</v>
      </c>
      <c r="B1263" s="24"/>
      <c r="C1263" s="114" t="s">
        <v>320</v>
      </c>
      <c r="D1263" s="114" t="s">
        <v>342</v>
      </c>
      <c r="E1263" s="109" t="s">
        <v>20</v>
      </c>
      <c r="F1263" s="109">
        <v>0</v>
      </c>
      <c r="G1263" s="110">
        <f>F1263*$G$4</f>
        <v>0</v>
      </c>
      <c r="H1263" s="110">
        <f>G1263-I1263</f>
        <v>0</v>
      </c>
      <c r="I1263" s="110">
        <f>G1263*$I$4</f>
        <v>0</v>
      </c>
      <c r="J1263" s="109">
        <v>0</v>
      </c>
      <c r="K1263" s="110">
        <f>J1263*$K$4</f>
        <v>0</v>
      </c>
      <c r="L1263" s="110">
        <f>K1263-M1263</f>
        <v>0</v>
      </c>
      <c r="M1263" s="111">
        <f>K1263*$M$4</f>
        <v>0</v>
      </c>
      <c r="N1263" s="109"/>
      <c r="O1263" s="123"/>
      <c r="P1263" s="212">
        <f>Q1263-Q1262</f>
        <v>0</v>
      </c>
      <c r="Q1263" s="212">
        <f>IF(SUM($J1261:$J1263)&gt;500000,(500000*0.2)-((SUM($I1261:$I1263)+SUM($M1261:$M1263))),IF(SUM($J1261:$J1263)+SUM($F1261:$F1263)&gt;500000,(SUM($J1261:$J1263)*0.2)+((500000-SUM($J1261:$J1263))*0.05)-(SUM($I1261:$I1263)+SUM($M1261:$M1263)),IF(SUM($J1261:$J1263)+SUM($F1261:$F1263)&lt;500000,((SUM($J1261:$J1263)*0.2)+(SUM($F1261:$F1263)*0.05))-(SUM($I1261:$I1263)+SUM($M1261:$M1263)),"n/a")))</f>
        <v>11590.53</v>
      </c>
      <c r="R1263" s="34">
        <f>SUM(Q1263-H1263-L1263)</f>
        <v>11590.53</v>
      </c>
    </row>
    <row r="1264" spans="1:18" s="112" customFormat="1" ht="27" customHeight="1" x14ac:dyDescent="0.2">
      <c r="A1264" s="87" t="s">
        <v>23</v>
      </c>
      <c r="B1264" s="24"/>
      <c r="C1264" s="115" t="s">
        <v>320</v>
      </c>
      <c r="D1264" s="115" t="s">
        <v>342</v>
      </c>
      <c r="E1264" s="109" t="s">
        <v>20</v>
      </c>
      <c r="F1264" s="109">
        <v>0</v>
      </c>
      <c r="G1264" s="110">
        <f>F1264*$G$4</f>
        <v>0</v>
      </c>
      <c r="H1264" s="110">
        <f>G1264-I1264</f>
        <v>0</v>
      </c>
      <c r="I1264" s="110">
        <f>G1264*$I$4</f>
        <v>0</v>
      </c>
      <c r="J1264" s="109">
        <v>0</v>
      </c>
      <c r="K1264" s="110">
        <f>J1264*$K$4</f>
        <v>0</v>
      </c>
      <c r="L1264" s="110">
        <f>K1264-M1264</f>
        <v>0</v>
      </c>
      <c r="M1264" s="111">
        <f>K1264*$M$4</f>
        <v>0</v>
      </c>
      <c r="N1264" s="109"/>
      <c r="O1264" s="123"/>
      <c r="P1264" s="212">
        <f>Q1264-Q1263</f>
        <v>0</v>
      </c>
      <c r="Q1264" s="212">
        <f>IF(SUM($J1261:$J1264)&gt;500000,(500000*0.2)-((SUM($I1261:$I1264)+SUM($M1261:$M1264))),IF(SUM($J1261:$J1264)+SUM($F1261:$F1264)&gt;500000,(SUM($J1261:$J1264)*0.2)+((500000-SUM($J1261:$J1264))*0.05)-(SUM($I1261:$I1264)+SUM($M1261:$M1264)),IF(SUM($J1261:$J1264)+SUM($F1261:$F1264)&lt;500000,((SUM($J1261:$J1264)*0.2)+(SUM($F1261:$F1264)*0.05))-(SUM($I1261:$I1264)+SUM($M1261:$M1264)),"n/a")))</f>
        <v>11590.53</v>
      </c>
      <c r="R1264" s="34">
        <f>SUM(Q1264-H1264-L1264)</f>
        <v>11590.53</v>
      </c>
    </row>
    <row r="1265" spans="1:18" s="112" customFormat="1" ht="27" customHeight="1" x14ac:dyDescent="0.2">
      <c r="A1265" s="151" t="s">
        <v>24</v>
      </c>
      <c r="B1265" s="22"/>
      <c r="C1265" s="151" t="s">
        <v>320</v>
      </c>
      <c r="D1265" s="151" t="s">
        <v>342</v>
      </c>
      <c r="E1265" s="151"/>
      <c r="F1265" s="156">
        <f t="shared" ref="F1265:M1265" si="255">SUM(F1261:F1264)</f>
        <v>6060</v>
      </c>
      <c r="G1265" s="157">
        <f t="shared" si="255"/>
        <v>303</v>
      </c>
      <c r="H1265" s="157">
        <f t="shared" si="255"/>
        <v>293.91000000000003</v>
      </c>
      <c r="I1265" s="157">
        <f t="shared" si="255"/>
        <v>9.09</v>
      </c>
      <c r="J1265" s="156">
        <f t="shared" si="255"/>
        <v>58230</v>
      </c>
      <c r="K1265" s="157">
        <f t="shared" si="255"/>
        <v>11646</v>
      </c>
      <c r="L1265" s="157">
        <f t="shared" si="255"/>
        <v>11296.62</v>
      </c>
      <c r="M1265" s="158">
        <f t="shared" si="255"/>
        <v>349.38</v>
      </c>
      <c r="N1265" s="120"/>
      <c r="O1265" s="159"/>
      <c r="P1265" s="157">
        <f>SUM(P1261:P1264)</f>
        <v>11590.53</v>
      </c>
      <c r="Q1265" s="157"/>
      <c r="R1265" s="23">
        <f>SUM(R1262:R1264)</f>
        <v>28554.050535000002</v>
      </c>
    </row>
    <row r="1266" spans="1:18" s="28" customFormat="1" ht="6" customHeight="1" thickBot="1" x14ac:dyDescent="0.25">
      <c r="A1266" s="68"/>
      <c r="B1266" s="60"/>
      <c r="C1266" s="70"/>
      <c r="D1266" s="70"/>
      <c r="E1266" s="70"/>
      <c r="F1266" s="70"/>
      <c r="G1266" s="71"/>
      <c r="H1266" s="71"/>
      <c r="I1266" s="71"/>
      <c r="J1266" s="70"/>
      <c r="K1266" s="71"/>
      <c r="L1266" s="71"/>
      <c r="M1266" s="71"/>
      <c r="N1266" s="38"/>
      <c r="O1266" s="68"/>
      <c r="P1266" s="73"/>
      <c r="Q1266" s="74"/>
      <c r="R1266" s="69"/>
    </row>
    <row r="1267" spans="1:18" s="149" customFormat="1" ht="27" customHeight="1" thickBot="1" x14ac:dyDescent="0.3">
      <c r="A1267" s="267" t="s">
        <v>19</v>
      </c>
      <c r="B1267" s="58"/>
      <c r="C1267" s="268" t="s">
        <v>322</v>
      </c>
      <c r="D1267" s="268" t="s">
        <v>323</v>
      </c>
      <c r="E1267" s="268" t="s">
        <v>20</v>
      </c>
      <c r="F1267" s="268">
        <v>177734</v>
      </c>
      <c r="G1267" s="269">
        <v>8887</v>
      </c>
      <c r="H1267" s="269">
        <f>G1267-I1267</f>
        <v>8621</v>
      </c>
      <c r="I1267" s="269">
        <v>266</v>
      </c>
      <c r="J1267" s="268">
        <v>32965</v>
      </c>
      <c r="K1267" s="269">
        <f>J1267*$K$4</f>
        <v>6593</v>
      </c>
      <c r="L1267" s="269">
        <f>K1267-M1267</f>
        <v>6395</v>
      </c>
      <c r="M1267" s="270">
        <v>198</v>
      </c>
      <c r="N1267" s="141"/>
      <c r="O1267" s="271"/>
      <c r="P1267" s="272">
        <v>15016</v>
      </c>
      <c r="Q1267" s="272">
        <v>15016</v>
      </c>
      <c r="R1267" s="65">
        <f>SUM(Q1267-H1267-L1267)</f>
        <v>0</v>
      </c>
    </row>
    <row r="1268" spans="1:18" s="149" customFormat="1" ht="27" customHeight="1" x14ac:dyDescent="0.25">
      <c r="A1268" s="140" t="s">
        <v>21</v>
      </c>
      <c r="B1268" s="77"/>
      <c r="C1268" s="141" t="s">
        <v>322</v>
      </c>
      <c r="D1268" s="141" t="s">
        <v>323</v>
      </c>
      <c r="E1268" s="141" t="s">
        <v>20</v>
      </c>
      <c r="F1268" s="141">
        <v>124512</v>
      </c>
      <c r="G1268" s="259">
        <v>6226</v>
      </c>
      <c r="H1268" s="259">
        <f>G1268-I1268</f>
        <v>6039.22</v>
      </c>
      <c r="I1268" s="259">
        <f>G1268*$I$4</f>
        <v>186.78</v>
      </c>
      <c r="J1268" s="141">
        <v>96538</v>
      </c>
      <c r="K1268" s="259">
        <v>19308</v>
      </c>
      <c r="L1268" s="259">
        <f>K1268-M1268</f>
        <v>18728.759999999998</v>
      </c>
      <c r="M1268" s="260">
        <f>K1268*$M$4</f>
        <v>579.24</v>
      </c>
      <c r="N1268" s="141"/>
      <c r="P1268" s="262">
        <v>0</v>
      </c>
      <c r="Q1268" s="262">
        <v>0</v>
      </c>
      <c r="R1268" s="78">
        <f>SUM(Q1268-H1268-L1268)</f>
        <v>-24767.98</v>
      </c>
    </row>
    <row r="1269" spans="1:18" s="112" customFormat="1" ht="27" customHeight="1" x14ac:dyDescent="0.2">
      <c r="A1269" s="86" t="s">
        <v>22</v>
      </c>
      <c r="B1269" s="24"/>
      <c r="C1269" s="114" t="s">
        <v>322</v>
      </c>
      <c r="D1269" s="114" t="s">
        <v>323</v>
      </c>
      <c r="E1269" s="109" t="s">
        <v>20</v>
      </c>
      <c r="F1269" s="109">
        <v>0</v>
      </c>
      <c r="G1269" s="110">
        <f>F1269*$G$4</f>
        <v>0</v>
      </c>
      <c r="H1269" s="110">
        <f>G1269-I1269</f>
        <v>0</v>
      </c>
      <c r="I1269" s="110">
        <f>G1269*$I$4</f>
        <v>0</v>
      </c>
      <c r="J1269" s="109">
        <v>0</v>
      </c>
      <c r="K1269" s="110">
        <f>J1269*$K$4</f>
        <v>0</v>
      </c>
      <c r="L1269" s="110">
        <f>K1269-M1269</f>
        <v>0</v>
      </c>
      <c r="M1269" s="111">
        <f>K1269*$M$4</f>
        <v>0</v>
      </c>
      <c r="N1269" s="109"/>
      <c r="P1269" s="212">
        <v>0</v>
      </c>
      <c r="Q1269" s="212">
        <v>0</v>
      </c>
      <c r="R1269" s="34">
        <f>SUM(Q1269-H1269-L1269)</f>
        <v>0</v>
      </c>
    </row>
    <row r="1270" spans="1:18" s="112" customFormat="1" ht="27" customHeight="1" x14ac:dyDescent="0.2">
      <c r="A1270" s="87" t="s">
        <v>23</v>
      </c>
      <c r="B1270" s="24"/>
      <c r="C1270" s="115" t="s">
        <v>322</v>
      </c>
      <c r="D1270" s="115" t="s">
        <v>323</v>
      </c>
      <c r="E1270" s="109" t="s">
        <v>20</v>
      </c>
      <c r="F1270" s="109">
        <v>0</v>
      </c>
      <c r="G1270" s="110">
        <f>F1270*$G$4</f>
        <v>0</v>
      </c>
      <c r="H1270" s="110">
        <f>G1270-I1270</f>
        <v>0</v>
      </c>
      <c r="I1270" s="110">
        <f>G1270*$I$4</f>
        <v>0</v>
      </c>
      <c r="J1270" s="109">
        <v>0</v>
      </c>
      <c r="K1270" s="110">
        <f>J1270*$K$4</f>
        <v>0</v>
      </c>
      <c r="L1270" s="110">
        <f>K1270-M1270</f>
        <v>0</v>
      </c>
      <c r="M1270" s="111">
        <f>K1270*$M$4</f>
        <v>0</v>
      </c>
      <c r="N1270" s="109"/>
      <c r="O1270" s="123"/>
      <c r="P1270" s="212"/>
      <c r="Q1270" s="212"/>
      <c r="R1270" s="34">
        <f>SUM(Q1270-H1270-L1270)</f>
        <v>0</v>
      </c>
    </row>
    <row r="1271" spans="1:18" s="112" customFormat="1" ht="27" customHeight="1" x14ac:dyDescent="0.2">
      <c r="A1271" s="151" t="s">
        <v>24</v>
      </c>
      <c r="B1271" s="22"/>
      <c r="C1271" s="151" t="s">
        <v>322</v>
      </c>
      <c r="D1271" s="151" t="s">
        <v>323</v>
      </c>
      <c r="E1271" s="151"/>
      <c r="F1271" s="156">
        <f t="shared" ref="F1271:M1271" si="256">SUM(F1267:F1270)</f>
        <v>302246</v>
      </c>
      <c r="G1271" s="157">
        <f t="shared" si="256"/>
        <v>15113</v>
      </c>
      <c r="H1271" s="157">
        <f t="shared" si="256"/>
        <v>14660.220000000001</v>
      </c>
      <c r="I1271" s="157">
        <f t="shared" si="256"/>
        <v>452.78</v>
      </c>
      <c r="J1271" s="156">
        <f t="shared" si="256"/>
        <v>129503</v>
      </c>
      <c r="K1271" s="157">
        <f t="shared" si="256"/>
        <v>25901</v>
      </c>
      <c r="L1271" s="157">
        <f t="shared" si="256"/>
        <v>25123.759999999998</v>
      </c>
      <c r="M1271" s="158">
        <f t="shared" si="256"/>
        <v>777.24</v>
      </c>
      <c r="N1271" s="120"/>
      <c r="O1271" s="159"/>
      <c r="P1271" s="157">
        <f>SUM(P1267:P1270)</f>
        <v>15016</v>
      </c>
      <c r="Q1271" s="157"/>
      <c r="R1271" s="23">
        <f>SUM(R1268:R1270)</f>
        <v>-24767.98</v>
      </c>
    </row>
    <row r="1272" spans="1:18" s="28" customFormat="1" ht="7.5" customHeight="1" thickBot="1" x14ac:dyDescent="0.25">
      <c r="A1272" s="68"/>
      <c r="B1272" s="60"/>
      <c r="C1272" s="70"/>
      <c r="D1272" s="70"/>
      <c r="E1272" s="70"/>
      <c r="F1272" s="70"/>
      <c r="G1272" s="71"/>
      <c r="H1272" s="71"/>
      <c r="I1272" s="71"/>
      <c r="J1272" s="70"/>
      <c r="K1272" s="71"/>
      <c r="L1272" s="71"/>
      <c r="M1272" s="71"/>
      <c r="N1272" s="38"/>
      <c r="O1272" s="35"/>
      <c r="P1272" s="73"/>
      <c r="Q1272" s="74"/>
      <c r="R1272" s="69"/>
    </row>
    <row r="1273" spans="1:18" s="149" customFormat="1" ht="27" customHeight="1" thickBot="1" x14ac:dyDescent="0.3">
      <c r="A1273" s="267" t="s">
        <v>19</v>
      </c>
      <c r="B1273" s="291"/>
      <c r="C1273" s="268" t="s">
        <v>322</v>
      </c>
      <c r="D1273" s="268" t="s">
        <v>324</v>
      </c>
      <c r="E1273" s="268" t="s">
        <v>20</v>
      </c>
      <c r="F1273" s="268">
        <v>164226</v>
      </c>
      <c r="G1273" s="269">
        <v>8211</v>
      </c>
      <c r="H1273" s="269">
        <f>G1273-I1273</f>
        <v>7964</v>
      </c>
      <c r="I1273" s="269">
        <v>247</v>
      </c>
      <c r="J1273" s="268">
        <v>30459</v>
      </c>
      <c r="K1273" s="269">
        <v>6092</v>
      </c>
      <c r="L1273" s="269">
        <f>K1273-M1273</f>
        <v>5910</v>
      </c>
      <c r="M1273" s="270">
        <v>182</v>
      </c>
      <c r="N1273" s="141"/>
      <c r="O1273" s="271"/>
      <c r="P1273" s="272">
        <v>13874</v>
      </c>
      <c r="Q1273" s="272">
        <v>13874</v>
      </c>
      <c r="R1273" s="292">
        <f>SUM(Q1273-H1273-L1273)</f>
        <v>0</v>
      </c>
    </row>
    <row r="1274" spans="1:18" s="149" customFormat="1" ht="27" customHeight="1" x14ac:dyDescent="0.25">
      <c r="A1274" s="140" t="s">
        <v>21</v>
      </c>
      <c r="B1274" s="77"/>
      <c r="C1274" s="141" t="s">
        <v>322</v>
      </c>
      <c r="D1274" s="141" t="s">
        <v>324</v>
      </c>
      <c r="E1274" s="141" t="s">
        <v>20</v>
      </c>
      <c r="F1274" s="141">
        <v>97047</v>
      </c>
      <c r="G1274" s="259">
        <f>F1274*$G$4</f>
        <v>4852.3500000000004</v>
      </c>
      <c r="H1274" s="259">
        <f>G1274-I1274</f>
        <v>4706.7795000000006</v>
      </c>
      <c r="I1274" s="259">
        <f>G1274*$I$4</f>
        <v>145.57050000000001</v>
      </c>
      <c r="J1274" s="141">
        <v>75243</v>
      </c>
      <c r="K1274" s="259">
        <f>J1274*$K$4</f>
        <v>15048.6</v>
      </c>
      <c r="L1274" s="259">
        <f>K1274-M1274</f>
        <v>14597.142</v>
      </c>
      <c r="M1274" s="260">
        <f>K1274*$M$4</f>
        <v>451.45799999999997</v>
      </c>
      <c r="N1274" s="141"/>
      <c r="P1274" s="262">
        <v>0</v>
      </c>
      <c r="Q1274" s="262">
        <v>0</v>
      </c>
      <c r="R1274" s="78">
        <f>SUM(Q1274-H1274-L1274)</f>
        <v>-19303.9215</v>
      </c>
    </row>
    <row r="1275" spans="1:18" s="112" customFormat="1" ht="27" customHeight="1" x14ac:dyDescent="0.2">
      <c r="A1275" s="86" t="s">
        <v>22</v>
      </c>
      <c r="B1275" s="24"/>
      <c r="C1275" s="114" t="s">
        <v>322</v>
      </c>
      <c r="D1275" s="114" t="s">
        <v>324</v>
      </c>
      <c r="E1275" s="109" t="s">
        <v>20</v>
      </c>
      <c r="F1275" s="109">
        <v>0</v>
      </c>
      <c r="G1275" s="110">
        <f>F1275*$G$4</f>
        <v>0</v>
      </c>
      <c r="H1275" s="110">
        <f>G1275-I1275</f>
        <v>0</v>
      </c>
      <c r="I1275" s="110">
        <f>G1275*$I$4</f>
        <v>0</v>
      </c>
      <c r="J1275" s="109">
        <v>0</v>
      </c>
      <c r="K1275" s="110">
        <f>J1275*$K$4</f>
        <v>0</v>
      </c>
      <c r="L1275" s="110">
        <f>K1275-M1275</f>
        <v>0</v>
      </c>
      <c r="M1275" s="111">
        <f>K1275*$M$4</f>
        <v>0</v>
      </c>
      <c r="N1275" s="109"/>
      <c r="P1275" s="212">
        <f>Q1275-Q1274</f>
        <v>0</v>
      </c>
      <c r="Q1275" s="212">
        <v>0</v>
      </c>
      <c r="R1275" s="34">
        <f>SUM(Q1275-H1275-L1275)</f>
        <v>0</v>
      </c>
    </row>
    <row r="1276" spans="1:18" s="112" customFormat="1" ht="27" customHeight="1" x14ac:dyDescent="0.2">
      <c r="A1276" s="87" t="s">
        <v>23</v>
      </c>
      <c r="B1276" s="24"/>
      <c r="C1276" s="115" t="s">
        <v>322</v>
      </c>
      <c r="D1276" s="115" t="s">
        <v>324</v>
      </c>
      <c r="E1276" s="109" t="s">
        <v>20</v>
      </c>
      <c r="F1276" s="109"/>
      <c r="G1276" s="110">
        <v>0</v>
      </c>
      <c r="H1276" s="110">
        <v>0</v>
      </c>
      <c r="I1276" s="110">
        <v>0</v>
      </c>
      <c r="J1276" s="109">
        <v>0</v>
      </c>
      <c r="K1276" s="110">
        <v>0</v>
      </c>
      <c r="L1276" s="110">
        <v>0</v>
      </c>
      <c r="M1276" s="111">
        <v>0</v>
      </c>
      <c r="N1276" s="109"/>
      <c r="O1276" s="123"/>
      <c r="P1276" s="212">
        <v>0</v>
      </c>
      <c r="Q1276" s="212"/>
      <c r="R1276" s="34">
        <f>SUM(Q1276-H1276-L1276)</f>
        <v>0</v>
      </c>
    </row>
    <row r="1277" spans="1:18" s="112" customFormat="1" ht="27" customHeight="1" x14ac:dyDescent="0.2">
      <c r="A1277" s="151" t="s">
        <v>24</v>
      </c>
      <c r="B1277" s="22"/>
      <c r="C1277" s="151" t="s">
        <v>322</v>
      </c>
      <c r="D1277" s="151" t="s">
        <v>324</v>
      </c>
      <c r="E1277" s="151"/>
      <c r="F1277" s="156">
        <f t="shared" ref="F1277:M1277" si="257">SUM(F1272:F1276)</f>
        <v>261273</v>
      </c>
      <c r="G1277" s="157">
        <f t="shared" si="257"/>
        <v>13063.35</v>
      </c>
      <c r="H1277" s="157">
        <f t="shared" si="257"/>
        <v>12670.779500000001</v>
      </c>
      <c r="I1277" s="157">
        <f t="shared" si="257"/>
        <v>392.57050000000004</v>
      </c>
      <c r="J1277" s="156">
        <f t="shared" si="257"/>
        <v>105702</v>
      </c>
      <c r="K1277" s="157">
        <f t="shared" si="257"/>
        <v>21140.6</v>
      </c>
      <c r="L1277" s="157">
        <f t="shared" si="257"/>
        <v>20507.142</v>
      </c>
      <c r="M1277" s="158">
        <f t="shared" si="257"/>
        <v>633.45799999999997</v>
      </c>
      <c r="N1277" s="120"/>
      <c r="O1277" s="159"/>
      <c r="P1277" s="157">
        <f>SUM(P1272:P1276)</f>
        <v>13874</v>
      </c>
      <c r="Q1277" s="157"/>
      <c r="R1277" s="23">
        <f>SUM(R1272:R1276)</f>
        <v>-19303.9215</v>
      </c>
    </row>
    <row r="1278" spans="1:18" s="28" customFormat="1" ht="3.75" customHeight="1" x14ac:dyDescent="0.2">
      <c r="A1278" s="68"/>
      <c r="B1278" s="60"/>
      <c r="C1278" s="70"/>
      <c r="D1278" s="70"/>
      <c r="E1278" s="70"/>
      <c r="F1278" s="70"/>
      <c r="G1278" s="71"/>
      <c r="H1278" s="71"/>
      <c r="I1278" s="71"/>
      <c r="J1278" s="70"/>
      <c r="K1278" s="71"/>
      <c r="L1278" s="71"/>
      <c r="M1278" s="71"/>
      <c r="N1278" s="38"/>
      <c r="O1278" s="35"/>
      <c r="P1278" s="73"/>
      <c r="Q1278" s="74"/>
      <c r="R1278" s="69"/>
    </row>
    <row r="1279" spans="1:18" s="149" customFormat="1" ht="27" customHeight="1" x14ac:dyDescent="0.25">
      <c r="A1279" s="140" t="s">
        <v>19</v>
      </c>
      <c r="B1279" s="77"/>
      <c r="C1279" s="141" t="s">
        <v>325</v>
      </c>
      <c r="D1279" s="141" t="s">
        <v>326</v>
      </c>
      <c r="E1279" s="141" t="s">
        <v>20</v>
      </c>
      <c r="F1279" s="141">
        <v>0</v>
      </c>
      <c r="G1279" s="259">
        <f>F1279*$G$4</f>
        <v>0</v>
      </c>
      <c r="H1279" s="259">
        <f>G1279-I1279</f>
        <v>0</v>
      </c>
      <c r="I1279" s="259">
        <f>G1279*$I$4</f>
        <v>0</v>
      </c>
      <c r="J1279" s="141">
        <v>0</v>
      </c>
      <c r="K1279" s="259">
        <f>J1279*$K$4</f>
        <v>0</v>
      </c>
      <c r="L1279" s="259">
        <f>K1279-M1279</f>
        <v>0</v>
      </c>
      <c r="M1279" s="260">
        <f>K1279*$M$4</f>
        <v>0</v>
      </c>
      <c r="N1279" s="141"/>
      <c r="P1279" s="262">
        <f>Q1279</f>
        <v>0</v>
      </c>
      <c r="Q1279" s="262">
        <f>IF($J1279&gt;500000,(500000*0.2)-($I1279+$M1279),IF($J1279+$F1279&gt;500000,($J1279*0.2)+((500000-$J1279)*0.05)-($I1279+$M1279),IF($J1279+$F1279&lt;500000,(($J1279*0.2)+($F1279*0.05))-($I1279+$M1279),"n/a")))</f>
        <v>0</v>
      </c>
      <c r="R1279" s="78">
        <f>SUM(Q1279-H1279-L1279)</f>
        <v>0</v>
      </c>
    </row>
    <row r="1280" spans="1:18" s="149" customFormat="1" ht="27" customHeight="1" x14ac:dyDescent="0.25">
      <c r="A1280" s="140" t="s">
        <v>21</v>
      </c>
      <c r="B1280" s="77"/>
      <c r="C1280" s="141" t="s">
        <v>325</v>
      </c>
      <c r="D1280" s="141" t="s">
        <v>326</v>
      </c>
      <c r="E1280" s="141" t="s">
        <v>20</v>
      </c>
      <c r="F1280" s="141">
        <v>0</v>
      </c>
      <c r="G1280" s="259">
        <f>F1280*$G$4</f>
        <v>0</v>
      </c>
      <c r="H1280" s="259">
        <f>G1280-I1280</f>
        <v>0</v>
      </c>
      <c r="I1280" s="259">
        <f>G1280*$I$4</f>
        <v>0</v>
      </c>
      <c r="J1280" s="141">
        <v>0</v>
      </c>
      <c r="K1280" s="259">
        <f>J1280*$K$4</f>
        <v>0</v>
      </c>
      <c r="L1280" s="259">
        <f>K1280-M1280</f>
        <v>0</v>
      </c>
      <c r="M1280" s="260">
        <f>K1280*$M$4</f>
        <v>0</v>
      </c>
      <c r="N1280" s="141"/>
      <c r="O1280" s="261"/>
      <c r="P1280" s="262">
        <f>Q1280-Q1279</f>
        <v>0</v>
      </c>
      <c r="Q1280" s="262">
        <f>IF(SUM($J1279:$J1280)&gt;500000,(500000*0.2)-((SUM($I1279:$I1280)+SUM($M1279:$M1280))),IF(SUM($J1279:$J1280)+SUM($F1279:$F1280)&gt;500000,(SUM($J1279:$J1280)*0.2)+((500000-SUM($J1279:$J1280))*0.05)-(SUM($I1279:$I1280)+SUM($M1279:$M1280)),IF(SUM($J1279:$J1280)+SUM($F1279:$F1280)&lt;500000,((SUM($J1279:$J1280)*0.2)+(SUM($F1279:$F1280)*0.05))-(SUM($I1279:$I1280)+SUM($M1279:$M1280)),"n/a")))</f>
        <v>0</v>
      </c>
      <c r="R1280" s="78">
        <f>SUM(Q1280-H1280-L1280)</f>
        <v>0</v>
      </c>
    </row>
    <row r="1281" spans="1:18" s="112" customFormat="1" ht="27" customHeight="1" x14ac:dyDescent="0.25">
      <c r="A1281" s="86" t="s">
        <v>22</v>
      </c>
      <c r="B1281" s="41"/>
      <c r="C1281" s="114" t="s">
        <v>325</v>
      </c>
      <c r="D1281" s="114" t="s">
        <v>326</v>
      </c>
      <c r="E1281" s="109" t="s">
        <v>20</v>
      </c>
      <c r="F1281" s="109">
        <v>0</v>
      </c>
      <c r="G1281" s="110">
        <f>F1281*$G$4</f>
        <v>0</v>
      </c>
      <c r="H1281" s="110">
        <f>G1281-I1281</f>
        <v>0</v>
      </c>
      <c r="I1281" s="110">
        <f>G1281*$I$4</f>
        <v>0</v>
      </c>
      <c r="J1281" s="109">
        <v>0</v>
      </c>
      <c r="K1281" s="110">
        <f>J1281*$K$4</f>
        <v>0</v>
      </c>
      <c r="L1281" s="110">
        <f>K1281-M1281</f>
        <v>0</v>
      </c>
      <c r="M1281" s="111">
        <f>K1281*$M$4</f>
        <v>0</v>
      </c>
      <c r="N1281" s="109"/>
      <c r="O1281" s="123"/>
      <c r="P1281" s="212">
        <f>Q1281-Q1280</f>
        <v>0</v>
      </c>
      <c r="Q1281" s="212">
        <f>IF(SUM($J1279:$J1281)&gt;500000,(500000*0.2)-((SUM($I1279:$I1281)+SUM($M1279:$M1281))),IF(SUM($J1279:$J1281)+SUM($F1279:$F1281)&gt;500000,(SUM($J1279:$J1281)*0.2)+((500000-SUM($J1279:$J1281))*0.05)-(SUM($I1279:$I1281)+SUM($M1279:$M1281)),IF(SUM($J1279:$J1281)+SUM($F1279:$F1281)&lt;500000,((SUM($J1279:$J1281)*0.2)+(SUM($F1279:$F1281)*0.05))-(SUM($I1279:$I1281)+SUM($M1279:$M1281)),"n/a")))</f>
        <v>0</v>
      </c>
      <c r="R1281" s="42">
        <f>SUM(Q1281-H1281-L1281)</f>
        <v>0</v>
      </c>
    </row>
    <row r="1282" spans="1:18" s="112" customFormat="1" ht="27" customHeight="1" thickBot="1" x14ac:dyDescent="0.3">
      <c r="A1282" s="87" t="s">
        <v>23</v>
      </c>
      <c r="B1282" s="41"/>
      <c r="C1282" s="115" t="s">
        <v>325</v>
      </c>
      <c r="D1282" s="115" t="s">
        <v>326</v>
      </c>
      <c r="E1282" s="109" t="s">
        <v>20</v>
      </c>
      <c r="F1282" s="109">
        <v>0</v>
      </c>
      <c r="G1282" s="110">
        <f>F1282*$G$4</f>
        <v>0</v>
      </c>
      <c r="H1282" s="110">
        <f>G1282-I1282</f>
        <v>0</v>
      </c>
      <c r="I1282" s="110">
        <f>G1282*$I$4</f>
        <v>0</v>
      </c>
      <c r="J1282" s="109">
        <v>0</v>
      </c>
      <c r="K1282" s="110">
        <f>J1282*$K$4</f>
        <v>0</v>
      </c>
      <c r="L1282" s="110">
        <f>K1282-M1282</f>
        <v>0</v>
      </c>
      <c r="M1282" s="111">
        <f>K1282*$M$4</f>
        <v>0</v>
      </c>
      <c r="N1282" s="109"/>
      <c r="P1282" s="212">
        <f>Q1282-Q1281</f>
        <v>0</v>
      </c>
      <c r="Q1282" s="212">
        <f>IF(SUM($J1279:$J1282)&gt;500000,(500000*0.2)-((SUM($I1279:$I1282)+SUM($M1279:$M1282))),IF(SUM($J1279:$J1282)+SUM($F1279:$F1282)&gt;500000,(SUM($J1279:$J1282)*0.2)+((500000-SUM($J1279:$J1282))*0.05)-(SUM($I1279:$I1282)+SUM($M1279:$M1282)),IF(SUM($J1279:$J1282)+SUM($F1279:$F1282)&lt;500000,((SUM($J1279:$J1282)*0.2)+(SUM($F1279:$F1282)*0.05))-(SUM($I1279:$I1282)+SUM($M1279:$M1282)),"n/a")))</f>
        <v>0</v>
      </c>
      <c r="R1282" s="42">
        <f>SUM(Q1282-H1282-L1282)</f>
        <v>0</v>
      </c>
    </row>
    <row r="1283" spans="1:18" s="112" customFormat="1" ht="27" customHeight="1" thickBot="1" x14ac:dyDescent="0.25">
      <c r="A1283" s="88" t="s">
        <v>24</v>
      </c>
      <c r="B1283" s="20"/>
      <c r="C1283" s="116" t="s">
        <v>325</v>
      </c>
      <c r="D1283" s="116" t="s">
        <v>326</v>
      </c>
      <c r="E1283" s="116"/>
      <c r="F1283" s="117">
        <f t="shared" ref="F1283:M1283" si="258">SUM(F1279:F1282)</f>
        <v>0</v>
      </c>
      <c r="G1283" s="118">
        <f t="shared" si="258"/>
        <v>0</v>
      </c>
      <c r="H1283" s="118">
        <f t="shared" si="258"/>
        <v>0</v>
      </c>
      <c r="I1283" s="118">
        <f t="shared" si="258"/>
        <v>0</v>
      </c>
      <c r="J1283" s="117">
        <f t="shared" si="258"/>
        <v>0</v>
      </c>
      <c r="K1283" s="118">
        <f t="shared" si="258"/>
        <v>0</v>
      </c>
      <c r="L1283" s="118">
        <f t="shared" si="258"/>
        <v>0</v>
      </c>
      <c r="M1283" s="119">
        <f t="shared" si="258"/>
        <v>0</v>
      </c>
      <c r="N1283" s="120"/>
      <c r="O1283" s="121"/>
      <c r="P1283" s="118">
        <f>SUM(P1279:P1282)</f>
        <v>0</v>
      </c>
      <c r="Q1283" s="118"/>
      <c r="R1283" s="21">
        <f>SUM(R1279:R1282)</f>
        <v>0</v>
      </c>
    </row>
    <row r="1284" spans="1:18" s="28" customFormat="1" ht="3.75" customHeight="1" x14ac:dyDescent="0.2">
      <c r="A1284" s="68"/>
      <c r="B1284" s="60"/>
      <c r="C1284" s="70"/>
      <c r="D1284" s="70"/>
      <c r="E1284" s="70"/>
      <c r="F1284" s="70"/>
      <c r="G1284" s="71"/>
      <c r="H1284" s="71"/>
      <c r="I1284" s="71"/>
      <c r="J1284" s="70"/>
      <c r="K1284" s="71"/>
      <c r="L1284" s="71"/>
      <c r="M1284" s="71"/>
      <c r="N1284" s="38"/>
      <c r="O1284" s="35"/>
      <c r="P1284" s="73"/>
      <c r="Q1284" s="74"/>
      <c r="R1284" s="69"/>
    </row>
    <row r="1285" spans="1:18" s="112" customFormat="1" ht="27" customHeight="1" x14ac:dyDescent="0.25">
      <c r="A1285" s="84" t="s">
        <v>19</v>
      </c>
      <c r="B1285" s="41"/>
      <c r="C1285" s="108" t="s">
        <v>327</v>
      </c>
      <c r="D1285" s="108" t="s">
        <v>328</v>
      </c>
      <c r="E1285" s="109" t="s">
        <v>20</v>
      </c>
      <c r="F1285" s="109">
        <v>0</v>
      </c>
      <c r="G1285" s="110">
        <f>F1285*$G$4</f>
        <v>0</v>
      </c>
      <c r="H1285" s="110">
        <f>G1285-I1285</f>
        <v>0</v>
      </c>
      <c r="I1285" s="110">
        <f>G1285*$I$4</f>
        <v>0</v>
      </c>
      <c r="J1285" s="109">
        <v>0</v>
      </c>
      <c r="K1285" s="110">
        <f>J1285*$K$4</f>
        <v>0</v>
      </c>
      <c r="L1285" s="110">
        <f>K1285-M1285</f>
        <v>0</v>
      </c>
      <c r="M1285" s="111">
        <f>K1285*$M$4</f>
        <v>0</v>
      </c>
      <c r="N1285" s="109"/>
      <c r="P1285" s="212">
        <f>Q1285</f>
        <v>0</v>
      </c>
      <c r="Q1285" s="212">
        <f>IF($J1285&gt;500000,(500000*0.2)-($I1285+$M1285),IF($J1285+$F1285&gt;500000,($J1285*0.2)+((500000-$J1285)*0.05)-($I1285+$M1285),IF($J1285+$F1285&lt;500000,(($J1285*0.2)+($F1285*0.05))-($I1285+$M1285),"n/a")))</f>
        <v>0</v>
      </c>
      <c r="R1285" s="42">
        <f>SUM(Q1285-H1285-L1285)</f>
        <v>0</v>
      </c>
    </row>
    <row r="1286" spans="1:18" s="112" customFormat="1" ht="27" customHeight="1" x14ac:dyDescent="0.25">
      <c r="A1286" s="85" t="s">
        <v>21</v>
      </c>
      <c r="B1286" s="41"/>
      <c r="C1286" s="113" t="s">
        <v>327</v>
      </c>
      <c r="D1286" s="113" t="s">
        <v>328</v>
      </c>
      <c r="E1286" s="109" t="s">
        <v>20</v>
      </c>
      <c r="F1286" s="109">
        <v>0</v>
      </c>
      <c r="G1286" s="110">
        <f>F1286*$G$4</f>
        <v>0</v>
      </c>
      <c r="H1286" s="110">
        <f>G1286-I1286</f>
        <v>0</v>
      </c>
      <c r="I1286" s="110">
        <f>G1286*$I$4</f>
        <v>0</v>
      </c>
      <c r="J1286" s="109">
        <v>0</v>
      </c>
      <c r="K1286" s="110">
        <f>J1286*$K$4</f>
        <v>0</v>
      </c>
      <c r="L1286" s="110">
        <f>K1286-M1286</f>
        <v>0</v>
      </c>
      <c r="M1286" s="111">
        <f>K1286*$M$4</f>
        <v>0</v>
      </c>
      <c r="N1286" s="109"/>
      <c r="P1286" s="212">
        <f>Q1286-Q1285</f>
        <v>0</v>
      </c>
      <c r="Q1286" s="212">
        <f>IF(SUM($J1285:$J1286)&gt;500000,(500000*0.2)-((SUM($I1285:$I1286)+SUM($M1285:$M1286))),IF(SUM($J1285:$J1286)+SUM($F1285:$F1286)&gt;500000,(SUM($J1285:$J1286)*0.2)+((500000-SUM($J1285:$J1286))*0.05)-(SUM($I1285:$I1286)+SUM($M1285:$M1286)),IF(SUM($J1285:$J1286)+SUM($F1285:$F1286)&lt;500000,((SUM($J1285:$J1286)*0.2)+(SUM($F1285:$F1286)*0.05))-(SUM($I1285:$I1286)+SUM($M1285:$M1286)),"n/a")))</f>
        <v>0</v>
      </c>
      <c r="R1286" s="42">
        <f>SUM(Q1286-H1286-L1286)</f>
        <v>0</v>
      </c>
    </row>
    <row r="1287" spans="1:18" s="112" customFormat="1" ht="27" customHeight="1" x14ac:dyDescent="0.25">
      <c r="A1287" s="86" t="s">
        <v>22</v>
      </c>
      <c r="B1287" s="41"/>
      <c r="C1287" s="114" t="s">
        <v>327</v>
      </c>
      <c r="D1287" s="114" t="s">
        <v>328</v>
      </c>
      <c r="E1287" s="109" t="s">
        <v>20</v>
      </c>
      <c r="F1287" s="109">
        <v>0</v>
      </c>
      <c r="G1287" s="110">
        <f>F1287*$G$4</f>
        <v>0</v>
      </c>
      <c r="H1287" s="110">
        <f>G1287-I1287</f>
        <v>0</v>
      </c>
      <c r="I1287" s="110">
        <f>G1287*$I$4</f>
        <v>0</v>
      </c>
      <c r="J1287" s="109">
        <v>0</v>
      </c>
      <c r="K1287" s="110">
        <f>J1287*$K$4</f>
        <v>0</v>
      </c>
      <c r="L1287" s="110">
        <f>K1287-M1287</f>
        <v>0</v>
      </c>
      <c r="M1287" s="111">
        <f>K1287*$M$4</f>
        <v>0</v>
      </c>
      <c r="N1287" s="109"/>
      <c r="P1287" s="212">
        <f>Q1287-Q1286</f>
        <v>0</v>
      </c>
      <c r="Q1287" s="212">
        <f>IF(SUM($J1285:$J1287)&gt;500000,(500000*0.2)-((SUM($I1285:$I1287)+SUM($M1285:$M1287))),IF(SUM($J1285:$J1287)+SUM($F1285:$F1287)&gt;500000,(SUM($J1285:$J1287)*0.2)+((500000-SUM($J1285:$J1287))*0.05)-(SUM($I1285:$I1287)+SUM($M1285:$M1287)),IF(SUM($J1285:$J1287)+SUM($F1285:$F1287)&lt;500000,((SUM($J1285:$J1287)*0.2)+(SUM($F1285:$F1287)*0.05))-(SUM($I1285:$I1287)+SUM($M1285:$M1287)),"n/a")))</f>
        <v>0</v>
      </c>
      <c r="R1287" s="42">
        <f>SUM(Q1287-H1287-L1287)</f>
        <v>0</v>
      </c>
    </row>
    <row r="1288" spans="1:18" s="112" customFormat="1" ht="27" customHeight="1" thickBot="1" x14ac:dyDescent="0.3">
      <c r="A1288" s="87" t="s">
        <v>23</v>
      </c>
      <c r="B1288" s="41"/>
      <c r="C1288" s="115" t="s">
        <v>327</v>
      </c>
      <c r="D1288" s="115" t="s">
        <v>328</v>
      </c>
      <c r="E1288" s="109" t="s">
        <v>20</v>
      </c>
      <c r="F1288" s="109">
        <v>0</v>
      </c>
      <c r="G1288" s="110">
        <f>F1288*$G$4</f>
        <v>0</v>
      </c>
      <c r="H1288" s="110">
        <f>G1288-I1288</f>
        <v>0</v>
      </c>
      <c r="I1288" s="110">
        <f>G1288*$I$4</f>
        <v>0</v>
      </c>
      <c r="J1288" s="109">
        <v>0</v>
      </c>
      <c r="K1288" s="110">
        <f>J1288*$K$4</f>
        <v>0</v>
      </c>
      <c r="L1288" s="110">
        <f>K1288-M1288</f>
        <v>0</v>
      </c>
      <c r="M1288" s="111">
        <f>K1288*$M$4</f>
        <v>0</v>
      </c>
      <c r="N1288" s="109"/>
      <c r="P1288" s="212">
        <f>Q1288-Q1287</f>
        <v>0</v>
      </c>
      <c r="Q1288" s="212">
        <f>IF(SUM($J1285:$J1288)&gt;500000,(500000*0.2)-((SUM($I1285:$I1288)+SUM($M1285:$M1288))),IF(SUM($J1285:$J1288)+SUM($F1285:$F1288)&gt;500000,(SUM($J1285:$J1288)*0.2)+((500000-SUM($J1285:$J1288))*0.05)-(SUM($I1285:$I1288)+SUM($M1285:$M1288)),IF(SUM($J1285:$J1288)+SUM($F1285:$F1288)&lt;500000,((SUM($J1285:$J1288)*0.2)+(SUM($F1285:$F1288)*0.05))-(SUM($I1285:$I1288)+SUM($M1285:$M1288)),"n/a")))</f>
        <v>0</v>
      </c>
      <c r="R1288" s="42">
        <f>SUM(Q1288-H1288-L1288)</f>
        <v>0</v>
      </c>
    </row>
    <row r="1289" spans="1:18" s="112" customFormat="1" ht="27" customHeight="1" thickBot="1" x14ac:dyDescent="0.25">
      <c r="A1289" s="88" t="s">
        <v>24</v>
      </c>
      <c r="B1289" s="20"/>
      <c r="C1289" s="116" t="s">
        <v>327</v>
      </c>
      <c r="D1289" s="116" t="s">
        <v>328</v>
      </c>
      <c r="E1289" s="116"/>
      <c r="F1289" s="117">
        <f t="shared" ref="F1289:M1289" si="259">SUM(F1285:F1288)</f>
        <v>0</v>
      </c>
      <c r="G1289" s="118">
        <f t="shared" si="259"/>
        <v>0</v>
      </c>
      <c r="H1289" s="118">
        <f t="shared" si="259"/>
        <v>0</v>
      </c>
      <c r="I1289" s="118">
        <f t="shared" si="259"/>
        <v>0</v>
      </c>
      <c r="J1289" s="117">
        <f t="shared" si="259"/>
        <v>0</v>
      </c>
      <c r="K1289" s="118">
        <f t="shared" si="259"/>
        <v>0</v>
      </c>
      <c r="L1289" s="118">
        <f t="shared" si="259"/>
        <v>0</v>
      </c>
      <c r="M1289" s="119">
        <f t="shared" si="259"/>
        <v>0</v>
      </c>
      <c r="N1289" s="120"/>
      <c r="O1289" s="121"/>
      <c r="P1289" s="118">
        <f>SUM(P1285:P1288)</f>
        <v>0</v>
      </c>
      <c r="Q1289" s="118"/>
      <c r="R1289" s="21">
        <f>SUM(R1285:R1288)</f>
        <v>0</v>
      </c>
    </row>
    <row r="1290" spans="1:18" s="28" customFormat="1" ht="3.75" customHeight="1" x14ac:dyDescent="0.2">
      <c r="A1290" s="68"/>
      <c r="B1290" s="60"/>
      <c r="C1290" s="70"/>
      <c r="D1290" s="70"/>
      <c r="E1290" s="70"/>
      <c r="F1290" s="70"/>
      <c r="G1290" s="71"/>
      <c r="H1290" s="71"/>
      <c r="I1290" s="71"/>
      <c r="J1290" s="70"/>
      <c r="K1290" s="71"/>
      <c r="L1290" s="71"/>
      <c r="M1290" s="71"/>
      <c r="N1290" s="43"/>
      <c r="O1290" s="68"/>
      <c r="P1290" s="73"/>
      <c r="Q1290" s="74"/>
      <c r="R1290" s="69"/>
    </row>
    <row r="1291" spans="1:18" s="149" customFormat="1" ht="27" customHeight="1" x14ac:dyDescent="0.25">
      <c r="A1291" s="140" t="s">
        <v>19</v>
      </c>
      <c r="B1291" s="342"/>
      <c r="C1291" s="140" t="s">
        <v>370</v>
      </c>
      <c r="D1291" s="140" t="s">
        <v>371</v>
      </c>
      <c r="E1291" s="140" t="s">
        <v>20</v>
      </c>
      <c r="F1291" s="140">
        <v>0</v>
      </c>
      <c r="G1291" s="262">
        <f>F1291*$G$4</f>
        <v>0</v>
      </c>
      <c r="H1291" s="262">
        <f>G1291-I1291</f>
        <v>0</v>
      </c>
      <c r="I1291" s="262">
        <f>G1291*$I$4</f>
        <v>0</v>
      </c>
      <c r="J1291" s="140">
        <v>0</v>
      </c>
      <c r="K1291" s="262">
        <f>J1291*$K$4</f>
        <v>0</v>
      </c>
      <c r="L1291" s="262">
        <f>K1291-M1291</f>
        <v>0</v>
      </c>
      <c r="M1291" s="262">
        <f>K1291*$M$4</f>
        <v>0</v>
      </c>
      <c r="N1291" s="141"/>
      <c r="O1291" s="140"/>
      <c r="P1291" s="262">
        <f>Q1291</f>
        <v>0</v>
      </c>
      <c r="Q1291" s="262">
        <f>IF($J1291&gt;500000,(500000*0.2)-($I1291+$M1291),IF($J1291+$F1291&gt;500000,($J1291*0.2)+((500000-$J1291)*0.05)-($I1291+$M1291),IF($J1291+$F1291&lt;500000,(($J1291*0.2)+($F1291*0.05))-($I1291+$M1291),"n/a")))</f>
        <v>0</v>
      </c>
      <c r="R1291" s="343"/>
    </row>
    <row r="1292" spans="1:18" s="149" customFormat="1" ht="27" customHeight="1" x14ac:dyDescent="0.25">
      <c r="A1292" s="140" t="s">
        <v>21</v>
      </c>
      <c r="B1292" s="342"/>
      <c r="C1292" s="140" t="s">
        <v>370</v>
      </c>
      <c r="D1292" s="140" t="s">
        <v>371</v>
      </c>
      <c r="E1292" s="140" t="s">
        <v>20</v>
      </c>
      <c r="F1292" s="140">
        <v>32851.4</v>
      </c>
      <c r="G1292" s="262">
        <f>F1292*$G$4</f>
        <v>1642.5700000000002</v>
      </c>
      <c r="H1292" s="262">
        <f>G1292-I1292</f>
        <v>1593.2929000000001</v>
      </c>
      <c r="I1292" s="262">
        <f>G1292*$I$4</f>
        <v>49.277100000000004</v>
      </c>
      <c r="J1292" s="140">
        <v>0</v>
      </c>
      <c r="K1292" s="262">
        <f>J1292*$K$4</f>
        <v>0</v>
      </c>
      <c r="L1292" s="262">
        <f>K1292-M1292</f>
        <v>0</v>
      </c>
      <c r="M1292" s="262">
        <f>K1292*$M$4</f>
        <v>0</v>
      </c>
      <c r="N1292" s="141"/>
      <c r="O1292" s="140"/>
      <c r="P1292" s="262">
        <f>Q1292-Q1291</f>
        <v>1593.2929000000001</v>
      </c>
      <c r="Q1292" s="262">
        <f>IF(SUM($J1291:$J1292)&gt;500000,(500000*0.2)-((SUM($I1291:$I1292)+SUM($M1291:$M1292))),IF(SUM($J1291:$J1292)+SUM($F1291:$F1292)&gt;500000,(SUM($J1291:$J1292)*0.2)+((500000-SUM($J1291:$J1292))*0.05)-(SUM($I1291:$I1292)+SUM($M1291:$M1292)),IF(SUM($J1291:$J1292)+SUM($F1291:$F1292)&lt;500000,((SUM($J1291:$J1292)*0.2)+(SUM($F1291:$F1292)*0.05))-(SUM($I1291:$I1292)+SUM($M1291:$M1292)),"n/a")))</f>
        <v>1593.2929000000001</v>
      </c>
      <c r="R1292" s="343"/>
    </row>
    <row r="1293" spans="1:18" ht="27" customHeight="1" x14ac:dyDescent="0.2">
      <c r="A1293" s="339" t="s">
        <v>22</v>
      </c>
      <c r="B1293" s="340"/>
      <c r="C1293" s="339" t="s">
        <v>370</v>
      </c>
      <c r="D1293" s="339" t="s">
        <v>371</v>
      </c>
      <c r="E1293" s="339" t="s">
        <v>20</v>
      </c>
      <c r="F1293" s="339">
        <v>0</v>
      </c>
      <c r="G1293" s="341">
        <f>F1293*$G$4</f>
        <v>0</v>
      </c>
      <c r="H1293" s="341">
        <f>G1293-I1293</f>
        <v>0</v>
      </c>
      <c r="I1293" s="341">
        <f>G1293*$I$4</f>
        <v>0</v>
      </c>
      <c r="J1293" s="339">
        <v>0</v>
      </c>
      <c r="K1293" s="341">
        <f>J1293*$K$4</f>
        <v>0</v>
      </c>
      <c r="L1293" s="341">
        <f>K1293-M1293</f>
        <v>0</v>
      </c>
      <c r="M1293" s="341">
        <f>K1293*$M$4</f>
        <v>0</v>
      </c>
      <c r="N1293" s="107"/>
      <c r="O1293" s="339"/>
      <c r="P1293" s="341">
        <f>Q1293-Q1292</f>
        <v>0</v>
      </c>
      <c r="Q1293" s="341">
        <f>IF(SUM($J1291:$J1293)&gt;500000,(500000*0.2)-((SUM($I1291:$I1293)+SUM($M1291:$M1293))),IF(SUM($J1291:$J1293)+SUM($F1291:$F1293)&gt;500000,(SUM($J1291:$J1293)*0.2)+((500000-SUM($J1291:$J1293))*0.05)-(SUM($I1291:$I1293)+SUM($M1291:$M1293)),IF(SUM($J1291:$J1293)+SUM($F1291:$F1293)&lt;500000,((SUM($J1291:$J1293)*0.2)+(SUM($F1291:$F1293)*0.05))-(SUM($I1291:$I1293)+SUM($M1291:$M1293)),"n/a")))</f>
        <v>1593.2929000000001</v>
      </c>
    </row>
    <row r="1294" spans="1:18" ht="27" customHeight="1" x14ac:dyDescent="0.2">
      <c r="A1294" s="339" t="s">
        <v>23</v>
      </c>
      <c r="B1294" s="340"/>
      <c r="C1294" s="339" t="s">
        <v>370</v>
      </c>
      <c r="D1294" s="339" t="s">
        <v>371</v>
      </c>
      <c r="E1294" s="339" t="s">
        <v>20</v>
      </c>
      <c r="F1294" s="339">
        <v>0</v>
      </c>
      <c r="G1294" s="341">
        <f>F1294*$G$4</f>
        <v>0</v>
      </c>
      <c r="H1294" s="341">
        <f>G1294-I1294</f>
        <v>0</v>
      </c>
      <c r="I1294" s="341">
        <f>G1294*$I$4</f>
        <v>0</v>
      </c>
      <c r="J1294" s="339">
        <v>0</v>
      </c>
      <c r="K1294" s="341">
        <f>J1294*$K$4</f>
        <v>0</v>
      </c>
      <c r="L1294" s="341">
        <f>K1294-M1294</f>
        <v>0</v>
      </c>
      <c r="M1294" s="341">
        <f>K1294*$M$4</f>
        <v>0</v>
      </c>
      <c r="N1294" s="107"/>
      <c r="O1294" s="339"/>
      <c r="P1294" s="341">
        <f>Q1294-Q1293</f>
        <v>0</v>
      </c>
      <c r="Q1294" s="341">
        <f>IF(SUM($J1291:$J1294)&gt;500000,(500000*0.2)-((SUM($I1291:$I1294)+SUM($M1291:$M1294))),IF(SUM($J1291:$J1294)+SUM($F1291:$F1294)&gt;500000,(SUM($J1291:$J1294)*0.2)+((500000-SUM($J1291:$J1294))*0.05)-(SUM($I1291:$I1294)+SUM($M1291:$M1294)),IF(SUM($J1291:$J1294)+SUM($F1291:$F1294)&lt;500000,((SUM($J1291:$J1294)*0.2)+(SUM($F1291:$F1294)*0.05))-(SUM($I1291:$I1294)+SUM($M1291:$M1294)),"n/a")))</f>
        <v>1593.2929000000001</v>
      </c>
    </row>
    <row r="1295" spans="1:18" ht="27" customHeight="1" x14ac:dyDescent="0.2">
      <c r="A1295" s="339" t="s">
        <v>24</v>
      </c>
      <c r="B1295" s="340"/>
      <c r="C1295" s="339" t="s">
        <v>370</v>
      </c>
      <c r="D1295" s="339" t="s">
        <v>371</v>
      </c>
      <c r="E1295" s="339"/>
      <c r="F1295" s="339">
        <f t="shared" ref="F1295:M1295" si="260">SUM(F1291:F1294)</f>
        <v>32851.4</v>
      </c>
      <c r="G1295" s="341">
        <f t="shared" si="260"/>
        <v>1642.5700000000002</v>
      </c>
      <c r="H1295" s="341">
        <f t="shared" si="260"/>
        <v>1593.2929000000001</v>
      </c>
      <c r="I1295" s="341">
        <f t="shared" si="260"/>
        <v>49.277100000000004</v>
      </c>
      <c r="J1295" s="339">
        <f t="shared" si="260"/>
        <v>0</v>
      </c>
      <c r="K1295" s="341">
        <f t="shared" si="260"/>
        <v>0</v>
      </c>
      <c r="L1295" s="341">
        <f t="shared" si="260"/>
        <v>0</v>
      </c>
      <c r="M1295" s="341">
        <f t="shared" si="260"/>
        <v>0</v>
      </c>
      <c r="N1295" s="107"/>
      <c r="O1295" s="339"/>
      <c r="P1295" s="341">
        <f>SUM(P1291:P1294)</f>
        <v>1593.2929000000001</v>
      </c>
      <c r="Q1295" s="341"/>
    </row>
    <row r="1296" spans="1:18" s="28" customFormat="1" ht="3.75" customHeight="1" x14ac:dyDescent="0.2">
      <c r="A1296" s="68"/>
      <c r="B1296" s="60"/>
      <c r="C1296" s="70"/>
      <c r="D1296" s="70"/>
      <c r="E1296" s="70"/>
      <c r="F1296" s="70"/>
      <c r="G1296" s="71"/>
      <c r="H1296" s="71"/>
      <c r="I1296" s="71"/>
      <c r="J1296" s="70"/>
      <c r="K1296" s="71"/>
      <c r="L1296" s="71"/>
      <c r="M1296" s="71"/>
      <c r="N1296" s="44"/>
      <c r="O1296" s="68"/>
      <c r="P1296" s="73"/>
      <c r="Q1296" s="74"/>
      <c r="R1296" s="69"/>
    </row>
    <row r="1297" spans="1:18" s="149" customFormat="1" ht="27" customHeight="1" x14ac:dyDescent="0.25">
      <c r="A1297" s="140" t="s">
        <v>19</v>
      </c>
      <c r="B1297" s="24"/>
      <c r="C1297" s="141" t="s">
        <v>332</v>
      </c>
      <c r="D1297" s="141" t="s">
        <v>136</v>
      </c>
      <c r="E1297" s="141" t="s">
        <v>20</v>
      </c>
      <c r="F1297" s="141">
        <v>8290</v>
      </c>
      <c r="G1297" s="259">
        <f>F1297*$G$4</f>
        <v>414.5</v>
      </c>
      <c r="H1297" s="259">
        <f>G1297-I1297</f>
        <v>402.065</v>
      </c>
      <c r="I1297" s="259">
        <f>G1297*$I$4</f>
        <v>12.434999999999999</v>
      </c>
      <c r="J1297" s="141">
        <v>0</v>
      </c>
      <c r="K1297" s="259">
        <f>J1297*$K$4</f>
        <v>0</v>
      </c>
      <c r="L1297" s="259">
        <f>K1297-M1297</f>
        <v>0</v>
      </c>
      <c r="M1297" s="260">
        <f>K1297*$M$4</f>
        <v>0</v>
      </c>
      <c r="N1297" s="141"/>
      <c r="O1297" s="261"/>
      <c r="P1297" s="262">
        <f>Q1297</f>
        <v>402.065</v>
      </c>
      <c r="Q1297" s="262">
        <f>IF($J1297&gt;500000,(500000*0.2)-($I1297+$M1297),IF($J1297+$F1297&gt;500000,($J1297*0.2)+((500000-$J1297)*0.05)-($I1297+$M1297),IF($J1297+$F1297&lt;500000,(($J1297*0.2)+($F1297*0.05))-($I1297+$M1297),"n/a")))</f>
        <v>402.065</v>
      </c>
      <c r="R1297" s="34">
        <f>SUM(Q1297-H1297-L1297)</f>
        <v>0</v>
      </c>
    </row>
    <row r="1298" spans="1:18" s="112" customFormat="1" ht="27" customHeight="1" x14ac:dyDescent="0.2">
      <c r="A1298" s="85" t="s">
        <v>21</v>
      </c>
      <c r="B1298" s="24"/>
      <c r="C1298" s="113" t="s">
        <v>332</v>
      </c>
      <c r="D1298" s="113" t="s">
        <v>136</v>
      </c>
      <c r="E1298" s="109" t="s">
        <v>20</v>
      </c>
      <c r="F1298" s="109">
        <v>0</v>
      </c>
      <c r="G1298" s="110">
        <f>F1298*$G$4</f>
        <v>0</v>
      </c>
      <c r="H1298" s="110">
        <f>G1298-I1298</f>
        <v>0</v>
      </c>
      <c r="I1298" s="110">
        <f>G1298*$I$4</f>
        <v>0</v>
      </c>
      <c r="J1298" s="109">
        <v>0</v>
      </c>
      <c r="K1298" s="110">
        <f>J1298*$K$4</f>
        <v>0</v>
      </c>
      <c r="L1298" s="110">
        <f>K1298-M1298</f>
        <v>0</v>
      </c>
      <c r="M1298" s="111">
        <f>K1298*$M$4</f>
        <v>0</v>
      </c>
      <c r="N1298" s="109"/>
      <c r="P1298" s="212">
        <f>Q1298-Q1297</f>
        <v>0</v>
      </c>
      <c r="Q1298" s="212">
        <f>IF(SUM($J1297:$J1298)&gt;500000,(500000*0.2)-((SUM($I1297:$I1298)+SUM($M1297:$M1298))),IF(SUM($J1297:$J1298)+SUM($F1297:$F1298)&gt;500000,(SUM($J1297:$J1298)*0.2)+((500000-SUM($J1297:$J1298))*0.05)-(SUM($I1297:$I1298)+SUM($M1297:$M1298)),IF(SUM($J1297:$J1298)+SUM($F1297:$F1298)&lt;500000,((SUM($J1297:$J1298)*0.2)+(SUM($F1297:$F1298)*0.05))-(SUM($I1297:$I1298)+SUM($M1297:$M1298)),"n/a")))</f>
        <v>402.065</v>
      </c>
      <c r="R1298" s="34">
        <f>SUM(Q1298-H1298-L1298)</f>
        <v>402.065</v>
      </c>
    </row>
    <row r="1299" spans="1:18" s="112" customFormat="1" ht="27" customHeight="1" x14ac:dyDescent="0.2">
      <c r="A1299" s="86" t="s">
        <v>22</v>
      </c>
      <c r="B1299" s="24"/>
      <c r="C1299" s="114" t="s">
        <v>332</v>
      </c>
      <c r="D1299" s="114" t="s">
        <v>136</v>
      </c>
      <c r="E1299" s="109" t="s">
        <v>20</v>
      </c>
      <c r="F1299" s="109">
        <v>0</v>
      </c>
      <c r="G1299" s="110">
        <f>F1299*$G$4</f>
        <v>0</v>
      </c>
      <c r="H1299" s="110">
        <f>G1299-I1299</f>
        <v>0</v>
      </c>
      <c r="I1299" s="110">
        <f>G1299*$I$4</f>
        <v>0</v>
      </c>
      <c r="J1299" s="109">
        <v>0</v>
      </c>
      <c r="K1299" s="110">
        <f>J1299*$K$4</f>
        <v>0</v>
      </c>
      <c r="L1299" s="110">
        <f>K1299-M1299</f>
        <v>0</v>
      </c>
      <c r="M1299" s="111">
        <f>K1299*$M$4</f>
        <v>0</v>
      </c>
      <c r="N1299" s="109"/>
      <c r="P1299" s="212">
        <f>Q1299-Q1298</f>
        <v>0</v>
      </c>
      <c r="Q1299" s="212">
        <f>IF(SUM($J1297:$J1299)&gt;500000,(500000*0.2)-((SUM($I1297:$I1299)+SUM($M1297:$M1299))),IF(SUM($J1297:$J1299)+SUM($F1297:$F1299)&gt;500000,(SUM($J1297:$J1299)*0.2)+((500000-SUM($J1297:$J1299))*0.05)-(SUM($I1297:$I1299)+SUM($M1297:$M1299)),IF(SUM($J1297:$J1299)+SUM($F1297:$F1299)&lt;500000,((SUM($J1297:$J1299)*0.2)+(SUM($F1297:$F1299)*0.05))-(SUM($I1297:$I1299)+SUM($M1297:$M1299)),"n/a")))</f>
        <v>402.065</v>
      </c>
      <c r="R1299" s="34">
        <f>SUM(Q1299-H1299-L1299)</f>
        <v>402.065</v>
      </c>
    </row>
    <row r="1300" spans="1:18" s="112" customFormat="1" ht="27" customHeight="1" thickBot="1" x14ac:dyDescent="0.25">
      <c r="A1300" s="87" t="s">
        <v>23</v>
      </c>
      <c r="B1300" s="24"/>
      <c r="C1300" s="115" t="s">
        <v>332</v>
      </c>
      <c r="D1300" s="115" t="s">
        <v>136</v>
      </c>
      <c r="E1300" s="109" t="s">
        <v>20</v>
      </c>
      <c r="F1300" s="109">
        <v>0</v>
      </c>
      <c r="G1300" s="110">
        <f>F1300*$G$4</f>
        <v>0</v>
      </c>
      <c r="H1300" s="110">
        <f>G1300-I1300</f>
        <v>0</v>
      </c>
      <c r="I1300" s="110">
        <f>G1300*$I$4</f>
        <v>0</v>
      </c>
      <c r="J1300" s="109">
        <v>0</v>
      </c>
      <c r="K1300" s="110">
        <f>J1300*$K$4</f>
        <v>0</v>
      </c>
      <c r="L1300" s="110">
        <f>K1300-M1300</f>
        <v>0</v>
      </c>
      <c r="M1300" s="111">
        <f>K1300*$M$4</f>
        <v>0</v>
      </c>
      <c r="N1300" s="109"/>
      <c r="O1300" s="123"/>
      <c r="P1300" s="212">
        <f>Q1300-Q1299</f>
        <v>0</v>
      </c>
      <c r="Q1300" s="212">
        <f>IF(SUM($J1297:$J1300)&gt;500000,(500000*0.2)-((SUM($I1297:$I1300)+SUM($M1297:$M1300))),IF(SUM($J1297:$J1300)+SUM($F1297:$F1300)&gt;500000,(SUM($J1297:$J1300)*0.2)+((500000-SUM($J1297:$J1300))*0.05)-(SUM($I1297:$I1300)+SUM($M1297:$M1300)),IF(SUM($J1297:$J1300)+SUM($F1297:$F1300)&lt;500000,((SUM($J1297:$J1300)*0.2)+(SUM($F1297:$F1300)*0.05))-(SUM($I1297:$I1300)+SUM($M1297:$M1300)),"n/a")))</f>
        <v>402.065</v>
      </c>
      <c r="R1300" s="34">
        <f>SUM(Q1300-H1300-L1300)</f>
        <v>402.065</v>
      </c>
    </row>
    <row r="1301" spans="1:18" s="112" customFormat="1" ht="27" customHeight="1" thickBot="1" x14ac:dyDescent="0.25">
      <c r="A1301" s="88" t="s">
        <v>24</v>
      </c>
      <c r="B1301" s="20"/>
      <c r="C1301" s="116" t="s">
        <v>332</v>
      </c>
      <c r="D1301" s="116" t="s">
        <v>136</v>
      </c>
      <c r="E1301" s="116"/>
      <c r="F1301" s="117">
        <f t="shared" ref="F1301:M1301" si="261">SUM(F1297:F1300)</f>
        <v>8290</v>
      </c>
      <c r="G1301" s="118">
        <f t="shared" si="261"/>
        <v>414.5</v>
      </c>
      <c r="H1301" s="118">
        <f t="shared" si="261"/>
        <v>402.065</v>
      </c>
      <c r="I1301" s="118">
        <f t="shared" si="261"/>
        <v>12.434999999999999</v>
      </c>
      <c r="J1301" s="117">
        <f t="shared" si="261"/>
        <v>0</v>
      </c>
      <c r="K1301" s="118">
        <f t="shared" si="261"/>
        <v>0</v>
      </c>
      <c r="L1301" s="118">
        <f t="shared" si="261"/>
        <v>0</v>
      </c>
      <c r="M1301" s="119">
        <f t="shared" si="261"/>
        <v>0</v>
      </c>
      <c r="N1301" s="120"/>
      <c r="O1301" s="121"/>
      <c r="P1301" s="118">
        <f>SUM(P1297:P1300)</f>
        <v>402.065</v>
      </c>
      <c r="Q1301" s="118"/>
      <c r="R1301" s="21">
        <f>SUM(R1297:R1300)</f>
        <v>1206.1949999999999</v>
      </c>
    </row>
    <row r="1302" spans="1:18" s="28" customFormat="1" ht="6.75" customHeight="1" thickBot="1" x14ac:dyDescent="0.25">
      <c r="A1302" s="35"/>
      <c r="B1302" s="31"/>
      <c r="C1302" s="36"/>
      <c r="D1302" s="36"/>
      <c r="E1302" s="36"/>
      <c r="F1302" s="36"/>
      <c r="G1302" s="37"/>
      <c r="H1302" s="37"/>
      <c r="I1302" s="37"/>
      <c r="J1302" s="36"/>
      <c r="K1302" s="37"/>
      <c r="L1302" s="37"/>
      <c r="M1302" s="37"/>
      <c r="N1302" s="38"/>
      <c r="O1302" s="35"/>
      <c r="P1302" s="39"/>
      <c r="Q1302" s="40"/>
    </row>
    <row r="1303" spans="1:18" s="112" customFormat="1" ht="27" customHeight="1" thickBot="1" x14ac:dyDescent="0.25">
      <c r="A1303" s="243" t="s">
        <v>24</v>
      </c>
      <c r="B1303" s="20"/>
      <c r="C1303" s="116"/>
      <c r="D1303" s="116"/>
      <c r="E1303" s="116"/>
      <c r="F1303" s="117">
        <f t="shared" ref="F1303:M1303" si="262">SUMIF($A7:$A1302,"=YTD Total",F7:F1302)</f>
        <v>10456629.909000002</v>
      </c>
      <c r="G1303" s="118">
        <f t="shared" si="262"/>
        <v>432290.84944999981</v>
      </c>
      <c r="H1303" s="118">
        <f t="shared" si="262"/>
        <v>420602.64550100034</v>
      </c>
      <c r="I1303" s="118">
        <f t="shared" si="262"/>
        <v>11688.198948999998</v>
      </c>
      <c r="J1303" s="117">
        <f t="shared" ca="1" si="262"/>
        <v>2630971.0600000005</v>
      </c>
      <c r="K1303" s="118">
        <f t="shared" ca="1" si="262"/>
        <v>853904.61200000008</v>
      </c>
      <c r="L1303" s="118">
        <f t="shared" ca="1" si="262"/>
        <v>474906.77163999993</v>
      </c>
      <c r="M1303" s="118">
        <f t="shared" ca="1" si="262"/>
        <v>14687.840360000002</v>
      </c>
      <c r="N1303" s="244"/>
      <c r="O1303" s="122"/>
      <c r="P1303" s="118"/>
      <c r="Q1303" s="118"/>
      <c r="R1303" s="21" t="e">
        <f ca="1">SUMIF($A7:$A1302,"=YTD Total",R7:R1302)</f>
        <v>#VALUE!</v>
      </c>
    </row>
    <row r="1304" spans="1:18" s="28" customFormat="1" ht="27" customHeight="1" x14ac:dyDescent="0.2">
      <c r="N1304" s="56"/>
      <c r="P1304" s="40"/>
      <c r="Q1304" s="40"/>
    </row>
    <row r="1305" spans="1:18" s="28" customFormat="1" ht="27" customHeight="1" x14ac:dyDescent="0.2">
      <c r="N1305" s="56"/>
      <c r="P1305" s="40"/>
      <c r="Q1305" s="40"/>
    </row>
  </sheetData>
  <autoFilter ref="A6:R1305" xr:uid="{00000000-0009-0000-0000-000000000000}">
    <sortState xmlns:xlrd2="http://schemas.microsoft.com/office/spreadsheetml/2017/richdata2" ref="A7:R1303">
      <sortCondition ref="C6:C1305"/>
    </sortState>
  </autoFilter>
  <pageMargins left="0.7" right="0.7" top="0.75" bottom="0.75" header="0.3" footer="0.3"/>
  <pageSetup paperSize="5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215"/>
  <sheetViews>
    <sheetView workbookViewId="0">
      <pane ySplit="5" topLeftCell="A6" activePane="bottomLeft" state="frozen"/>
      <selection pane="bottomLeft" activeCell="A215" sqref="A215"/>
    </sheetView>
  </sheetViews>
  <sheetFormatPr defaultRowHeight="15" outlineLevelCol="1" x14ac:dyDescent="0.25"/>
  <cols>
    <col min="1" max="1" width="40" bestFit="1" customWidth="1"/>
    <col min="2" max="2" width="51.42578125" bestFit="1" customWidth="1"/>
    <col min="3" max="10" width="9.140625" customWidth="1" outlineLevel="1"/>
    <col min="12" max="19" width="0" hidden="1" customWidth="1" outlineLevel="1"/>
    <col min="20" max="20" width="9.140625" collapsed="1"/>
  </cols>
  <sheetData>
    <row r="3" spans="1:20" x14ac:dyDescent="0.25">
      <c r="C3" s="5">
        <v>2018</v>
      </c>
      <c r="D3" s="6"/>
      <c r="E3" s="6"/>
      <c r="F3" s="6"/>
      <c r="G3" s="6"/>
      <c r="H3" s="6"/>
      <c r="I3" s="6"/>
      <c r="J3" s="6"/>
      <c r="K3" s="12"/>
      <c r="L3" s="13">
        <v>2019</v>
      </c>
      <c r="M3" s="6"/>
      <c r="N3" s="6"/>
      <c r="O3" s="6"/>
      <c r="P3" s="6"/>
      <c r="Q3" s="6"/>
      <c r="R3" s="6"/>
      <c r="S3" s="6"/>
      <c r="T3" s="7"/>
    </row>
    <row r="4" spans="1:20" x14ac:dyDescent="0.25">
      <c r="C4" s="5" t="s">
        <v>3</v>
      </c>
      <c r="D4" s="6"/>
      <c r="E4" s="6"/>
      <c r="F4" s="7"/>
      <c r="G4" s="5" t="s">
        <v>4</v>
      </c>
      <c r="H4" s="6"/>
      <c r="I4" s="6"/>
      <c r="J4" s="7"/>
      <c r="K4" s="14">
        <v>2018</v>
      </c>
      <c r="L4" s="13" t="s">
        <v>3</v>
      </c>
      <c r="M4" s="6"/>
      <c r="N4" s="6"/>
      <c r="O4" s="7"/>
      <c r="P4" s="5" t="s">
        <v>4</v>
      </c>
      <c r="Q4" s="6"/>
      <c r="R4" s="6"/>
      <c r="S4" s="7"/>
      <c r="T4" s="9">
        <v>2019</v>
      </c>
    </row>
    <row r="5" spans="1:20" s="8" customFormat="1" ht="45" x14ac:dyDescent="0.25">
      <c r="A5" s="2" t="s">
        <v>7</v>
      </c>
      <c r="B5" s="2" t="s">
        <v>8</v>
      </c>
      <c r="C5" s="10" t="s">
        <v>10</v>
      </c>
      <c r="D5" s="2" t="s">
        <v>11</v>
      </c>
      <c r="E5" s="2" t="s">
        <v>12</v>
      </c>
      <c r="F5" s="2" t="s">
        <v>13</v>
      </c>
      <c r="G5" s="10" t="s">
        <v>10</v>
      </c>
      <c r="H5" s="2" t="s">
        <v>14</v>
      </c>
      <c r="I5" s="2" t="s">
        <v>12</v>
      </c>
      <c r="J5" s="2" t="s">
        <v>13</v>
      </c>
      <c r="K5" s="15" t="s">
        <v>331</v>
      </c>
      <c r="L5" s="16" t="s">
        <v>10</v>
      </c>
      <c r="M5" s="2" t="s">
        <v>11</v>
      </c>
      <c r="N5" s="2" t="s">
        <v>12</v>
      </c>
      <c r="O5" s="2" t="s">
        <v>13</v>
      </c>
      <c r="P5" s="10" t="s">
        <v>10</v>
      </c>
      <c r="Q5" s="2" t="s">
        <v>14</v>
      </c>
      <c r="R5" s="2" t="s">
        <v>12</v>
      </c>
      <c r="S5" s="2" t="s">
        <v>13</v>
      </c>
      <c r="T5" s="2" t="s">
        <v>331</v>
      </c>
    </row>
    <row r="6" spans="1:20" x14ac:dyDescent="0.25">
      <c r="A6" s="1" t="s">
        <v>25</v>
      </c>
      <c r="B6" s="1" t="s">
        <v>26</v>
      </c>
      <c r="C6" s="11"/>
      <c r="D6" s="3"/>
      <c r="E6" s="3"/>
      <c r="F6" s="3"/>
      <c r="G6" s="11"/>
      <c r="H6" s="3"/>
      <c r="I6" s="3"/>
      <c r="J6" s="3"/>
      <c r="K6" s="17"/>
      <c r="L6" s="18"/>
      <c r="M6" s="3"/>
      <c r="N6" s="3"/>
      <c r="O6" s="3"/>
      <c r="P6" s="11"/>
      <c r="Q6" s="3"/>
      <c r="R6" s="3"/>
      <c r="S6" s="3"/>
      <c r="T6" s="3"/>
    </row>
    <row r="7" spans="1:20" x14ac:dyDescent="0.25">
      <c r="A7" s="1" t="s">
        <v>27</v>
      </c>
      <c r="B7" s="1" t="s">
        <v>28</v>
      </c>
      <c r="C7" s="11"/>
      <c r="D7" s="3"/>
      <c r="E7" s="3"/>
      <c r="F7" s="3"/>
      <c r="G7" s="11"/>
      <c r="H7" s="3"/>
      <c r="I7" s="3"/>
      <c r="J7" s="3"/>
      <c r="K7" s="17"/>
      <c r="L7" s="18"/>
      <c r="M7" s="3"/>
      <c r="N7" s="3"/>
      <c r="O7" s="3"/>
      <c r="P7" s="11"/>
      <c r="Q7" s="3"/>
      <c r="R7" s="3"/>
      <c r="S7" s="3"/>
      <c r="T7" s="3"/>
    </row>
    <row r="8" spans="1:20" x14ac:dyDescent="0.25">
      <c r="A8" s="1" t="s">
        <v>27</v>
      </c>
      <c r="B8" s="1" t="s">
        <v>30</v>
      </c>
      <c r="C8" s="11"/>
      <c r="D8" s="3"/>
      <c r="E8" s="3"/>
      <c r="F8" s="3"/>
      <c r="G8" s="11"/>
      <c r="H8" s="3"/>
      <c r="I8" s="3"/>
      <c r="J8" s="3"/>
      <c r="K8" s="17"/>
      <c r="L8" s="18"/>
      <c r="M8" s="3"/>
      <c r="N8" s="3"/>
      <c r="O8" s="3"/>
      <c r="P8" s="11"/>
      <c r="Q8" s="3"/>
      <c r="R8" s="3"/>
      <c r="S8" s="3"/>
      <c r="T8" s="3"/>
    </row>
    <row r="9" spans="1:20" x14ac:dyDescent="0.25">
      <c r="A9" s="1" t="s">
        <v>27</v>
      </c>
      <c r="B9" s="1" t="s">
        <v>29</v>
      </c>
      <c r="C9" s="11"/>
      <c r="D9" s="3"/>
      <c r="E9" s="3"/>
      <c r="F9" s="3"/>
      <c r="G9" s="11"/>
      <c r="H9" s="3"/>
      <c r="I9" s="3"/>
      <c r="J9" s="3"/>
      <c r="K9" s="17"/>
      <c r="L9" s="18"/>
      <c r="M9" s="3"/>
      <c r="N9" s="3"/>
      <c r="O9" s="3"/>
      <c r="P9" s="11"/>
      <c r="Q9" s="3"/>
      <c r="R9" s="3"/>
      <c r="S9" s="3"/>
      <c r="T9" s="3"/>
    </row>
    <row r="10" spans="1:20" x14ac:dyDescent="0.25">
      <c r="A10" s="1" t="s">
        <v>31</v>
      </c>
      <c r="B10" s="1" t="s">
        <v>32</v>
      </c>
      <c r="C10" s="11"/>
      <c r="D10" s="3"/>
      <c r="E10" s="3"/>
      <c r="F10" s="3"/>
      <c r="G10" s="11"/>
      <c r="H10" s="3"/>
      <c r="I10" s="3"/>
      <c r="J10" s="3"/>
      <c r="K10" s="17"/>
      <c r="L10" s="18"/>
      <c r="M10" s="3"/>
      <c r="N10" s="3"/>
      <c r="O10" s="3"/>
      <c r="P10" s="11"/>
      <c r="Q10" s="3"/>
      <c r="R10" s="3"/>
      <c r="S10" s="3"/>
      <c r="T10" s="3"/>
    </row>
    <row r="11" spans="1:20" x14ac:dyDescent="0.25">
      <c r="A11" s="1" t="s">
        <v>31</v>
      </c>
      <c r="B11" s="1" t="s">
        <v>33</v>
      </c>
      <c r="C11" s="11"/>
      <c r="D11" s="3"/>
      <c r="E11" s="3"/>
      <c r="F11" s="3"/>
      <c r="G11" s="11"/>
      <c r="H11" s="3"/>
      <c r="I11" s="3"/>
      <c r="J11" s="3"/>
      <c r="K11" s="17"/>
      <c r="L11" s="18"/>
      <c r="M11" s="3"/>
      <c r="N11" s="3"/>
      <c r="O11" s="3"/>
      <c r="P11" s="11"/>
      <c r="Q11" s="3"/>
      <c r="R11" s="3"/>
      <c r="S11" s="3"/>
      <c r="T11" s="3"/>
    </row>
    <row r="12" spans="1:20" x14ac:dyDescent="0.25">
      <c r="A12" s="1" t="s">
        <v>34</v>
      </c>
      <c r="B12" s="1" t="s">
        <v>36</v>
      </c>
      <c r="C12" s="11"/>
      <c r="D12" s="3"/>
      <c r="E12" s="3"/>
      <c r="F12" s="3"/>
      <c r="G12" s="11"/>
      <c r="H12" s="3"/>
      <c r="I12" s="3"/>
      <c r="J12" s="3"/>
      <c r="K12" s="17"/>
      <c r="L12" s="18"/>
      <c r="M12" s="3"/>
      <c r="N12" s="3"/>
      <c r="O12" s="3"/>
      <c r="P12" s="11"/>
      <c r="Q12" s="3"/>
      <c r="R12" s="3"/>
      <c r="S12" s="3"/>
      <c r="T12" s="3"/>
    </row>
    <row r="13" spans="1:20" x14ac:dyDescent="0.25">
      <c r="A13" s="1" t="s">
        <v>34</v>
      </c>
      <c r="B13" s="1" t="s">
        <v>35</v>
      </c>
      <c r="C13" s="11"/>
      <c r="D13" s="3"/>
      <c r="E13" s="3"/>
      <c r="F13" s="3"/>
      <c r="G13" s="11"/>
      <c r="H13" s="3"/>
      <c r="I13" s="3"/>
      <c r="J13" s="3"/>
      <c r="K13" s="17"/>
      <c r="L13" s="18"/>
      <c r="M13" s="3"/>
      <c r="N13" s="3"/>
      <c r="O13" s="3"/>
      <c r="P13" s="11"/>
      <c r="Q13" s="3"/>
      <c r="R13" s="3"/>
      <c r="S13" s="3"/>
      <c r="T13" s="3"/>
    </row>
    <row r="14" spans="1:20" x14ac:dyDescent="0.25">
      <c r="A14" s="1" t="s">
        <v>37</v>
      </c>
      <c r="B14" s="1" t="s">
        <v>40</v>
      </c>
      <c r="C14" s="11"/>
      <c r="D14" s="3"/>
      <c r="E14" s="3"/>
      <c r="F14" s="3"/>
      <c r="G14" s="11"/>
      <c r="H14" s="3"/>
      <c r="I14" s="3"/>
      <c r="J14" s="3"/>
      <c r="K14" s="17"/>
      <c r="L14" s="18"/>
      <c r="M14" s="3"/>
      <c r="N14" s="3"/>
      <c r="O14" s="3"/>
      <c r="P14" s="11"/>
      <c r="Q14" s="3"/>
      <c r="R14" s="3"/>
      <c r="S14" s="3"/>
      <c r="T14" s="3"/>
    </row>
    <row r="15" spans="1:20" x14ac:dyDescent="0.25">
      <c r="A15" s="1" t="s">
        <v>37</v>
      </c>
      <c r="B15" s="1" t="s">
        <v>39</v>
      </c>
      <c r="C15" s="11"/>
      <c r="D15" s="3"/>
      <c r="E15" s="3"/>
      <c r="F15" s="3"/>
      <c r="G15" s="11"/>
      <c r="H15" s="3"/>
      <c r="I15" s="3"/>
      <c r="J15" s="3"/>
      <c r="K15" s="17"/>
      <c r="L15" s="18"/>
      <c r="M15" s="3"/>
      <c r="N15" s="3"/>
      <c r="O15" s="3"/>
      <c r="P15" s="11"/>
      <c r="Q15" s="3"/>
      <c r="R15" s="3"/>
      <c r="S15" s="3"/>
      <c r="T15" s="3"/>
    </row>
    <row r="16" spans="1:20" x14ac:dyDescent="0.25">
      <c r="A16" s="1" t="s">
        <v>37</v>
      </c>
      <c r="B16" s="1" t="s">
        <v>38</v>
      </c>
      <c r="C16" s="11"/>
      <c r="D16" s="3"/>
      <c r="E16" s="3"/>
      <c r="F16" s="3"/>
      <c r="G16" s="11"/>
      <c r="H16" s="3"/>
      <c r="I16" s="3"/>
      <c r="J16" s="3"/>
      <c r="K16" s="17"/>
      <c r="L16" s="18"/>
      <c r="M16" s="3"/>
      <c r="N16" s="3"/>
      <c r="O16" s="3"/>
      <c r="P16" s="11"/>
      <c r="Q16" s="3"/>
      <c r="R16" s="3"/>
      <c r="S16" s="3"/>
      <c r="T16" s="3"/>
    </row>
    <row r="17" spans="1:20" x14ac:dyDescent="0.25">
      <c r="A17" s="1" t="s">
        <v>41</v>
      </c>
      <c r="B17" s="1" t="s">
        <v>42</v>
      </c>
      <c r="C17" s="11"/>
      <c r="D17" s="3"/>
      <c r="E17" s="3"/>
      <c r="F17" s="3"/>
      <c r="G17" s="11"/>
      <c r="H17" s="3"/>
      <c r="I17" s="3"/>
      <c r="J17" s="3"/>
      <c r="K17" s="17"/>
      <c r="L17" s="18"/>
      <c r="M17" s="3"/>
      <c r="N17" s="3"/>
      <c r="O17" s="3"/>
      <c r="P17" s="11"/>
      <c r="Q17" s="3"/>
      <c r="R17" s="3"/>
      <c r="S17" s="3"/>
      <c r="T17" s="3"/>
    </row>
    <row r="18" spans="1:20" x14ac:dyDescent="0.25">
      <c r="A18" s="1" t="s">
        <v>43</v>
      </c>
      <c r="B18" s="1" t="s">
        <v>44</v>
      </c>
      <c r="C18" s="11"/>
      <c r="D18" s="3"/>
      <c r="E18" s="3"/>
      <c r="F18" s="3"/>
      <c r="G18" s="11"/>
      <c r="H18" s="3"/>
      <c r="I18" s="3"/>
      <c r="J18" s="3"/>
      <c r="K18" s="17"/>
      <c r="L18" s="18"/>
      <c r="M18" s="3"/>
      <c r="N18" s="3"/>
      <c r="O18" s="3"/>
      <c r="P18" s="11"/>
      <c r="Q18" s="3"/>
      <c r="R18" s="3"/>
      <c r="S18" s="3"/>
      <c r="T18" s="3"/>
    </row>
    <row r="19" spans="1:20" x14ac:dyDescent="0.25">
      <c r="A19" s="1" t="s">
        <v>43</v>
      </c>
      <c r="B19" s="1" t="s">
        <v>44</v>
      </c>
      <c r="C19" s="11"/>
      <c r="D19" s="3"/>
      <c r="E19" s="3"/>
      <c r="F19" s="3"/>
      <c r="G19" s="11"/>
      <c r="H19" s="3"/>
      <c r="I19" s="3"/>
      <c r="J19" s="3"/>
      <c r="K19" s="17"/>
      <c r="L19" s="18"/>
      <c r="M19" s="3"/>
      <c r="N19" s="3"/>
      <c r="O19" s="3"/>
      <c r="P19" s="11"/>
      <c r="Q19" s="3"/>
      <c r="R19" s="3"/>
      <c r="S19" s="3"/>
      <c r="T19" s="3"/>
    </row>
    <row r="20" spans="1:20" x14ac:dyDescent="0.25">
      <c r="A20" s="1" t="s">
        <v>43</v>
      </c>
      <c r="B20" s="1" t="s">
        <v>44</v>
      </c>
      <c r="C20" s="11"/>
      <c r="D20" s="3"/>
      <c r="E20" s="3"/>
      <c r="F20" s="3"/>
      <c r="G20" s="11"/>
      <c r="H20" s="3"/>
      <c r="I20" s="3"/>
      <c r="J20" s="3"/>
      <c r="K20" s="17"/>
      <c r="L20" s="18"/>
      <c r="M20" s="3"/>
      <c r="N20" s="3"/>
      <c r="O20" s="3"/>
      <c r="P20" s="11"/>
      <c r="Q20" s="3"/>
      <c r="R20" s="3"/>
      <c r="S20" s="3"/>
      <c r="T20" s="3"/>
    </row>
    <row r="21" spans="1:20" x14ac:dyDescent="0.25">
      <c r="A21" s="1" t="s">
        <v>45</v>
      </c>
      <c r="B21" s="1" t="s">
        <v>47</v>
      </c>
      <c r="C21" s="11"/>
      <c r="D21" s="3"/>
      <c r="E21" s="3"/>
      <c r="F21" s="3"/>
      <c r="G21" s="11"/>
      <c r="H21" s="3"/>
      <c r="I21" s="3"/>
      <c r="J21" s="3"/>
      <c r="K21" s="17"/>
      <c r="L21" s="18"/>
      <c r="M21" s="3"/>
      <c r="N21" s="3"/>
      <c r="O21" s="3"/>
      <c r="P21" s="11"/>
      <c r="Q21" s="3"/>
      <c r="R21" s="3"/>
      <c r="S21" s="3"/>
      <c r="T21" s="3"/>
    </row>
    <row r="22" spans="1:20" x14ac:dyDescent="0.25">
      <c r="A22" s="1" t="s">
        <v>45</v>
      </c>
      <c r="B22" s="1" t="s">
        <v>48</v>
      </c>
      <c r="C22" s="11"/>
      <c r="D22" s="3"/>
      <c r="E22" s="3"/>
      <c r="F22" s="3"/>
      <c r="G22" s="11"/>
      <c r="H22" s="3"/>
      <c r="I22" s="3"/>
      <c r="J22" s="3"/>
      <c r="K22" s="17"/>
      <c r="L22" s="18"/>
      <c r="M22" s="3"/>
      <c r="N22" s="3"/>
      <c r="O22" s="3"/>
      <c r="P22" s="11"/>
      <c r="Q22" s="3"/>
      <c r="R22" s="3"/>
      <c r="S22" s="3"/>
      <c r="T22" s="3"/>
    </row>
    <row r="23" spans="1:20" x14ac:dyDescent="0.25">
      <c r="A23" s="1" t="s">
        <v>45</v>
      </c>
      <c r="B23" s="1" t="s">
        <v>46</v>
      </c>
      <c r="C23" s="11"/>
      <c r="D23" s="3"/>
      <c r="E23" s="3"/>
      <c r="F23" s="3"/>
      <c r="G23" s="11"/>
      <c r="H23" s="3"/>
      <c r="I23" s="3"/>
      <c r="J23" s="3"/>
      <c r="K23" s="17"/>
      <c r="L23" s="18"/>
      <c r="M23" s="3"/>
      <c r="N23" s="3"/>
      <c r="O23" s="3"/>
      <c r="P23" s="11"/>
      <c r="Q23" s="3"/>
      <c r="R23" s="3"/>
      <c r="S23" s="3"/>
      <c r="T23" s="3"/>
    </row>
    <row r="24" spans="1:20" x14ac:dyDescent="0.25">
      <c r="A24" s="1" t="s">
        <v>49</v>
      </c>
      <c r="B24" s="1" t="s">
        <v>50</v>
      </c>
      <c r="C24" s="11"/>
      <c r="D24" s="3"/>
      <c r="E24" s="3"/>
      <c r="F24" s="3"/>
      <c r="G24" s="11"/>
      <c r="H24" s="3"/>
      <c r="I24" s="3"/>
      <c r="J24" s="3"/>
      <c r="K24" s="17"/>
      <c r="L24" s="18"/>
      <c r="M24" s="3"/>
      <c r="N24" s="3"/>
      <c r="O24" s="3"/>
      <c r="P24" s="11"/>
      <c r="Q24" s="3"/>
      <c r="R24" s="3"/>
      <c r="S24" s="3"/>
      <c r="T24" s="3"/>
    </row>
    <row r="25" spans="1:20" x14ac:dyDescent="0.25">
      <c r="A25" s="1" t="s">
        <v>51</v>
      </c>
      <c r="B25" s="1" t="s">
        <v>56</v>
      </c>
      <c r="C25" s="11"/>
      <c r="D25" s="3"/>
      <c r="E25" s="3"/>
      <c r="F25" s="3"/>
      <c r="G25" s="11"/>
      <c r="H25" s="3"/>
      <c r="I25" s="3"/>
      <c r="J25" s="3"/>
      <c r="K25" s="17"/>
      <c r="L25" s="18"/>
      <c r="M25" s="3"/>
      <c r="N25" s="3"/>
      <c r="O25" s="3"/>
      <c r="P25" s="11"/>
      <c r="Q25" s="3"/>
      <c r="R25" s="3"/>
      <c r="S25" s="3"/>
      <c r="T25" s="3"/>
    </row>
    <row r="26" spans="1:20" x14ac:dyDescent="0.25">
      <c r="A26" s="1" t="s">
        <v>51</v>
      </c>
      <c r="B26" s="1" t="s">
        <v>57</v>
      </c>
      <c r="C26" s="11"/>
      <c r="D26" s="3"/>
      <c r="E26" s="3"/>
      <c r="F26" s="3"/>
      <c r="G26" s="11"/>
      <c r="H26" s="3"/>
      <c r="I26" s="3"/>
      <c r="J26" s="3"/>
      <c r="K26" s="17"/>
      <c r="L26" s="18"/>
      <c r="M26" s="3"/>
      <c r="N26" s="3"/>
      <c r="O26" s="3"/>
      <c r="P26" s="11"/>
      <c r="Q26" s="3"/>
      <c r="R26" s="3"/>
      <c r="S26" s="3"/>
      <c r="T26" s="3"/>
    </row>
    <row r="27" spans="1:20" x14ac:dyDescent="0.25">
      <c r="A27" s="1" t="s">
        <v>51</v>
      </c>
      <c r="B27" s="1" t="s">
        <v>52</v>
      </c>
      <c r="C27" s="11"/>
      <c r="D27" s="3"/>
      <c r="E27" s="3"/>
      <c r="F27" s="3"/>
      <c r="G27" s="11"/>
      <c r="H27" s="3"/>
      <c r="I27" s="3"/>
      <c r="J27" s="3"/>
      <c r="K27" s="17"/>
      <c r="L27" s="18"/>
      <c r="M27" s="3"/>
      <c r="N27" s="3"/>
      <c r="O27" s="3"/>
      <c r="P27" s="11"/>
      <c r="Q27" s="3"/>
      <c r="R27" s="3"/>
      <c r="S27" s="3"/>
      <c r="T27" s="3"/>
    </row>
    <row r="28" spans="1:20" x14ac:dyDescent="0.25">
      <c r="A28" s="1" t="s">
        <v>51</v>
      </c>
      <c r="B28" s="1" t="s">
        <v>55</v>
      </c>
      <c r="C28" s="11"/>
      <c r="D28" s="3"/>
      <c r="E28" s="3"/>
      <c r="F28" s="3"/>
      <c r="G28" s="11"/>
      <c r="H28" s="3"/>
      <c r="I28" s="3"/>
      <c r="J28" s="3"/>
      <c r="K28" s="17"/>
      <c r="L28" s="18"/>
      <c r="M28" s="3"/>
      <c r="N28" s="3"/>
      <c r="O28" s="3"/>
      <c r="P28" s="11"/>
      <c r="Q28" s="3"/>
      <c r="R28" s="3"/>
      <c r="S28" s="3"/>
      <c r="T28" s="3"/>
    </row>
    <row r="29" spans="1:20" x14ac:dyDescent="0.25">
      <c r="A29" s="1" t="s">
        <v>51</v>
      </c>
      <c r="B29" s="1" t="s">
        <v>53</v>
      </c>
      <c r="C29" s="11"/>
      <c r="D29" s="3"/>
      <c r="E29" s="3"/>
      <c r="F29" s="3"/>
      <c r="G29" s="11"/>
      <c r="H29" s="3"/>
      <c r="I29" s="3"/>
      <c r="J29" s="3"/>
      <c r="K29" s="17"/>
      <c r="L29" s="18"/>
      <c r="M29" s="3"/>
      <c r="N29" s="3"/>
      <c r="O29" s="3"/>
      <c r="P29" s="11"/>
      <c r="Q29" s="3"/>
      <c r="R29" s="3"/>
      <c r="S29" s="3"/>
      <c r="T29" s="3"/>
    </row>
    <row r="30" spans="1:20" x14ac:dyDescent="0.25">
      <c r="A30" s="1" t="s">
        <v>51</v>
      </c>
      <c r="B30" s="1" t="s">
        <v>54</v>
      </c>
      <c r="C30" s="11"/>
      <c r="D30" s="3"/>
      <c r="E30" s="3"/>
      <c r="F30" s="3"/>
      <c r="G30" s="11"/>
      <c r="H30" s="3"/>
      <c r="I30" s="3"/>
      <c r="J30" s="3"/>
      <c r="K30" s="17"/>
      <c r="L30" s="18"/>
      <c r="M30" s="3"/>
      <c r="N30" s="3"/>
      <c r="O30" s="3"/>
      <c r="P30" s="11"/>
      <c r="Q30" s="3"/>
      <c r="R30" s="3"/>
      <c r="S30" s="3"/>
      <c r="T30" s="3"/>
    </row>
    <row r="31" spans="1:20" x14ac:dyDescent="0.25">
      <c r="A31" s="1" t="s">
        <v>58</v>
      </c>
      <c r="B31" s="1" t="s">
        <v>60</v>
      </c>
      <c r="C31" s="11"/>
      <c r="D31" s="3"/>
      <c r="E31" s="3"/>
      <c r="F31" s="3"/>
      <c r="G31" s="11"/>
      <c r="H31" s="3"/>
      <c r="I31" s="3"/>
      <c r="J31" s="3"/>
      <c r="K31" s="17"/>
      <c r="L31" s="18"/>
      <c r="M31" s="3"/>
      <c r="N31" s="3"/>
      <c r="O31" s="3"/>
      <c r="P31" s="11"/>
      <c r="Q31" s="3"/>
      <c r="R31" s="3"/>
      <c r="S31" s="3"/>
      <c r="T31" s="3"/>
    </row>
    <row r="32" spans="1:20" x14ac:dyDescent="0.25">
      <c r="A32" s="1" t="s">
        <v>58</v>
      </c>
      <c r="B32" s="1" t="s">
        <v>59</v>
      </c>
      <c r="C32" s="11"/>
      <c r="D32" s="3"/>
      <c r="E32" s="3"/>
      <c r="F32" s="3"/>
      <c r="G32" s="11"/>
      <c r="H32" s="3"/>
      <c r="I32" s="3"/>
      <c r="J32" s="3"/>
      <c r="K32" s="17"/>
      <c r="L32" s="18"/>
      <c r="M32" s="3"/>
      <c r="N32" s="3"/>
      <c r="O32" s="3"/>
      <c r="P32" s="11"/>
      <c r="Q32" s="3"/>
      <c r="R32" s="3"/>
      <c r="S32" s="3"/>
      <c r="T32" s="3"/>
    </row>
    <row r="33" spans="1:20" x14ac:dyDescent="0.25">
      <c r="A33" s="1" t="s">
        <v>61</v>
      </c>
      <c r="B33" s="1" t="s">
        <v>62</v>
      </c>
      <c r="C33" s="11"/>
      <c r="D33" s="3"/>
      <c r="E33" s="3"/>
      <c r="F33" s="3"/>
      <c r="G33" s="11"/>
      <c r="H33" s="3"/>
      <c r="I33" s="3"/>
      <c r="J33" s="3"/>
      <c r="K33" s="17"/>
      <c r="L33" s="18"/>
      <c r="M33" s="3"/>
      <c r="N33" s="3"/>
      <c r="O33" s="3"/>
      <c r="P33" s="11"/>
      <c r="Q33" s="3"/>
      <c r="R33" s="3"/>
      <c r="S33" s="3"/>
      <c r="T33" s="3"/>
    </row>
    <row r="34" spans="1:20" x14ac:dyDescent="0.25">
      <c r="A34" s="1" t="s">
        <v>61</v>
      </c>
      <c r="B34" s="1" t="s">
        <v>63</v>
      </c>
      <c r="C34" s="11"/>
      <c r="D34" s="3"/>
      <c r="E34" s="3"/>
      <c r="F34" s="3"/>
      <c r="G34" s="11"/>
      <c r="H34" s="3"/>
      <c r="I34" s="3"/>
      <c r="J34" s="3"/>
      <c r="K34" s="17"/>
      <c r="L34" s="18"/>
      <c r="M34" s="3"/>
      <c r="N34" s="3"/>
      <c r="O34" s="3"/>
      <c r="P34" s="11"/>
      <c r="Q34" s="3"/>
      <c r="R34" s="3"/>
      <c r="S34" s="3"/>
      <c r="T34" s="3"/>
    </row>
    <row r="35" spans="1:20" x14ac:dyDescent="0.25">
      <c r="A35" s="1" t="s">
        <v>61</v>
      </c>
      <c r="B35" s="1" t="s">
        <v>64</v>
      </c>
      <c r="C35" s="11"/>
      <c r="D35" s="3"/>
      <c r="E35" s="3"/>
      <c r="F35" s="3"/>
      <c r="G35" s="11"/>
      <c r="H35" s="3"/>
      <c r="I35" s="3"/>
      <c r="J35" s="3"/>
      <c r="K35" s="17"/>
      <c r="L35" s="18"/>
      <c r="M35" s="3"/>
      <c r="N35" s="3"/>
      <c r="O35" s="3"/>
      <c r="P35" s="11"/>
      <c r="Q35" s="3"/>
      <c r="R35" s="3"/>
      <c r="S35" s="3"/>
      <c r="T35" s="3"/>
    </row>
    <row r="36" spans="1:20" x14ac:dyDescent="0.25">
      <c r="A36" s="1" t="s">
        <v>65</v>
      </c>
      <c r="B36" s="1" t="s">
        <v>66</v>
      </c>
      <c r="C36" s="11"/>
      <c r="D36" s="3"/>
      <c r="E36" s="3"/>
      <c r="F36" s="3"/>
      <c r="G36" s="11"/>
      <c r="H36" s="3"/>
      <c r="I36" s="3"/>
      <c r="J36" s="3"/>
      <c r="K36" s="17"/>
      <c r="L36" s="18"/>
      <c r="M36" s="3"/>
      <c r="N36" s="3"/>
      <c r="O36" s="3"/>
      <c r="P36" s="11"/>
      <c r="Q36" s="3"/>
      <c r="R36" s="3"/>
      <c r="S36" s="3"/>
      <c r="T36" s="3"/>
    </row>
    <row r="37" spans="1:20" x14ac:dyDescent="0.25">
      <c r="A37" s="1" t="s">
        <v>67</v>
      </c>
      <c r="B37" s="1" t="s">
        <v>68</v>
      </c>
      <c r="C37" s="11"/>
      <c r="D37" s="3"/>
      <c r="E37" s="3"/>
      <c r="F37" s="3"/>
      <c r="G37" s="11"/>
      <c r="H37" s="3"/>
      <c r="I37" s="3"/>
      <c r="J37" s="3"/>
      <c r="K37" s="17"/>
      <c r="L37" s="18"/>
      <c r="M37" s="3"/>
      <c r="N37" s="3"/>
      <c r="O37" s="3"/>
      <c r="P37" s="11"/>
      <c r="Q37" s="3"/>
      <c r="R37" s="3"/>
      <c r="S37" s="3"/>
      <c r="T37" s="3"/>
    </row>
    <row r="38" spans="1:20" x14ac:dyDescent="0.25">
      <c r="A38" s="1" t="s">
        <v>69</v>
      </c>
      <c r="B38" s="1" t="s">
        <v>70</v>
      </c>
      <c r="C38" s="11"/>
      <c r="D38" s="3"/>
      <c r="E38" s="3"/>
      <c r="F38" s="3"/>
      <c r="G38" s="11"/>
      <c r="H38" s="3"/>
      <c r="I38" s="3"/>
      <c r="J38" s="3"/>
      <c r="K38" s="17"/>
      <c r="L38" s="18"/>
      <c r="M38" s="3"/>
      <c r="N38" s="3"/>
      <c r="O38" s="3"/>
      <c r="P38" s="11"/>
      <c r="Q38" s="3"/>
      <c r="R38" s="3"/>
      <c r="S38" s="3"/>
      <c r="T38" s="3"/>
    </row>
    <row r="39" spans="1:20" x14ac:dyDescent="0.25">
      <c r="A39" s="1" t="s">
        <v>71</v>
      </c>
      <c r="B39" s="1" t="s">
        <v>72</v>
      </c>
      <c r="C39" s="11"/>
      <c r="D39" s="3"/>
      <c r="E39" s="3"/>
      <c r="F39" s="3"/>
      <c r="G39" s="11"/>
      <c r="H39" s="3"/>
      <c r="I39" s="3"/>
      <c r="J39" s="3"/>
      <c r="K39" s="17"/>
      <c r="L39" s="18"/>
      <c r="M39" s="3"/>
      <c r="N39" s="3"/>
      <c r="O39" s="3"/>
      <c r="P39" s="11"/>
      <c r="Q39" s="3"/>
      <c r="R39" s="3"/>
      <c r="S39" s="3"/>
      <c r="T39" s="3"/>
    </row>
    <row r="40" spans="1:20" x14ac:dyDescent="0.25">
      <c r="A40" s="1" t="s">
        <v>71</v>
      </c>
      <c r="B40" s="1" t="s">
        <v>75</v>
      </c>
      <c r="C40" s="11"/>
      <c r="D40" s="3"/>
      <c r="E40" s="3"/>
      <c r="F40" s="3"/>
      <c r="G40" s="11"/>
      <c r="H40" s="3"/>
      <c r="I40" s="3"/>
      <c r="J40" s="3"/>
      <c r="K40" s="17"/>
      <c r="L40" s="18"/>
      <c r="M40" s="3"/>
      <c r="N40" s="3"/>
      <c r="O40" s="3"/>
      <c r="P40" s="11"/>
      <c r="Q40" s="3"/>
      <c r="R40" s="3"/>
      <c r="S40" s="3"/>
      <c r="T40" s="3"/>
    </row>
    <row r="41" spans="1:20" x14ac:dyDescent="0.25">
      <c r="A41" s="1" t="s">
        <v>71</v>
      </c>
      <c r="B41" s="1" t="s">
        <v>74</v>
      </c>
      <c r="C41" s="11"/>
      <c r="D41" s="3"/>
      <c r="E41" s="3"/>
      <c r="F41" s="3"/>
      <c r="G41" s="11"/>
      <c r="H41" s="3"/>
      <c r="I41" s="3"/>
      <c r="J41" s="3"/>
      <c r="K41" s="17"/>
      <c r="L41" s="18"/>
      <c r="M41" s="3"/>
      <c r="N41" s="3"/>
      <c r="O41" s="3"/>
      <c r="P41" s="11"/>
      <c r="Q41" s="3"/>
      <c r="R41" s="3"/>
      <c r="S41" s="3"/>
      <c r="T41" s="3"/>
    </row>
    <row r="42" spans="1:20" x14ac:dyDescent="0.25">
      <c r="A42" s="1" t="s">
        <v>71</v>
      </c>
      <c r="B42" s="1" t="s">
        <v>73</v>
      </c>
      <c r="C42" s="11"/>
      <c r="D42" s="3"/>
      <c r="E42" s="3"/>
      <c r="F42" s="3"/>
      <c r="G42" s="11"/>
      <c r="H42" s="3"/>
      <c r="I42" s="3"/>
      <c r="J42" s="3"/>
      <c r="K42" s="17"/>
      <c r="L42" s="18"/>
      <c r="M42" s="3"/>
      <c r="N42" s="3"/>
      <c r="O42" s="3"/>
      <c r="P42" s="11"/>
      <c r="Q42" s="3"/>
      <c r="R42" s="3"/>
      <c r="S42" s="3"/>
      <c r="T42" s="3"/>
    </row>
    <row r="43" spans="1:20" x14ac:dyDescent="0.25">
      <c r="A43" s="1" t="s">
        <v>76</v>
      </c>
      <c r="B43" s="1" t="s">
        <v>77</v>
      </c>
      <c r="C43" s="11"/>
      <c r="D43" s="3"/>
      <c r="E43" s="3"/>
      <c r="F43" s="3"/>
      <c r="G43" s="11"/>
      <c r="H43" s="3"/>
      <c r="I43" s="3"/>
      <c r="J43" s="3"/>
      <c r="K43" s="17"/>
      <c r="L43" s="18"/>
      <c r="M43" s="3"/>
      <c r="N43" s="3"/>
      <c r="O43" s="3"/>
      <c r="P43" s="11"/>
      <c r="Q43" s="3"/>
      <c r="R43" s="3"/>
      <c r="S43" s="3"/>
      <c r="T43" s="3"/>
    </row>
    <row r="44" spans="1:20" x14ac:dyDescent="0.25">
      <c r="A44" s="1" t="s">
        <v>78</v>
      </c>
      <c r="B44" s="1" t="s">
        <v>79</v>
      </c>
      <c r="C44" s="11"/>
      <c r="D44" s="3"/>
      <c r="E44" s="3"/>
      <c r="F44" s="3"/>
      <c r="G44" s="11"/>
      <c r="H44" s="3"/>
      <c r="I44" s="3"/>
      <c r="J44" s="3"/>
      <c r="K44" s="17"/>
      <c r="L44" s="18"/>
      <c r="M44" s="3"/>
      <c r="N44" s="3"/>
      <c r="O44" s="3"/>
      <c r="P44" s="11"/>
      <c r="Q44" s="3"/>
      <c r="R44" s="3"/>
      <c r="S44" s="3"/>
      <c r="T44" s="3"/>
    </row>
    <row r="45" spans="1:20" x14ac:dyDescent="0.25">
      <c r="A45" s="1" t="s">
        <v>80</v>
      </c>
      <c r="B45" s="1" t="s">
        <v>81</v>
      </c>
      <c r="C45" s="11"/>
      <c r="D45" s="3"/>
      <c r="E45" s="3"/>
      <c r="F45" s="3"/>
      <c r="G45" s="11"/>
      <c r="H45" s="3"/>
      <c r="I45" s="3"/>
      <c r="J45" s="3"/>
      <c r="K45" s="17"/>
      <c r="L45" s="18"/>
      <c r="M45" s="3"/>
      <c r="N45" s="3"/>
      <c r="O45" s="3"/>
      <c r="P45" s="11"/>
      <c r="Q45" s="3"/>
      <c r="R45" s="3"/>
      <c r="S45" s="3"/>
      <c r="T45" s="3"/>
    </row>
    <row r="46" spans="1:20" x14ac:dyDescent="0.25">
      <c r="A46" s="1" t="s">
        <v>82</v>
      </c>
      <c r="B46" s="1" t="s">
        <v>83</v>
      </c>
      <c r="C46" s="11"/>
      <c r="D46" s="3"/>
      <c r="E46" s="3"/>
      <c r="F46" s="3"/>
      <c r="G46" s="11"/>
      <c r="H46" s="3"/>
      <c r="I46" s="3"/>
      <c r="J46" s="3"/>
      <c r="K46" s="17"/>
      <c r="L46" s="18"/>
      <c r="M46" s="3"/>
      <c r="N46" s="3"/>
      <c r="O46" s="3"/>
      <c r="P46" s="11"/>
      <c r="Q46" s="3"/>
      <c r="R46" s="3"/>
      <c r="S46" s="3"/>
      <c r="T46" s="3"/>
    </row>
    <row r="47" spans="1:20" x14ac:dyDescent="0.25">
      <c r="A47" s="1" t="s">
        <v>82</v>
      </c>
      <c r="B47" s="1" t="s">
        <v>84</v>
      </c>
      <c r="C47" s="11"/>
      <c r="D47" s="3"/>
      <c r="E47" s="3"/>
      <c r="F47" s="3"/>
      <c r="G47" s="11"/>
      <c r="H47" s="3"/>
      <c r="I47" s="3"/>
      <c r="J47" s="3"/>
      <c r="K47" s="17"/>
      <c r="L47" s="18"/>
      <c r="M47" s="3"/>
      <c r="N47" s="3"/>
      <c r="O47" s="3"/>
      <c r="P47" s="11"/>
      <c r="Q47" s="3"/>
      <c r="R47" s="3"/>
      <c r="S47" s="3"/>
      <c r="T47" s="3"/>
    </row>
    <row r="48" spans="1:20" x14ac:dyDescent="0.25">
      <c r="A48" s="1" t="s">
        <v>85</v>
      </c>
      <c r="B48" s="1" t="s">
        <v>86</v>
      </c>
      <c r="C48" s="11"/>
      <c r="D48" s="3"/>
      <c r="E48" s="3"/>
      <c r="F48" s="3"/>
      <c r="G48" s="11"/>
      <c r="H48" s="3"/>
      <c r="I48" s="3"/>
      <c r="J48" s="3"/>
      <c r="K48" s="17"/>
      <c r="L48" s="18"/>
      <c r="M48" s="3"/>
      <c r="N48" s="3"/>
      <c r="O48" s="3"/>
      <c r="P48" s="11"/>
      <c r="Q48" s="3"/>
      <c r="R48" s="3"/>
      <c r="S48" s="3"/>
      <c r="T48" s="3"/>
    </row>
    <row r="49" spans="1:20" x14ac:dyDescent="0.25">
      <c r="A49" s="1" t="s">
        <v>87</v>
      </c>
      <c r="B49" s="1" t="s">
        <v>88</v>
      </c>
      <c r="C49" s="11"/>
      <c r="D49" s="3"/>
      <c r="E49" s="3"/>
      <c r="F49" s="3"/>
      <c r="G49" s="11"/>
      <c r="H49" s="3"/>
      <c r="I49" s="3"/>
      <c r="J49" s="3"/>
      <c r="K49" s="17"/>
      <c r="L49" s="18"/>
      <c r="M49" s="3"/>
      <c r="N49" s="3"/>
      <c r="O49" s="3"/>
      <c r="P49" s="11"/>
      <c r="Q49" s="3"/>
      <c r="R49" s="3"/>
      <c r="S49" s="3"/>
      <c r="T49" s="3"/>
    </row>
    <row r="50" spans="1:20" x14ac:dyDescent="0.25">
      <c r="A50" s="1" t="s">
        <v>89</v>
      </c>
      <c r="B50" s="1" t="s">
        <v>90</v>
      </c>
      <c r="C50" s="11"/>
      <c r="D50" s="3"/>
      <c r="E50" s="3"/>
      <c r="F50" s="3"/>
      <c r="G50" s="11"/>
      <c r="H50" s="3"/>
      <c r="I50" s="3"/>
      <c r="J50" s="3"/>
      <c r="K50" s="17"/>
      <c r="L50" s="18"/>
      <c r="M50" s="3"/>
      <c r="N50" s="3"/>
      <c r="O50" s="3"/>
      <c r="P50" s="11"/>
      <c r="Q50" s="3"/>
      <c r="R50" s="3"/>
      <c r="S50" s="3"/>
      <c r="T50" s="3"/>
    </row>
    <row r="51" spans="1:20" x14ac:dyDescent="0.25">
      <c r="A51" s="1" t="s">
        <v>91</v>
      </c>
      <c r="B51" s="1" t="s">
        <v>93</v>
      </c>
      <c r="C51" s="11"/>
      <c r="D51" s="3"/>
      <c r="E51" s="3"/>
      <c r="F51" s="3"/>
      <c r="G51" s="11"/>
      <c r="H51" s="3"/>
      <c r="I51" s="3"/>
      <c r="J51" s="3"/>
      <c r="K51" s="17"/>
      <c r="L51" s="18"/>
      <c r="M51" s="3"/>
      <c r="N51" s="3"/>
      <c r="O51" s="3"/>
      <c r="P51" s="11"/>
      <c r="Q51" s="3"/>
      <c r="R51" s="3"/>
      <c r="S51" s="3"/>
      <c r="T51" s="3"/>
    </row>
    <row r="52" spans="1:20" x14ac:dyDescent="0.25">
      <c r="A52" s="1" t="s">
        <v>91</v>
      </c>
      <c r="B52" s="1" t="s">
        <v>94</v>
      </c>
      <c r="C52" s="11"/>
      <c r="D52" s="3"/>
      <c r="E52" s="3"/>
      <c r="F52" s="3"/>
      <c r="G52" s="11"/>
      <c r="H52" s="3"/>
      <c r="I52" s="3"/>
      <c r="J52" s="3"/>
      <c r="K52" s="17"/>
      <c r="L52" s="18"/>
      <c r="M52" s="3"/>
      <c r="N52" s="3"/>
      <c r="O52" s="3"/>
      <c r="P52" s="11"/>
      <c r="Q52" s="3"/>
      <c r="R52" s="3"/>
      <c r="S52" s="3"/>
      <c r="T52" s="3"/>
    </row>
    <row r="53" spans="1:20" x14ac:dyDescent="0.25">
      <c r="A53" s="1" t="s">
        <v>91</v>
      </c>
      <c r="B53" s="1" t="s">
        <v>92</v>
      </c>
      <c r="C53" s="11"/>
      <c r="D53" s="3"/>
      <c r="E53" s="3"/>
      <c r="F53" s="3"/>
      <c r="G53" s="11"/>
      <c r="H53" s="3"/>
      <c r="I53" s="3"/>
      <c r="J53" s="3"/>
      <c r="K53" s="17"/>
      <c r="L53" s="18"/>
      <c r="M53" s="3"/>
      <c r="N53" s="3"/>
      <c r="O53" s="3"/>
      <c r="P53" s="11"/>
      <c r="Q53" s="3"/>
      <c r="R53" s="3"/>
      <c r="S53" s="3"/>
      <c r="T53" s="3"/>
    </row>
    <row r="54" spans="1:20" x14ac:dyDescent="0.25">
      <c r="A54" s="1" t="s">
        <v>95</v>
      </c>
      <c r="B54" s="1" t="s">
        <v>96</v>
      </c>
      <c r="C54" s="11"/>
      <c r="D54" s="3"/>
      <c r="E54" s="3"/>
      <c r="F54" s="3"/>
      <c r="G54" s="11"/>
      <c r="H54" s="3"/>
      <c r="I54" s="3"/>
      <c r="J54" s="3"/>
      <c r="K54" s="17"/>
      <c r="L54" s="18"/>
      <c r="M54" s="3"/>
      <c r="N54" s="3"/>
      <c r="O54" s="3"/>
      <c r="P54" s="11"/>
      <c r="Q54" s="3"/>
      <c r="R54" s="3"/>
      <c r="S54" s="3"/>
      <c r="T54" s="3"/>
    </row>
    <row r="55" spans="1:20" x14ac:dyDescent="0.25">
      <c r="A55" s="1" t="s">
        <v>97</v>
      </c>
      <c r="B55" s="1" t="s">
        <v>98</v>
      </c>
      <c r="C55" s="11"/>
      <c r="D55" s="3"/>
      <c r="E55" s="3"/>
      <c r="F55" s="3"/>
      <c r="G55" s="11"/>
      <c r="H55" s="3"/>
      <c r="I55" s="3"/>
      <c r="J55" s="3"/>
      <c r="K55" s="17"/>
      <c r="L55" s="18"/>
      <c r="M55" s="3"/>
      <c r="N55" s="3"/>
      <c r="O55" s="3"/>
      <c r="P55" s="11"/>
      <c r="Q55" s="3"/>
      <c r="R55" s="3"/>
      <c r="S55" s="3"/>
      <c r="T55" s="3"/>
    </row>
    <row r="56" spans="1:20" x14ac:dyDescent="0.25">
      <c r="A56" s="1" t="s">
        <v>99</v>
      </c>
      <c r="B56" s="1" t="s">
        <v>100</v>
      </c>
      <c r="C56" s="11"/>
      <c r="D56" s="3"/>
      <c r="E56" s="3"/>
      <c r="F56" s="3"/>
      <c r="G56" s="11"/>
      <c r="H56" s="3"/>
      <c r="I56" s="3"/>
      <c r="J56" s="3"/>
      <c r="K56" s="17"/>
      <c r="L56" s="18"/>
      <c r="M56" s="3"/>
      <c r="N56" s="3"/>
      <c r="O56" s="3"/>
      <c r="P56" s="11"/>
      <c r="Q56" s="3"/>
      <c r="R56" s="3"/>
      <c r="S56" s="3"/>
      <c r="T56" s="3"/>
    </row>
    <row r="57" spans="1:20" x14ac:dyDescent="0.25">
      <c r="A57" s="1" t="s">
        <v>101</v>
      </c>
      <c r="B57" s="1" t="s">
        <v>102</v>
      </c>
      <c r="C57" s="11"/>
      <c r="D57" s="3"/>
      <c r="E57" s="3"/>
      <c r="F57" s="3"/>
      <c r="G57" s="11"/>
      <c r="H57" s="3"/>
      <c r="I57" s="3"/>
      <c r="J57" s="3"/>
      <c r="K57" s="17"/>
      <c r="L57" s="18"/>
      <c r="M57" s="3"/>
      <c r="N57" s="3"/>
      <c r="O57" s="3"/>
      <c r="P57" s="11"/>
      <c r="Q57" s="3"/>
      <c r="R57" s="3"/>
      <c r="S57" s="3"/>
      <c r="T57" s="3"/>
    </row>
    <row r="58" spans="1:20" x14ac:dyDescent="0.25">
      <c r="A58" s="1" t="s">
        <v>103</v>
      </c>
      <c r="B58" s="1" t="s">
        <v>104</v>
      </c>
      <c r="C58" s="11"/>
      <c r="D58" s="3"/>
      <c r="E58" s="3"/>
      <c r="F58" s="3"/>
      <c r="G58" s="11"/>
      <c r="H58" s="3"/>
      <c r="I58" s="3"/>
      <c r="J58" s="3"/>
      <c r="K58" s="17"/>
      <c r="L58" s="18"/>
      <c r="M58" s="3"/>
      <c r="N58" s="3"/>
      <c r="O58" s="3"/>
      <c r="P58" s="11"/>
      <c r="Q58" s="3"/>
      <c r="R58" s="3"/>
      <c r="S58" s="3"/>
      <c r="T58" s="3"/>
    </row>
    <row r="59" spans="1:20" x14ac:dyDescent="0.25">
      <c r="A59" s="1" t="s">
        <v>105</v>
      </c>
      <c r="B59" s="1" t="s">
        <v>106</v>
      </c>
      <c r="C59" s="11"/>
      <c r="D59" s="3"/>
      <c r="E59" s="3"/>
      <c r="F59" s="3"/>
      <c r="G59" s="11"/>
      <c r="H59" s="3"/>
      <c r="I59" s="3"/>
      <c r="J59" s="3"/>
      <c r="K59" s="17"/>
      <c r="L59" s="18"/>
      <c r="M59" s="3"/>
      <c r="N59" s="3"/>
      <c r="O59" s="3"/>
      <c r="P59" s="11"/>
      <c r="Q59" s="3"/>
      <c r="R59" s="3"/>
      <c r="S59" s="3"/>
      <c r="T59" s="3"/>
    </row>
    <row r="60" spans="1:20" x14ac:dyDescent="0.25">
      <c r="A60" s="1" t="s">
        <v>107</v>
      </c>
      <c r="B60" s="1" t="s">
        <v>108</v>
      </c>
      <c r="C60" s="11"/>
      <c r="D60" s="3"/>
      <c r="E60" s="3"/>
      <c r="F60" s="3"/>
      <c r="G60" s="11"/>
      <c r="H60" s="3"/>
      <c r="I60" s="3"/>
      <c r="J60" s="3"/>
      <c r="K60" s="17"/>
      <c r="L60" s="18"/>
      <c r="M60" s="3"/>
      <c r="N60" s="3"/>
      <c r="O60" s="3"/>
      <c r="P60" s="11"/>
      <c r="Q60" s="3"/>
      <c r="R60" s="3"/>
      <c r="S60" s="3"/>
      <c r="T60" s="3"/>
    </row>
    <row r="61" spans="1:20" x14ac:dyDescent="0.25">
      <c r="A61" s="1" t="s">
        <v>107</v>
      </c>
      <c r="B61" s="1" t="s">
        <v>109</v>
      </c>
      <c r="C61" s="11"/>
      <c r="D61" s="3"/>
      <c r="E61" s="3"/>
      <c r="F61" s="3"/>
      <c r="G61" s="11"/>
      <c r="H61" s="3"/>
      <c r="I61" s="3"/>
      <c r="J61" s="3"/>
      <c r="K61" s="17"/>
      <c r="L61" s="18"/>
      <c r="M61" s="3"/>
      <c r="N61" s="3"/>
      <c r="O61" s="3"/>
      <c r="P61" s="11"/>
      <c r="Q61" s="3"/>
      <c r="R61" s="3"/>
      <c r="S61" s="3"/>
      <c r="T61" s="3"/>
    </row>
    <row r="62" spans="1:20" x14ac:dyDescent="0.25">
      <c r="A62" s="1" t="s">
        <v>110</v>
      </c>
      <c r="B62" s="1" t="s">
        <v>111</v>
      </c>
      <c r="C62" s="11"/>
      <c r="D62" s="3"/>
      <c r="E62" s="3"/>
      <c r="F62" s="3"/>
      <c r="G62" s="11"/>
      <c r="H62" s="3"/>
      <c r="I62" s="3"/>
      <c r="J62" s="3"/>
      <c r="K62" s="17"/>
      <c r="L62" s="18"/>
      <c r="M62" s="3"/>
      <c r="N62" s="3"/>
      <c r="O62" s="3"/>
      <c r="P62" s="11"/>
      <c r="Q62" s="3"/>
      <c r="R62" s="3"/>
      <c r="S62" s="3"/>
      <c r="T62" s="3"/>
    </row>
    <row r="63" spans="1:20" x14ac:dyDescent="0.25">
      <c r="A63" s="1" t="s">
        <v>110</v>
      </c>
      <c r="B63" s="1" t="s">
        <v>112</v>
      </c>
      <c r="C63" s="11"/>
      <c r="D63" s="3"/>
      <c r="E63" s="3"/>
      <c r="F63" s="3"/>
      <c r="G63" s="11"/>
      <c r="H63" s="3"/>
      <c r="I63" s="3"/>
      <c r="J63" s="3"/>
      <c r="K63" s="17"/>
      <c r="L63" s="18"/>
      <c r="M63" s="3"/>
      <c r="N63" s="3"/>
      <c r="O63" s="3"/>
      <c r="P63" s="11"/>
      <c r="Q63" s="3"/>
      <c r="R63" s="3"/>
      <c r="S63" s="3"/>
      <c r="T63" s="3"/>
    </row>
    <row r="64" spans="1:20" x14ac:dyDescent="0.25">
      <c r="A64" s="1" t="s">
        <v>113</v>
      </c>
      <c r="B64" s="1" t="s">
        <v>119</v>
      </c>
      <c r="C64" s="11"/>
      <c r="D64" s="3"/>
      <c r="E64" s="3"/>
      <c r="F64" s="3"/>
      <c r="G64" s="11"/>
      <c r="H64" s="3"/>
      <c r="I64" s="3"/>
      <c r="J64" s="3"/>
      <c r="K64" s="17"/>
      <c r="L64" s="18"/>
      <c r="M64" s="3"/>
      <c r="N64" s="3"/>
      <c r="O64" s="3"/>
      <c r="P64" s="11"/>
      <c r="Q64" s="3"/>
      <c r="R64" s="3"/>
      <c r="S64" s="3"/>
      <c r="T64" s="3"/>
    </row>
    <row r="65" spans="1:20" x14ac:dyDescent="0.25">
      <c r="A65" s="1" t="s">
        <v>113</v>
      </c>
      <c r="B65" s="1" t="s">
        <v>120</v>
      </c>
      <c r="C65" s="11"/>
      <c r="D65" s="3"/>
      <c r="E65" s="3"/>
      <c r="F65" s="3"/>
      <c r="G65" s="11"/>
      <c r="H65" s="3"/>
      <c r="I65" s="3"/>
      <c r="J65" s="3"/>
      <c r="K65" s="17"/>
      <c r="L65" s="18"/>
      <c r="M65" s="3"/>
      <c r="N65" s="3"/>
      <c r="O65" s="3"/>
      <c r="P65" s="11"/>
      <c r="Q65" s="3"/>
      <c r="R65" s="3"/>
      <c r="S65" s="3"/>
      <c r="T65" s="3"/>
    </row>
    <row r="66" spans="1:20" x14ac:dyDescent="0.25">
      <c r="A66" s="1" t="s">
        <v>113</v>
      </c>
      <c r="B66" s="1" t="s">
        <v>123</v>
      </c>
      <c r="C66" s="11"/>
      <c r="D66" s="3"/>
      <c r="E66" s="3"/>
      <c r="F66" s="3"/>
      <c r="G66" s="11"/>
      <c r="H66" s="3"/>
      <c r="I66" s="3"/>
      <c r="J66" s="3"/>
      <c r="K66" s="17"/>
      <c r="L66" s="18"/>
      <c r="M66" s="3"/>
      <c r="N66" s="3"/>
      <c r="O66" s="3"/>
      <c r="P66" s="11"/>
      <c r="Q66" s="3"/>
      <c r="R66" s="3"/>
      <c r="S66" s="3"/>
      <c r="T66" s="3"/>
    </row>
    <row r="67" spans="1:20" x14ac:dyDescent="0.25">
      <c r="A67" s="1" t="s">
        <v>113</v>
      </c>
      <c r="B67" s="1" t="s">
        <v>125</v>
      </c>
      <c r="C67" s="11"/>
      <c r="D67" s="3"/>
      <c r="E67" s="3"/>
      <c r="F67" s="3"/>
      <c r="G67" s="11"/>
      <c r="H67" s="3"/>
      <c r="I67" s="3"/>
      <c r="J67" s="3"/>
      <c r="K67" s="17"/>
      <c r="L67" s="18"/>
      <c r="M67" s="3"/>
      <c r="N67" s="3"/>
      <c r="O67" s="3"/>
      <c r="P67" s="11"/>
      <c r="Q67" s="3"/>
      <c r="R67" s="3"/>
      <c r="S67" s="3"/>
      <c r="T67" s="3"/>
    </row>
    <row r="68" spans="1:20" x14ac:dyDescent="0.25">
      <c r="A68" s="1" t="s">
        <v>113</v>
      </c>
      <c r="B68" s="1" t="s">
        <v>121</v>
      </c>
      <c r="C68" s="11"/>
      <c r="D68" s="3"/>
      <c r="E68" s="3"/>
      <c r="F68" s="3"/>
      <c r="G68" s="11"/>
      <c r="H68" s="3"/>
      <c r="I68" s="3"/>
      <c r="J68" s="3"/>
      <c r="K68" s="17"/>
      <c r="L68" s="18"/>
      <c r="M68" s="3"/>
      <c r="N68" s="3"/>
      <c r="O68" s="3"/>
      <c r="P68" s="11"/>
      <c r="Q68" s="3"/>
      <c r="R68" s="3"/>
      <c r="S68" s="3"/>
      <c r="T68" s="3"/>
    </row>
    <row r="69" spans="1:20" x14ac:dyDescent="0.25">
      <c r="A69" s="1" t="s">
        <v>113</v>
      </c>
      <c r="B69" s="1" t="s">
        <v>122</v>
      </c>
      <c r="C69" s="11"/>
      <c r="D69" s="3"/>
      <c r="E69" s="3"/>
      <c r="F69" s="3"/>
      <c r="G69" s="11"/>
      <c r="H69" s="3"/>
      <c r="I69" s="3"/>
      <c r="J69" s="3"/>
      <c r="K69" s="17"/>
      <c r="L69" s="18"/>
      <c r="M69" s="3"/>
      <c r="N69" s="3"/>
      <c r="O69" s="3"/>
      <c r="P69" s="11"/>
      <c r="Q69" s="3"/>
      <c r="R69" s="3"/>
      <c r="S69" s="3"/>
      <c r="T69" s="3"/>
    </row>
    <row r="70" spans="1:20" x14ac:dyDescent="0.25">
      <c r="A70" s="1" t="s">
        <v>113</v>
      </c>
      <c r="B70" s="1" t="s">
        <v>124</v>
      </c>
      <c r="C70" s="11"/>
      <c r="D70" s="3"/>
      <c r="E70" s="3"/>
      <c r="F70" s="3"/>
      <c r="G70" s="11"/>
      <c r="H70" s="3"/>
      <c r="I70" s="3"/>
      <c r="J70" s="3"/>
      <c r="K70" s="17"/>
      <c r="L70" s="18"/>
      <c r="M70" s="3"/>
      <c r="N70" s="3"/>
      <c r="O70" s="3"/>
      <c r="P70" s="11"/>
      <c r="Q70" s="3"/>
      <c r="R70" s="3"/>
      <c r="S70" s="3"/>
      <c r="T70" s="3"/>
    </row>
    <row r="71" spans="1:20" x14ac:dyDescent="0.25">
      <c r="A71" s="1" t="s">
        <v>113</v>
      </c>
      <c r="B71" s="1" t="s">
        <v>117</v>
      </c>
      <c r="C71" s="11"/>
      <c r="D71" s="3"/>
      <c r="E71" s="3"/>
      <c r="F71" s="3"/>
      <c r="G71" s="11"/>
      <c r="H71" s="3"/>
      <c r="I71" s="3"/>
      <c r="J71" s="3"/>
      <c r="K71" s="17"/>
      <c r="L71" s="18"/>
      <c r="M71" s="3"/>
      <c r="N71" s="3"/>
      <c r="O71" s="3"/>
      <c r="P71" s="11"/>
      <c r="Q71" s="3"/>
      <c r="R71" s="3"/>
      <c r="S71" s="3"/>
      <c r="T71" s="3"/>
    </row>
    <row r="72" spans="1:20" x14ac:dyDescent="0.25">
      <c r="A72" s="1" t="s">
        <v>113</v>
      </c>
      <c r="B72" s="1" t="s">
        <v>118</v>
      </c>
      <c r="C72" s="11"/>
      <c r="D72" s="3"/>
      <c r="E72" s="3"/>
      <c r="F72" s="3"/>
      <c r="G72" s="11"/>
      <c r="H72" s="3"/>
      <c r="I72" s="3"/>
      <c r="J72" s="3"/>
      <c r="K72" s="17"/>
      <c r="L72" s="18"/>
      <c r="M72" s="3"/>
      <c r="N72" s="3"/>
      <c r="O72" s="3"/>
      <c r="P72" s="11"/>
      <c r="Q72" s="3"/>
      <c r="R72" s="3"/>
      <c r="S72" s="3"/>
      <c r="T72" s="3"/>
    </row>
    <row r="73" spans="1:20" x14ac:dyDescent="0.25">
      <c r="A73" s="1" t="s">
        <v>113</v>
      </c>
      <c r="B73" s="1" t="s">
        <v>114</v>
      </c>
      <c r="C73" s="11"/>
      <c r="D73" s="3"/>
      <c r="E73" s="3"/>
      <c r="F73" s="3"/>
      <c r="G73" s="11"/>
      <c r="H73" s="3"/>
      <c r="I73" s="3"/>
      <c r="J73" s="3"/>
      <c r="K73" s="17"/>
      <c r="L73" s="18"/>
      <c r="M73" s="3"/>
      <c r="N73" s="3"/>
      <c r="O73" s="3"/>
      <c r="P73" s="11"/>
      <c r="Q73" s="3"/>
      <c r="R73" s="3"/>
      <c r="S73" s="3"/>
      <c r="T73" s="3"/>
    </row>
    <row r="74" spans="1:20" x14ac:dyDescent="0.25">
      <c r="A74" s="1" t="s">
        <v>113</v>
      </c>
      <c r="B74" s="1" t="s">
        <v>115</v>
      </c>
      <c r="C74" s="11"/>
      <c r="D74" s="3"/>
      <c r="E74" s="3"/>
      <c r="F74" s="3"/>
      <c r="G74" s="11"/>
      <c r="H74" s="3"/>
      <c r="I74" s="3"/>
      <c r="J74" s="3"/>
      <c r="K74" s="17"/>
      <c r="L74" s="18"/>
      <c r="M74" s="3"/>
      <c r="N74" s="3"/>
      <c r="O74" s="3"/>
      <c r="P74" s="11"/>
      <c r="Q74" s="3"/>
      <c r="R74" s="3"/>
      <c r="S74" s="3"/>
      <c r="T74" s="3"/>
    </row>
    <row r="75" spans="1:20" x14ac:dyDescent="0.25">
      <c r="A75" s="1" t="s">
        <v>113</v>
      </c>
      <c r="B75" s="1" t="s">
        <v>116</v>
      </c>
      <c r="C75" s="11"/>
      <c r="D75" s="3"/>
      <c r="E75" s="3"/>
      <c r="F75" s="3"/>
      <c r="G75" s="11"/>
      <c r="H75" s="3"/>
      <c r="I75" s="3"/>
      <c r="J75" s="3"/>
      <c r="K75" s="17"/>
      <c r="L75" s="18"/>
      <c r="M75" s="3"/>
      <c r="N75" s="3"/>
      <c r="O75" s="3"/>
      <c r="P75" s="11"/>
      <c r="Q75" s="3"/>
      <c r="R75" s="3"/>
      <c r="S75" s="3"/>
      <c r="T75" s="3"/>
    </row>
    <row r="76" spans="1:20" x14ac:dyDescent="0.25">
      <c r="A76" s="1" t="s">
        <v>126</v>
      </c>
      <c r="B76" s="1" t="s">
        <v>127</v>
      </c>
      <c r="C76" s="11"/>
      <c r="D76" s="3"/>
      <c r="E76" s="3"/>
      <c r="F76" s="3"/>
      <c r="G76" s="11"/>
      <c r="H76" s="3"/>
      <c r="I76" s="3"/>
      <c r="J76" s="3"/>
      <c r="K76" s="17"/>
      <c r="L76" s="18"/>
      <c r="M76" s="3"/>
      <c r="N76" s="3"/>
      <c r="O76" s="3"/>
      <c r="P76" s="11"/>
      <c r="Q76" s="3"/>
      <c r="R76" s="3"/>
      <c r="S76" s="3"/>
      <c r="T76" s="3"/>
    </row>
    <row r="77" spans="1:20" x14ac:dyDescent="0.25">
      <c r="A77" s="1" t="s">
        <v>128</v>
      </c>
      <c r="B77" s="1" t="s">
        <v>134</v>
      </c>
      <c r="C77" s="11"/>
      <c r="D77" s="3"/>
      <c r="E77" s="3"/>
      <c r="F77" s="3"/>
      <c r="G77" s="11"/>
      <c r="H77" s="3"/>
      <c r="I77" s="3"/>
      <c r="J77" s="3"/>
      <c r="K77" s="17"/>
      <c r="L77" s="18"/>
      <c r="M77" s="3"/>
      <c r="N77" s="3"/>
      <c r="O77" s="3"/>
      <c r="P77" s="11"/>
      <c r="Q77" s="3"/>
      <c r="R77" s="3"/>
      <c r="S77" s="3"/>
      <c r="T77" s="3"/>
    </row>
    <row r="78" spans="1:20" x14ac:dyDescent="0.25">
      <c r="A78" s="1" t="s">
        <v>128</v>
      </c>
      <c r="B78" s="1" t="s">
        <v>133</v>
      </c>
      <c r="C78" s="11"/>
      <c r="D78" s="3"/>
      <c r="E78" s="3"/>
      <c r="F78" s="3"/>
      <c r="G78" s="11"/>
      <c r="H78" s="3"/>
      <c r="I78" s="3"/>
      <c r="J78" s="3"/>
      <c r="K78" s="17"/>
      <c r="L78" s="18"/>
      <c r="M78" s="3"/>
      <c r="N78" s="3"/>
      <c r="O78" s="3"/>
      <c r="P78" s="11"/>
      <c r="Q78" s="3"/>
      <c r="R78" s="3"/>
      <c r="S78" s="3"/>
      <c r="T78" s="3"/>
    </row>
    <row r="79" spans="1:20" x14ac:dyDescent="0.25">
      <c r="A79" s="1" t="s">
        <v>128</v>
      </c>
      <c r="B79" s="1" t="s">
        <v>129</v>
      </c>
      <c r="C79" s="11"/>
      <c r="D79" s="3"/>
      <c r="E79" s="3"/>
      <c r="F79" s="3"/>
      <c r="G79" s="11"/>
      <c r="H79" s="3"/>
      <c r="I79" s="3"/>
      <c r="J79" s="3"/>
      <c r="K79" s="17"/>
      <c r="L79" s="18"/>
      <c r="M79" s="3"/>
      <c r="N79" s="3"/>
      <c r="O79" s="3"/>
      <c r="P79" s="11"/>
      <c r="Q79" s="3"/>
      <c r="R79" s="3"/>
      <c r="S79" s="3"/>
      <c r="T79" s="3"/>
    </row>
    <row r="80" spans="1:20" x14ac:dyDescent="0.25">
      <c r="A80" s="1" t="s">
        <v>128</v>
      </c>
      <c r="B80" s="1" t="s">
        <v>131</v>
      </c>
      <c r="C80" s="11"/>
      <c r="D80" s="3"/>
      <c r="E80" s="3"/>
      <c r="F80" s="3"/>
      <c r="G80" s="11"/>
      <c r="H80" s="3"/>
      <c r="I80" s="3"/>
      <c r="J80" s="3"/>
      <c r="K80" s="17"/>
      <c r="L80" s="18"/>
      <c r="M80" s="3"/>
      <c r="N80" s="3"/>
      <c r="O80" s="3"/>
      <c r="P80" s="11"/>
      <c r="Q80" s="3"/>
      <c r="R80" s="3"/>
      <c r="S80" s="3"/>
      <c r="T80" s="3"/>
    </row>
    <row r="81" spans="1:20" x14ac:dyDescent="0.25">
      <c r="A81" s="1" t="s">
        <v>128</v>
      </c>
      <c r="B81" s="1" t="s">
        <v>130</v>
      </c>
      <c r="C81" s="11"/>
      <c r="D81" s="3"/>
      <c r="E81" s="3"/>
      <c r="F81" s="3"/>
      <c r="G81" s="11"/>
      <c r="H81" s="3"/>
      <c r="I81" s="3"/>
      <c r="J81" s="3"/>
      <c r="K81" s="17"/>
      <c r="L81" s="18"/>
      <c r="M81" s="3"/>
      <c r="N81" s="3"/>
      <c r="O81" s="3"/>
      <c r="P81" s="11"/>
      <c r="Q81" s="3"/>
      <c r="R81" s="3"/>
      <c r="S81" s="3"/>
      <c r="T81" s="3"/>
    </row>
    <row r="82" spans="1:20" x14ac:dyDescent="0.25">
      <c r="A82" s="1" t="s">
        <v>128</v>
      </c>
      <c r="B82" s="1" t="s">
        <v>132</v>
      </c>
      <c r="C82" s="11"/>
      <c r="D82" s="3"/>
      <c r="E82" s="3"/>
      <c r="F82" s="3"/>
      <c r="G82" s="11"/>
      <c r="H82" s="3"/>
      <c r="I82" s="3"/>
      <c r="J82" s="3"/>
      <c r="K82" s="17"/>
      <c r="L82" s="18"/>
      <c r="M82" s="3"/>
      <c r="N82" s="3"/>
      <c r="O82" s="3"/>
      <c r="P82" s="11"/>
      <c r="Q82" s="3"/>
      <c r="R82" s="3"/>
      <c r="S82" s="3"/>
      <c r="T82" s="3"/>
    </row>
    <row r="83" spans="1:20" x14ac:dyDescent="0.25">
      <c r="A83" s="1" t="s">
        <v>135</v>
      </c>
      <c r="B83" s="1" t="s">
        <v>136</v>
      </c>
      <c r="C83" s="11"/>
      <c r="D83" s="3"/>
      <c r="E83" s="3"/>
      <c r="F83" s="3"/>
      <c r="G83" s="11"/>
      <c r="H83" s="3"/>
      <c r="I83" s="3"/>
      <c r="J83" s="3"/>
      <c r="K83" s="17"/>
      <c r="L83" s="18"/>
      <c r="M83" s="3"/>
      <c r="N83" s="3"/>
      <c r="O83" s="3"/>
      <c r="P83" s="11"/>
      <c r="Q83" s="3"/>
      <c r="R83" s="3"/>
      <c r="S83" s="3"/>
      <c r="T83" s="3"/>
    </row>
    <row r="84" spans="1:20" x14ac:dyDescent="0.25">
      <c r="A84" s="1" t="s">
        <v>137</v>
      </c>
      <c r="B84" s="1" t="s">
        <v>140</v>
      </c>
      <c r="C84" s="11"/>
      <c r="D84" s="3"/>
      <c r="E84" s="3"/>
      <c r="F84" s="3"/>
      <c r="G84" s="11"/>
      <c r="H84" s="3"/>
      <c r="I84" s="3"/>
      <c r="J84" s="3"/>
      <c r="K84" s="17"/>
      <c r="L84" s="18"/>
      <c r="M84" s="3"/>
      <c r="N84" s="3"/>
      <c r="O84" s="3"/>
      <c r="P84" s="11"/>
      <c r="Q84" s="3"/>
      <c r="R84" s="3"/>
      <c r="S84" s="3"/>
      <c r="T84" s="3"/>
    </row>
    <row r="85" spans="1:20" x14ac:dyDescent="0.25">
      <c r="A85" s="1" t="s">
        <v>137</v>
      </c>
      <c r="B85" s="1" t="s">
        <v>141</v>
      </c>
      <c r="C85" s="11"/>
      <c r="D85" s="3"/>
      <c r="E85" s="3"/>
      <c r="F85" s="3"/>
      <c r="G85" s="11"/>
      <c r="H85" s="3"/>
      <c r="I85" s="3"/>
      <c r="J85" s="3"/>
      <c r="K85" s="17"/>
      <c r="L85" s="18"/>
      <c r="M85" s="3"/>
      <c r="N85" s="3"/>
      <c r="O85" s="3"/>
      <c r="P85" s="11"/>
      <c r="Q85" s="3"/>
      <c r="R85" s="3"/>
      <c r="S85" s="3"/>
      <c r="T85" s="3"/>
    </row>
    <row r="86" spans="1:20" x14ac:dyDescent="0.25">
      <c r="A86" s="1" t="s">
        <v>137</v>
      </c>
      <c r="B86" s="1" t="s">
        <v>139</v>
      </c>
      <c r="C86" s="11"/>
      <c r="D86" s="3"/>
      <c r="E86" s="3"/>
      <c r="F86" s="3"/>
      <c r="G86" s="11"/>
      <c r="H86" s="3"/>
      <c r="I86" s="3"/>
      <c r="J86" s="3"/>
      <c r="K86" s="17"/>
      <c r="L86" s="18"/>
      <c r="M86" s="3"/>
      <c r="N86" s="3"/>
      <c r="O86" s="3"/>
      <c r="P86" s="11"/>
      <c r="Q86" s="3"/>
      <c r="R86" s="3"/>
      <c r="S86" s="3"/>
      <c r="T86" s="3"/>
    </row>
    <row r="87" spans="1:20" x14ac:dyDescent="0.25">
      <c r="A87" s="1" t="s">
        <v>137</v>
      </c>
      <c r="B87" s="1" t="s">
        <v>138</v>
      </c>
      <c r="C87" s="11"/>
      <c r="D87" s="3"/>
      <c r="E87" s="3"/>
      <c r="F87" s="3"/>
      <c r="G87" s="11"/>
      <c r="H87" s="3"/>
      <c r="I87" s="3"/>
      <c r="J87" s="3"/>
      <c r="K87" s="17"/>
      <c r="L87" s="18"/>
      <c r="M87" s="3"/>
      <c r="N87" s="3"/>
      <c r="O87" s="3"/>
      <c r="P87" s="11"/>
      <c r="Q87" s="3"/>
      <c r="R87" s="3"/>
      <c r="S87" s="3"/>
      <c r="T87" s="3"/>
    </row>
    <row r="88" spans="1:20" x14ac:dyDescent="0.25">
      <c r="A88" s="1" t="s">
        <v>142</v>
      </c>
      <c r="B88" s="1" t="s">
        <v>144</v>
      </c>
      <c r="C88" s="11"/>
      <c r="D88" s="3"/>
      <c r="E88" s="3"/>
      <c r="F88" s="3"/>
      <c r="G88" s="11"/>
      <c r="H88" s="3"/>
      <c r="I88" s="3"/>
      <c r="J88" s="3"/>
      <c r="K88" s="17"/>
      <c r="L88" s="18"/>
      <c r="M88" s="3"/>
      <c r="N88" s="3"/>
      <c r="O88" s="3"/>
      <c r="P88" s="11"/>
      <c r="Q88" s="3"/>
      <c r="R88" s="3"/>
      <c r="S88" s="3"/>
      <c r="T88" s="3"/>
    </row>
    <row r="89" spans="1:20" x14ac:dyDescent="0.25">
      <c r="A89" s="1" t="s">
        <v>142</v>
      </c>
      <c r="B89" s="1" t="s">
        <v>143</v>
      </c>
      <c r="C89" s="11"/>
      <c r="D89" s="3"/>
      <c r="E89" s="3"/>
      <c r="F89" s="3"/>
      <c r="G89" s="11"/>
      <c r="H89" s="3"/>
      <c r="I89" s="3"/>
      <c r="J89" s="3"/>
      <c r="K89" s="17"/>
      <c r="L89" s="18"/>
      <c r="M89" s="3"/>
      <c r="N89" s="3"/>
      <c r="O89" s="3"/>
      <c r="P89" s="11"/>
      <c r="Q89" s="3"/>
      <c r="R89" s="3"/>
      <c r="S89" s="3"/>
      <c r="T89" s="3"/>
    </row>
    <row r="90" spans="1:20" x14ac:dyDescent="0.25">
      <c r="A90" s="1" t="s">
        <v>142</v>
      </c>
      <c r="B90" s="1" t="s">
        <v>145</v>
      </c>
      <c r="C90" s="11"/>
      <c r="D90" s="3"/>
      <c r="E90" s="3"/>
      <c r="F90" s="3"/>
      <c r="G90" s="11"/>
      <c r="H90" s="3"/>
      <c r="I90" s="3"/>
      <c r="J90" s="3"/>
      <c r="K90" s="17"/>
      <c r="L90" s="18"/>
      <c r="M90" s="3"/>
      <c r="N90" s="3"/>
      <c r="O90" s="3"/>
      <c r="P90" s="11"/>
      <c r="Q90" s="3"/>
      <c r="R90" s="3"/>
      <c r="S90" s="3"/>
      <c r="T90" s="3"/>
    </row>
    <row r="91" spans="1:20" x14ac:dyDescent="0.25">
      <c r="A91" s="1" t="s">
        <v>146</v>
      </c>
      <c r="B91" s="1" t="s">
        <v>147</v>
      </c>
      <c r="C91" s="11"/>
      <c r="D91" s="3"/>
      <c r="E91" s="3"/>
      <c r="F91" s="3"/>
      <c r="G91" s="11"/>
      <c r="H91" s="3"/>
      <c r="I91" s="3"/>
      <c r="J91" s="3"/>
      <c r="K91" s="17"/>
      <c r="L91" s="18"/>
      <c r="M91" s="3"/>
      <c r="N91" s="3"/>
      <c r="O91" s="3"/>
      <c r="P91" s="11"/>
      <c r="Q91" s="3"/>
      <c r="R91" s="3"/>
      <c r="S91" s="3"/>
      <c r="T91" s="3"/>
    </row>
    <row r="92" spans="1:20" x14ac:dyDescent="0.25">
      <c r="A92" s="1" t="s">
        <v>148</v>
      </c>
      <c r="B92" s="1" t="s">
        <v>149</v>
      </c>
      <c r="C92" s="11"/>
      <c r="D92" s="3"/>
      <c r="E92" s="3"/>
      <c r="F92" s="3"/>
      <c r="G92" s="11"/>
      <c r="H92" s="3"/>
      <c r="I92" s="3"/>
      <c r="J92" s="3"/>
      <c r="K92" s="17"/>
      <c r="L92" s="18"/>
      <c r="M92" s="3"/>
      <c r="N92" s="3"/>
      <c r="O92" s="3"/>
      <c r="P92" s="11"/>
      <c r="Q92" s="3"/>
      <c r="R92" s="3"/>
      <c r="S92" s="3"/>
      <c r="T92" s="3"/>
    </row>
    <row r="93" spans="1:20" x14ac:dyDescent="0.25">
      <c r="A93" s="1" t="s">
        <v>150</v>
      </c>
      <c r="B93" s="1" t="s">
        <v>155</v>
      </c>
      <c r="C93" s="11"/>
      <c r="D93" s="3"/>
      <c r="E93" s="3"/>
      <c r="F93" s="3"/>
      <c r="G93" s="11"/>
      <c r="H93" s="3"/>
      <c r="I93" s="3"/>
      <c r="J93" s="3"/>
      <c r="K93" s="17"/>
      <c r="L93" s="18"/>
      <c r="M93" s="3"/>
      <c r="N93" s="3"/>
      <c r="O93" s="3"/>
      <c r="P93" s="11"/>
      <c r="Q93" s="3"/>
      <c r="R93" s="3"/>
      <c r="S93" s="3"/>
      <c r="T93" s="3"/>
    </row>
    <row r="94" spans="1:20" x14ac:dyDescent="0.25">
      <c r="A94" s="1" t="s">
        <v>150</v>
      </c>
      <c r="B94" s="1" t="s">
        <v>153</v>
      </c>
      <c r="C94" s="11"/>
      <c r="D94" s="3"/>
      <c r="E94" s="3"/>
      <c r="F94" s="3"/>
      <c r="G94" s="11"/>
      <c r="H94" s="3"/>
      <c r="I94" s="3"/>
      <c r="J94" s="3"/>
      <c r="K94" s="17"/>
      <c r="L94" s="18"/>
      <c r="M94" s="3"/>
      <c r="N94" s="3"/>
      <c r="O94" s="3"/>
      <c r="P94" s="11"/>
      <c r="Q94" s="3"/>
      <c r="R94" s="3"/>
      <c r="S94" s="3"/>
      <c r="T94" s="3"/>
    </row>
    <row r="95" spans="1:20" x14ac:dyDescent="0.25">
      <c r="A95" s="1" t="s">
        <v>150</v>
      </c>
      <c r="B95" s="1" t="s">
        <v>159</v>
      </c>
      <c r="C95" s="11"/>
      <c r="D95" s="3"/>
      <c r="E95" s="3"/>
      <c r="F95" s="3"/>
      <c r="G95" s="11"/>
      <c r="H95" s="3"/>
      <c r="I95" s="3"/>
      <c r="J95" s="3"/>
      <c r="K95" s="17"/>
      <c r="L95" s="18"/>
      <c r="M95" s="3"/>
      <c r="N95" s="3"/>
      <c r="O95" s="3"/>
      <c r="P95" s="11"/>
      <c r="Q95" s="3"/>
      <c r="R95" s="3"/>
      <c r="S95" s="3"/>
      <c r="T95" s="3"/>
    </row>
    <row r="96" spans="1:20" x14ac:dyDescent="0.25">
      <c r="A96" s="1" t="s">
        <v>150</v>
      </c>
      <c r="B96" s="1" t="s">
        <v>154</v>
      </c>
      <c r="C96" s="11"/>
      <c r="D96" s="3"/>
      <c r="E96" s="3"/>
      <c r="F96" s="3"/>
      <c r="G96" s="11"/>
      <c r="H96" s="3"/>
      <c r="I96" s="3"/>
      <c r="J96" s="3"/>
      <c r="K96" s="17"/>
      <c r="L96" s="18"/>
      <c r="M96" s="3"/>
      <c r="N96" s="3"/>
      <c r="O96" s="3"/>
      <c r="P96" s="11"/>
      <c r="Q96" s="3"/>
      <c r="R96" s="3"/>
      <c r="S96" s="3"/>
      <c r="T96" s="3"/>
    </row>
    <row r="97" spans="1:20" x14ac:dyDescent="0.25">
      <c r="A97" s="1" t="s">
        <v>150</v>
      </c>
      <c r="B97" s="1" t="s">
        <v>152</v>
      </c>
      <c r="C97" s="11"/>
      <c r="D97" s="3"/>
      <c r="E97" s="3"/>
      <c r="F97" s="3"/>
      <c r="G97" s="11"/>
      <c r="H97" s="3"/>
      <c r="I97" s="3"/>
      <c r="J97" s="3"/>
      <c r="K97" s="17"/>
      <c r="L97" s="18"/>
      <c r="M97" s="3"/>
      <c r="N97" s="3"/>
      <c r="O97" s="3"/>
      <c r="P97" s="11"/>
      <c r="Q97" s="3"/>
      <c r="R97" s="3"/>
      <c r="S97" s="3"/>
      <c r="T97" s="3"/>
    </row>
    <row r="98" spans="1:20" x14ac:dyDescent="0.25">
      <c r="A98" s="1" t="s">
        <v>150</v>
      </c>
      <c r="B98" s="1" t="s">
        <v>160</v>
      </c>
      <c r="C98" s="11"/>
      <c r="D98" s="3"/>
      <c r="E98" s="3"/>
      <c r="F98" s="3"/>
      <c r="G98" s="11"/>
      <c r="H98" s="3"/>
      <c r="I98" s="3"/>
      <c r="J98" s="3"/>
      <c r="K98" s="17"/>
      <c r="L98" s="18"/>
      <c r="M98" s="3"/>
      <c r="N98" s="3"/>
      <c r="O98" s="3"/>
      <c r="P98" s="11"/>
      <c r="Q98" s="3"/>
      <c r="R98" s="3"/>
      <c r="S98" s="3"/>
      <c r="T98" s="3"/>
    </row>
    <row r="99" spans="1:20" x14ac:dyDescent="0.25">
      <c r="A99" s="1" t="s">
        <v>150</v>
      </c>
      <c r="B99" s="1" t="s">
        <v>151</v>
      </c>
      <c r="C99" s="11"/>
      <c r="D99" s="3"/>
      <c r="E99" s="3"/>
      <c r="F99" s="3"/>
      <c r="G99" s="11"/>
      <c r="H99" s="3"/>
      <c r="I99" s="3"/>
      <c r="J99" s="3"/>
      <c r="K99" s="17"/>
      <c r="L99" s="18"/>
      <c r="M99" s="3"/>
      <c r="N99" s="3"/>
      <c r="O99" s="3"/>
      <c r="P99" s="11"/>
      <c r="Q99" s="3"/>
      <c r="R99" s="3"/>
      <c r="S99" s="3"/>
      <c r="T99" s="3"/>
    </row>
    <row r="100" spans="1:20" x14ac:dyDescent="0.25">
      <c r="A100" s="1" t="s">
        <v>150</v>
      </c>
      <c r="B100" s="1" t="s">
        <v>156</v>
      </c>
      <c r="C100" s="11"/>
      <c r="D100" s="3"/>
      <c r="E100" s="3"/>
      <c r="F100" s="3"/>
      <c r="G100" s="11"/>
      <c r="H100" s="3"/>
      <c r="I100" s="3"/>
      <c r="J100" s="3"/>
      <c r="K100" s="17"/>
      <c r="L100" s="18"/>
      <c r="M100" s="3"/>
      <c r="N100" s="3"/>
      <c r="O100" s="3"/>
      <c r="P100" s="11"/>
      <c r="Q100" s="3"/>
      <c r="R100" s="3"/>
      <c r="S100" s="3"/>
      <c r="T100" s="3"/>
    </row>
    <row r="101" spans="1:20" x14ac:dyDescent="0.25">
      <c r="A101" s="1" t="s">
        <v>150</v>
      </c>
      <c r="B101" s="1" t="s">
        <v>157</v>
      </c>
      <c r="C101" s="11"/>
      <c r="D101" s="3"/>
      <c r="E101" s="3"/>
      <c r="F101" s="3"/>
      <c r="G101" s="11"/>
      <c r="H101" s="3"/>
      <c r="I101" s="3"/>
      <c r="J101" s="3"/>
      <c r="K101" s="17"/>
      <c r="L101" s="18"/>
      <c r="M101" s="3"/>
      <c r="N101" s="3"/>
      <c r="O101" s="3"/>
      <c r="P101" s="11"/>
      <c r="Q101" s="3"/>
      <c r="R101" s="3"/>
      <c r="S101" s="3"/>
      <c r="T101" s="3"/>
    </row>
    <row r="102" spans="1:20" x14ac:dyDescent="0.25">
      <c r="A102" s="1" t="s">
        <v>150</v>
      </c>
      <c r="B102" s="1" t="s">
        <v>158</v>
      </c>
      <c r="C102" s="11"/>
      <c r="D102" s="3"/>
      <c r="E102" s="3"/>
      <c r="F102" s="3"/>
      <c r="G102" s="11"/>
      <c r="H102" s="3"/>
      <c r="I102" s="3"/>
      <c r="J102" s="3"/>
      <c r="K102" s="17"/>
      <c r="L102" s="18"/>
      <c r="M102" s="3"/>
      <c r="N102" s="3"/>
      <c r="O102" s="3"/>
      <c r="P102" s="11"/>
      <c r="Q102" s="3"/>
      <c r="R102" s="3"/>
      <c r="S102" s="3"/>
      <c r="T102" s="3"/>
    </row>
    <row r="103" spans="1:20" x14ac:dyDescent="0.25">
      <c r="A103" s="1" t="s">
        <v>161</v>
      </c>
      <c r="B103" s="1" t="s">
        <v>163</v>
      </c>
      <c r="C103" s="11"/>
      <c r="D103" s="3"/>
      <c r="E103" s="3"/>
      <c r="F103" s="3"/>
      <c r="G103" s="11"/>
      <c r="H103" s="3"/>
      <c r="I103" s="3"/>
      <c r="J103" s="3"/>
      <c r="K103" s="17"/>
      <c r="L103" s="18"/>
      <c r="M103" s="3"/>
      <c r="N103" s="3"/>
      <c r="O103" s="3"/>
      <c r="P103" s="11"/>
      <c r="Q103" s="3"/>
      <c r="R103" s="3"/>
      <c r="S103" s="3"/>
      <c r="T103" s="3"/>
    </row>
    <row r="104" spans="1:20" x14ac:dyDescent="0.25">
      <c r="A104" s="1" t="s">
        <v>161</v>
      </c>
      <c r="B104" s="1" t="s">
        <v>164</v>
      </c>
      <c r="C104" s="11"/>
      <c r="D104" s="3"/>
      <c r="E104" s="3"/>
      <c r="F104" s="3"/>
      <c r="G104" s="11"/>
      <c r="H104" s="3"/>
      <c r="I104" s="3"/>
      <c r="J104" s="3"/>
      <c r="K104" s="17"/>
      <c r="L104" s="18"/>
      <c r="M104" s="3"/>
      <c r="N104" s="3"/>
      <c r="O104" s="3"/>
      <c r="P104" s="11"/>
      <c r="Q104" s="3"/>
      <c r="R104" s="3"/>
      <c r="S104" s="3"/>
      <c r="T104" s="3"/>
    </row>
    <row r="105" spans="1:20" x14ac:dyDescent="0.25">
      <c r="A105" s="1" t="s">
        <v>161</v>
      </c>
      <c r="B105" s="1" t="s">
        <v>162</v>
      </c>
      <c r="C105" s="11"/>
      <c r="D105" s="3"/>
      <c r="E105" s="3"/>
      <c r="F105" s="3"/>
      <c r="G105" s="11"/>
      <c r="H105" s="3"/>
      <c r="I105" s="3"/>
      <c r="J105" s="3"/>
      <c r="K105" s="17"/>
      <c r="L105" s="18"/>
      <c r="M105" s="3"/>
      <c r="N105" s="3"/>
      <c r="O105" s="3"/>
      <c r="P105" s="11"/>
      <c r="Q105" s="3"/>
      <c r="R105" s="3"/>
      <c r="S105" s="3"/>
      <c r="T105" s="3"/>
    </row>
    <row r="106" spans="1:20" x14ac:dyDescent="0.25">
      <c r="A106" s="1" t="s">
        <v>165</v>
      </c>
      <c r="B106" s="1" t="s">
        <v>168</v>
      </c>
      <c r="C106" s="11"/>
      <c r="D106" s="3"/>
      <c r="E106" s="3"/>
      <c r="F106" s="3"/>
      <c r="G106" s="11"/>
      <c r="H106" s="3"/>
      <c r="I106" s="3"/>
      <c r="J106" s="3"/>
      <c r="K106" s="17"/>
      <c r="L106" s="18"/>
      <c r="M106" s="3"/>
      <c r="N106" s="3"/>
      <c r="O106" s="3"/>
      <c r="P106" s="11"/>
      <c r="Q106" s="3"/>
      <c r="R106" s="3"/>
      <c r="S106" s="3"/>
      <c r="T106" s="3"/>
    </row>
    <row r="107" spans="1:20" x14ac:dyDescent="0.25">
      <c r="A107" s="1" t="s">
        <v>165</v>
      </c>
      <c r="B107" s="1" t="s">
        <v>167</v>
      </c>
      <c r="C107" s="11"/>
      <c r="D107" s="3"/>
      <c r="E107" s="3"/>
      <c r="F107" s="3"/>
      <c r="G107" s="11"/>
      <c r="H107" s="3"/>
      <c r="I107" s="3"/>
      <c r="J107" s="3"/>
      <c r="K107" s="17"/>
      <c r="L107" s="18"/>
      <c r="M107" s="3"/>
      <c r="N107" s="3"/>
      <c r="O107" s="3"/>
      <c r="P107" s="11"/>
      <c r="Q107" s="3"/>
      <c r="R107" s="3"/>
      <c r="S107" s="3"/>
      <c r="T107" s="3"/>
    </row>
    <row r="108" spans="1:20" x14ac:dyDescent="0.25">
      <c r="A108" s="1" t="s">
        <v>165</v>
      </c>
      <c r="B108" s="1" t="s">
        <v>166</v>
      </c>
      <c r="C108" s="11"/>
      <c r="D108" s="3"/>
      <c r="E108" s="3"/>
      <c r="F108" s="3"/>
      <c r="G108" s="11"/>
      <c r="H108" s="3"/>
      <c r="I108" s="3"/>
      <c r="J108" s="3"/>
      <c r="K108" s="17"/>
      <c r="L108" s="18"/>
      <c r="M108" s="3"/>
      <c r="N108" s="3"/>
      <c r="O108" s="3"/>
      <c r="P108" s="11"/>
      <c r="Q108" s="3"/>
      <c r="R108" s="3"/>
      <c r="S108" s="3"/>
      <c r="T108" s="3"/>
    </row>
    <row r="109" spans="1:20" x14ac:dyDescent="0.25">
      <c r="A109" s="1" t="s">
        <v>169</v>
      </c>
      <c r="B109" s="1" t="s">
        <v>170</v>
      </c>
      <c r="C109" s="11"/>
      <c r="D109" s="3"/>
      <c r="E109" s="3"/>
      <c r="F109" s="3"/>
      <c r="G109" s="11"/>
      <c r="H109" s="3"/>
      <c r="I109" s="3"/>
      <c r="J109" s="3"/>
      <c r="K109" s="17"/>
      <c r="L109" s="18"/>
      <c r="M109" s="3"/>
      <c r="N109" s="3"/>
      <c r="O109" s="3"/>
      <c r="P109" s="11"/>
      <c r="Q109" s="3"/>
      <c r="R109" s="3"/>
      <c r="S109" s="3"/>
      <c r="T109" s="3"/>
    </row>
    <row r="110" spans="1:20" x14ac:dyDescent="0.25">
      <c r="A110" s="1" t="s">
        <v>171</v>
      </c>
      <c r="B110" s="1" t="s">
        <v>172</v>
      </c>
      <c r="C110" s="11"/>
      <c r="D110" s="3"/>
      <c r="E110" s="3"/>
      <c r="F110" s="3"/>
      <c r="G110" s="11"/>
      <c r="H110" s="3"/>
      <c r="I110" s="3"/>
      <c r="J110" s="3"/>
      <c r="K110" s="17"/>
      <c r="L110" s="18"/>
      <c r="M110" s="3"/>
      <c r="N110" s="3"/>
      <c r="O110" s="3"/>
      <c r="P110" s="11"/>
      <c r="Q110" s="3"/>
      <c r="R110" s="3"/>
      <c r="S110" s="3"/>
      <c r="T110" s="3"/>
    </row>
    <row r="111" spans="1:20" x14ac:dyDescent="0.25">
      <c r="A111" s="1" t="s">
        <v>173</v>
      </c>
      <c r="B111" s="1" t="s">
        <v>174</v>
      </c>
      <c r="C111" s="11"/>
      <c r="D111" s="3"/>
      <c r="E111" s="3"/>
      <c r="F111" s="3"/>
      <c r="G111" s="11"/>
      <c r="H111" s="3"/>
      <c r="I111" s="3"/>
      <c r="J111" s="3"/>
      <c r="K111" s="17"/>
      <c r="L111" s="18"/>
      <c r="M111" s="3"/>
      <c r="N111" s="3"/>
      <c r="O111" s="3"/>
      <c r="P111" s="11"/>
      <c r="Q111" s="3"/>
      <c r="R111" s="3"/>
      <c r="S111" s="3"/>
      <c r="T111" s="3"/>
    </row>
    <row r="112" spans="1:20" x14ac:dyDescent="0.25">
      <c r="A112" s="1" t="s">
        <v>173</v>
      </c>
      <c r="B112" s="1" t="s">
        <v>175</v>
      </c>
      <c r="C112" s="11"/>
      <c r="D112" s="3"/>
      <c r="E112" s="3"/>
      <c r="F112" s="3"/>
      <c r="G112" s="11"/>
      <c r="H112" s="3"/>
      <c r="I112" s="3"/>
      <c r="J112" s="3"/>
      <c r="K112" s="17"/>
      <c r="L112" s="18"/>
      <c r="M112" s="3"/>
      <c r="N112" s="3"/>
      <c r="O112" s="3"/>
      <c r="P112" s="11"/>
      <c r="Q112" s="3"/>
      <c r="R112" s="3"/>
      <c r="S112" s="3"/>
      <c r="T112" s="3"/>
    </row>
    <row r="113" spans="1:20" x14ac:dyDescent="0.25">
      <c r="A113" s="1" t="s">
        <v>173</v>
      </c>
      <c r="B113" s="1" t="s">
        <v>176</v>
      </c>
      <c r="C113" s="11"/>
      <c r="D113" s="3"/>
      <c r="E113" s="3"/>
      <c r="F113" s="3"/>
      <c r="G113" s="11"/>
      <c r="H113" s="3"/>
      <c r="I113" s="3"/>
      <c r="J113" s="3"/>
      <c r="K113" s="17"/>
      <c r="L113" s="18"/>
      <c r="M113" s="3"/>
      <c r="N113" s="3"/>
      <c r="O113" s="3"/>
      <c r="P113" s="11"/>
      <c r="Q113" s="3"/>
      <c r="R113" s="3"/>
      <c r="S113" s="3"/>
      <c r="T113" s="3"/>
    </row>
    <row r="114" spans="1:20" x14ac:dyDescent="0.25">
      <c r="A114" s="1" t="s">
        <v>173</v>
      </c>
      <c r="B114" s="1" t="s">
        <v>178</v>
      </c>
      <c r="C114" s="11"/>
      <c r="D114" s="3"/>
      <c r="E114" s="3"/>
      <c r="F114" s="3"/>
      <c r="G114" s="11"/>
      <c r="H114" s="3"/>
      <c r="I114" s="3"/>
      <c r="J114" s="3"/>
      <c r="K114" s="17"/>
      <c r="L114" s="18"/>
      <c r="M114" s="3"/>
      <c r="N114" s="3"/>
      <c r="O114" s="3"/>
      <c r="P114" s="11"/>
      <c r="Q114" s="3"/>
      <c r="R114" s="3"/>
      <c r="S114" s="3"/>
      <c r="T114" s="3"/>
    </row>
    <row r="115" spans="1:20" x14ac:dyDescent="0.25">
      <c r="A115" s="1" t="s">
        <v>173</v>
      </c>
      <c r="B115" s="1" t="s">
        <v>177</v>
      </c>
      <c r="C115" s="11"/>
      <c r="D115" s="3"/>
      <c r="E115" s="3"/>
      <c r="F115" s="3"/>
      <c r="G115" s="11"/>
      <c r="H115" s="3"/>
      <c r="I115" s="3"/>
      <c r="J115" s="3"/>
      <c r="K115" s="17"/>
      <c r="L115" s="18"/>
      <c r="M115" s="3"/>
      <c r="N115" s="3"/>
      <c r="O115" s="3"/>
      <c r="P115" s="11"/>
      <c r="Q115" s="3"/>
      <c r="R115" s="3"/>
      <c r="S115" s="3"/>
      <c r="T115" s="3"/>
    </row>
    <row r="116" spans="1:20" x14ac:dyDescent="0.25">
      <c r="A116" s="1" t="s">
        <v>179</v>
      </c>
      <c r="B116" s="1" t="s">
        <v>180</v>
      </c>
      <c r="C116" s="11"/>
      <c r="D116" s="3"/>
      <c r="E116" s="3"/>
      <c r="F116" s="3"/>
      <c r="G116" s="11"/>
      <c r="H116" s="3"/>
      <c r="I116" s="3"/>
      <c r="J116" s="3"/>
      <c r="K116" s="17"/>
      <c r="L116" s="18"/>
      <c r="M116" s="3"/>
      <c r="N116" s="3"/>
      <c r="O116" s="3"/>
      <c r="P116" s="11"/>
      <c r="Q116" s="3"/>
      <c r="R116" s="3"/>
      <c r="S116" s="3"/>
      <c r="T116" s="3"/>
    </row>
    <row r="117" spans="1:20" x14ac:dyDescent="0.25">
      <c r="A117" s="1" t="s">
        <v>181</v>
      </c>
      <c r="B117" s="1" t="s">
        <v>182</v>
      </c>
      <c r="C117" s="11"/>
      <c r="D117" s="3"/>
      <c r="E117" s="3"/>
      <c r="F117" s="3"/>
      <c r="G117" s="11"/>
      <c r="H117" s="3"/>
      <c r="I117" s="3"/>
      <c r="J117" s="3"/>
      <c r="K117" s="17"/>
      <c r="L117" s="18"/>
      <c r="M117" s="3"/>
      <c r="N117" s="3"/>
      <c r="O117" s="3"/>
      <c r="P117" s="11"/>
      <c r="Q117" s="3"/>
      <c r="R117" s="3"/>
      <c r="S117" s="3"/>
      <c r="T117" s="3"/>
    </row>
    <row r="118" spans="1:20" x14ac:dyDescent="0.25">
      <c r="A118" s="1" t="s">
        <v>181</v>
      </c>
      <c r="B118" s="1" t="s">
        <v>183</v>
      </c>
      <c r="C118" s="11"/>
      <c r="D118" s="3"/>
      <c r="E118" s="3"/>
      <c r="F118" s="3"/>
      <c r="G118" s="11"/>
      <c r="H118" s="3"/>
      <c r="I118" s="3"/>
      <c r="J118" s="3"/>
      <c r="K118" s="17"/>
      <c r="L118" s="18"/>
      <c r="M118" s="3"/>
      <c r="N118" s="3"/>
      <c r="O118" s="3"/>
      <c r="P118" s="11"/>
      <c r="Q118" s="3"/>
      <c r="R118" s="3"/>
      <c r="S118" s="3"/>
      <c r="T118" s="3"/>
    </row>
    <row r="119" spans="1:20" x14ac:dyDescent="0.25">
      <c r="A119" s="1" t="s">
        <v>181</v>
      </c>
      <c r="B119" s="1" t="s">
        <v>184</v>
      </c>
      <c r="C119" s="11"/>
      <c r="D119" s="3"/>
      <c r="E119" s="3"/>
      <c r="F119" s="3"/>
      <c r="G119" s="11"/>
      <c r="H119" s="3"/>
      <c r="I119" s="3"/>
      <c r="J119" s="3"/>
      <c r="K119" s="17"/>
      <c r="L119" s="18"/>
      <c r="M119" s="3"/>
      <c r="N119" s="3"/>
      <c r="O119" s="3"/>
      <c r="P119" s="11"/>
      <c r="Q119" s="3"/>
      <c r="R119" s="3"/>
      <c r="S119" s="3"/>
      <c r="T119" s="3"/>
    </row>
    <row r="120" spans="1:20" x14ac:dyDescent="0.25">
      <c r="A120" s="1" t="s">
        <v>185</v>
      </c>
      <c r="B120" s="1" t="s">
        <v>186</v>
      </c>
      <c r="C120" s="11"/>
      <c r="D120" s="3"/>
      <c r="E120" s="3"/>
      <c r="F120" s="3"/>
      <c r="G120" s="11"/>
      <c r="H120" s="3"/>
      <c r="I120" s="3"/>
      <c r="J120" s="3"/>
      <c r="K120" s="17"/>
      <c r="L120" s="18"/>
      <c r="M120" s="3"/>
      <c r="N120" s="3"/>
      <c r="O120" s="3"/>
      <c r="P120" s="11"/>
      <c r="Q120" s="3"/>
      <c r="R120" s="3"/>
      <c r="S120" s="3"/>
      <c r="T120" s="3"/>
    </row>
    <row r="121" spans="1:20" x14ac:dyDescent="0.25">
      <c r="A121" s="1" t="s">
        <v>187</v>
      </c>
      <c r="B121" s="1" t="s">
        <v>188</v>
      </c>
      <c r="C121" s="11"/>
      <c r="D121" s="3"/>
      <c r="E121" s="3"/>
      <c r="F121" s="3"/>
      <c r="G121" s="11"/>
      <c r="H121" s="3"/>
      <c r="I121" s="3"/>
      <c r="J121" s="3"/>
      <c r="K121" s="17"/>
      <c r="L121" s="18"/>
      <c r="M121" s="3"/>
      <c r="N121" s="3"/>
      <c r="O121" s="3"/>
      <c r="P121" s="11"/>
      <c r="Q121" s="3"/>
      <c r="R121" s="3"/>
      <c r="S121" s="3"/>
      <c r="T121" s="3"/>
    </row>
    <row r="122" spans="1:20" x14ac:dyDescent="0.25">
      <c r="A122" s="1" t="s">
        <v>187</v>
      </c>
      <c r="B122" s="1" t="s">
        <v>189</v>
      </c>
      <c r="C122" s="11"/>
      <c r="D122" s="3"/>
      <c r="E122" s="3"/>
      <c r="F122" s="3"/>
      <c r="G122" s="11"/>
      <c r="H122" s="3"/>
      <c r="I122" s="3"/>
      <c r="J122" s="3"/>
      <c r="K122" s="17"/>
      <c r="L122" s="18"/>
      <c r="M122" s="3"/>
      <c r="N122" s="3"/>
      <c r="O122" s="3"/>
      <c r="P122" s="11"/>
      <c r="Q122" s="3"/>
      <c r="R122" s="3"/>
      <c r="S122" s="3"/>
      <c r="T122" s="3"/>
    </row>
    <row r="123" spans="1:20" x14ac:dyDescent="0.25">
      <c r="A123" s="1" t="s">
        <v>187</v>
      </c>
      <c r="B123" s="1" t="s">
        <v>190</v>
      </c>
      <c r="C123" s="11"/>
      <c r="D123" s="3"/>
      <c r="E123" s="3"/>
      <c r="F123" s="3"/>
      <c r="G123" s="11"/>
      <c r="H123" s="3"/>
      <c r="I123" s="3"/>
      <c r="J123" s="3"/>
      <c r="K123" s="17"/>
      <c r="L123" s="18"/>
      <c r="M123" s="3"/>
      <c r="N123" s="3"/>
      <c r="O123" s="3"/>
      <c r="P123" s="11"/>
      <c r="Q123" s="3"/>
      <c r="R123" s="3"/>
      <c r="S123" s="3"/>
      <c r="T123" s="3"/>
    </row>
    <row r="124" spans="1:20" x14ac:dyDescent="0.25">
      <c r="A124" s="1" t="s">
        <v>187</v>
      </c>
      <c r="B124" s="1" t="s">
        <v>191</v>
      </c>
      <c r="C124" s="11"/>
      <c r="D124" s="3"/>
      <c r="E124" s="3"/>
      <c r="F124" s="3"/>
      <c r="G124" s="11"/>
      <c r="H124" s="3"/>
      <c r="I124" s="3"/>
      <c r="J124" s="3"/>
      <c r="K124" s="17"/>
      <c r="L124" s="18"/>
      <c r="M124" s="3"/>
      <c r="N124" s="3"/>
      <c r="O124" s="3"/>
      <c r="P124" s="11"/>
      <c r="Q124" s="3"/>
      <c r="R124" s="3"/>
      <c r="S124" s="3"/>
      <c r="T124" s="3"/>
    </row>
    <row r="125" spans="1:20" x14ac:dyDescent="0.25">
      <c r="A125" s="1" t="s">
        <v>187</v>
      </c>
      <c r="B125" s="1" t="s">
        <v>192</v>
      </c>
      <c r="C125" s="11"/>
      <c r="D125" s="3"/>
      <c r="E125" s="3"/>
      <c r="F125" s="3"/>
      <c r="G125" s="11"/>
      <c r="H125" s="3"/>
      <c r="I125" s="3"/>
      <c r="J125" s="3"/>
      <c r="K125" s="17"/>
      <c r="L125" s="18"/>
      <c r="M125" s="3"/>
      <c r="N125" s="3"/>
      <c r="O125" s="3"/>
      <c r="P125" s="11"/>
      <c r="Q125" s="3"/>
      <c r="R125" s="3"/>
      <c r="S125" s="3"/>
      <c r="T125" s="3"/>
    </row>
    <row r="126" spans="1:20" x14ac:dyDescent="0.25">
      <c r="A126" s="1" t="s">
        <v>193</v>
      </c>
      <c r="B126" s="1" t="s">
        <v>194</v>
      </c>
      <c r="C126" s="11"/>
      <c r="D126" s="3"/>
      <c r="E126" s="3"/>
      <c r="F126" s="3"/>
      <c r="G126" s="11"/>
      <c r="H126" s="3"/>
      <c r="I126" s="3"/>
      <c r="J126" s="3"/>
      <c r="K126" s="17"/>
      <c r="L126" s="18"/>
      <c r="M126" s="3"/>
      <c r="N126" s="3"/>
      <c r="O126" s="3"/>
      <c r="P126" s="11"/>
      <c r="Q126" s="3"/>
      <c r="R126" s="3"/>
      <c r="S126" s="3"/>
      <c r="T126" s="3"/>
    </row>
    <row r="127" spans="1:20" x14ac:dyDescent="0.25">
      <c r="A127" s="1" t="s">
        <v>195</v>
      </c>
      <c r="B127" s="1" t="s">
        <v>196</v>
      </c>
      <c r="C127" s="11"/>
      <c r="D127" s="3"/>
      <c r="E127" s="3"/>
      <c r="F127" s="3"/>
      <c r="G127" s="11"/>
      <c r="H127" s="3"/>
      <c r="I127" s="3"/>
      <c r="J127" s="3"/>
      <c r="K127" s="17"/>
      <c r="L127" s="18"/>
      <c r="M127" s="3"/>
      <c r="N127" s="3"/>
      <c r="O127" s="3"/>
      <c r="P127" s="11"/>
      <c r="Q127" s="3"/>
      <c r="R127" s="3"/>
      <c r="S127" s="3"/>
      <c r="T127" s="3"/>
    </row>
    <row r="128" spans="1:20" x14ac:dyDescent="0.25">
      <c r="A128" s="1" t="s">
        <v>197</v>
      </c>
      <c r="B128" s="1" t="s">
        <v>198</v>
      </c>
      <c r="C128" s="11"/>
      <c r="D128" s="3"/>
      <c r="E128" s="3"/>
      <c r="F128" s="3"/>
      <c r="G128" s="11"/>
      <c r="H128" s="3"/>
      <c r="I128" s="3"/>
      <c r="J128" s="3"/>
      <c r="K128" s="17"/>
      <c r="L128" s="18"/>
      <c r="M128" s="3"/>
      <c r="N128" s="3"/>
      <c r="O128" s="3"/>
      <c r="P128" s="11"/>
      <c r="Q128" s="3"/>
      <c r="R128" s="3"/>
      <c r="S128" s="3"/>
      <c r="T128" s="3"/>
    </row>
    <row r="129" spans="1:20" x14ac:dyDescent="0.25">
      <c r="A129" s="1" t="s">
        <v>199</v>
      </c>
      <c r="B129" s="1" t="s">
        <v>200</v>
      </c>
      <c r="C129" s="11"/>
      <c r="D129" s="3"/>
      <c r="E129" s="3"/>
      <c r="F129" s="3"/>
      <c r="G129" s="11"/>
      <c r="H129" s="3"/>
      <c r="I129" s="3"/>
      <c r="J129" s="3"/>
      <c r="K129" s="17"/>
      <c r="L129" s="18"/>
      <c r="M129" s="3"/>
      <c r="N129" s="3"/>
      <c r="O129" s="3"/>
      <c r="P129" s="11"/>
      <c r="Q129" s="3"/>
      <c r="R129" s="3"/>
      <c r="S129" s="3"/>
      <c r="T129" s="3"/>
    </row>
    <row r="130" spans="1:20" x14ac:dyDescent="0.25">
      <c r="A130" s="1" t="s">
        <v>201</v>
      </c>
      <c r="B130" s="1" t="s">
        <v>202</v>
      </c>
      <c r="C130" s="11"/>
      <c r="D130" s="3"/>
      <c r="E130" s="3"/>
      <c r="F130" s="3"/>
      <c r="G130" s="11"/>
      <c r="H130" s="3"/>
      <c r="I130" s="3"/>
      <c r="J130" s="3"/>
      <c r="K130" s="17"/>
      <c r="L130" s="18"/>
      <c r="M130" s="3"/>
      <c r="N130" s="3"/>
      <c r="O130" s="3"/>
      <c r="P130" s="11"/>
      <c r="Q130" s="3"/>
      <c r="R130" s="3"/>
      <c r="S130" s="3"/>
      <c r="T130" s="3"/>
    </row>
    <row r="131" spans="1:20" x14ac:dyDescent="0.25">
      <c r="A131" s="1" t="s">
        <v>203</v>
      </c>
      <c r="B131" s="1" t="s">
        <v>204</v>
      </c>
      <c r="C131" s="11"/>
      <c r="D131" s="3"/>
      <c r="E131" s="3"/>
      <c r="F131" s="3"/>
      <c r="G131" s="11"/>
      <c r="H131" s="3"/>
      <c r="I131" s="3"/>
      <c r="J131" s="3"/>
      <c r="K131" s="17"/>
      <c r="L131" s="18"/>
      <c r="M131" s="3"/>
      <c r="N131" s="3"/>
      <c r="O131" s="3"/>
      <c r="P131" s="11"/>
      <c r="Q131" s="3"/>
      <c r="R131" s="3"/>
      <c r="S131" s="3"/>
      <c r="T131" s="3"/>
    </row>
    <row r="132" spans="1:20" x14ac:dyDescent="0.25">
      <c r="A132" s="1" t="s">
        <v>205</v>
      </c>
      <c r="B132" s="1" t="s">
        <v>206</v>
      </c>
      <c r="C132" s="11"/>
      <c r="D132" s="3"/>
      <c r="E132" s="3"/>
      <c r="F132" s="3"/>
      <c r="G132" s="11"/>
      <c r="H132" s="3"/>
      <c r="I132" s="3"/>
      <c r="J132" s="3"/>
      <c r="K132" s="17"/>
      <c r="L132" s="18"/>
      <c r="M132" s="3"/>
      <c r="N132" s="3"/>
      <c r="O132" s="3"/>
      <c r="P132" s="11"/>
      <c r="Q132" s="3"/>
      <c r="R132" s="3"/>
      <c r="S132" s="3"/>
      <c r="T132" s="3"/>
    </row>
    <row r="133" spans="1:20" x14ac:dyDescent="0.25">
      <c r="A133" s="1" t="s">
        <v>207</v>
      </c>
      <c r="B133" s="1" t="s">
        <v>209</v>
      </c>
      <c r="C133" s="11"/>
      <c r="D133" s="3"/>
      <c r="E133" s="3"/>
      <c r="F133" s="3"/>
      <c r="G133" s="11"/>
      <c r="H133" s="3"/>
      <c r="I133" s="3"/>
      <c r="J133" s="3"/>
      <c r="K133" s="17"/>
      <c r="L133" s="18"/>
      <c r="M133" s="3"/>
      <c r="N133" s="3"/>
      <c r="O133" s="3"/>
      <c r="P133" s="11"/>
      <c r="Q133" s="3"/>
      <c r="R133" s="3"/>
      <c r="S133" s="3"/>
      <c r="T133" s="3"/>
    </row>
    <row r="134" spans="1:20" x14ac:dyDescent="0.25">
      <c r="A134" s="1" t="s">
        <v>207</v>
      </c>
      <c r="B134" s="1" t="s">
        <v>214</v>
      </c>
      <c r="C134" s="11"/>
      <c r="D134" s="3"/>
      <c r="E134" s="3"/>
      <c r="F134" s="3"/>
      <c r="G134" s="11"/>
      <c r="H134" s="3"/>
      <c r="I134" s="3"/>
      <c r="J134" s="3"/>
      <c r="K134" s="17"/>
      <c r="L134" s="18"/>
      <c r="M134" s="3"/>
      <c r="N134" s="3"/>
      <c r="O134" s="3"/>
      <c r="P134" s="11"/>
      <c r="Q134" s="3"/>
      <c r="R134" s="3"/>
      <c r="S134" s="3"/>
      <c r="T134" s="3"/>
    </row>
    <row r="135" spans="1:20" x14ac:dyDescent="0.25">
      <c r="A135" s="1" t="s">
        <v>207</v>
      </c>
      <c r="B135" s="1" t="s">
        <v>213</v>
      </c>
      <c r="C135" s="11"/>
      <c r="D135" s="3"/>
      <c r="E135" s="3"/>
      <c r="F135" s="3"/>
      <c r="G135" s="11"/>
      <c r="H135" s="3"/>
      <c r="I135" s="3"/>
      <c r="J135" s="3"/>
      <c r="K135" s="17"/>
      <c r="L135" s="18"/>
      <c r="M135" s="3"/>
      <c r="N135" s="3"/>
      <c r="O135" s="3"/>
      <c r="P135" s="11"/>
      <c r="Q135" s="3"/>
      <c r="R135" s="3"/>
      <c r="S135" s="3"/>
      <c r="T135" s="3"/>
    </row>
    <row r="136" spans="1:20" x14ac:dyDescent="0.25">
      <c r="A136" s="1" t="s">
        <v>207</v>
      </c>
      <c r="B136" s="1" t="s">
        <v>210</v>
      </c>
      <c r="C136" s="11"/>
      <c r="D136" s="3"/>
      <c r="E136" s="3"/>
      <c r="F136" s="3"/>
      <c r="G136" s="11"/>
      <c r="H136" s="3"/>
      <c r="I136" s="3"/>
      <c r="J136" s="3"/>
      <c r="K136" s="17"/>
      <c r="L136" s="18"/>
      <c r="M136" s="3"/>
      <c r="N136" s="3"/>
      <c r="O136" s="3"/>
      <c r="P136" s="11"/>
      <c r="Q136" s="3"/>
      <c r="R136" s="3"/>
      <c r="S136" s="3"/>
      <c r="T136" s="3"/>
    </row>
    <row r="137" spans="1:20" x14ac:dyDescent="0.25">
      <c r="A137" s="1" t="s">
        <v>207</v>
      </c>
      <c r="B137" s="1" t="s">
        <v>215</v>
      </c>
      <c r="C137" s="11"/>
      <c r="D137" s="3"/>
      <c r="E137" s="3"/>
      <c r="F137" s="3"/>
      <c r="G137" s="11"/>
      <c r="H137" s="3"/>
      <c r="I137" s="3"/>
      <c r="J137" s="3"/>
      <c r="K137" s="17"/>
      <c r="L137" s="18"/>
      <c r="M137" s="3"/>
      <c r="N137" s="3"/>
      <c r="O137" s="3"/>
      <c r="P137" s="11"/>
      <c r="Q137" s="3"/>
      <c r="R137" s="3"/>
      <c r="S137" s="3"/>
      <c r="T137" s="3"/>
    </row>
    <row r="138" spans="1:20" x14ac:dyDescent="0.25">
      <c r="A138" s="1" t="s">
        <v>207</v>
      </c>
      <c r="B138" s="1" t="s">
        <v>208</v>
      </c>
      <c r="C138" s="11"/>
      <c r="D138" s="3"/>
      <c r="E138" s="3"/>
      <c r="F138" s="3"/>
      <c r="G138" s="11"/>
      <c r="H138" s="3"/>
      <c r="I138" s="3"/>
      <c r="J138" s="3"/>
      <c r="K138" s="17"/>
      <c r="L138" s="18"/>
      <c r="M138" s="3"/>
      <c r="N138" s="3"/>
      <c r="O138" s="3"/>
      <c r="P138" s="11"/>
      <c r="Q138" s="3"/>
      <c r="R138" s="3"/>
      <c r="S138" s="3"/>
      <c r="T138" s="3"/>
    </row>
    <row r="139" spans="1:20" x14ac:dyDescent="0.25">
      <c r="A139" s="1" t="s">
        <v>207</v>
      </c>
      <c r="B139" s="1" t="s">
        <v>211</v>
      </c>
      <c r="C139" s="11"/>
      <c r="D139" s="3"/>
      <c r="E139" s="3"/>
      <c r="F139" s="3"/>
      <c r="G139" s="11"/>
      <c r="H139" s="3"/>
      <c r="I139" s="3"/>
      <c r="J139" s="3"/>
      <c r="K139" s="17"/>
      <c r="L139" s="18"/>
      <c r="M139" s="3"/>
      <c r="N139" s="3"/>
      <c r="O139" s="3"/>
      <c r="P139" s="11"/>
      <c r="Q139" s="3"/>
      <c r="R139" s="3"/>
      <c r="S139" s="3"/>
      <c r="T139" s="3"/>
    </row>
    <row r="140" spans="1:20" x14ac:dyDescent="0.25">
      <c r="A140" s="1" t="s">
        <v>207</v>
      </c>
      <c r="B140" s="1" t="s">
        <v>212</v>
      </c>
      <c r="C140" s="11"/>
      <c r="D140" s="3"/>
      <c r="E140" s="3"/>
      <c r="F140" s="3"/>
      <c r="G140" s="11"/>
      <c r="H140" s="3"/>
      <c r="I140" s="3"/>
      <c r="J140" s="3"/>
      <c r="K140" s="17"/>
      <c r="L140" s="18"/>
      <c r="M140" s="3"/>
      <c r="N140" s="3"/>
      <c r="O140" s="3"/>
      <c r="P140" s="11"/>
      <c r="Q140" s="3"/>
      <c r="R140" s="3"/>
      <c r="S140" s="3"/>
      <c r="T140" s="3"/>
    </row>
    <row r="141" spans="1:20" x14ac:dyDescent="0.25">
      <c r="A141" s="1" t="s">
        <v>216</v>
      </c>
      <c r="B141" s="1" t="s">
        <v>217</v>
      </c>
      <c r="C141" s="11"/>
      <c r="D141" s="3"/>
      <c r="E141" s="3"/>
      <c r="F141" s="3"/>
      <c r="G141" s="11"/>
      <c r="H141" s="3"/>
      <c r="I141" s="3"/>
      <c r="J141" s="3"/>
      <c r="K141" s="17"/>
      <c r="L141" s="18"/>
      <c r="M141" s="3"/>
      <c r="N141" s="3"/>
      <c r="O141" s="3"/>
      <c r="P141" s="11"/>
      <c r="Q141" s="3"/>
      <c r="R141" s="3"/>
      <c r="S141" s="3"/>
      <c r="T141" s="3"/>
    </row>
    <row r="142" spans="1:20" x14ac:dyDescent="0.25">
      <c r="A142" s="1" t="s">
        <v>216</v>
      </c>
      <c r="B142" s="1" t="s">
        <v>218</v>
      </c>
      <c r="C142" s="11"/>
      <c r="D142" s="3"/>
      <c r="E142" s="3"/>
      <c r="F142" s="3"/>
      <c r="G142" s="11"/>
      <c r="H142" s="3"/>
      <c r="I142" s="3"/>
      <c r="J142" s="3"/>
      <c r="K142" s="17"/>
      <c r="L142" s="18"/>
      <c r="M142" s="3"/>
      <c r="N142" s="3"/>
      <c r="O142" s="3"/>
      <c r="P142" s="11"/>
      <c r="Q142" s="3"/>
      <c r="R142" s="3"/>
      <c r="S142" s="3"/>
      <c r="T142" s="3"/>
    </row>
    <row r="143" spans="1:20" x14ac:dyDescent="0.25">
      <c r="A143" s="1" t="s">
        <v>219</v>
      </c>
      <c r="B143" s="1" t="s">
        <v>220</v>
      </c>
      <c r="C143" s="11"/>
      <c r="D143" s="3"/>
      <c r="E143" s="3"/>
      <c r="F143" s="3"/>
      <c r="G143" s="11"/>
      <c r="H143" s="3"/>
      <c r="I143" s="3"/>
      <c r="J143" s="3"/>
      <c r="K143" s="17"/>
      <c r="L143" s="18"/>
      <c r="M143" s="3"/>
      <c r="N143" s="3"/>
      <c r="O143" s="3"/>
      <c r="P143" s="11"/>
      <c r="Q143" s="3"/>
      <c r="R143" s="3"/>
      <c r="S143" s="3"/>
      <c r="T143" s="3"/>
    </row>
    <row r="144" spans="1:20" x14ac:dyDescent="0.25">
      <c r="A144" s="1" t="s">
        <v>221</v>
      </c>
      <c r="B144" s="1" t="s">
        <v>222</v>
      </c>
      <c r="C144" s="11"/>
      <c r="D144" s="3"/>
      <c r="E144" s="3"/>
      <c r="F144" s="3"/>
      <c r="G144" s="11"/>
      <c r="H144" s="3"/>
      <c r="I144" s="3"/>
      <c r="J144" s="3"/>
      <c r="K144" s="17"/>
      <c r="L144" s="18"/>
      <c r="M144" s="3"/>
      <c r="N144" s="3"/>
      <c r="O144" s="3"/>
      <c r="P144" s="11"/>
      <c r="Q144" s="3"/>
      <c r="R144" s="3"/>
      <c r="S144" s="3"/>
      <c r="T144" s="3"/>
    </row>
    <row r="145" spans="1:20" x14ac:dyDescent="0.25">
      <c r="A145" s="1" t="s">
        <v>221</v>
      </c>
      <c r="B145" s="1" t="s">
        <v>225</v>
      </c>
      <c r="C145" s="11"/>
      <c r="D145" s="3"/>
      <c r="E145" s="3"/>
      <c r="F145" s="3"/>
      <c r="G145" s="11"/>
      <c r="H145" s="3"/>
      <c r="I145" s="3"/>
      <c r="J145" s="3"/>
      <c r="K145" s="17"/>
      <c r="L145" s="18"/>
      <c r="M145" s="3"/>
      <c r="N145" s="3"/>
      <c r="O145" s="3"/>
      <c r="P145" s="11"/>
      <c r="Q145" s="3"/>
      <c r="R145" s="3"/>
      <c r="S145" s="3"/>
      <c r="T145" s="3"/>
    </row>
    <row r="146" spans="1:20" x14ac:dyDescent="0.25">
      <c r="A146" s="1" t="s">
        <v>221</v>
      </c>
      <c r="B146" s="1" t="s">
        <v>223</v>
      </c>
      <c r="C146" s="11"/>
      <c r="D146" s="3"/>
      <c r="E146" s="3"/>
      <c r="F146" s="3"/>
      <c r="G146" s="11"/>
      <c r="H146" s="3"/>
      <c r="I146" s="3"/>
      <c r="J146" s="3"/>
      <c r="K146" s="17"/>
      <c r="L146" s="18"/>
      <c r="M146" s="3"/>
      <c r="N146" s="3"/>
      <c r="O146" s="3"/>
      <c r="P146" s="11"/>
      <c r="Q146" s="3"/>
      <c r="R146" s="3"/>
      <c r="S146" s="3"/>
      <c r="T146" s="3"/>
    </row>
    <row r="147" spans="1:20" x14ac:dyDescent="0.25">
      <c r="A147" s="1" t="s">
        <v>221</v>
      </c>
      <c r="B147" s="1" t="s">
        <v>224</v>
      </c>
      <c r="C147" s="11"/>
      <c r="D147" s="3"/>
      <c r="E147" s="3"/>
      <c r="F147" s="3"/>
      <c r="G147" s="11"/>
      <c r="H147" s="3"/>
      <c r="I147" s="3"/>
      <c r="J147" s="3"/>
      <c r="K147" s="17"/>
      <c r="L147" s="18"/>
      <c r="M147" s="3"/>
      <c r="N147" s="3"/>
      <c r="O147" s="3"/>
      <c r="P147" s="11"/>
      <c r="Q147" s="3"/>
      <c r="R147" s="3"/>
      <c r="S147" s="3"/>
      <c r="T147" s="3"/>
    </row>
    <row r="148" spans="1:20" x14ac:dyDescent="0.25">
      <c r="A148" s="1" t="s">
        <v>226</v>
      </c>
      <c r="B148" s="1" t="s">
        <v>227</v>
      </c>
      <c r="C148" s="11"/>
      <c r="D148" s="3"/>
      <c r="E148" s="3"/>
      <c r="F148" s="3"/>
      <c r="G148" s="11"/>
      <c r="H148" s="3"/>
      <c r="I148" s="3"/>
      <c r="J148" s="3"/>
      <c r="K148" s="17"/>
      <c r="L148" s="18"/>
      <c r="M148" s="3"/>
      <c r="N148" s="3"/>
      <c r="O148" s="3"/>
      <c r="P148" s="11"/>
      <c r="Q148" s="3"/>
      <c r="R148" s="3"/>
      <c r="S148" s="3"/>
      <c r="T148" s="3"/>
    </row>
    <row r="149" spans="1:20" x14ac:dyDescent="0.25">
      <c r="A149" s="1" t="s">
        <v>228</v>
      </c>
      <c r="B149" s="1" t="s">
        <v>229</v>
      </c>
      <c r="C149" s="11"/>
      <c r="D149" s="3"/>
      <c r="E149" s="3"/>
      <c r="F149" s="3"/>
      <c r="G149" s="11"/>
      <c r="H149" s="3"/>
      <c r="I149" s="3"/>
      <c r="J149" s="3"/>
      <c r="K149" s="17"/>
      <c r="L149" s="18"/>
      <c r="M149" s="3"/>
      <c r="N149" s="3"/>
      <c r="O149" s="3"/>
      <c r="P149" s="11"/>
      <c r="Q149" s="3"/>
      <c r="R149" s="3"/>
      <c r="S149" s="3"/>
      <c r="T149" s="3"/>
    </row>
    <row r="150" spans="1:20" x14ac:dyDescent="0.25">
      <c r="A150" s="1" t="s">
        <v>230</v>
      </c>
      <c r="B150" s="1" t="s">
        <v>231</v>
      </c>
      <c r="C150" s="11"/>
      <c r="D150" s="3"/>
      <c r="E150" s="3"/>
      <c r="F150" s="3"/>
      <c r="G150" s="11"/>
      <c r="H150" s="3"/>
      <c r="I150" s="3"/>
      <c r="J150" s="3"/>
      <c r="K150" s="17"/>
      <c r="L150" s="18"/>
      <c r="M150" s="3"/>
      <c r="N150" s="3"/>
      <c r="O150" s="3"/>
      <c r="P150" s="11"/>
      <c r="Q150" s="3"/>
      <c r="R150" s="3"/>
      <c r="S150" s="3"/>
      <c r="T150" s="3"/>
    </row>
    <row r="151" spans="1:20" x14ac:dyDescent="0.25">
      <c r="A151" s="1" t="s">
        <v>232</v>
      </c>
      <c r="B151" s="1" t="s">
        <v>233</v>
      </c>
      <c r="C151" s="11"/>
      <c r="D151" s="3"/>
      <c r="E151" s="3"/>
      <c r="F151" s="3"/>
      <c r="G151" s="11"/>
      <c r="H151" s="3"/>
      <c r="I151" s="3"/>
      <c r="J151" s="3"/>
      <c r="K151" s="17"/>
      <c r="L151" s="18"/>
      <c r="M151" s="3"/>
      <c r="N151" s="3"/>
      <c r="O151" s="3"/>
      <c r="P151" s="11"/>
      <c r="Q151" s="3"/>
      <c r="R151" s="3"/>
      <c r="S151" s="3"/>
      <c r="T151" s="3"/>
    </row>
    <row r="152" spans="1:20" x14ac:dyDescent="0.25">
      <c r="A152" s="1" t="s">
        <v>234</v>
      </c>
      <c r="B152" s="1" t="s">
        <v>235</v>
      </c>
      <c r="C152" s="11"/>
      <c r="D152" s="3"/>
      <c r="E152" s="3"/>
      <c r="F152" s="3"/>
      <c r="G152" s="11"/>
      <c r="H152" s="3"/>
      <c r="I152" s="3"/>
      <c r="J152" s="3"/>
      <c r="K152" s="17"/>
      <c r="L152" s="18"/>
      <c r="M152" s="3"/>
      <c r="N152" s="3"/>
      <c r="O152" s="3"/>
      <c r="P152" s="11"/>
      <c r="Q152" s="3"/>
      <c r="R152" s="3"/>
      <c r="S152" s="3"/>
      <c r="T152" s="3"/>
    </row>
    <row r="153" spans="1:20" x14ac:dyDescent="0.25">
      <c r="A153" s="1" t="s">
        <v>236</v>
      </c>
      <c r="B153" s="1" t="s">
        <v>237</v>
      </c>
      <c r="C153" s="11"/>
      <c r="D153" s="3"/>
      <c r="E153" s="3"/>
      <c r="F153" s="3"/>
      <c r="G153" s="11"/>
      <c r="H153" s="3"/>
      <c r="I153" s="3"/>
      <c r="J153" s="3"/>
      <c r="K153" s="17"/>
      <c r="L153" s="18"/>
      <c r="M153" s="3"/>
      <c r="N153" s="3"/>
      <c r="O153" s="3"/>
      <c r="P153" s="11"/>
      <c r="Q153" s="3"/>
      <c r="R153" s="3"/>
      <c r="S153" s="3"/>
      <c r="T153" s="3"/>
    </row>
    <row r="154" spans="1:20" x14ac:dyDescent="0.25">
      <c r="A154" s="1" t="s">
        <v>238</v>
      </c>
      <c r="B154" s="1" t="s">
        <v>239</v>
      </c>
      <c r="C154" s="11"/>
      <c r="D154" s="3"/>
      <c r="E154" s="3"/>
      <c r="F154" s="3"/>
      <c r="G154" s="11"/>
      <c r="H154" s="3"/>
      <c r="I154" s="3"/>
      <c r="J154" s="3"/>
      <c r="K154" s="17"/>
      <c r="L154" s="18"/>
      <c r="M154" s="3"/>
      <c r="N154" s="3"/>
      <c r="O154" s="3"/>
      <c r="P154" s="11"/>
      <c r="Q154" s="3"/>
      <c r="R154" s="3"/>
      <c r="S154" s="3"/>
      <c r="T154" s="3"/>
    </row>
    <row r="155" spans="1:20" x14ac:dyDescent="0.25">
      <c r="A155" s="1" t="s">
        <v>238</v>
      </c>
      <c r="B155" s="1" t="s">
        <v>240</v>
      </c>
      <c r="C155" s="11"/>
      <c r="D155" s="3"/>
      <c r="E155" s="3"/>
      <c r="F155" s="3"/>
      <c r="G155" s="11"/>
      <c r="H155" s="3"/>
      <c r="I155" s="3"/>
      <c r="J155" s="3"/>
      <c r="K155" s="17"/>
      <c r="L155" s="18"/>
      <c r="M155" s="3"/>
      <c r="N155" s="3"/>
      <c r="O155" s="3"/>
      <c r="P155" s="11"/>
      <c r="Q155" s="3"/>
      <c r="R155" s="3"/>
      <c r="S155" s="3"/>
      <c r="T155" s="3"/>
    </row>
    <row r="156" spans="1:20" x14ac:dyDescent="0.25">
      <c r="A156" s="1" t="s">
        <v>241</v>
      </c>
      <c r="B156" s="1" t="s">
        <v>242</v>
      </c>
      <c r="C156" s="11"/>
      <c r="D156" s="3"/>
      <c r="E156" s="3"/>
      <c r="F156" s="3"/>
      <c r="G156" s="11"/>
      <c r="H156" s="3"/>
      <c r="I156" s="3"/>
      <c r="J156" s="3"/>
      <c r="K156" s="17"/>
      <c r="L156" s="18"/>
      <c r="M156" s="3"/>
      <c r="N156" s="3"/>
      <c r="O156" s="3"/>
      <c r="P156" s="11"/>
      <c r="Q156" s="3"/>
      <c r="R156" s="3"/>
      <c r="S156" s="3"/>
      <c r="T156" s="3"/>
    </row>
    <row r="157" spans="1:20" x14ac:dyDescent="0.25">
      <c r="A157" s="1" t="s">
        <v>243</v>
      </c>
      <c r="B157" s="1" t="s">
        <v>244</v>
      </c>
      <c r="C157" s="11"/>
      <c r="D157" s="3"/>
      <c r="E157" s="3"/>
      <c r="F157" s="3"/>
      <c r="G157" s="11"/>
      <c r="H157" s="3"/>
      <c r="I157" s="3"/>
      <c r="J157" s="3"/>
      <c r="K157" s="17"/>
      <c r="L157" s="18"/>
      <c r="M157" s="3"/>
      <c r="N157" s="3"/>
      <c r="O157" s="3"/>
      <c r="P157" s="11"/>
      <c r="Q157" s="3"/>
      <c r="R157" s="3"/>
      <c r="S157" s="3"/>
      <c r="T157" s="3"/>
    </row>
    <row r="158" spans="1:20" x14ac:dyDescent="0.25">
      <c r="A158" s="1" t="s">
        <v>245</v>
      </c>
      <c r="B158" s="1" t="s">
        <v>249</v>
      </c>
      <c r="C158" s="11"/>
      <c r="D158" s="3"/>
      <c r="E158" s="3"/>
      <c r="F158" s="3"/>
      <c r="G158" s="11"/>
      <c r="H158" s="3"/>
      <c r="I158" s="3"/>
      <c r="J158" s="3"/>
      <c r="K158" s="17"/>
      <c r="L158" s="18"/>
      <c r="M158" s="3"/>
      <c r="N158" s="3"/>
      <c r="O158" s="3"/>
      <c r="P158" s="11"/>
      <c r="Q158" s="3"/>
      <c r="R158" s="3"/>
      <c r="S158" s="3"/>
      <c r="T158" s="3"/>
    </row>
    <row r="159" spans="1:20" x14ac:dyDescent="0.25">
      <c r="A159" s="1" t="s">
        <v>245</v>
      </c>
      <c r="B159" s="1" t="s">
        <v>251</v>
      </c>
      <c r="C159" s="11"/>
      <c r="D159" s="3"/>
      <c r="E159" s="3"/>
      <c r="F159" s="3"/>
      <c r="G159" s="11"/>
      <c r="H159" s="3"/>
      <c r="I159" s="3"/>
      <c r="J159" s="3"/>
      <c r="K159" s="17"/>
      <c r="L159" s="18"/>
      <c r="M159" s="3"/>
      <c r="N159" s="3"/>
      <c r="O159" s="3"/>
      <c r="P159" s="11"/>
      <c r="Q159" s="3"/>
      <c r="R159" s="3"/>
      <c r="S159" s="3"/>
      <c r="T159" s="3"/>
    </row>
    <row r="160" spans="1:20" x14ac:dyDescent="0.25">
      <c r="A160" s="1" t="s">
        <v>245</v>
      </c>
      <c r="B160" s="1" t="s">
        <v>250</v>
      </c>
      <c r="C160" s="11"/>
      <c r="D160" s="3"/>
      <c r="E160" s="3"/>
      <c r="F160" s="3"/>
      <c r="G160" s="11"/>
      <c r="H160" s="3"/>
      <c r="I160" s="3"/>
      <c r="J160" s="3"/>
      <c r="K160" s="17"/>
      <c r="L160" s="18"/>
      <c r="M160" s="3"/>
      <c r="N160" s="3"/>
      <c r="O160" s="3"/>
      <c r="P160" s="11"/>
      <c r="Q160" s="3"/>
      <c r="R160" s="3"/>
      <c r="S160" s="3"/>
      <c r="T160" s="3"/>
    </row>
    <row r="161" spans="1:20" x14ac:dyDescent="0.25">
      <c r="A161" s="1" t="s">
        <v>245</v>
      </c>
      <c r="B161" s="1" t="s">
        <v>246</v>
      </c>
      <c r="C161" s="11"/>
      <c r="D161" s="3"/>
      <c r="E161" s="3"/>
      <c r="F161" s="3"/>
      <c r="G161" s="11"/>
      <c r="H161" s="3"/>
      <c r="I161" s="3"/>
      <c r="J161" s="3"/>
      <c r="K161" s="17"/>
      <c r="L161" s="18"/>
      <c r="M161" s="3"/>
      <c r="N161" s="3"/>
      <c r="O161" s="3"/>
      <c r="P161" s="11"/>
      <c r="Q161" s="3"/>
      <c r="R161" s="3"/>
      <c r="S161" s="3"/>
      <c r="T161" s="3"/>
    </row>
    <row r="162" spans="1:20" x14ac:dyDescent="0.25">
      <c r="A162" s="1" t="s">
        <v>245</v>
      </c>
      <c r="B162" s="1" t="s">
        <v>247</v>
      </c>
      <c r="C162" s="11"/>
      <c r="D162" s="3"/>
      <c r="E162" s="3"/>
      <c r="F162" s="3"/>
      <c r="G162" s="11"/>
      <c r="H162" s="3"/>
      <c r="I162" s="3"/>
      <c r="J162" s="3"/>
      <c r="K162" s="17"/>
      <c r="L162" s="18"/>
      <c r="M162" s="3"/>
      <c r="N162" s="3"/>
      <c r="O162" s="3"/>
      <c r="P162" s="11"/>
      <c r="Q162" s="3"/>
      <c r="R162" s="3"/>
      <c r="S162" s="3"/>
      <c r="T162" s="3"/>
    </row>
    <row r="163" spans="1:20" x14ac:dyDescent="0.25">
      <c r="A163" s="1" t="s">
        <v>245</v>
      </c>
      <c r="B163" s="1" t="s">
        <v>248</v>
      </c>
      <c r="C163" s="11"/>
      <c r="D163" s="3"/>
      <c r="E163" s="3"/>
      <c r="F163" s="3"/>
      <c r="G163" s="11"/>
      <c r="H163" s="3"/>
      <c r="I163" s="3"/>
      <c r="J163" s="3"/>
      <c r="K163" s="17"/>
      <c r="L163" s="18"/>
      <c r="M163" s="3"/>
      <c r="N163" s="3"/>
      <c r="O163" s="3"/>
      <c r="P163" s="11"/>
      <c r="Q163" s="3"/>
      <c r="R163" s="3"/>
      <c r="S163" s="3"/>
      <c r="T163" s="3"/>
    </row>
    <row r="164" spans="1:20" x14ac:dyDescent="0.25">
      <c r="A164" s="1" t="s">
        <v>252</v>
      </c>
      <c r="B164" s="1" t="s">
        <v>253</v>
      </c>
      <c r="C164" s="11"/>
      <c r="D164" s="3"/>
      <c r="E164" s="3"/>
      <c r="F164" s="3"/>
      <c r="G164" s="11"/>
      <c r="H164" s="3"/>
      <c r="I164" s="3"/>
      <c r="J164" s="3"/>
      <c r="K164" s="17"/>
      <c r="L164" s="18"/>
      <c r="M164" s="3"/>
      <c r="N164" s="3"/>
      <c r="O164" s="3"/>
      <c r="P164" s="11"/>
      <c r="Q164" s="3"/>
      <c r="R164" s="3"/>
      <c r="S164" s="3"/>
      <c r="T164" s="3"/>
    </row>
    <row r="165" spans="1:20" x14ac:dyDescent="0.25">
      <c r="A165" s="1" t="s">
        <v>252</v>
      </c>
      <c r="B165" s="1" t="s">
        <v>254</v>
      </c>
      <c r="C165" s="11"/>
      <c r="D165" s="3"/>
      <c r="E165" s="3"/>
      <c r="F165" s="3"/>
      <c r="G165" s="11"/>
      <c r="H165" s="3"/>
      <c r="I165" s="3"/>
      <c r="J165" s="3"/>
      <c r="K165" s="17"/>
      <c r="L165" s="18"/>
      <c r="M165" s="3"/>
      <c r="N165" s="3"/>
      <c r="O165" s="3"/>
      <c r="P165" s="11"/>
      <c r="Q165" s="3"/>
      <c r="R165" s="3"/>
      <c r="S165" s="3"/>
      <c r="T165" s="3"/>
    </row>
    <row r="166" spans="1:20" x14ac:dyDescent="0.25">
      <c r="A166" s="1" t="s">
        <v>255</v>
      </c>
      <c r="B166" s="1" t="s">
        <v>256</v>
      </c>
      <c r="C166" s="11"/>
      <c r="D166" s="3"/>
      <c r="E166" s="3"/>
      <c r="F166" s="3"/>
      <c r="G166" s="11"/>
      <c r="H166" s="3"/>
      <c r="I166" s="3"/>
      <c r="J166" s="3"/>
      <c r="K166" s="17"/>
      <c r="L166" s="18"/>
      <c r="M166" s="3"/>
      <c r="N166" s="3"/>
      <c r="O166" s="3"/>
      <c r="P166" s="11"/>
      <c r="Q166" s="3"/>
      <c r="R166" s="3"/>
      <c r="S166" s="3"/>
      <c r="T166" s="3"/>
    </row>
    <row r="167" spans="1:20" x14ac:dyDescent="0.25">
      <c r="A167" s="1" t="s">
        <v>257</v>
      </c>
      <c r="B167" s="1" t="s">
        <v>258</v>
      </c>
      <c r="C167" s="11"/>
      <c r="D167" s="3"/>
      <c r="E167" s="3"/>
      <c r="F167" s="3"/>
      <c r="G167" s="11"/>
      <c r="H167" s="3"/>
      <c r="I167" s="3"/>
      <c r="J167" s="3"/>
      <c r="K167" s="17"/>
      <c r="L167" s="18"/>
      <c r="M167" s="3"/>
      <c r="N167" s="3"/>
      <c r="O167" s="3"/>
      <c r="P167" s="11"/>
      <c r="Q167" s="3"/>
      <c r="R167" s="3"/>
      <c r="S167" s="3"/>
      <c r="T167" s="3"/>
    </row>
    <row r="168" spans="1:20" x14ac:dyDescent="0.25">
      <c r="A168" s="1" t="s">
        <v>259</v>
      </c>
      <c r="B168" s="1" t="s">
        <v>260</v>
      </c>
      <c r="C168" s="11"/>
      <c r="D168" s="3"/>
      <c r="E168" s="3"/>
      <c r="F168" s="3"/>
      <c r="G168" s="11"/>
      <c r="H168" s="3"/>
      <c r="I168" s="3"/>
      <c r="J168" s="3"/>
      <c r="K168" s="17"/>
      <c r="L168" s="18"/>
      <c r="M168" s="3"/>
      <c r="N168" s="3"/>
      <c r="O168" s="3"/>
      <c r="P168" s="11"/>
      <c r="Q168" s="3"/>
      <c r="R168" s="3"/>
      <c r="S168" s="3"/>
      <c r="T168" s="3"/>
    </row>
    <row r="169" spans="1:20" x14ac:dyDescent="0.25">
      <c r="A169" s="1" t="s">
        <v>261</v>
      </c>
      <c r="B169" s="1" t="s">
        <v>263</v>
      </c>
      <c r="C169" s="11"/>
      <c r="D169" s="3"/>
      <c r="E169" s="3"/>
      <c r="F169" s="3"/>
      <c r="G169" s="11"/>
      <c r="H169" s="3"/>
      <c r="I169" s="3"/>
      <c r="J169" s="3"/>
      <c r="K169" s="17"/>
      <c r="L169" s="18"/>
      <c r="M169" s="3"/>
      <c r="N169" s="3"/>
      <c r="O169" s="3"/>
      <c r="P169" s="11"/>
      <c r="Q169" s="3"/>
      <c r="R169" s="3"/>
      <c r="S169" s="3"/>
      <c r="T169" s="3"/>
    </row>
    <row r="170" spans="1:20" x14ac:dyDescent="0.25">
      <c r="A170" s="1" t="s">
        <v>261</v>
      </c>
      <c r="B170" s="1" t="s">
        <v>262</v>
      </c>
      <c r="C170" s="11"/>
      <c r="D170" s="3"/>
      <c r="E170" s="3"/>
      <c r="F170" s="3"/>
      <c r="G170" s="11"/>
      <c r="H170" s="3"/>
      <c r="I170" s="3"/>
      <c r="J170" s="3"/>
      <c r="K170" s="17"/>
      <c r="L170" s="18"/>
      <c r="M170" s="3"/>
      <c r="N170" s="3"/>
      <c r="O170" s="3"/>
      <c r="P170" s="11"/>
      <c r="Q170" s="3"/>
      <c r="R170" s="3"/>
      <c r="S170" s="3"/>
      <c r="T170" s="3"/>
    </row>
    <row r="171" spans="1:20" x14ac:dyDescent="0.25">
      <c r="A171" s="1" t="s">
        <v>264</v>
      </c>
      <c r="B171" s="1" t="s">
        <v>265</v>
      </c>
      <c r="C171" s="11"/>
      <c r="D171" s="3"/>
      <c r="E171" s="3"/>
      <c r="F171" s="3"/>
      <c r="G171" s="11"/>
      <c r="H171" s="3"/>
      <c r="I171" s="3"/>
      <c r="J171" s="3"/>
      <c r="K171" s="17"/>
      <c r="L171" s="18"/>
      <c r="M171" s="3"/>
      <c r="N171" s="3"/>
      <c r="O171" s="3"/>
      <c r="P171" s="11"/>
      <c r="Q171" s="3"/>
      <c r="R171" s="3"/>
      <c r="S171" s="3"/>
      <c r="T171" s="3"/>
    </row>
    <row r="172" spans="1:20" x14ac:dyDescent="0.25">
      <c r="A172" s="1" t="s">
        <v>266</v>
      </c>
      <c r="B172" s="1" t="s">
        <v>267</v>
      </c>
      <c r="C172" s="11"/>
      <c r="D172" s="3"/>
      <c r="E172" s="3"/>
      <c r="F172" s="3"/>
      <c r="G172" s="11"/>
      <c r="H172" s="3"/>
      <c r="I172" s="3"/>
      <c r="J172" s="3"/>
      <c r="K172" s="17"/>
      <c r="L172" s="18"/>
      <c r="M172" s="3"/>
      <c r="N172" s="3"/>
      <c r="O172" s="3"/>
      <c r="P172" s="11"/>
      <c r="Q172" s="3"/>
      <c r="R172" s="3"/>
      <c r="S172" s="3"/>
      <c r="T172" s="3"/>
    </row>
    <row r="173" spans="1:20" x14ac:dyDescent="0.25">
      <c r="A173" s="1" t="s">
        <v>268</v>
      </c>
      <c r="B173" s="1" t="s">
        <v>271</v>
      </c>
      <c r="C173" s="11"/>
      <c r="D173" s="3"/>
      <c r="E173" s="3"/>
      <c r="F173" s="3"/>
      <c r="G173" s="11"/>
      <c r="H173" s="3"/>
      <c r="I173" s="3"/>
      <c r="J173" s="3"/>
      <c r="K173" s="17"/>
      <c r="L173" s="18"/>
      <c r="M173" s="3"/>
      <c r="N173" s="3"/>
      <c r="O173" s="3"/>
      <c r="P173" s="11"/>
      <c r="Q173" s="3"/>
      <c r="R173" s="3"/>
      <c r="S173" s="3"/>
      <c r="T173" s="3"/>
    </row>
    <row r="174" spans="1:20" x14ac:dyDescent="0.25">
      <c r="A174" s="1" t="s">
        <v>268</v>
      </c>
      <c r="B174" s="1" t="s">
        <v>270</v>
      </c>
      <c r="C174" s="11"/>
      <c r="D174" s="3"/>
      <c r="E174" s="3"/>
      <c r="F174" s="3"/>
      <c r="G174" s="11"/>
      <c r="H174" s="3"/>
      <c r="I174" s="3"/>
      <c r="J174" s="3"/>
      <c r="K174" s="17"/>
      <c r="L174" s="18"/>
      <c r="M174" s="3"/>
      <c r="N174" s="3"/>
      <c r="O174" s="3"/>
      <c r="P174" s="11"/>
      <c r="Q174" s="3"/>
      <c r="R174" s="3"/>
      <c r="S174" s="3"/>
      <c r="T174" s="3"/>
    </row>
    <row r="175" spans="1:20" x14ac:dyDescent="0.25">
      <c r="A175" s="1" t="s">
        <v>268</v>
      </c>
      <c r="B175" s="1" t="s">
        <v>269</v>
      </c>
      <c r="C175" s="11"/>
      <c r="D175" s="3"/>
      <c r="E175" s="3"/>
      <c r="F175" s="3"/>
      <c r="G175" s="11"/>
      <c r="H175" s="3"/>
      <c r="I175" s="3"/>
      <c r="J175" s="3"/>
      <c r="K175" s="17"/>
      <c r="L175" s="18"/>
      <c r="M175" s="3"/>
      <c r="N175" s="3"/>
      <c r="O175" s="3"/>
      <c r="P175" s="11"/>
      <c r="Q175" s="3"/>
      <c r="R175" s="3"/>
      <c r="S175" s="3"/>
      <c r="T175" s="3"/>
    </row>
    <row r="176" spans="1:20" x14ac:dyDescent="0.25">
      <c r="A176" s="1" t="s">
        <v>272</v>
      </c>
      <c r="B176" s="1" t="s">
        <v>275</v>
      </c>
      <c r="C176" s="11"/>
      <c r="D176" s="3"/>
      <c r="E176" s="3"/>
      <c r="F176" s="3"/>
      <c r="G176" s="11"/>
      <c r="H176" s="3"/>
      <c r="I176" s="3"/>
      <c r="J176" s="3"/>
      <c r="K176" s="17"/>
      <c r="L176" s="18"/>
      <c r="M176" s="3"/>
      <c r="N176" s="3"/>
      <c r="O176" s="3"/>
      <c r="P176" s="11"/>
      <c r="Q176" s="3"/>
      <c r="R176" s="3"/>
      <c r="S176" s="3"/>
      <c r="T176" s="3"/>
    </row>
    <row r="177" spans="1:20" x14ac:dyDescent="0.25">
      <c r="A177" s="1" t="s">
        <v>272</v>
      </c>
      <c r="B177" s="1" t="s">
        <v>276</v>
      </c>
      <c r="C177" s="11"/>
      <c r="D177" s="3"/>
      <c r="E177" s="3"/>
      <c r="F177" s="3"/>
      <c r="G177" s="11"/>
      <c r="H177" s="3"/>
      <c r="I177" s="3"/>
      <c r="J177" s="3"/>
      <c r="K177" s="17"/>
      <c r="L177" s="18"/>
      <c r="M177" s="3"/>
      <c r="N177" s="3"/>
      <c r="O177" s="3"/>
      <c r="P177" s="11"/>
      <c r="Q177" s="3"/>
      <c r="R177" s="3"/>
      <c r="S177" s="3"/>
      <c r="T177" s="3"/>
    </row>
    <row r="178" spans="1:20" x14ac:dyDescent="0.25">
      <c r="A178" s="1" t="s">
        <v>272</v>
      </c>
      <c r="B178" s="1" t="s">
        <v>274</v>
      </c>
      <c r="C178" s="11"/>
      <c r="D178" s="3"/>
      <c r="E178" s="3"/>
      <c r="F178" s="3"/>
      <c r="G178" s="11"/>
      <c r="H178" s="3"/>
      <c r="I178" s="3"/>
      <c r="J178" s="3"/>
      <c r="K178" s="17"/>
      <c r="L178" s="18"/>
      <c r="M178" s="3"/>
      <c r="N178" s="3"/>
      <c r="O178" s="3"/>
      <c r="P178" s="11"/>
      <c r="Q178" s="3"/>
      <c r="R178" s="3"/>
      <c r="S178" s="3"/>
      <c r="T178" s="3"/>
    </row>
    <row r="179" spans="1:20" x14ac:dyDescent="0.25">
      <c r="A179" s="1" t="s">
        <v>272</v>
      </c>
      <c r="B179" s="1" t="s">
        <v>273</v>
      </c>
      <c r="C179" s="11"/>
      <c r="D179" s="3"/>
      <c r="E179" s="3"/>
      <c r="F179" s="3"/>
      <c r="G179" s="11"/>
      <c r="H179" s="3"/>
      <c r="I179" s="3"/>
      <c r="J179" s="3"/>
      <c r="K179" s="17"/>
      <c r="L179" s="18"/>
      <c r="M179" s="3"/>
      <c r="N179" s="3"/>
      <c r="O179" s="3"/>
      <c r="P179" s="11"/>
      <c r="Q179" s="3"/>
      <c r="R179" s="3"/>
      <c r="S179" s="3"/>
      <c r="T179" s="3"/>
    </row>
    <row r="180" spans="1:20" x14ac:dyDescent="0.25">
      <c r="A180" s="1" t="s">
        <v>277</v>
      </c>
      <c r="B180" s="1" t="s">
        <v>278</v>
      </c>
      <c r="C180" s="11"/>
      <c r="D180" s="3"/>
      <c r="E180" s="3"/>
      <c r="F180" s="3"/>
      <c r="G180" s="11"/>
      <c r="H180" s="3"/>
      <c r="I180" s="3"/>
      <c r="J180" s="3"/>
      <c r="K180" s="17"/>
      <c r="L180" s="18"/>
      <c r="M180" s="3"/>
      <c r="N180" s="3"/>
      <c r="O180" s="3"/>
      <c r="P180" s="11"/>
      <c r="Q180" s="3"/>
      <c r="R180" s="3"/>
      <c r="S180" s="3"/>
      <c r="T180" s="3"/>
    </row>
    <row r="181" spans="1:20" x14ac:dyDescent="0.25">
      <c r="A181" s="1" t="s">
        <v>279</v>
      </c>
      <c r="B181" s="1" t="s">
        <v>280</v>
      </c>
      <c r="C181" s="11"/>
      <c r="D181" s="3"/>
      <c r="E181" s="3"/>
      <c r="F181" s="3"/>
      <c r="G181" s="11"/>
      <c r="H181" s="3"/>
      <c r="I181" s="3"/>
      <c r="J181" s="3"/>
      <c r="K181" s="17"/>
      <c r="L181" s="18"/>
      <c r="M181" s="3"/>
      <c r="N181" s="3"/>
      <c r="O181" s="3"/>
      <c r="P181" s="11"/>
      <c r="Q181" s="3"/>
      <c r="R181" s="3"/>
      <c r="S181" s="3"/>
      <c r="T181" s="3"/>
    </row>
    <row r="182" spans="1:20" x14ac:dyDescent="0.25">
      <c r="A182" s="1" t="s">
        <v>281</v>
      </c>
      <c r="B182" s="1" t="s">
        <v>282</v>
      </c>
      <c r="C182" s="11"/>
      <c r="D182" s="3"/>
      <c r="E182" s="3"/>
      <c r="F182" s="3"/>
      <c r="G182" s="11"/>
      <c r="H182" s="3"/>
      <c r="I182" s="3"/>
      <c r="J182" s="3"/>
      <c r="K182" s="17"/>
      <c r="L182" s="18"/>
      <c r="M182" s="3"/>
      <c r="N182" s="3"/>
      <c r="O182" s="3"/>
      <c r="P182" s="11"/>
      <c r="Q182" s="3"/>
      <c r="R182" s="3"/>
      <c r="S182" s="3"/>
      <c r="T182" s="3"/>
    </row>
    <row r="183" spans="1:20" x14ac:dyDescent="0.25">
      <c r="A183" s="1" t="s">
        <v>283</v>
      </c>
      <c r="B183" s="1" t="s">
        <v>285</v>
      </c>
      <c r="C183" s="11"/>
      <c r="D183" s="3"/>
      <c r="E183" s="3"/>
      <c r="F183" s="3"/>
      <c r="G183" s="11"/>
      <c r="H183" s="3"/>
      <c r="I183" s="3"/>
      <c r="J183" s="3"/>
      <c r="K183" s="17"/>
      <c r="L183" s="18"/>
      <c r="M183" s="3"/>
      <c r="N183" s="3"/>
      <c r="O183" s="3"/>
      <c r="P183" s="11"/>
      <c r="Q183" s="3"/>
      <c r="R183" s="3"/>
      <c r="S183" s="3"/>
      <c r="T183" s="3"/>
    </row>
    <row r="184" spans="1:20" x14ac:dyDescent="0.25">
      <c r="A184" s="1" t="s">
        <v>283</v>
      </c>
      <c r="B184" s="1" t="s">
        <v>284</v>
      </c>
      <c r="C184" s="11"/>
      <c r="D184" s="3"/>
      <c r="E184" s="3"/>
      <c r="F184" s="3"/>
      <c r="G184" s="11"/>
      <c r="H184" s="3"/>
      <c r="I184" s="3"/>
      <c r="J184" s="3"/>
      <c r="K184" s="17"/>
      <c r="L184" s="18"/>
      <c r="M184" s="3"/>
      <c r="N184" s="3"/>
      <c r="O184" s="3"/>
      <c r="P184" s="11"/>
      <c r="Q184" s="3"/>
      <c r="R184" s="3"/>
      <c r="S184" s="3"/>
      <c r="T184" s="3"/>
    </row>
    <row r="185" spans="1:20" x14ac:dyDescent="0.25">
      <c r="A185" s="1" t="s">
        <v>286</v>
      </c>
      <c r="B185" s="1" t="s">
        <v>287</v>
      </c>
      <c r="C185" s="11"/>
      <c r="D185" s="3"/>
      <c r="E185" s="3"/>
      <c r="F185" s="3"/>
      <c r="G185" s="11"/>
      <c r="H185" s="3"/>
      <c r="I185" s="3"/>
      <c r="J185" s="3"/>
      <c r="K185" s="17"/>
      <c r="L185" s="18"/>
      <c r="M185" s="3"/>
      <c r="N185" s="3"/>
      <c r="O185" s="3"/>
      <c r="P185" s="11"/>
      <c r="Q185" s="3"/>
      <c r="R185" s="3"/>
      <c r="S185" s="3"/>
      <c r="T185" s="3"/>
    </row>
    <row r="186" spans="1:20" x14ac:dyDescent="0.25">
      <c r="A186" s="1" t="s">
        <v>288</v>
      </c>
      <c r="B186" s="1" t="s">
        <v>290</v>
      </c>
      <c r="C186" s="11"/>
      <c r="D186" s="3"/>
      <c r="E186" s="3"/>
      <c r="F186" s="3"/>
      <c r="G186" s="11"/>
      <c r="H186" s="3"/>
      <c r="I186" s="3"/>
      <c r="J186" s="3"/>
      <c r="K186" s="17"/>
      <c r="L186" s="18"/>
      <c r="M186" s="3"/>
      <c r="N186" s="3"/>
      <c r="O186" s="3"/>
      <c r="P186" s="11"/>
      <c r="Q186" s="3"/>
      <c r="R186" s="3"/>
      <c r="S186" s="3"/>
      <c r="T186" s="3"/>
    </row>
    <row r="187" spans="1:20" x14ac:dyDescent="0.25">
      <c r="A187" s="1" t="s">
        <v>288</v>
      </c>
      <c r="B187" s="1" t="s">
        <v>289</v>
      </c>
      <c r="C187" s="11"/>
      <c r="D187" s="3"/>
      <c r="E187" s="3"/>
      <c r="F187" s="3"/>
      <c r="G187" s="11"/>
      <c r="H187" s="3"/>
      <c r="I187" s="3"/>
      <c r="J187" s="3"/>
      <c r="K187" s="17"/>
      <c r="L187" s="18"/>
      <c r="M187" s="3"/>
      <c r="N187" s="3"/>
      <c r="O187" s="3"/>
      <c r="P187" s="11"/>
      <c r="Q187" s="3"/>
      <c r="R187" s="3"/>
      <c r="S187" s="3"/>
      <c r="T187" s="3"/>
    </row>
    <row r="188" spans="1:20" x14ac:dyDescent="0.25">
      <c r="A188" s="1" t="s">
        <v>294</v>
      </c>
      <c r="B188" s="1" t="s">
        <v>296</v>
      </c>
      <c r="C188" s="11"/>
      <c r="D188" s="3"/>
      <c r="E188" s="3"/>
      <c r="F188" s="3"/>
      <c r="G188" s="11"/>
      <c r="H188" s="3"/>
      <c r="I188" s="3"/>
      <c r="J188" s="3"/>
      <c r="K188" s="17"/>
      <c r="L188" s="18"/>
      <c r="M188" s="3"/>
      <c r="N188" s="3"/>
      <c r="O188" s="3"/>
      <c r="P188" s="11"/>
      <c r="Q188" s="3"/>
      <c r="R188" s="3"/>
      <c r="S188" s="3"/>
      <c r="T188" s="3"/>
    </row>
    <row r="189" spans="1:20" x14ac:dyDescent="0.25">
      <c r="A189" s="1" t="s">
        <v>294</v>
      </c>
      <c r="B189" s="1" t="s">
        <v>295</v>
      </c>
      <c r="C189" s="11"/>
      <c r="D189" s="3"/>
      <c r="E189" s="3"/>
      <c r="F189" s="3"/>
      <c r="G189" s="11"/>
      <c r="H189" s="3"/>
      <c r="I189" s="3"/>
      <c r="J189" s="3"/>
      <c r="K189" s="17"/>
      <c r="L189" s="18"/>
      <c r="M189" s="3"/>
      <c r="N189" s="3"/>
      <c r="O189" s="3"/>
      <c r="P189" s="11"/>
      <c r="Q189" s="3"/>
      <c r="R189" s="3"/>
      <c r="S189" s="3"/>
      <c r="T189" s="3"/>
    </row>
    <row r="190" spans="1:20" x14ac:dyDescent="0.25">
      <c r="A190" s="1" t="s">
        <v>291</v>
      </c>
      <c r="B190" s="1" t="s">
        <v>292</v>
      </c>
      <c r="C190" s="11"/>
      <c r="D190" s="3"/>
      <c r="E190" s="3"/>
      <c r="F190" s="3"/>
      <c r="G190" s="11"/>
      <c r="H190" s="3"/>
      <c r="I190" s="3"/>
      <c r="J190" s="3"/>
      <c r="K190" s="17"/>
      <c r="L190" s="18"/>
      <c r="M190" s="3"/>
      <c r="N190" s="3"/>
      <c r="O190" s="3"/>
      <c r="P190" s="11"/>
      <c r="Q190" s="3"/>
      <c r="R190" s="3"/>
      <c r="S190" s="3"/>
      <c r="T190" s="3"/>
    </row>
    <row r="191" spans="1:20" x14ac:dyDescent="0.25">
      <c r="A191" s="1" t="s">
        <v>291</v>
      </c>
      <c r="B191" s="1" t="s">
        <v>293</v>
      </c>
      <c r="C191" s="11"/>
      <c r="D191" s="3"/>
      <c r="E191" s="3"/>
      <c r="F191" s="3"/>
      <c r="G191" s="11"/>
      <c r="H191" s="3"/>
      <c r="I191" s="3"/>
      <c r="J191" s="3"/>
      <c r="K191" s="17"/>
      <c r="L191" s="18"/>
      <c r="M191" s="3"/>
      <c r="N191" s="3"/>
      <c r="O191" s="3"/>
      <c r="P191" s="11"/>
      <c r="Q191" s="3"/>
      <c r="R191" s="3"/>
      <c r="S191" s="3"/>
      <c r="T191" s="3"/>
    </row>
    <row r="192" spans="1:20" x14ac:dyDescent="0.25">
      <c r="A192" s="1" t="s">
        <v>297</v>
      </c>
      <c r="B192" s="1" t="s">
        <v>298</v>
      </c>
      <c r="C192" s="11"/>
      <c r="D192" s="3"/>
      <c r="E192" s="3"/>
      <c r="F192" s="3"/>
      <c r="G192" s="11"/>
      <c r="H192" s="3"/>
      <c r="I192" s="3"/>
      <c r="J192" s="3"/>
      <c r="K192" s="17"/>
      <c r="L192" s="18"/>
      <c r="M192" s="3"/>
      <c r="N192" s="3"/>
      <c r="O192" s="3"/>
      <c r="P192" s="11"/>
      <c r="Q192" s="3"/>
      <c r="R192" s="3"/>
      <c r="S192" s="3"/>
      <c r="T192" s="3"/>
    </row>
    <row r="193" spans="1:20" x14ac:dyDescent="0.25">
      <c r="A193" s="1" t="s">
        <v>299</v>
      </c>
      <c r="B193" s="1" t="s">
        <v>300</v>
      </c>
      <c r="C193" s="11"/>
      <c r="D193" s="3"/>
      <c r="E193" s="3"/>
      <c r="F193" s="3"/>
      <c r="G193" s="11"/>
      <c r="H193" s="3"/>
      <c r="I193" s="3"/>
      <c r="J193" s="3"/>
      <c r="K193" s="17"/>
      <c r="L193" s="18"/>
      <c r="M193" s="3"/>
      <c r="N193" s="3"/>
      <c r="O193" s="3"/>
      <c r="P193" s="11"/>
      <c r="Q193" s="3"/>
      <c r="R193" s="3"/>
      <c r="S193" s="3"/>
      <c r="T193" s="3"/>
    </row>
    <row r="194" spans="1:20" x14ac:dyDescent="0.25">
      <c r="A194" s="1" t="s">
        <v>301</v>
      </c>
      <c r="B194" s="1" t="s">
        <v>302</v>
      </c>
      <c r="C194" s="11"/>
      <c r="D194" s="3"/>
      <c r="E194" s="3"/>
      <c r="F194" s="3"/>
      <c r="G194" s="11"/>
      <c r="H194" s="3"/>
      <c r="I194" s="3"/>
      <c r="J194" s="3"/>
      <c r="K194" s="17"/>
      <c r="L194" s="18"/>
      <c r="M194" s="3"/>
      <c r="N194" s="3"/>
      <c r="O194" s="3"/>
      <c r="P194" s="11"/>
      <c r="Q194" s="3"/>
      <c r="R194" s="3"/>
      <c r="S194" s="3"/>
      <c r="T194" s="3"/>
    </row>
    <row r="195" spans="1:20" x14ac:dyDescent="0.25">
      <c r="A195" s="1" t="s">
        <v>301</v>
      </c>
      <c r="B195" s="1" t="s">
        <v>304</v>
      </c>
      <c r="C195" s="11"/>
      <c r="D195" s="3"/>
      <c r="E195" s="3"/>
      <c r="F195" s="3"/>
      <c r="G195" s="11"/>
      <c r="H195" s="3"/>
      <c r="I195" s="3"/>
      <c r="J195" s="3"/>
      <c r="K195" s="17"/>
      <c r="L195" s="18"/>
      <c r="M195" s="3"/>
      <c r="N195" s="3"/>
      <c r="O195" s="3"/>
      <c r="P195" s="11"/>
      <c r="Q195" s="3"/>
      <c r="R195" s="3"/>
      <c r="S195" s="3"/>
      <c r="T195" s="3"/>
    </row>
    <row r="196" spans="1:20" x14ac:dyDescent="0.25">
      <c r="A196" s="1" t="s">
        <v>301</v>
      </c>
      <c r="B196" s="1" t="s">
        <v>303</v>
      </c>
      <c r="C196" s="11"/>
      <c r="D196" s="3"/>
      <c r="E196" s="3"/>
      <c r="F196" s="3"/>
      <c r="G196" s="11"/>
      <c r="H196" s="3"/>
      <c r="I196" s="3"/>
      <c r="J196" s="3"/>
      <c r="K196" s="17"/>
      <c r="L196" s="18"/>
      <c r="M196" s="3"/>
      <c r="N196" s="3"/>
      <c r="O196" s="3"/>
      <c r="P196" s="11"/>
      <c r="Q196" s="3"/>
      <c r="R196" s="3"/>
      <c r="S196" s="3"/>
      <c r="T196" s="3"/>
    </row>
    <row r="197" spans="1:20" x14ac:dyDescent="0.25">
      <c r="A197" s="1" t="s">
        <v>305</v>
      </c>
      <c r="B197" s="1" t="s">
        <v>306</v>
      </c>
      <c r="C197" s="11"/>
      <c r="D197" s="3"/>
      <c r="E197" s="3"/>
      <c r="F197" s="3"/>
      <c r="G197" s="11"/>
      <c r="H197" s="3"/>
      <c r="I197" s="3"/>
      <c r="J197" s="3"/>
      <c r="K197" s="17"/>
      <c r="L197" s="18"/>
      <c r="M197" s="3"/>
      <c r="N197" s="3"/>
      <c r="O197" s="3"/>
      <c r="P197" s="11"/>
      <c r="Q197" s="3"/>
      <c r="R197" s="3"/>
      <c r="S197" s="3"/>
      <c r="T197" s="3"/>
    </row>
    <row r="198" spans="1:20" x14ac:dyDescent="0.25">
      <c r="A198" s="1" t="s">
        <v>305</v>
      </c>
      <c r="B198" s="1" t="s">
        <v>307</v>
      </c>
      <c r="C198" s="11"/>
      <c r="D198" s="3"/>
      <c r="E198" s="3"/>
      <c r="F198" s="3"/>
      <c r="G198" s="11"/>
      <c r="H198" s="3"/>
      <c r="I198" s="3"/>
      <c r="J198" s="3"/>
      <c r="K198" s="17"/>
      <c r="L198" s="18"/>
      <c r="M198" s="3"/>
      <c r="N198" s="3"/>
      <c r="O198" s="3"/>
      <c r="P198" s="11"/>
      <c r="Q198" s="3"/>
      <c r="R198" s="3"/>
      <c r="S198" s="3"/>
      <c r="T198" s="3"/>
    </row>
    <row r="199" spans="1:20" x14ac:dyDescent="0.25">
      <c r="A199" s="1" t="s">
        <v>305</v>
      </c>
      <c r="B199" s="1" t="s">
        <v>308</v>
      </c>
      <c r="C199" s="11"/>
      <c r="D199" s="3"/>
      <c r="E199" s="3"/>
      <c r="F199" s="3"/>
      <c r="G199" s="11"/>
      <c r="H199" s="3"/>
      <c r="I199" s="3"/>
      <c r="J199" s="3"/>
      <c r="K199" s="17"/>
      <c r="L199" s="18"/>
      <c r="M199" s="3"/>
      <c r="N199" s="3"/>
      <c r="O199" s="3"/>
      <c r="P199" s="11"/>
      <c r="Q199" s="3"/>
      <c r="R199" s="3"/>
      <c r="S199" s="3"/>
      <c r="T199" s="3"/>
    </row>
    <row r="200" spans="1:20" x14ac:dyDescent="0.25">
      <c r="A200" s="1" t="s">
        <v>309</v>
      </c>
      <c r="B200" s="1" t="s">
        <v>311</v>
      </c>
      <c r="C200" s="11"/>
      <c r="D200" s="3"/>
      <c r="E200" s="3"/>
      <c r="F200" s="3"/>
      <c r="G200" s="11"/>
      <c r="H200" s="3"/>
      <c r="I200" s="3"/>
      <c r="J200" s="3"/>
      <c r="K200" s="17"/>
      <c r="L200" s="18"/>
      <c r="M200" s="3"/>
      <c r="N200" s="3"/>
      <c r="O200" s="3"/>
      <c r="P200" s="11"/>
      <c r="Q200" s="3"/>
      <c r="R200" s="3"/>
      <c r="S200" s="3"/>
      <c r="T200" s="3"/>
    </row>
    <row r="201" spans="1:20" x14ac:dyDescent="0.25">
      <c r="A201" s="1" t="s">
        <v>309</v>
      </c>
      <c r="B201" s="1" t="s">
        <v>310</v>
      </c>
      <c r="C201" s="11"/>
      <c r="D201" s="3"/>
      <c r="E201" s="3"/>
      <c r="F201" s="3"/>
      <c r="G201" s="11"/>
      <c r="H201" s="3"/>
      <c r="I201" s="3"/>
      <c r="J201" s="3"/>
      <c r="K201" s="17"/>
      <c r="L201" s="18"/>
      <c r="M201" s="3"/>
      <c r="N201" s="3"/>
      <c r="O201" s="3"/>
      <c r="P201" s="11"/>
      <c r="Q201" s="3"/>
      <c r="R201" s="3"/>
      <c r="S201" s="3"/>
      <c r="T201" s="3"/>
    </row>
    <row r="202" spans="1:20" x14ac:dyDescent="0.25">
      <c r="A202" s="1" t="s">
        <v>309</v>
      </c>
      <c r="B202" s="1" t="s">
        <v>312</v>
      </c>
      <c r="C202" s="11"/>
      <c r="D202" s="3"/>
      <c r="E202" s="3"/>
      <c r="F202" s="3"/>
      <c r="G202" s="11"/>
      <c r="H202" s="3"/>
      <c r="I202" s="3"/>
      <c r="J202" s="3"/>
      <c r="K202" s="17"/>
      <c r="L202" s="18"/>
      <c r="M202" s="3"/>
      <c r="N202" s="3"/>
      <c r="O202" s="3"/>
      <c r="P202" s="11"/>
      <c r="Q202" s="3"/>
      <c r="R202" s="3"/>
      <c r="S202" s="3"/>
      <c r="T202" s="3"/>
    </row>
    <row r="203" spans="1:20" x14ac:dyDescent="0.25">
      <c r="A203" s="1" t="s">
        <v>313</v>
      </c>
      <c r="B203" s="1" t="s">
        <v>314</v>
      </c>
      <c r="C203" s="11"/>
      <c r="D203" s="3"/>
      <c r="E203" s="3"/>
      <c r="F203" s="3"/>
      <c r="G203" s="11"/>
      <c r="H203" s="3"/>
      <c r="I203" s="3"/>
      <c r="J203" s="3"/>
      <c r="K203" s="17"/>
      <c r="L203" s="18"/>
      <c r="M203" s="3"/>
      <c r="N203" s="3"/>
      <c r="O203" s="3"/>
      <c r="P203" s="11"/>
      <c r="Q203" s="3"/>
      <c r="R203" s="3"/>
      <c r="S203" s="3"/>
      <c r="T203" s="3"/>
    </row>
    <row r="204" spans="1:20" x14ac:dyDescent="0.25">
      <c r="A204" s="1" t="s">
        <v>315</v>
      </c>
      <c r="B204" s="1" t="s">
        <v>316</v>
      </c>
      <c r="C204" s="11"/>
      <c r="D204" s="3"/>
      <c r="E204" s="3"/>
      <c r="F204" s="3"/>
      <c r="G204" s="11"/>
      <c r="H204" s="3"/>
      <c r="I204" s="3"/>
      <c r="J204" s="3"/>
      <c r="K204" s="17"/>
      <c r="L204" s="18"/>
      <c r="M204" s="3"/>
      <c r="N204" s="3"/>
      <c r="O204" s="3"/>
      <c r="P204" s="11"/>
      <c r="Q204" s="3"/>
      <c r="R204" s="3"/>
      <c r="S204" s="3"/>
      <c r="T204" s="3"/>
    </row>
    <row r="205" spans="1:20" x14ac:dyDescent="0.25">
      <c r="A205" s="1" t="s">
        <v>317</v>
      </c>
      <c r="B205" s="1" t="s">
        <v>318</v>
      </c>
      <c r="C205" s="11"/>
      <c r="D205" s="3"/>
      <c r="E205" s="3"/>
      <c r="F205" s="3"/>
      <c r="G205" s="11"/>
      <c r="H205" s="3"/>
      <c r="I205" s="3"/>
      <c r="J205" s="3"/>
      <c r="K205" s="17"/>
      <c r="L205" s="18"/>
      <c r="M205" s="3"/>
      <c r="N205" s="3"/>
      <c r="O205" s="3"/>
      <c r="P205" s="11"/>
      <c r="Q205" s="3"/>
      <c r="R205" s="3"/>
      <c r="S205" s="3"/>
      <c r="T205" s="3"/>
    </row>
    <row r="206" spans="1:20" x14ac:dyDescent="0.25">
      <c r="A206" s="1" t="s">
        <v>317</v>
      </c>
      <c r="B206" s="1" t="s">
        <v>319</v>
      </c>
      <c r="C206" s="11"/>
      <c r="D206" s="3"/>
      <c r="E206" s="3"/>
      <c r="F206" s="3"/>
      <c r="G206" s="11"/>
      <c r="H206" s="3"/>
      <c r="I206" s="3"/>
      <c r="J206" s="3"/>
      <c r="K206" s="17"/>
      <c r="L206" s="18"/>
      <c r="M206" s="3"/>
      <c r="N206" s="3"/>
      <c r="O206" s="3"/>
      <c r="P206" s="11"/>
      <c r="Q206" s="3"/>
      <c r="R206" s="3"/>
      <c r="S206" s="3"/>
      <c r="T206" s="3"/>
    </row>
    <row r="207" spans="1:20" x14ac:dyDescent="0.25">
      <c r="A207" s="1" t="s">
        <v>320</v>
      </c>
      <c r="B207" s="1" t="s">
        <v>321</v>
      </c>
      <c r="C207" s="11"/>
      <c r="D207" s="3"/>
      <c r="E207" s="3"/>
      <c r="F207" s="3"/>
      <c r="G207" s="11"/>
      <c r="H207" s="3"/>
      <c r="I207" s="3"/>
      <c r="J207" s="3"/>
      <c r="K207" s="17"/>
      <c r="L207" s="18"/>
      <c r="M207" s="3"/>
      <c r="N207" s="3"/>
      <c r="O207" s="3"/>
      <c r="P207" s="11"/>
      <c r="Q207" s="3"/>
      <c r="R207" s="3"/>
      <c r="S207" s="3"/>
      <c r="T207" s="3"/>
    </row>
    <row r="208" spans="1:20" x14ac:dyDescent="0.25">
      <c r="A208" s="1" t="s">
        <v>322</v>
      </c>
      <c r="B208" s="1" t="s">
        <v>323</v>
      </c>
      <c r="C208" s="11"/>
      <c r="D208" s="3"/>
      <c r="E208" s="3"/>
      <c r="F208" s="3"/>
      <c r="G208" s="11"/>
      <c r="H208" s="3"/>
      <c r="I208" s="3"/>
      <c r="J208" s="3"/>
      <c r="K208" s="17"/>
      <c r="L208" s="18"/>
      <c r="M208" s="3"/>
      <c r="N208" s="3"/>
      <c r="O208" s="3"/>
      <c r="P208" s="11"/>
      <c r="Q208" s="3"/>
      <c r="R208" s="3"/>
      <c r="S208" s="3"/>
      <c r="T208" s="3"/>
    </row>
    <row r="209" spans="1:20" x14ac:dyDescent="0.25">
      <c r="A209" s="1" t="s">
        <v>322</v>
      </c>
      <c r="B209" s="1" t="s">
        <v>324</v>
      </c>
      <c r="C209" s="11"/>
      <c r="D209" s="3"/>
      <c r="E209" s="3"/>
      <c r="F209" s="3"/>
      <c r="G209" s="11"/>
      <c r="H209" s="3"/>
      <c r="I209" s="3"/>
      <c r="J209" s="3"/>
      <c r="K209" s="17"/>
      <c r="L209" s="18"/>
      <c r="M209" s="3"/>
      <c r="N209" s="3"/>
      <c r="O209" s="3"/>
      <c r="P209" s="11"/>
      <c r="Q209" s="3"/>
      <c r="R209" s="3"/>
      <c r="S209" s="3"/>
      <c r="T209" s="3"/>
    </row>
    <row r="210" spans="1:20" x14ac:dyDescent="0.25">
      <c r="A210" s="1" t="s">
        <v>325</v>
      </c>
      <c r="B210" s="1" t="s">
        <v>326</v>
      </c>
      <c r="C210" s="11"/>
      <c r="D210" s="3"/>
      <c r="E210" s="3"/>
      <c r="F210" s="3"/>
      <c r="G210" s="11"/>
      <c r="H210" s="3"/>
      <c r="I210" s="3"/>
      <c r="J210" s="3"/>
      <c r="K210" s="17"/>
      <c r="L210" s="18"/>
      <c r="M210" s="3"/>
      <c r="N210" s="3"/>
      <c r="O210" s="3"/>
      <c r="P210" s="11"/>
      <c r="Q210" s="3"/>
      <c r="R210" s="3"/>
      <c r="S210" s="3"/>
      <c r="T210" s="3"/>
    </row>
    <row r="211" spans="1:20" x14ac:dyDescent="0.25">
      <c r="A211" s="1" t="s">
        <v>327</v>
      </c>
      <c r="B211" s="1" t="s">
        <v>328</v>
      </c>
      <c r="C211" s="11"/>
      <c r="D211" s="3"/>
      <c r="E211" s="3"/>
      <c r="F211" s="3"/>
      <c r="G211" s="11"/>
      <c r="H211" s="3"/>
      <c r="I211" s="3"/>
      <c r="J211" s="3"/>
      <c r="K211" s="17"/>
      <c r="L211" s="18"/>
      <c r="M211" s="3"/>
      <c r="N211" s="3"/>
      <c r="O211" s="3"/>
      <c r="P211" s="11"/>
      <c r="Q211" s="3"/>
      <c r="R211" s="3"/>
      <c r="S211" s="3"/>
      <c r="T211" s="3"/>
    </row>
    <row r="212" spans="1:20" x14ac:dyDescent="0.25">
      <c r="A212" s="1" t="s">
        <v>329</v>
      </c>
      <c r="B212" s="1" t="s">
        <v>330</v>
      </c>
      <c r="C212" s="11"/>
      <c r="D212" s="3"/>
      <c r="E212" s="3"/>
      <c r="F212" s="3"/>
      <c r="G212" s="11"/>
      <c r="H212" s="3"/>
      <c r="I212" s="3"/>
      <c r="J212" s="3"/>
      <c r="K212" s="17"/>
      <c r="L212" s="18"/>
      <c r="M212" s="3"/>
      <c r="N212" s="3"/>
      <c r="O212" s="3"/>
      <c r="P212" s="11"/>
      <c r="Q212" s="3"/>
      <c r="R212" s="3"/>
      <c r="S212" s="3"/>
      <c r="T212" s="3"/>
    </row>
    <row r="213" spans="1:20" x14ac:dyDescent="0.25">
      <c r="K213" s="4"/>
      <c r="T213" s="4"/>
    </row>
    <row r="214" spans="1:20" x14ac:dyDescent="0.25">
      <c r="K214" s="4"/>
      <c r="T214" s="4"/>
    </row>
    <row r="215" spans="1:20" x14ac:dyDescent="0.25">
      <c r="K215" s="4"/>
      <c r="T215" s="4"/>
    </row>
  </sheetData>
  <sortState xmlns:xlrd2="http://schemas.microsoft.com/office/spreadsheetml/2017/richdata2" ref="A6:B212">
    <sortCondition ref="A6:A212"/>
    <sortCondition ref="B6:B2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Arnott, Anne</dc:creator>
  <cp:lastModifiedBy>Gingras, Jennifer</cp:lastModifiedBy>
  <dcterms:created xsi:type="dcterms:W3CDTF">2018-04-03T16:23:59Z</dcterms:created>
  <dcterms:modified xsi:type="dcterms:W3CDTF">2019-08-27T13:45:42Z</dcterms:modified>
</cp:coreProperties>
</file>