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1781/Documents/DataLyfe/NFL SB Prediction/NFL_Reg_Season_Predictions/Predictions/"/>
    </mc:Choice>
  </mc:AlternateContent>
  <xr:revisionPtr revIDLastSave="0" documentId="13_ncr:1_{EFA9D5D0-A057-304A-A9AB-93337A63218F}" xr6:coauthVersionLast="47" xr6:coauthVersionMax="47" xr10:uidLastSave="{00000000-0000-0000-0000-000000000000}"/>
  <bookViews>
    <workbookView xWindow="0" yWindow="460" windowWidth="35840" windowHeight="20820" xr2:uid="{00000000-000D-0000-FFFF-FFFF00000000}"/>
  </bookViews>
  <sheets>
    <sheet name="Predictions_2021-11-15_W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I15" i="1"/>
  <c r="G15" i="1"/>
  <c r="G16" i="1"/>
  <c r="H16" i="1"/>
  <c r="K16" i="1"/>
  <c r="J16" i="1"/>
  <c r="H15" i="1"/>
  <c r="K15" i="1"/>
  <c r="J15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I14" i="1" l="1"/>
  <c r="I13" i="1"/>
  <c r="I2" i="1"/>
  <c r="I12" i="1"/>
  <c r="I10" i="1"/>
  <c r="I9" i="1"/>
  <c r="I11" i="1"/>
  <c r="I7" i="1"/>
  <c r="I6" i="1"/>
  <c r="I8" i="1"/>
  <c r="I5" i="1"/>
  <c r="I4" i="1"/>
  <c r="I16" i="1"/>
  <c r="I3" i="1"/>
  <c r="J17" i="1"/>
  <c r="K17" i="1"/>
</calcChain>
</file>

<file path=xl/sharedStrings.xml><?xml version="1.0" encoding="utf-8"?>
<sst xmlns="http://schemas.openxmlformats.org/spreadsheetml/2006/main" count="100" uniqueCount="98">
  <si>
    <t>T1.Score</t>
  </si>
  <si>
    <t>T2.Score</t>
  </si>
  <si>
    <t>Away Team</t>
  </si>
  <si>
    <t>Home Team</t>
  </si>
  <si>
    <t>NWE</t>
  </si>
  <si>
    <t>ATL</t>
  </si>
  <si>
    <t>HOU</t>
  </si>
  <si>
    <t>TEN</t>
  </si>
  <si>
    <t>SFO</t>
  </si>
  <si>
    <t>JAX</t>
  </si>
  <si>
    <t>DET</t>
  </si>
  <si>
    <t>CLE</t>
  </si>
  <si>
    <t>MIA</t>
  </si>
  <si>
    <t>NYJ</t>
  </si>
  <si>
    <t>GNB</t>
  </si>
  <si>
    <t>MIN</t>
  </si>
  <si>
    <t>IND</t>
  </si>
  <si>
    <t>BUF</t>
  </si>
  <si>
    <t>WAS</t>
  </si>
  <si>
    <t>CAR</t>
  </si>
  <si>
    <t>BAL</t>
  </si>
  <si>
    <t>CHI</t>
  </si>
  <si>
    <t>NOR</t>
  </si>
  <si>
    <t>PHI</t>
  </si>
  <si>
    <t>CIN</t>
  </si>
  <si>
    <t>LVR</t>
  </si>
  <si>
    <t>DAL</t>
  </si>
  <si>
    <t>KAN</t>
  </si>
  <si>
    <t>ARI</t>
  </si>
  <si>
    <t>SEA</t>
  </si>
  <si>
    <t>PIT</t>
  </si>
  <si>
    <t>LAC</t>
  </si>
  <si>
    <t>NYG</t>
  </si>
  <si>
    <t>TAM</t>
  </si>
  <si>
    <t>Actual Score 1</t>
  </si>
  <si>
    <t>Actual Score 2</t>
  </si>
  <si>
    <t>Predicted Winner</t>
  </si>
  <si>
    <t>Actual Winner</t>
  </si>
  <si>
    <t>Correct Winner</t>
  </si>
  <si>
    <t>T1.Diff</t>
  </si>
  <si>
    <t>T2.Diff</t>
  </si>
  <si>
    <t>Buf -7</t>
  </si>
  <si>
    <t>car -3</t>
  </si>
  <si>
    <t>Ten -10</t>
  </si>
  <si>
    <t>Gb -1</t>
  </si>
  <si>
    <t>Kc -2.5</t>
  </si>
  <si>
    <t>Tb -10.5</t>
  </si>
  <si>
    <t>Cle -12.5</t>
  </si>
  <si>
    <t>NE -7</t>
  </si>
  <si>
    <t>SFO -6.5</t>
  </si>
  <si>
    <t>Mia -3.5</t>
  </si>
  <si>
    <t>Bal -6</t>
  </si>
  <si>
    <t>Phi -2.5</t>
  </si>
  <si>
    <t>Cin -1</t>
  </si>
  <si>
    <t>Ari -1.5</t>
  </si>
  <si>
    <t>Lac -5</t>
  </si>
  <si>
    <t>Spread</t>
  </si>
  <si>
    <t>P Spread</t>
  </si>
  <si>
    <t>New -8</t>
  </si>
  <si>
    <t>ten - 8.9</t>
  </si>
  <si>
    <t>sfo -8.5</t>
  </si>
  <si>
    <t>Det -7.3</t>
  </si>
  <si>
    <t>Mia -2.9</t>
  </si>
  <si>
    <t>GNB -5.3</t>
  </si>
  <si>
    <t>Ind -2.3</t>
  </si>
  <si>
    <t>Was -6</t>
  </si>
  <si>
    <t>Chi -0.9</t>
  </si>
  <si>
    <t>phi -6.7</t>
  </si>
  <si>
    <t>Cin -4.6</t>
  </si>
  <si>
    <t>Kan -8</t>
  </si>
  <si>
    <t>Sea -3.3</t>
  </si>
  <si>
    <t>Lac -5.4</t>
  </si>
  <si>
    <t>Tam -4.4</t>
  </si>
  <si>
    <t>A.Spread</t>
  </si>
  <si>
    <t>NWE25</t>
  </si>
  <si>
    <t>HOU9</t>
  </si>
  <si>
    <t>SFO20</t>
  </si>
  <si>
    <t>CLE-3</t>
  </si>
  <si>
    <t>MIA7</t>
  </si>
  <si>
    <t>MIN-3</t>
  </si>
  <si>
    <t>IND26</t>
  </si>
  <si>
    <t>WAS6</t>
  </si>
  <si>
    <t>BAL3</t>
  </si>
  <si>
    <t>PHI-11</t>
  </si>
  <si>
    <t>CIN19</t>
  </si>
  <si>
    <t>KAN-10</t>
  </si>
  <si>
    <t>ARI10</t>
  </si>
  <si>
    <t>LAC-4</t>
  </si>
  <si>
    <t>TAM-20</t>
  </si>
  <si>
    <t>C.Spread</t>
  </si>
  <si>
    <t>10/15</t>
  </si>
  <si>
    <t>Correct O/U</t>
  </si>
  <si>
    <t>11/15</t>
  </si>
  <si>
    <t>Correct Spread</t>
  </si>
  <si>
    <t>P O/U</t>
  </si>
  <si>
    <t>A O/U</t>
  </si>
  <si>
    <t>O/U</t>
  </si>
  <si>
    <t>C.O/U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</si>
</sst>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="170" zoomScaleNormal="170" workbookViewId="0">
      <selection activeCell="J21" sqref="J21"/>
    </sheetView>
  </sheetViews>
  <sheetFormatPr baseColWidth="10" defaultRowHeight="16" x14ac:dyDescent="0.2"/>
  <cols>
    <col min="2" max="2" width="11.1640625" bestFit="1" customWidth="1"/>
    <col min="3" max="4" width="8.1640625" bestFit="1" customWidth="1"/>
    <col min="5" max="6" width="12.83203125" bestFit="1" customWidth="1"/>
    <col min="7" max="7" width="15.33203125" bestFit="1" customWidth="1"/>
    <col min="8" max="8" width="12.83203125" bestFit="1" customWidth="1"/>
    <col min="9" max="9" width="13.5" bestFit="1" customWidth="1"/>
    <col min="10" max="11" width="6.6640625" bestFit="1" customWidth="1"/>
    <col min="12" max="12" width="6.83203125" customWidth="1"/>
    <col min="13" max="13" width="6.33203125" bestFit="1" customWidth="1"/>
    <col min="14" max="14" width="5.1640625" bestFit="1" customWidth="1"/>
    <col min="15" max="15" width="6.1640625" bestFit="1" customWidth="1"/>
    <col min="16" max="16" width="8.33203125" bestFit="1" customWidth="1"/>
    <col min="17" max="17" width="8.6640625" bestFit="1" customWidth="1"/>
    <col min="18" max="18" width="8.5" bestFit="1" customWidth="1"/>
    <col min="19" max="19" width="8.33203125" bestFit="1" customWidth="1"/>
  </cols>
  <sheetData>
    <row r="1" spans="1:19" x14ac:dyDescent="0.2">
      <c r="A1" t="s">
        <v>2</v>
      </c>
      <c r="B1" t="s">
        <v>3</v>
      </c>
      <c r="C1" t="s">
        <v>0</v>
      </c>
      <c r="D1" t="s">
        <v>1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94</v>
      </c>
      <c r="M1" t="s">
        <v>95</v>
      </c>
      <c r="N1" t="s">
        <v>96</v>
      </c>
      <c r="O1" t="s">
        <v>97</v>
      </c>
      <c r="P1" t="s">
        <v>56</v>
      </c>
      <c r="Q1" t="s">
        <v>57</v>
      </c>
      <c r="R1" t="s">
        <v>73</v>
      </c>
      <c r="S1" t="s">
        <v>89</v>
      </c>
    </row>
    <row r="2" spans="1:19" x14ac:dyDescent="0.2">
      <c r="A2" s="2" t="s">
        <v>4</v>
      </c>
      <c r="B2" s="2" t="s">
        <v>5</v>
      </c>
      <c r="C2" s="3">
        <v>26.256649017333999</v>
      </c>
      <c r="D2" s="3">
        <v>18.295448303222699</v>
      </c>
      <c r="E2" s="2">
        <v>25</v>
      </c>
      <c r="F2" s="2">
        <v>0</v>
      </c>
      <c r="G2" s="2" t="str">
        <f t="shared" ref="G2:G16" si="0">IF(C2 &gt;D2,A2,B2)</f>
        <v>NWE</v>
      </c>
      <c r="H2" s="2" t="str">
        <f t="shared" ref="H2:H16" si="1">IF(E2&gt;F2,A2,B2)</f>
        <v>NWE</v>
      </c>
      <c r="I2" s="2">
        <f>IF(G2=H2,1,0)</f>
        <v>1</v>
      </c>
      <c r="J2" s="3">
        <f t="shared" ref="J2:J16" si="2">ABS(C2-E2)</f>
        <v>1.2566490173339986</v>
      </c>
      <c r="K2" s="3">
        <f t="shared" ref="K2:K16" si="3">ABS(D2-F2)</f>
        <v>18.295448303222699</v>
      </c>
      <c r="L2" s="1">
        <f t="shared" ref="L2:L16" si="4">SUM(C2:D2)</f>
        <v>44.552097320556697</v>
      </c>
      <c r="M2">
        <f>SUM(E2:F2)</f>
        <v>25</v>
      </c>
      <c r="N2">
        <v>47.5</v>
      </c>
      <c r="O2">
        <v>1</v>
      </c>
      <c r="P2" t="s">
        <v>48</v>
      </c>
      <c r="Q2" t="s">
        <v>58</v>
      </c>
      <c r="R2" t="s">
        <v>74</v>
      </c>
      <c r="S2">
        <v>1</v>
      </c>
    </row>
    <row r="3" spans="1:19" x14ac:dyDescent="0.2">
      <c r="A3" t="s">
        <v>6</v>
      </c>
      <c r="B3" t="s">
        <v>7</v>
      </c>
      <c r="C3" s="1">
        <v>14.3174228668213</v>
      </c>
      <c r="D3" s="1">
        <v>23.2605094909668</v>
      </c>
      <c r="E3">
        <v>22</v>
      </c>
      <c r="F3">
        <v>13</v>
      </c>
      <c r="G3" t="str">
        <f t="shared" si="0"/>
        <v>TEN</v>
      </c>
      <c r="H3" t="str">
        <f t="shared" si="1"/>
        <v>HOU</v>
      </c>
      <c r="I3">
        <f t="shared" ref="I3:I16" si="5">IF(G3=H3,1,0)</f>
        <v>0</v>
      </c>
      <c r="J3" s="1">
        <f t="shared" si="2"/>
        <v>7.6825771331787003</v>
      </c>
      <c r="K3" s="1">
        <f t="shared" si="3"/>
        <v>10.2605094909668</v>
      </c>
      <c r="L3" s="1">
        <f t="shared" si="4"/>
        <v>37.5779323577881</v>
      </c>
      <c r="M3">
        <f t="shared" ref="M3:M16" si="6">SUM(E3:F3)</f>
        <v>35</v>
      </c>
      <c r="N3">
        <v>44.5</v>
      </c>
      <c r="O3">
        <v>1</v>
      </c>
      <c r="P3" t="s">
        <v>43</v>
      </c>
      <c r="Q3" t="s">
        <v>59</v>
      </c>
      <c r="R3" t="s">
        <v>75</v>
      </c>
      <c r="S3">
        <v>1</v>
      </c>
    </row>
    <row r="4" spans="1:19" x14ac:dyDescent="0.2">
      <c r="A4" s="2" t="s">
        <v>8</v>
      </c>
      <c r="B4" s="2" t="s">
        <v>9</v>
      </c>
      <c r="C4" s="3">
        <v>21.1426391601562</v>
      </c>
      <c r="D4" s="3">
        <v>12.621870040893601</v>
      </c>
      <c r="E4" s="2">
        <v>30</v>
      </c>
      <c r="F4" s="2">
        <v>10</v>
      </c>
      <c r="G4" s="2" t="str">
        <f t="shared" si="0"/>
        <v>SFO</v>
      </c>
      <c r="H4" s="2" t="str">
        <f t="shared" si="1"/>
        <v>SFO</v>
      </c>
      <c r="I4" s="2">
        <f t="shared" si="5"/>
        <v>1</v>
      </c>
      <c r="J4" s="3">
        <f t="shared" si="2"/>
        <v>8.8573608398437997</v>
      </c>
      <c r="K4" s="3">
        <f t="shared" si="3"/>
        <v>2.6218700408936009</v>
      </c>
      <c r="L4" s="1">
        <f t="shared" si="4"/>
        <v>33.764509201049805</v>
      </c>
      <c r="M4">
        <f t="shared" si="6"/>
        <v>40</v>
      </c>
      <c r="N4">
        <v>45</v>
      </c>
      <c r="O4">
        <v>1</v>
      </c>
      <c r="P4" t="s">
        <v>49</v>
      </c>
      <c r="Q4" t="s">
        <v>60</v>
      </c>
      <c r="R4" t="s">
        <v>76</v>
      </c>
      <c r="S4">
        <v>1</v>
      </c>
    </row>
    <row r="5" spans="1:19" x14ac:dyDescent="0.2">
      <c r="A5" t="s">
        <v>10</v>
      </c>
      <c r="B5" t="s">
        <v>11</v>
      </c>
      <c r="C5" s="1">
        <v>23.286182403564499</v>
      </c>
      <c r="D5" s="1">
        <v>15.9771928787231</v>
      </c>
      <c r="E5">
        <v>10</v>
      </c>
      <c r="F5">
        <v>13</v>
      </c>
      <c r="G5" t="str">
        <f t="shared" si="0"/>
        <v>DET</v>
      </c>
      <c r="H5" t="str">
        <f t="shared" si="1"/>
        <v>CLE</v>
      </c>
      <c r="I5">
        <f t="shared" si="5"/>
        <v>0</v>
      </c>
      <c r="J5" s="1">
        <f t="shared" si="2"/>
        <v>13.286182403564499</v>
      </c>
      <c r="K5" s="1">
        <f t="shared" si="3"/>
        <v>2.9771928787231001</v>
      </c>
      <c r="L5" s="1">
        <f t="shared" si="4"/>
        <v>39.263375282287598</v>
      </c>
      <c r="M5">
        <f t="shared" si="6"/>
        <v>23</v>
      </c>
      <c r="N5">
        <v>42.5</v>
      </c>
      <c r="O5">
        <v>1</v>
      </c>
      <c r="P5" t="s">
        <v>47</v>
      </c>
      <c r="Q5" t="s">
        <v>61</v>
      </c>
      <c r="R5" t="s">
        <v>77</v>
      </c>
      <c r="S5">
        <v>1</v>
      </c>
    </row>
    <row r="6" spans="1:19" x14ac:dyDescent="0.2">
      <c r="A6" s="2" t="s">
        <v>12</v>
      </c>
      <c r="B6" s="2" t="s">
        <v>13</v>
      </c>
      <c r="C6" s="3">
        <v>21.055047988891602</v>
      </c>
      <c r="D6" s="3">
        <v>18.124267578125</v>
      </c>
      <c r="E6" s="2">
        <v>24</v>
      </c>
      <c r="F6" s="2">
        <v>17</v>
      </c>
      <c r="G6" s="2" t="str">
        <f t="shared" si="0"/>
        <v>MIA</v>
      </c>
      <c r="H6" s="2" t="str">
        <f t="shared" si="1"/>
        <v>MIA</v>
      </c>
      <c r="I6" s="2">
        <f t="shared" si="5"/>
        <v>1</v>
      </c>
      <c r="J6" s="3">
        <f t="shared" si="2"/>
        <v>2.9449520111083984</v>
      </c>
      <c r="K6" s="3">
        <f t="shared" si="3"/>
        <v>1.124267578125</v>
      </c>
      <c r="L6" s="1">
        <f t="shared" si="4"/>
        <v>39.179315567016602</v>
      </c>
      <c r="M6">
        <f t="shared" si="6"/>
        <v>41</v>
      </c>
      <c r="N6">
        <v>44.5</v>
      </c>
      <c r="O6">
        <v>1</v>
      </c>
      <c r="P6" t="s">
        <v>50</v>
      </c>
      <c r="Q6" t="s">
        <v>62</v>
      </c>
      <c r="R6" t="s">
        <v>78</v>
      </c>
      <c r="S6">
        <v>1</v>
      </c>
    </row>
    <row r="7" spans="1:19" x14ac:dyDescent="0.2">
      <c r="A7" t="s">
        <v>14</v>
      </c>
      <c r="B7" t="s">
        <v>15</v>
      </c>
      <c r="C7" s="1">
        <v>22.065689086914102</v>
      </c>
      <c r="D7" s="1">
        <v>16.802885055541999</v>
      </c>
      <c r="E7">
        <v>31</v>
      </c>
      <c r="F7">
        <v>34</v>
      </c>
      <c r="G7" t="str">
        <f t="shared" si="0"/>
        <v>GNB</v>
      </c>
      <c r="H7" t="str">
        <f t="shared" si="1"/>
        <v>MIN</v>
      </c>
      <c r="I7">
        <f t="shared" si="5"/>
        <v>0</v>
      </c>
      <c r="J7" s="1">
        <f t="shared" si="2"/>
        <v>8.9343109130858984</v>
      </c>
      <c r="K7" s="1">
        <f t="shared" si="3"/>
        <v>17.197114944458001</v>
      </c>
      <c r="L7" s="1">
        <f t="shared" si="4"/>
        <v>38.868574142456097</v>
      </c>
      <c r="M7">
        <f t="shared" si="6"/>
        <v>65</v>
      </c>
      <c r="N7">
        <v>47</v>
      </c>
      <c r="O7">
        <v>0</v>
      </c>
      <c r="P7" t="s">
        <v>44</v>
      </c>
      <c r="Q7" t="s">
        <v>63</v>
      </c>
      <c r="R7" t="s">
        <v>79</v>
      </c>
      <c r="S7">
        <v>0</v>
      </c>
    </row>
    <row r="8" spans="1:19" x14ac:dyDescent="0.2">
      <c r="A8" s="2" t="s">
        <v>16</v>
      </c>
      <c r="B8" s="2" t="s">
        <v>17</v>
      </c>
      <c r="C8" s="3">
        <v>20.616455078125</v>
      </c>
      <c r="D8" s="3">
        <v>18.285202026367202</v>
      </c>
      <c r="E8" s="2">
        <v>41</v>
      </c>
      <c r="F8" s="2">
        <v>15</v>
      </c>
      <c r="G8" s="2" t="str">
        <f t="shared" si="0"/>
        <v>IND</v>
      </c>
      <c r="H8" s="2" t="str">
        <f t="shared" si="1"/>
        <v>IND</v>
      </c>
      <c r="I8" s="2">
        <f t="shared" si="5"/>
        <v>1</v>
      </c>
      <c r="J8" s="3">
        <f t="shared" si="2"/>
        <v>20.383544921875</v>
      </c>
      <c r="K8" s="3">
        <f t="shared" si="3"/>
        <v>3.2852020263672017</v>
      </c>
      <c r="L8" s="1">
        <f t="shared" si="4"/>
        <v>38.901657104492202</v>
      </c>
      <c r="M8">
        <f t="shared" si="6"/>
        <v>56</v>
      </c>
      <c r="N8">
        <v>49.5</v>
      </c>
      <c r="O8">
        <v>0</v>
      </c>
      <c r="P8" t="s">
        <v>41</v>
      </c>
      <c r="Q8" t="s">
        <v>64</v>
      </c>
      <c r="R8" t="s">
        <v>80</v>
      </c>
      <c r="S8">
        <v>1</v>
      </c>
    </row>
    <row r="9" spans="1:19" x14ac:dyDescent="0.2">
      <c r="A9" s="2" t="s">
        <v>18</v>
      </c>
      <c r="B9" s="2" t="s">
        <v>19</v>
      </c>
      <c r="C9" s="3">
        <v>23.0294513702393</v>
      </c>
      <c r="D9" s="3">
        <v>16.99192237854</v>
      </c>
      <c r="E9" s="2">
        <v>27</v>
      </c>
      <c r="F9" s="2">
        <v>21</v>
      </c>
      <c r="G9" s="2" t="str">
        <f t="shared" si="0"/>
        <v>WAS</v>
      </c>
      <c r="H9" s="2" t="str">
        <f t="shared" si="1"/>
        <v>WAS</v>
      </c>
      <c r="I9" s="2">
        <f t="shared" si="5"/>
        <v>1</v>
      </c>
      <c r="J9" s="3">
        <f t="shared" si="2"/>
        <v>3.9705486297606996</v>
      </c>
      <c r="K9" s="3">
        <f t="shared" si="3"/>
        <v>4.00807762146</v>
      </c>
      <c r="L9" s="1">
        <f t="shared" si="4"/>
        <v>40.021373748779297</v>
      </c>
      <c r="M9">
        <f t="shared" si="6"/>
        <v>48</v>
      </c>
      <c r="N9">
        <v>43</v>
      </c>
      <c r="O9">
        <v>0</v>
      </c>
      <c r="P9" t="s">
        <v>42</v>
      </c>
      <c r="Q9" t="s">
        <v>65</v>
      </c>
      <c r="R9" t="s">
        <v>81</v>
      </c>
      <c r="S9">
        <v>1</v>
      </c>
    </row>
    <row r="10" spans="1:19" x14ac:dyDescent="0.2">
      <c r="A10" t="s">
        <v>20</v>
      </c>
      <c r="B10" t="s">
        <v>21</v>
      </c>
      <c r="C10" s="1">
        <v>15.5478820800781</v>
      </c>
      <c r="D10" s="1">
        <v>16.418237686157202</v>
      </c>
      <c r="E10">
        <v>16</v>
      </c>
      <c r="F10">
        <v>13</v>
      </c>
      <c r="G10" t="str">
        <f t="shared" si="0"/>
        <v>CHI</v>
      </c>
      <c r="H10" t="str">
        <f t="shared" si="1"/>
        <v>BAL</v>
      </c>
      <c r="I10">
        <f t="shared" si="5"/>
        <v>0</v>
      </c>
      <c r="J10" s="1">
        <f t="shared" si="2"/>
        <v>0.45211791992189987</v>
      </c>
      <c r="K10" s="1">
        <f t="shared" si="3"/>
        <v>3.4182376861572017</v>
      </c>
      <c r="L10" s="1">
        <f t="shared" si="4"/>
        <v>31.966119766235302</v>
      </c>
      <c r="M10">
        <f t="shared" si="6"/>
        <v>29</v>
      </c>
      <c r="N10">
        <v>44.5</v>
      </c>
      <c r="O10">
        <v>1</v>
      </c>
      <c r="P10" t="s">
        <v>51</v>
      </c>
      <c r="Q10" t="s">
        <v>66</v>
      </c>
      <c r="R10" t="s">
        <v>82</v>
      </c>
      <c r="S10">
        <v>1</v>
      </c>
    </row>
    <row r="11" spans="1:19" x14ac:dyDescent="0.2">
      <c r="A11" s="2" t="s">
        <v>22</v>
      </c>
      <c r="B11" s="2" t="s">
        <v>23</v>
      </c>
      <c r="C11" s="3">
        <v>9.1716260910034197</v>
      </c>
      <c r="D11" s="3">
        <v>15.8772134780884</v>
      </c>
      <c r="E11" s="2">
        <v>29</v>
      </c>
      <c r="F11" s="2">
        <v>40</v>
      </c>
      <c r="G11" s="2" t="str">
        <f t="shared" si="0"/>
        <v>PHI</v>
      </c>
      <c r="H11" s="2" t="str">
        <f t="shared" si="1"/>
        <v>PHI</v>
      </c>
      <c r="I11" s="2">
        <f t="shared" si="5"/>
        <v>1</v>
      </c>
      <c r="J11" s="3">
        <f t="shared" si="2"/>
        <v>19.828373908996582</v>
      </c>
      <c r="K11" s="3">
        <f t="shared" si="3"/>
        <v>24.1227865219116</v>
      </c>
      <c r="L11" s="1">
        <f t="shared" si="4"/>
        <v>25.048839569091818</v>
      </c>
      <c r="M11">
        <f t="shared" si="6"/>
        <v>69</v>
      </c>
      <c r="N11">
        <v>42.5</v>
      </c>
      <c r="O11">
        <v>0</v>
      </c>
      <c r="P11" t="s">
        <v>52</v>
      </c>
      <c r="Q11" t="s">
        <v>67</v>
      </c>
      <c r="R11" t="s">
        <v>83</v>
      </c>
      <c r="S11">
        <v>1</v>
      </c>
    </row>
    <row r="12" spans="1:19" x14ac:dyDescent="0.2">
      <c r="A12" s="2" t="s">
        <v>24</v>
      </c>
      <c r="B12" s="2" t="s">
        <v>25</v>
      </c>
      <c r="C12" s="3">
        <v>21.170801162719702</v>
      </c>
      <c r="D12" s="3">
        <v>16.550901412963899</v>
      </c>
      <c r="E12" s="2">
        <v>32</v>
      </c>
      <c r="F12" s="2">
        <v>13</v>
      </c>
      <c r="G12" s="2" t="str">
        <f t="shared" si="0"/>
        <v>CIN</v>
      </c>
      <c r="H12" s="2" t="str">
        <f t="shared" si="1"/>
        <v>CIN</v>
      </c>
      <c r="I12" s="2">
        <f t="shared" si="5"/>
        <v>1</v>
      </c>
      <c r="J12" s="3">
        <f t="shared" si="2"/>
        <v>10.829198837280298</v>
      </c>
      <c r="K12" s="3">
        <f t="shared" si="3"/>
        <v>3.5509014129638992</v>
      </c>
      <c r="L12" s="1">
        <f t="shared" si="4"/>
        <v>37.721702575683601</v>
      </c>
      <c r="M12">
        <f t="shared" si="6"/>
        <v>45</v>
      </c>
      <c r="N12">
        <v>50.5</v>
      </c>
      <c r="O12">
        <v>1</v>
      </c>
      <c r="P12" t="s">
        <v>53</v>
      </c>
      <c r="Q12" t="s">
        <v>68</v>
      </c>
      <c r="R12" t="s">
        <v>84</v>
      </c>
      <c r="S12">
        <v>1</v>
      </c>
    </row>
    <row r="13" spans="1:19" x14ac:dyDescent="0.2">
      <c r="A13" s="2" t="s">
        <v>26</v>
      </c>
      <c r="B13" s="2" t="s">
        <v>27</v>
      </c>
      <c r="C13" s="3">
        <v>15.407565116882299</v>
      </c>
      <c r="D13" s="3">
        <v>23.401683807373001</v>
      </c>
      <c r="E13" s="2">
        <v>9</v>
      </c>
      <c r="F13" s="2">
        <v>19</v>
      </c>
      <c r="G13" s="2" t="str">
        <f t="shared" si="0"/>
        <v>KAN</v>
      </c>
      <c r="H13" s="2" t="str">
        <f t="shared" si="1"/>
        <v>KAN</v>
      </c>
      <c r="I13" s="2">
        <f t="shared" si="5"/>
        <v>1</v>
      </c>
      <c r="J13" s="3">
        <f t="shared" si="2"/>
        <v>6.4075651168822993</v>
      </c>
      <c r="K13" s="3">
        <f t="shared" si="3"/>
        <v>4.4016838073730007</v>
      </c>
      <c r="L13" s="1">
        <f t="shared" si="4"/>
        <v>38.8092489242553</v>
      </c>
      <c r="M13">
        <f t="shared" si="6"/>
        <v>28</v>
      </c>
      <c r="N13">
        <v>56</v>
      </c>
      <c r="O13">
        <v>1</v>
      </c>
      <c r="P13" t="s">
        <v>45</v>
      </c>
      <c r="Q13" t="s">
        <v>69</v>
      </c>
      <c r="R13" t="s">
        <v>85</v>
      </c>
      <c r="S13">
        <v>1</v>
      </c>
    </row>
    <row r="14" spans="1:19" x14ac:dyDescent="0.2">
      <c r="A14" t="s">
        <v>28</v>
      </c>
      <c r="B14" t="s">
        <v>29</v>
      </c>
      <c r="C14" s="1">
        <v>17.906023025512699</v>
      </c>
      <c r="D14" s="1">
        <v>21.2286682128906</v>
      </c>
      <c r="E14">
        <v>23</v>
      </c>
      <c r="F14">
        <v>13</v>
      </c>
      <c r="G14" t="str">
        <f t="shared" si="0"/>
        <v>SEA</v>
      </c>
      <c r="H14" t="str">
        <f t="shared" si="1"/>
        <v>ARI</v>
      </c>
      <c r="I14">
        <f t="shared" si="5"/>
        <v>0</v>
      </c>
      <c r="J14" s="1">
        <f t="shared" si="2"/>
        <v>5.0939769744873011</v>
      </c>
      <c r="K14" s="1">
        <f t="shared" si="3"/>
        <v>8.2286682128906001</v>
      </c>
      <c r="L14" s="1">
        <f t="shared" si="4"/>
        <v>39.134691238403299</v>
      </c>
      <c r="M14">
        <f t="shared" si="6"/>
        <v>36</v>
      </c>
      <c r="N14">
        <v>47.5</v>
      </c>
      <c r="O14">
        <v>1</v>
      </c>
      <c r="P14" t="s">
        <v>54</v>
      </c>
      <c r="Q14" t="s">
        <v>70</v>
      </c>
      <c r="R14" t="s">
        <v>86</v>
      </c>
      <c r="S14">
        <v>0</v>
      </c>
    </row>
    <row r="15" spans="1:19" x14ac:dyDescent="0.2">
      <c r="A15" s="2" t="s">
        <v>30</v>
      </c>
      <c r="B15" s="2" t="s">
        <v>31</v>
      </c>
      <c r="C15" s="3">
        <v>17.7024230957031</v>
      </c>
      <c r="D15" s="3">
        <v>23.090412139892599</v>
      </c>
      <c r="E15" s="2">
        <v>37</v>
      </c>
      <c r="F15" s="2">
        <v>41</v>
      </c>
      <c r="G15" s="2" t="str">
        <f t="shared" si="0"/>
        <v>LAC</v>
      </c>
      <c r="H15" s="2" t="str">
        <f t="shared" si="1"/>
        <v>LAC</v>
      </c>
      <c r="I15" s="2">
        <f t="shared" si="5"/>
        <v>1</v>
      </c>
      <c r="J15" s="3">
        <f t="shared" si="2"/>
        <v>19.2975769042969</v>
      </c>
      <c r="K15" s="3">
        <f t="shared" si="3"/>
        <v>17.909587860107401</v>
      </c>
      <c r="L15" s="1">
        <f t="shared" si="4"/>
        <v>40.792835235595703</v>
      </c>
      <c r="M15">
        <f t="shared" si="6"/>
        <v>78</v>
      </c>
      <c r="N15">
        <v>47.5</v>
      </c>
      <c r="O15">
        <v>0</v>
      </c>
      <c r="P15" t="s">
        <v>55</v>
      </c>
      <c r="Q15" t="s">
        <v>71</v>
      </c>
      <c r="R15" t="s">
        <v>87</v>
      </c>
      <c r="S15">
        <v>0</v>
      </c>
    </row>
    <row r="16" spans="1:19" x14ac:dyDescent="0.2">
      <c r="A16" s="2" t="s">
        <v>32</v>
      </c>
      <c r="B16" s="2" t="s">
        <v>33</v>
      </c>
      <c r="C16" s="3">
        <v>19.205928802490199</v>
      </c>
      <c r="D16" s="3">
        <v>23.611722946166999</v>
      </c>
      <c r="E16" s="2">
        <v>10</v>
      </c>
      <c r="F16" s="2">
        <v>30</v>
      </c>
      <c r="G16" s="2" t="str">
        <f t="shared" si="0"/>
        <v>TAM</v>
      </c>
      <c r="H16" s="2" t="str">
        <f t="shared" si="1"/>
        <v>TAM</v>
      </c>
      <c r="I16" s="2">
        <f t="shared" si="5"/>
        <v>1</v>
      </c>
      <c r="J16" s="3">
        <f t="shared" si="2"/>
        <v>9.2059288024901988</v>
      </c>
      <c r="K16" s="3">
        <f t="shared" si="3"/>
        <v>6.3882770538330007</v>
      </c>
      <c r="L16" s="1">
        <f t="shared" si="4"/>
        <v>42.817651748657198</v>
      </c>
      <c r="M16">
        <f t="shared" si="6"/>
        <v>40</v>
      </c>
      <c r="N16">
        <v>49.5</v>
      </c>
      <c r="O16">
        <v>1</v>
      </c>
      <c r="P16" t="s">
        <v>46</v>
      </c>
      <c r="Q16" t="s">
        <v>72</v>
      </c>
      <c r="R16" t="s">
        <v>88</v>
      </c>
      <c r="S16">
        <v>0</v>
      </c>
    </row>
    <row r="17" spans="9:11" x14ac:dyDescent="0.2">
      <c r="J17" s="1">
        <f>AVERAGE(J2:J16)</f>
        <v>9.2287242889404322</v>
      </c>
      <c r="K17" s="1">
        <f>AVERAGE(K2:K16)</f>
        <v>8.5193216959635425</v>
      </c>
    </row>
    <row r="19" spans="9:11" x14ac:dyDescent="0.2">
      <c r="I19" t="s">
        <v>38</v>
      </c>
      <c r="J19" s="4" t="s">
        <v>90</v>
      </c>
    </row>
    <row r="20" spans="9:11" x14ac:dyDescent="0.2">
      <c r="I20" t="s">
        <v>91</v>
      </c>
      <c r="J20" s="4" t="s">
        <v>90</v>
      </c>
    </row>
    <row r="21" spans="9:11" x14ac:dyDescent="0.2">
      <c r="I21" t="s">
        <v>93</v>
      </c>
      <c r="J21" s="4" t="s">
        <v>92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Predictions_2021-11-15_W11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Watson, Greg</cp:lastModifiedBy>
  <dcterms:created xsi:type="dcterms:W3CDTF">2021-11-22T03:12:36Z</dcterms:created>
  <dcterms:modified xsi:type="dcterms:W3CDTF">2021-12-03T07:06:17Z</dcterms:modified>
</cp:coreProperties>
</file>