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48" windowWidth="14628" windowHeight="6888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B3" i="1" l="1"/>
  <c r="E3" i="1" l="1"/>
  <c r="F7" i="1"/>
  <c r="B7" i="1"/>
  <c r="F10" i="1"/>
  <c r="C13" i="1"/>
  <c r="C12" i="1"/>
  <c r="C11" i="1"/>
  <c r="B13" i="1"/>
  <c r="B12" i="1"/>
  <c r="B8" i="1"/>
  <c r="B15" i="1" l="1"/>
  <c r="B18" i="1" s="1"/>
  <c r="C15" i="1"/>
  <c r="B17" i="1" s="1"/>
  <c r="F11" i="1"/>
  <c r="F17" i="1" s="1"/>
</calcChain>
</file>

<file path=xl/sharedStrings.xml><?xml version="1.0" encoding="utf-8"?>
<sst xmlns="http://schemas.openxmlformats.org/spreadsheetml/2006/main" count="19" uniqueCount="19">
  <si>
    <t>t</t>
  </si>
  <si>
    <t>tau</t>
  </si>
  <si>
    <t>normal vol</t>
  </si>
  <si>
    <t>rate</t>
  </si>
  <si>
    <t>P(0,t+tau)</t>
  </si>
  <si>
    <t>(k-f0)/nwt</t>
  </si>
  <si>
    <t>strike</t>
  </si>
  <si>
    <t>a</t>
  </si>
  <si>
    <t>b</t>
  </si>
  <si>
    <t>c</t>
  </si>
  <si>
    <t>A</t>
  </si>
  <si>
    <t>B</t>
  </si>
  <si>
    <t>Premium</t>
  </si>
  <si>
    <t>lognormal</t>
  </si>
  <si>
    <t>d1</t>
  </si>
  <si>
    <t>d2</t>
  </si>
  <si>
    <t>P(0,t)</t>
  </si>
  <si>
    <t>in adv</t>
  </si>
  <si>
    <t>logn in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</si>
</sst>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" sqref="B2"/>
    </sheetView>
  </sheetViews>
  <sheetFormatPr baseColWidth="10" defaultRowHeight="14.4" x14ac:dyDescent="0.3"/>
  <cols>
    <col min="2" max="2" width="12" bestFit="1" customWidth="1"/>
    <col min="6" max="6" width="19.77734375" bestFit="1" customWidth="1"/>
  </cols>
  <sheetData>
    <row r="1" spans="1:6" x14ac:dyDescent="0.3">
      <c r="A1" t="s">
        <v>0</v>
      </c>
      <c r="B1">
        <v>5</v>
      </c>
    </row>
    <row r="2" spans="1:6" x14ac:dyDescent="0.3">
      <c r="A2" t="s">
        <v>1</v>
      </c>
      <c r="B2">
        <v>0.5</v>
      </c>
    </row>
    <row r="3" spans="1:6" x14ac:dyDescent="0.3">
      <c r="A3" t="s">
        <v>2</v>
      </c>
      <c r="B3" s="6">
        <f>E3</f>
        <v>5.0000000000000001E-3</v>
      </c>
      <c r="C3" t="s">
        <v>13</v>
      </c>
      <c r="D3" s="4">
        <v>0.25</v>
      </c>
      <c r="E3" s="6">
        <f>D3*B4</f>
        <v>5.0000000000000001E-3</v>
      </c>
    </row>
    <row r="4" spans="1:6" x14ac:dyDescent="0.3">
      <c r="A4" t="s">
        <v>3</v>
      </c>
      <c r="B4" s="6">
        <v>0.02</v>
      </c>
    </row>
    <row r="5" spans="1:6" x14ac:dyDescent="0.3">
      <c r="A5" t="s">
        <v>6</v>
      </c>
      <c r="B5" s="1">
        <v>0.02</v>
      </c>
    </row>
    <row r="7" spans="1:6" x14ac:dyDescent="0.3">
      <c r="A7" t="s">
        <v>4</v>
      </c>
      <c r="B7">
        <f>1/(1+B4*(B1+B2))</f>
        <v>0.9009009009009008</v>
      </c>
      <c r="E7" t="s">
        <v>16</v>
      </c>
      <c r="F7">
        <f>1/(1+B1*B4)</f>
        <v>0.90909090909090906</v>
      </c>
    </row>
    <row r="8" spans="1:6" x14ac:dyDescent="0.3">
      <c r="A8" t="s">
        <v>5</v>
      </c>
      <c r="B8">
        <f>(B5-B4)/(B3*SQRT(B1))</f>
        <v>0</v>
      </c>
    </row>
    <row r="10" spans="1:6" x14ac:dyDescent="0.3">
      <c r="B10" t="s">
        <v>10</v>
      </c>
      <c r="C10" t="s">
        <v>11</v>
      </c>
      <c r="E10" t="s">
        <v>14</v>
      </c>
      <c r="F10" s="2">
        <f>(LN(B4/B5)+0.5*D3^2*B1)/(D3*SQRT(B1))</f>
        <v>0.27950849718747373</v>
      </c>
    </row>
    <row r="11" spans="1:6" x14ac:dyDescent="0.3">
      <c r="A11" t="s">
        <v>7</v>
      </c>
      <c r="B11">
        <v>0</v>
      </c>
      <c r="C11">
        <f>B3^2*B1</f>
        <v>1.25E-4</v>
      </c>
      <c r="E11" t="s">
        <v>15</v>
      </c>
      <c r="F11" s="5">
        <f>F10-D3*SQRT(B1)</f>
        <v>-0.27950849718747373</v>
      </c>
    </row>
    <row r="12" spans="1:6" x14ac:dyDescent="0.3">
      <c r="A12" t="s">
        <v>8</v>
      </c>
      <c r="B12">
        <f>B3*SQRT(B1)</f>
        <v>1.1180339887498949E-2</v>
      </c>
      <c r="C12">
        <f>B3*SQRT(B1)*(2*B4-B5)</f>
        <v>2.2360679774997898E-4</v>
      </c>
    </row>
    <row r="13" spans="1:6" x14ac:dyDescent="0.3">
      <c r="A13" t="s">
        <v>9</v>
      </c>
      <c r="B13" s="1">
        <f>B4-B5</f>
        <v>0</v>
      </c>
      <c r="C13">
        <f>B4*(B4-B5)</f>
        <v>0</v>
      </c>
    </row>
    <row r="15" spans="1:6" x14ac:dyDescent="0.3">
      <c r="B15">
        <f>(B11+B13)/2*(1-2*NORMDIST($B8,0,1,TRUE)+1)+1/SQRT(2*3.1415926536)*EXP(-$B8*$B8/2)*(B11*$B8+B12)</f>
        <v>4.4603102903746821E-3</v>
      </c>
      <c r="C15">
        <f>(C11+C13)/2*(1-2*NORMDIST($B8,0,1,TRUE)+1)+1/SQRT(2*3.1415926536)*EXP(-$B8*$B8/2)*(C11*$B8+C12)</f>
        <v>1.5170620580749365E-4</v>
      </c>
    </row>
    <row r="17" spans="1:6" x14ac:dyDescent="0.3">
      <c r="A17" t="s">
        <v>12</v>
      </c>
      <c r="B17" s="3">
        <f>B7*(B2*B15+B2^2*C15)</f>
        <v>2.0433168438191121E-3</v>
      </c>
      <c r="E17" t="s">
        <v>18</v>
      </c>
      <c r="F17" s="3">
        <f>F7*(B4*NORMDIST(F10,0,1,TRUE)-B5*NORMDIST(F11,0,1,TRUE))*B2</f>
        <v>2.0013216548643718E-3</v>
      </c>
    </row>
    <row r="18" spans="1:6" x14ac:dyDescent="0.3">
      <c r="A18" t="s">
        <v>17</v>
      </c>
      <c r="B18" s="3">
        <f>B15*F7*B2</f>
        <v>2.0274137683521281E-3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2012-12-12T19:29:36Z</dcterms:created>
  <dcterms:modified xsi:type="dcterms:W3CDTF">2012-12-12T20:11:27Z</dcterms:modified>
</cp:coreProperties>
</file>