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40009_{95927D37-EDFF-442A-98D4-4379E79C98C6}" xr6:coauthVersionLast="47" xr6:coauthVersionMax="47" xr10:uidLastSave="{00000000-0000-0000-0000-000000000000}"/>
  <bookViews>
    <workbookView xWindow="-106" yWindow="-106" windowWidth="20541" windowHeight="10927" tabRatio="725" activeTab="2"/>
  </bookViews>
  <sheets>
    <sheet name="Jello_Module06_Locations" sheetId="1" r:id="rId1"/>
    <sheet name="Jello_Module06_Transportation_C" sheetId="2" r:id="rId2"/>
    <sheet name="Model" sheetId="3" r:id="rId3"/>
    <sheet name="Model with Stipulations" sheetId="4" r:id="rId4"/>
  </sheets>
  <definedNames>
    <definedName name="solver_adj" localSheetId="2" hidden="1">Model!$B$6:$B$20</definedName>
    <definedName name="solver_adj" localSheetId="3" hidden="1">'Model with Stipulations'!$B$6:$B$20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Model!$B$6:$B$20</definedName>
    <definedName name="solver_lhs1" localSheetId="3" hidden="1">'Model with Stipulations'!$B$6:$B$20</definedName>
    <definedName name="solver_lhs2" localSheetId="2" hidden="1">Model!$M$6:$M$14</definedName>
    <definedName name="solver_lhs2" localSheetId="3" hidden="1">'Model with Stipulations'!$M$6:$M$14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Model!$J$2</definedName>
    <definedName name="solver_opt" localSheetId="3" hidden="1">'Model with Stipulations'!$J$2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3</definedName>
    <definedName name="solver_rel1" localSheetId="3" hidden="1">3</definedName>
    <definedName name="solver_rel2" localSheetId="2" hidden="1">1</definedName>
    <definedName name="solver_rel2" localSheetId="3" hidden="1">3</definedName>
    <definedName name="solver_rhs1" localSheetId="2" hidden="1">0</definedName>
    <definedName name="solver_rhs1" localSheetId="3" hidden="1">0</definedName>
    <definedName name="solver_rhs2" localSheetId="2" hidden="1">Model!$N$6:$N$14</definedName>
    <definedName name="solver_rhs2" localSheetId="3" hidden="1">'Model with Stipulations'!$N$6:$N$14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L14" i="4" l="1"/>
  <c r="K14" i="4"/>
  <c r="L13" i="4"/>
  <c r="K13" i="4"/>
  <c r="L12" i="4"/>
  <c r="K12" i="4"/>
  <c r="L11" i="4"/>
  <c r="K11" i="4"/>
  <c r="M11" i="4" s="1"/>
  <c r="L10" i="4"/>
  <c r="K10" i="4"/>
  <c r="L9" i="4"/>
  <c r="K9" i="4"/>
  <c r="L8" i="4"/>
  <c r="K8" i="4"/>
  <c r="M8" i="4" s="1"/>
  <c r="L7" i="4"/>
  <c r="K7" i="4"/>
  <c r="L6" i="4"/>
  <c r="K6" i="4"/>
  <c r="J2" i="4"/>
  <c r="J2" i="3"/>
  <c r="L14" i="3"/>
  <c r="L7" i="3"/>
  <c r="L8" i="3"/>
  <c r="L9" i="3"/>
  <c r="L10" i="3"/>
  <c r="L11" i="3"/>
  <c r="L12" i="3"/>
  <c r="L13" i="3"/>
  <c r="K7" i="3"/>
  <c r="K8" i="3"/>
  <c r="K9" i="3"/>
  <c r="K10" i="3"/>
  <c r="K11" i="3"/>
  <c r="K12" i="3"/>
  <c r="K13" i="3"/>
  <c r="K14" i="3"/>
  <c r="L6" i="3"/>
  <c r="K6" i="3"/>
  <c r="M9" i="4" l="1"/>
  <c r="M10" i="4"/>
  <c r="M14" i="4"/>
  <c r="M12" i="4"/>
  <c r="M6" i="4"/>
  <c r="M7" i="4"/>
  <c r="M13" i="4"/>
  <c r="M14" i="3"/>
  <c r="M6" i="3"/>
  <c r="M9" i="3"/>
  <c r="M7" i="3"/>
  <c r="M12" i="3"/>
  <c r="M8" i="3"/>
  <c r="M13" i="3"/>
  <c r="M11" i="3"/>
  <c r="M10" i="3"/>
</calcChain>
</file>

<file path=xl/sharedStrings.xml><?xml version="1.0" encoding="utf-8"?>
<sst xmlns="http://schemas.openxmlformats.org/spreadsheetml/2006/main" count="123" uniqueCount="28">
  <si>
    <t>location_id</t>
  </si>
  <si>
    <t>location_name</t>
  </si>
  <si>
    <t>gumdrop_requirement</t>
  </si>
  <si>
    <t>loc_type</t>
  </si>
  <si>
    <t>Cinnamon Swamp</t>
  </si>
  <si>
    <t>warehouse</t>
  </si>
  <si>
    <t>Coconut Cluster Caves</t>
  </si>
  <si>
    <t>Creme Brulee Cliffs</t>
  </si>
  <si>
    <t>Marzipan Metropolis</t>
  </si>
  <si>
    <t>retail</t>
  </si>
  <si>
    <t>Meringue Mountains</t>
  </si>
  <si>
    <t>Rock Candy Ridge</t>
  </si>
  <si>
    <t>Smores Summit</t>
  </si>
  <si>
    <t>Starburst Starlit Skies</t>
  </si>
  <si>
    <t>Vanilla Chai Vortex</t>
  </si>
  <si>
    <t>cost_per_mile</t>
  </si>
  <si>
    <t>to</t>
  </si>
  <si>
    <t>from</t>
  </si>
  <si>
    <t>Supply/Demand</t>
  </si>
  <si>
    <t>Net Flow</t>
  </si>
  <si>
    <t>Outflow</t>
  </si>
  <si>
    <t>Inflow</t>
  </si>
  <si>
    <t>Nodes</t>
  </si>
  <si>
    <t>Unit Cost</t>
  </si>
  <si>
    <t>To</t>
  </si>
  <si>
    <t>From</t>
  </si>
  <si>
    <t>Ship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</si>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</sst>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18" fillId="33" borderId="1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33" borderId="14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44" fontId="0" fillId="33" borderId="16" xfId="1" applyFont="1" applyFill="1" applyBorder="1" applyAlignment="1">
      <alignment horizontal="center"/>
    </xf>
    <xf numFmtId="44" fontId="0" fillId="33" borderId="15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</xdr:row>
      <xdr:rowOff>0</xdr:rowOff>
    </xdr:from>
    <xdr:ext cx="4525832" cy="2704432"/>
    <xdr:pic>
      <xdr:nvPicPr>
        <xdr:cNvPr id="5" name="Picture 4">
          <a:extLst>
            <a:ext uri="{FF2B5EF4-FFF2-40B4-BE49-F238E27FC236}">
              <a16:creationId xmlns:a16="http://schemas.microsoft.com/office/drawing/2014/main" id="{AED79AC4-B384-4F86-B4BD-1CA6451AD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3905" y="193122"/>
          <a:ext cx="4525832" cy="2704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</xdr:row>
      <xdr:rowOff>0</xdr:rowOff>
    </xdr:from>
    <xdr:ext cx="4525832" cy="2704432"/>
    <xdr:pic>
      <xdr:nvPicPr>
        <xdr:cNvPr id="2" name="Picture 1">
          <a:extLst>
            <a:ext uri="{FF2B5EF4-FFF2-40B4-BE49-F238E27FC236}">
              <a16:creationId xmlns:a16="http://schemas.microsoft.com/office/drawing/2014/main" id="{BC2E40D8-7331-4C26-980D-BCDA381E9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2188" y="194982"/>
          <a:ext cx="4525832" cy="2704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4" sqref="E14"/>
    </sheetView>
  </sheetViews>
  <sheetFormatPr defaultRowHeight="14.85" x14ac:dyDescent="0.35"/>
  <cols>
    <col min="1" max="1" width="9.453125" bestFit="1" customWidth="1"/>
    <col min="2" max="2" width="18.08984375" bestFit="1" customWidth="1"/>
    <col min="3" max="3" width="18.6328125" bestFit="1" customWidth="1"/>
    <col min="4" max="4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257</v>
      </c>
      <c r="D2" t="s">
        <v>5</v>
      </c>
    </row>
    <row r="3" spans="1:4" x14ac:dyDescent="0.35">
      <c r="A3">
        <v>1</v>
      </c>
      <c r="B3" t="s">
        <v>6</v>
      </c>
      <c r="C3">
        <v>257</v>
      </c>
      <c r="D3" t="s">
        <v>5</v>
      </c>
    </row>
    <row r="4" spans="1:4" x14ac:dyDescent="0.35">
      <c r="A4">
        <v>2</v>
      </c>
      <c r="B4" t="s">
        <v>7</v>
      </c>
      <c r="C4">
        <v>384</v>
      </c>
      <c r="D4" t="s">
        <v>5</v>
      </c>
    </row>
    <row r="5" spans="1:4" x14ac:dyDescent="0.35">
      <c r="A5">
        <v>3</v>
      </c>
      <c r="B5" t="s">
        <v>8</v>
      </c>
      <c r="C5">
        <v>186</v>
      </c>
      <c r="D5" t="s">
        <v>9</v>
      </c>
    </row>
    <row r="6" spans="1:4" x14ac:dyDescent="0.35">
      <c r="A6">
        <v>4</v>
      </c>
      <c r="B6" t="s">
        <v>10</v>
      </c>
      <c r="C6">
        <v>118</v>
      </c>
      <c r="D6" t="s">
        <v>9</v>
      </c>
    </row>
    <row r="7" spans="1:4" x14ac:dyDescent="0.35">
      <c r="A7">
        <v>5</v>
      </c>
      <c r="B7" t="s">
        <v>11</v>
      </c>
      <c r="C7">
        <v>169</v>
      </c>
      <c r="D7" t="s">
        <v>9</v>
      </c>
    </row>
    <row r="8" spans="1:4" x14ac:dyDescent="0.35">
      <c r="A8">
        <v>6</v>
      </c>
      <c r="B8" t="s">
        <v>12</v>
      </c>
      <c r="C8">
        <v>101</v>
      </c>
      <c r="D8" t="s">
        <v>9</v>
      </c>
    </row>
    <row r="9" spans="1:4" x14ac:dyDescent="0.35">
      <c r="A9">
        <v>7</v>
      </c>
      <c r="B9" t="s">
        <v>13</v>
      </c>
      <c r="C9">
        <v>203</v>
      </c>
      <c r="D9" t="s">
        <v>9</v>
      </c>
    </row>
    <row r="10" spans="1:4" x14ac:dyDescent="0.35">
      <c r="A10">
        <v>8</v>
      </c>
      <c r="B10" t="s">
        <v>14</v>
      </c>
      <c r="C10">
        <v>223</v>
      </c>
      <c r="D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2" sqref="D2"/>
    </sheetView>
  </sheetViews>
  <sheetFormatPr defaultRowHeight="14.85" x14ac:dyDescent="0.35"/>
  <cols>
    <col min="3" max="3" width="11.7265625" bestFit="1" customWidth="1"/>
  </cols>
  <sheetData>
    <row r="1" spans="1:3" x14ac:dyDescent="0.35">
      <c r="A1" t="s">
        <v>17</v>
      </c>
      <c r="B1" t="s">
        <v>16</v>
      </c>
      <c r="C1" t="s">
        <v>15</v>
      </c>
    </row>
    <row r="2" spans="1:3" x14ac:dyDescent="0.35">
      <c r="A2">
        <v>0</v>
      </c>
      <c r="B2">
        <v>4</v>
      </c>
      <c r="C2">
        <v>33</v>
      </c>
    </row>
    <row r="3" spans="1:3" x14ac:dyDescent="0.35">
      <c r="A3">
        <v>1</v>
      </c>
      <c r="B3">
        <v>4</v>
      </c>
      <c r="C3">
        <v>45</v>
      </c>
    </row>
    <row r="4" spans="1:3" x14ac:dyDescent="0.35">
      <c r="A4">
        <v>2</v>
      </c>
      <c r="B4">
        <v>3</v>
      </c>
      <c r="C4">
        <v>42</v>
      </c>
    </row>
    <row r="5" spans="1:3" x14ac:dyDescent="0.35">
      <c r="A5">
        <v>2</v>
      </c>
      <c r="B5">
        <v>6</v>
      </c>
      <c r="C5">
        <v>41</v>
      </c>
    </row>
    <row r="6" spans="1:3" x14ac:dyDescent="0.35">
      <c r="A6">
        <v>2</v>
      </c>
      <c r="B6">
        <v>7</v>
      </c>
      <c r="C6">
        <v>37</v>
      </c>
    </row>
    <row r="7" spans="1:3" x14ac:dyDescent="0.35">
      <c r="A7">
        <v>3</v>
      </c>
      <c r="B7">
        <v>6</v>
      </c>
      <c r="C7">
        <v>32</v>
      </c>
    </row>
    <row r="8" spans="1:3" x14ac:dyDescent="0.35">
      <c r="A8">
        <v>3</v>
      </c>
      <c r="B8">
        <v>7</v>
      </c>
      <c r="C8">
        <v>34</v>
      </c>
    </row>
    <row r="9" spans="1:3" x14ac:dyDescent="0.35">
      <c r="A9">
        <v>4</v>
      </c>
      <c r="B9">
        <v>3</v>
      </c>
      <c r="C9">
        <v>38</v>
      </c>
    </row>
    <row r="10" spans="1:3" x14ac:dyDescent="0.35">
      <c r="A10">
        <v>4</v>
      </c>
      <c r="B10">
        <v>5</v>
      </c>
      <c r="C10">
        <v>35</v>
      </c>
    </row>
    <row r="11" spans="1:3" x14ac:dyDescent="0.35">
      <c r="A11">
        <v>4</v>
      </c>
      <c r="B11">
        <v>7</v>
      </c>
      <c r="C11">
        <v>28</v>
      </c>
    </row>
    <row r="12" spans="1:3" x14ac:dyDescent="0.35">
      <c r="A12">
        <v>4</v>
      </c>
      <c r="B12">
        <v>8</v>
      </c>
      <c r="C12">
        <v>48</v>
      </c>
    </row>
    <row r="13" spans="1:3" x14ac:dyDescent="0.35">
      <c r="A13">
        <v>5</v>
      </c>
      <c r="B13">
        <v>8</v>
      </c>
      <c r="C13">
        <v>26</v>
      </c>
    </row>
    <row r="14" spans="1:3" x14ac:dyDescent="0.35">
      <c r="A14">
        <v>6</v>
      </c>
      <c r="B14">
        <v>3</v>
      </c>
      <c r="C14">
        <v>32</v>
      </c>
    </row>
    <row r="15" spans="1:3" x14ac:dyDescent="0.35">
      <c r="A15">
        <v>7</v>
      </c>
      <c r="B15">
        <v>5</v>
      </c>
      <c r="C15">
        <v>44</v>
      </c>
    </row>
    <row r="16" spans="1:3" x14ac:dyDescent="0.35">
      <c r="A16">
        <v>8</v>
      </c>
      <c r="B16">
        <v>6</v>
      </c>
      <c r="C16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94" workbookViewId="0">
      <selection activeCell="B1" sqref="B1"/>
    </sheetView>
  </sheetViews>
  <sheetFormatPr defaultRowHeight="14.85" x14ac:dyDescent="0.35"/>
  <cols>
    <col min="1" max="1" width="2.08984375" customWidth="1"/>
    <col min="3" max="3" width="2.08984375" customWidth="1"/>
    <col min="4" max="4" width="18.08984375" bestFit="1" customWidth="1"/>
    <col min="5" max="5" width="2.08984375" customWidth="1"/>
    <col min="6" max="6" width="17.26953125" bestFit="1" customWidth="1"/>
    <col min="9" max="9" width="2.08984375" customWidth="1"/>
    <col min="10" max="10" width="18.08984375" bestFit="1" customWidth="1"/>
    <col min="14" max="14" width="13.81640625" bestFit="1" customWidth="1"/>
  </cols>
  <sheetData>
    <row r="1" spans="2:14" ht="15.35" thickBot="1" x14ac:dyDescent="0.4"/>
    <row r="2" spans="2:14" ht="15.35" thickBot="1" x14ac:dyDescent="0.4">
      <c r="F2" s="4" t="s">
        <v>27</v>
      </c>
      <c r="G2" s="4"/>
      <c r="H2" s="4"/>
      <c r="I2" s="4"/>
      <c r="J2" s="10">
        <f>SUMPRODUCT(B6:B20,G6:G20)</f>
        <v>50279</v>
      </c>
      <c r="K2" s="11"/>
    </row>
    <row r="4" spans="2:14" ht="15.35" thickBot="1" x14ac:dyDescent="0.4"/>
    <row r="5" spans="2:14" ht="15.35" thickBot="1" x14ac:dyDescent="0.4">
      <c r="B5" s="5" t="s">
        <v>26</v>
      </c>
      <c r="C5" s="6" t="s">
        <v>25</v>
      </c>
      <c r="D5" s="6"/>
      <c r="E5" s="6" t="s">
        <v>24</v>
      </c>
      <c r="F5" s="6"/>
      <c r="G5" s="7" t="s">
        <v>23</v>
      </c>
      <c r="I5" s="8" t="s">
        <v>22</v>
      </c>
      <c r="J5" s="6"/>
      <c r="K5" s="9" t="s">
        <v>21</v>
      </c>
      <c r="L5" s="9" t="s">
        <v>20</v>
      </c>
      <c r="M5" s="9" t="s">
        <v>19</v>
      </c>
      <c r="N5" s="7" t="s">
        <v>18</v>
      </c>
    </row>
    <row r="6" spans="2:14" x14ac:dyDescent="0.35">
      <c r="B6" s="2">
        <v>257</v>
      </c>
      <c r="C6">
        <v>0</v>
      </c>
      <c r="D6" t="s">
        <v>4</v>
      </c>
      <c r="E6">
        <v>4</v>
      </c>
      <c r="F6" t="s">
        <v>10</v>
      </c>
      <c r="G6" s="1">
        <v>33</v>
      </c>
      <c r="I6" s="3">
        <v>0</v>
      </c>
      <c r="J6" t="s">
        <v>4</v>
      </c>
      <c r="K6">
        <f>SUMIF($E$6:$E$20,I6,$B$6:$B$20)</f>
        <v>0</v>
      </c>
      <c r="L6">
        <f>SUMIF($C$6:$C$20,I6,$B$6:$B$20)</f>
        <v>257</v>
      </c>
      <c r="M6">
        <f>K6-L6</f>
        <v>-257</v>
      </c>
      <c r="N6">
        <v>-257</v>
      </c>
    </row>
    <row r="7" spans="2:14" x14ac:dyDescent="0.35">
      <c r="B7" s="2">
        <v>257</v>
      </c>
      <c r="C7">
        <v>1</v>
      </c>
      <c r="D7" t="s">
        <v>6</v>
      </c>
      <c r="E7">
        <v>4</v>
      </c>
      <c r="F7" t="s">
        <v>10</v>
      </c>
      <c r="G7" s="1">
        <v>45</v>
      </c>
      <c r="I7" s="3">
        <v>1</v>
      </c>
      <c r="J7" t="s">
        <v>6</v>
      </c>
      <c r="K7">
        <f t="shared" ref="K7:K14" si="0">SUMIF($E$6:$E$20,I7,$B$6:$B$20)</f>
        <v>0</v>
      </c>
      <c r="L7">
        <f t="shared" ref="L7:L13" si="1">SUMIF($C$6:$C$20,I7,$B$6:$B$20)</f>
        <v>257</v>
      </c>
      <c r="M7">
        <f>K7-L7</f>
        <v>-257</v>
      </c>
      <c r="N7">
        <v>-257</v>
      </c>
    </row>
    <row r="8" spans="2:14" x14ac:dyDescent="0.35">
      <c r="B8" s="2">
        <v>186</v>
      </c>
      <c r="C8">
        <v>2</v>
      </c>
      <c r="D8" t="s">
        <v>7</v>
      </c>
      <c r="E8">
        <v>3</v>
      </c>
      <c r="F8" t="s">
        <v>8</v>
      </c>
      <c r="G8" s="1">
        <v>42</v>
      </c>
      <c r="I8" s="3">
        <v>2</v>
      </c>
      <c r="J8" t="s">
        <v>7</v>
      </c>
      <c r="K8">
        <f t="shared" si="0"/>
        <v>0</v>
      </c>
      <c r="L8">
        <f t="shared" si="1"/>
        <v>384</v>
      </c>
      <c r="M8">
        <f>K8-L8</f>
        <v>-384</v>
      </c>
      <c r="N8">
        <v>-384</v>
      </c>
    </row>
    <row r="9" spans="2:14" x14ac:dyDescent="0.35">
      <c r="B9" s="2">
        <v>101</v>
      </c>
      <c r="C9">
        <v>2</v>
      </c>
      <c r="D9" t="s">
        <v>7</v>
      </c>
      <c r="E9">
        <v>6</v>
      </c>
      <c r="F9" t="s">
        <v>12</v>
      </c>
      <c r="G9" s="1">
        <v>41</v>
      </c>
      <c r="I9" s="3">
        <v>3</v>
      </c>
      <c r="J9" t="s">
        <v>8</v>
      </c>
      <c r="K9">
        <f t="shared" si="0"/>
        <v>186</v>
      </c>
      <c r="L9">
        <f t="shared" si="1"/>
        <v>0</v>
      </c>
      <c r="M9">
        <f>K9-L9</f>
        <v>186</v>
      </c>
      <c r="N9">
        <v>186</v>
      </c>
    </row>
    <row r="10" spans="2:14" x14ac:dyDescent="0.35">
      <c r="B10" s="2">
        <v>97</v>
      </c>
      <c r="C10">
        <v>2</v>
      </c>
      <c r="D10" t="s">
        <v>7</v>
      </c>
      <c r="E10">
        <v>7</v>
      </c>
      <c r="F10" t="s">
        <v>13</v>
      </c>
      <c r="G10" s="1">
        <v>37</v>
      </c>
      <c r="I10" s="3">
        <v>4</v>
      </c>
      <c r="J10" t="s">
        <v>10</v>
      </c>
      <c r="K10">
        <f t="shared" si="0"/>
        <v>514</v>
      </c>
      <c r="L10">
        <f t="shared" si="1"/>
        <v>396</v>
      </c>
      <c r="M10">
        <f>K10-L10</f>
        <v>118</v>
      </c>
      <c r="N10">
        <v>118</v>
      </c>
    </row>
    <row r="11" spans="2:14" x14ac:dyDescent="0.35">
      <c r="B11" s="2">
        <v>0</v>
      </c>
      <c r="C11">
        <v>3</v>
      </c>
      <c r="D11" t="s">
        <v>8</v>
      </c>
      <c r="E11">
        <v>6</v>
      </c>
      <c r="F11" t="s">
        <v>12</v>
      </c>
      <c r="G11" s="1">
        <v>32</v>
      </c>
      <c r="I11" s="3">
        <v>5</v>
      </c>
      <c r="J11" t="s">
        <v>11</v>
      </c>
      <c r="K11">
        <f t="shared" si="0"/>
        <v>169</v>
      </c>
      <c r="L11">
        <f t="shared" si="1"/>
        <v>0</v>
      </c>
      <c r="M11">
        <f>K11-L11</f>
        <v>169</v>
      </c>
      <c r="N11">
        <v>169</v>
      </c>
    </row>
    <row r="12" spans="2:14" x14ac:dyDescent="0.35">
      <c r="B12" s="2">
        <v>0</v>
      </c>
      <c r="C12">
        <v>3</v>
      </c>
      <c r="D12" t="s">
        <v>8</v>
      </c>
      <c r="E12">
        <v>7</v>
      </c>
      <c r="F12" t="s">
        <v>13</v>
      </c>
      <c r="G12" s="1">
        <v>34</v>
      </c>
      <c r="I12" s="3">
        <v>6</v>
      </c>
      <c r="J12" t="s">
        <v>12</v>
      </c>
      <c r="K12">
        <f t="shared" si="0"/>
        <v>101</v>
      </c>
      <c r="L12">
        <f t="shared" si="1"/>
        <v>0</v>
      </c>
      <c r="M12">
        <f>K12-L12</f>
        <v>101</v>
      </c>
      <c r="N12">
        <v>101</v>
      </c>
    </row>
    <row r="13" spans="2:14" x14ac:dyDescent="0.35">
      <c r="B13" s="2">
        <v>0</v>
      </c>
      <c r="C13">
        <v>4</v>
      </c>
      <c r="D13" t="s">
        <v>10</v>
      </c>
      <c r="E13">
        <v>3</v>
      </c>
      <c r="F13" t="s">
        <v>8</v>
      </c>
      <c r="G13" s="1">
        <v>38</v>
      </c>
      <c r="I13" s="3">
        <v>7</v>
      </c>
      <c r="J13" t="s">
        <v>13</v>
      </c>
      <c r="K13">
        <f t="shared" si="0"/>
        <v>203</v>
      </c>
      <c r="L13">
        <f t="shared" si="1"/>
        <v>0</v>
      </c>
      <c r="M13">
        <f>K13-L13</f>
        <v>203</v>
      </c>
      <c r="N13">
        <v>203</v>
      </c>
    </row>
    <row r="14" spans="2:14" x14ac:dyDescent="0.35">
      <c r="B14" s="2">
        <v>169</v>
      </c>
      <c r="C14">
        <v>4</v>
      </c>
      <c r="D14" t="s">
        <v>10</v>
      </c>
      <c r="E14">
        <v>5</v>
      </c>
      <c r="F14" t="s">
        <v>11</v>
      </c>
      <c r="G14" s="1">
        <v>35</v>
      </c>
      <c r="I14" s="3">
        <v>8</v>
      </c>
      <c r="J14" t="s">
        <v>14</v>
      </c>
      <c r="K14">
        <f t="shared" si="0"/>
        <v>121</v>
      </c>
      <c r="L14">
        <f>SUMIF($C$6:$C$20,I14,$B$6:$B$20)</f>
        <v>0</v>
      </c>
      <c r="M14">
        <f>K14-L14</f>
        <v>121</v>
      </c>
      <c r="N14">
        <v>223</v>
      </c>
    </row>
    <row r="15" spans="2:14" x14ac:dyDescent="0.35">
      <c r="B15" s="2">
        <v>106</v>
      </c>
      <c r="C15">
        <v>4</v>
      </c>
      <c r="D15" t="s">
        <v>10</v>
      </c>
      <c r="E15">
        <v>7</v>
      </c>
      <c r="F15" t="s">
        <v>13</v>
      </c>
      <c r="G15" s="1">
        <v>28</v>
      </c>
    </row>
    <row r="16" spans="2:14" x14ac:dyDescent="0.35">
      <c r="B16" s="2">
        <v>121</v>
      </c>
      <c r="C16">
        <v>4</v>
      </c>
      <c r="D16" t="s">
        <v>10</v>
      </c>
      <c r="E16">
        <v>8</v>
      </c>
      <c r="F16" t="s">
        <v>14</v>
      </c>
      <c r="G16" s="1">
        <v>48</v>
      </c>
    </row>
    <row r="17" spans="2:7" x14ac:dyDescent="0.35">
      <c r="B17" s="2">
        <v>0</v>
      </c>
      <c r="C17">
        <v>5</v>
      </c>
      <c r="D17" t="s">
        <v>11</v>
      </c>
      <c r="E17">
        <v>8</v>
      </c>
      <c r="F17" t="s">
        <v>14</v>
      </c>
      <c r="G17" s="1">
        <v>26</v>
      </c>
    </row>
    <row r="18" spans="2:7" x14ac:dyDescent="0.35">
      <c r="B18" s="2">
        <v>0</v>
      </c>
      <c r="C18">
        <v>6</v>
      </c>
      <c r="D18" t="s">
        <v>12</v>
      </c>
      <c r="E18">
        <v>3</v>
      </c>
      <c r="F18" t="s">
        <v>8</v>
      </c>
      <c r="G18" s="1">
        <v>32</v>
      </c>
    </row>
    <row r="19" spans="2:7" x14ac:dyDescent="0.35">
      <c r="B19" s="2">
        <v>0</v>
      </c>
      <c r="C19">
        <v>7</v>
      </c>
      <c r="D19" t="s">
        <v>13</v>
      </c>
      <c r="E19">
        <v>5</v>
      </c>
      <c r="F19" t="s">
        <v>11</v>
      </c>
      <c r="G19" s="1">
        <v>44</v>
      </c>
    </row>
    <row r="20" spans="2:7" x14ac:dyDescent="0.35">
      <c r="B20" s="2">
        <v>0</v>
      </c>
      <c r="C20">
        <v>8</v>
      </c>
      <c r="D20" t="s">
        <v>14</v>
      </c>
      <c r="E20">
        <v>6</v>
      </c>
      <c r="F20" t="s">
        <v>12</v>
      </c>
      <c r="G20" s="1">
        <v>41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zoomScale="94" workbookViewId="0">
      <selection activeCell="J2" sqref="J2:K2"/>
    </sheetView>
  </sheetViews>
  <sheetFormatPr defaultRowHeight="14.85" x14ac:dyDescent="0.35"/>
  <cols>
    <col min="1" max="1" width="2.08984375" customWidth="1"/>
    <col min="3" max="3" width="2.08984375" customWidth="1"/>
    <col min="4" max="4" width="18.08984375" bestFit="1" customWidth="1"/>
    <col min="5" max="5" width="2.08984375" customWidth="1"/>
    <col min="6" max="6" width="17.26953125" bestFit="1" customWidth="1"/>
    <col min="9" max="9" width="2.08984375" customWidth="1"/>
    <col min="10" max="10" width="18.08984375" bestFit="1" customWidth="1"/>
    <col min="14" max="14" width="13.81640625" bestFit="1" customWidth="1"/>
  </cols>
  <sheetData>
    <row r="1" spans="2:14" ht="15.35" thickBot="1" x14ac:dyDescent="0.4"/>
    <row r="2" spans="2:14" ht="15.35" thickBot="1" x14ac:dyDescent="0.4">
      <c r="F2" s="4" t="s">
        <v>27</v>
      </c>
      <c r="G2" s="4"/>
      <c r="H2" s="4"/>
      <c r="I2" s="4"/>
      <c r="J2" s="10">
        <f>SUMPRODUCT(B6:B20,G6:G20)</f>
        <v>58385</v>
      </c>
      <c r="K2" s="11"/>
    </row>
    <row r="4" spans="2:14" ht="15.35" thickBot="1" x14ac:dyDescent="0.4"/>
    <row r="5" spans="2:14" ht="15.35" thickBot="1" x14ac:dyDescent="0.4">
      <c r="B5" s="5" t="s">
        <v>26</v>
      </c>
      <c r="C5" s="6" t="s">
        <v>25</v>
      </c>
      <c r="D5" s="6"/>
      <c r="E5" s="6" t="s">
        <v>24</v>
      </c>
      <c r="F5" s="6"/>
      <c r="G5" s="7" t="s">
        <v>23</v>
      </c>
      <c r="I5" s="8" t="s">
        <v>22</v>
      </c>
      <c r="J5" s="6"/>
      <c r="K5" s="9" t="s">
        <v>21</v>
      </c>
      <c r="L5" s="9" t="s">
        <v>20</v>
      </c>
      <c r="M5" s="9" t="s">
        <v>19</v>
      </c>
      <c r="N5" s="7" t="s">
        <v>18</v>
      </c>
    </row>
    <row r="6" spans="2:14" x14ac:dyDescent="0.35">
      <c r="B6" s="2">
        <v>372</v>
      </c>
      <c r="C6">
        <v>0</v>
      </c>
      <c r="D6" t="s">
        <v>4</v>
      </c>
      <c r="E6">
        <v>4</v>
      </c>
      <c r="F6" t="s">
        <v>10</v>
      </c>
      <c r="G6" s="1">
        <v>33</v>
      </c>
      <c r="I6" s="3">
        <v>0</v>
      </c>
      <c r="J6" t="s">
        <v>4</v>
      </c>
      <c r="K6">
        <f>SUMIF($E$6:$E$20,I6,$B$6:$B$20)</f>
        <v>0</v>
      </c>
      <c r="L6">
        <f>SUMIF($C$6:$C$20,I6,$B$6:$B$20)</f>
        <v>372</v>
      </c>
      <c r="M6">
        <f>K6-L6</f>
        <v>-372</v>
      </c>
      <c r="N6">
        <v>-372</v>
      </c>
    </row>
    <row r="7" spans="2:14" x14ac:dyDescent="0.35">
      <c r="B7" s="2">
        <v>244</v>
      </c>
      <c r="C7">
        <v>1</v>
      </c>
      <c r="D7" t="s">
        <v>6</v>
      </c>
      <c r="E7">
        <v>4</v>
      </c>
      <c r="F7" t="s">
        <v>10</v>
      </c>
      <c r="G7" s="1">
        <v>45</v>
      </c>
      <c r="I7" s="3">
        <v>1</v>
      </c>
      <c r="J7" t="s">
        <v>6</v>
      </c>
      <c r="K7">
        <f t="shared" ref="K7:K14" si="0">SUMIF($E$6:$E$20,I7,$B$6:$B$20)</f>
        <v>0</v>
      </c>
      <c r="L7">
        <f t="shared" ref="L7:L13" si="1">SUMIF($C$6:$C$20,I7,$B$6:$B$20)</f>
        <v>244</v>
      </c>
      <c r="M7">
        <f>K7-L7</f>
        <v>-244</v>
      </c>
      <c r="N7">
        <v>-257</v>
      </c>
    </row>
    <row r="8" spans="2:14" x14ac:dyDescent="0.35">
      <c r="B8" s="2">
        <v>186</v>
      </c>
      <c r="C8">
        <v>2</v>
      </c>
      <c r="D8" t="s">
        <v>7</v>
      </c>
      <c r="E8">
        <v>3</v>
      </c>
      <c r="F8" t="s">
        <v>8</v>
      </c>
      <c r="G8" s="1">
        <v>42</v>
      </c>
      <c r="I8" s="3">
        <v>2</v>
      </c>
      <c r="J8" t="s">
        <v>7</v>
      </c>
      <c r="K8">
        <f t="shared" si="0"/>
        <v>0</v>
      </c>
      <c r="L8">
        <f t="shared" si="1"/>
        <v>384</v>
      </c>
      <c r="M8">
        <f>K8-L8</f>
        <v>-384</v>
      </c>
      <c r="N8">
        <v>-384</v>
      </c>
    </row>
    <row r="9" spans="2:14" x14ac:dyDescent="0.35">
      <c r="B9" s="2">
        <v>101</v>
      </c>
      <c r="C9">
        <v>2</v>
      </c>
      <c r="D9" t="s">
        <v>7</v>
      </c>
      <c r="E9">
        <v>6</v>
      </c>
      <c r="F9" t="s">
        <v>12</v>
      </c>
      <c r="G9" s="1">
        <v>41</v>
      </c>
      <c r="I9" s="3">
        <v>3</v>
      </c>
      <c r="J9" t="s">
        <v>8</v>
      </c>
      <c r="K9">
        <f t="shared" si="0"/>
        <v>186</v>
      </c>
      <c r="L9">
        <f t="shared" si="1"/>
        <v>0</v>
      </c>
      <c r="M9">
        <f>K9-L9</f>
        <v>186</v>
      </c>
      <c r="N9">
        <v>186</v>
      </c>
    </row>
    <row r="10" spans="2:14" x14ac:dyDescent="0.35">
      <c r="B10" s="2">
        <v>97</v>
      </c>
      <c r="C10">
        <v>2</v>
      </c>
      <c r="D10" t="s">
        <v>7</v>
      </c>
      <c r="E10">
        <v>7</v>
      </c>
      <c r="F10" t="s">
        <v>13</v>
      </c>
      <c r="G10" s="1">
        <v>37</v>
      </c>
      <c r="I10" s="3">
        <v>4</v>
      </c>
      <c r="J10" t="s">
        <v>10</v>
      </c>
      <c r="K10">
        <f t="shared" si="0"/>
        <v>616</v>
      </c>
      <c r="L10">
        <f t="shared" si="1"/>
        <v>498</v>
      </c>
      <c r="M10">
        <f>K10-L10</f>
        <v>118</v>
      </c>
      <c r="N10">
        <v>118</v>
      </c>
    </row>
    <row r="11" spans="2:14" x14ac:dyDescent="0.35">
      <c r="B11" s="2">
        <v>0</v>
      </c>
      <c r="C11">
        <v>3</v>
      </c>
      <c r="D11" t="s">
        <v>8</v>
      </c>
      <c r="E11">
        <v>6</v>
      </c>
      <c r="F11" t="s">
        <v>12</v>
      </c>
      <c r="G11" s="1">
        <v>32</v>
      </c>
      <c r="I11" s="3">
        <v>5</v>
      </c>
      <c r="J11" t="s">
        <v>11</v>
      </c>
      <c r="K11">
        <f t="shared" si="0"/>
        <v>169</v>
      </c>
      <c r="L11">
        <f t="shared" si="1"/>
        <v>0</v>
      </c>
      <c r="M11">
        <f>K11-L11</f>
        <v>169</v>
      </c>
      <c r="N11">
        <v>169</v>
      </c>
    </row>
    <row r="12" spans="2:14" x14ac:dyDescent="0.35">
      <c r="B12" s="2">
        <v>0</v>
      </c>
      <c r="C12">
        <v>3</v>
      </c>
      <c r="D12" t="s">
        <v>8</v>
      </c>
      <c r="E12">
        <v>7</v>
      </c>
      <c r="F12" t="s">
        <v>13</v>
      </c>
      <c r="G12" s="1">
        <v>34</v>
      </c>
      <c r="I12" s="3">
        <v>6</v>
      </c>
      <c r="J12" t="s">
        <v>12</v>
      </c>
      <c r="K12">
        <f t="shared" si="0"/>
        <v>101</v>
      </c>
      <c r="L12">
        <f t="shared" si="1"/>
        <v>0</v>
      </c>
      <c r="M12">
        <f>K12-L12</f>
        <v>101</v>
      </c>
      <c r="N12">
        <v>101</v>
      </c>
    </row>
    <row r="13" spans="2:14" x14ac:dyDescent="0.35">
      <c r="B13" s="2">
        <v>0</v>
      </c>
      <c r="C13">
        <v>4</v>
      </c>
      <c r="D13" t="s">
        <v>10</v>
      </c>
      <c r="E13">
        <v>3</v>
      </c>
      <c r="F13" t="s">
        <v>8</v>
      </c>
      <c r="G13" s="1">
        <v>38</v>
      </c>
      <c r="I13" s="3">
        <v>7</v>
      </c>
      <c r="J13" t="s">
        <v>13</v>
      </c>
      <c r="K13">
        <f t="shared" si="0"/>
        <v>203</v>
      </c>
      <c r="L13">
        <f t="shared" si="1"/>
        <v>0</v>
      </c>
      <c r="M13">
        <f>K13-L13</f>
        <v>203</v>
      </c>
      <c r="N13">
        <v>203</v>
      </c>
    </row>
    <row r="14" spans="2:14" x14ac:dyDescent="0.35">
      <c r="B14" s="2">
        <v>169</v>
      </c>
      <c r="C14">
        <v>4</v>
      </c>
      <c r="D14" t="s">
        <v>10</v>
      </c>
      <c r="E14">
        <v>5</v>
      </c>
      <c r="F14" t="s">
        <v>11</v>
      </c>
      <c r="G14" s="1">
        <v>35</v>
      </c>
      <c r="I14" s="3">
        <v>8</v>
      </c>
      <c r="J14" t="s">
        <v>14</v>
      </c>
      <c r="K14">
        <f t="shared" si="0"/>
        <v>223</v>
      </c>
      <c r="L14">
        <f>SUMIF($C$6:$C$20,I14,$B$6:$B$20)</f>
        <v>0</v>
      </c>
      <c r="M14">
        <f>K14-L14</f>
        <v>223</v>
      </c>
      <c r="N14">
        <v>223</v>
      </c>
    </row>
    <row r="15" spans="2:14" x14ac:dyDescent="0.35">
      <c r="B15" s="2">
        <v>106</v>
      </c>
      <c r="C15">
        <v>4</v>
      </c>
      <c r="D15" t="s">
        <v>10</v>
      </c>
      <c r="E15">
        <v>7</v>
      </c>
      <c r="F15" t="s">
        <v>13</v>
      </c>
      <c r="G15" s="1">
        <v>28</v>
      </c>
    </row>
    <row r="16" spans="2:14" x14ac:dyDescent="0.35">
      <c r="B16" s="2">
        <v>223</v>
      </c>
      <c r="C16">
        <v>4</v>
      </c>
      <c r="D16" t="s">
        <v>10</v>
      </c>
      <c r="E16">
        <v>8</v>
      </c>
      <c r="F16" t="s">
        <v>14</v>
      </c>
      <c r="G16" s="1">
        <v>48</v>
      </c>
    </row>
    <row r="17" spans="2:7" x14ac:dyDescent="0.35">
      <c r="B17" s="2">
        <v>0</v>
      </c>
      <c r="C17">
        <v>5</v>
      </c>
      <c r="D17" t="s">
        <v>11</v>
      </c>
      <c r="E17">
        <v>8</v>
      </c>
      <c r="F17" t="s">
        <v>14</v>
      </c>
      <c r="G17" s="1">
        <v>26</v>
      </c>
    </row>
    <row r="18" spans="2:7" x14ac:dyDescent="0.35">
      <c r="B18" s="2">
        <v>0</v>
      </c>
      <c r="C18">
        <v>6</v>
      </c>
      <c r="D18" t="s">
        <v>12</v>
      </c>
      <c r="E18">
        <v>3</v>
      </c>
      <c r="F18" t="s">
        <v>8</v>
      </c>
      <c r="G18" s="1">
        <v>32</v>
      </c>
    </row>
    <row r="19" spans="2:7" x14ac:dyDescent="0.35">
      <c r="B19" s="2">
        <v>0</v>
      </c>
      <c r="C19">
        <v>7</v>
      </c>
      <c r="D19" t="s">
        <v>13</v>
      </c>
      <c r="E19">
        <v>5</v>
      </c>
      <c r="F19" t="s">
        <v>11</v>
      </c>
      <c r="G19" s="1">
        <v>44</v>
      </c>
    </row>
    <row r="20" spans="2:7" x14ac:dyDescent="0.35">
      <c r="B20" s="2">
        <v>0</v>
      </c>
      <c r="C20">
        <v>8</v>
      </c>
      <c r="D20" t="s">
        <v>14</v>
      </c>
      <c r="E20">
        <v>6</v>
      </c>
      <c r="F20" t="s">
        <v>12</v>
      </c>
      <c r="G20" s="1">
        <v>41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Jello_Module06_Locations</vt:lpstr>
      <vt:lpstr>Jello_Module06_Transportation_C</vt:lpstr>
      <vt:lpstr>Model</vt:lpstr>
      <vt:lpstr>Model with Stipulations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2025-03-19T22:44:59Z</dcterms:created>
  <dcterms:modified xsi:type="dcterms:W3CDTF">2025-03-20T01:09:07Z</dcterms:modified>
</cp:coreProperties>
</file>