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5A2BA1FA-4968-4285-8200-E0C836108F8E}" xr6:coauthVersionLast="47" xr6:coauthVersionMax="47" xr10:uidLastSave="{00000000-0000-0000-0000-000000000000}"/>
  <bookViews>
    <workbookView xWindow="-106" yWindow="-106" windowWidth="20541" windowHeight="10927" xr2:uid="{00000000-000D-0000-FFFF-FFFF00000000}"/>
  </bookViews>
  <sheets>
    <sheet name="RAW COPY" sheetId="5" r:id="rId1"/>
    <sheet name="Jello_Module03_Past_Demand_And_" sheetId="1" r:id="rId2"/>
    <sheet name="Jello_Module03_Constraints" sheetId="2" r:id="rId3"/>
    <sheet name="Production Planning Model" sheetId="6" r:id="rId4"/>
    <sheet name="Model with Stipulations" sheetId="8" r:id="rId5"/>
    <sheet name="Table+Graph" sheetId="3" r:id="rId6"/>
  </sheets>
  <definedNames>
    <definedName name="_xlnm._FilterDatabase" localSheetId="0" hidden="1">'RAW COPY'!$A$1:$E$97</definedName>
    <definedName name="solver_adj" localSheetId="4" hidden="1">'Model with Stipulations'!$D$5:$G$5</definedName>
    <definedName name="solver_adj" localSheetId="3" hidden="1">'Production Planning Model'!$D$5:$G$5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2</definedName>
    <definedName name="solver_eng" localSheetId="3" hidden="1">2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'Model with Stipulations'!$D$7:$G$7</definedName>
    <definedName name="solver_lhs1" localSheetId="3" hidden="1">'Production Planning Model'!$D$5:$G$5</definedName>
    <definedName name="solver_lhs2" localSheetId="4" hidden="1">'Model with Stipulations'!$D$7:$G$7</definedName>
    <definedName name="solver_lhs2" localSheetId="3" hidden="1">'Production Planning Model'!$D$7:$G$7</definedName>
    <definedName name="solver_lhs3" localSheetId="4" hidden="1">'Model with Stipulations'!$D$5:$G$5</definedName>
    <definedName name="solver_lhs3" localSheetId="3" hidden="1">'Production Planning Model'!$D$5:$G$5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1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2</definedName>
    <definedName name="solver_nwt" localSheetId="4" hidden="1">1</definedName>
    <definedName name="solver_nwt" localSheetId="3" hidden="1">1</definedName>
    <definedName name="solver_opt" localSheetId="4" hidden="1">'Model with Stipulations'!$D$24</definedName>
    <definedName name="solver_opt" localSheetId="3" hidden="1">'Production Planning Model'!$D$24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3</definedName>
    <definedName name="solver_rel1" localSheetId="3" hidden="1">1</definedName>
    <definedName name="solver_rel2" localSheetId="4" hidden="1">3</definedName>
    <definedName name="solver_rel2" localSheetId="3" hidden="1">3</definedName>
    <definedName name="solver_rel3" localSheetId="4" hidden="1">3</definedName>
    <definedName name="solver_rel3" localSheetId="3" hidden="1">3</definedName>
    <definedName name="solver_rhs1" localSheetId="4" hidden="1">'Model with Stipulations'!$D$12:$G$12</definedName>
    <definedName name="solver_rhs1" localSheetId="3" hidden="1">'Production Planning Model'!$D$10:$G$10</definedName>
    <definedName name="solver_rhs2" localSheetId="4" hidden="1">'Model with Stipulations'!$D$12:$G$12</definedName>
    <definedName name="solver_rhs2" localSheetId="3" hidden="1">'Production Planning Model'!$D$12:$G$12</definedName>
    <definedName name="solver_rhs3" localSheetId="4" hidden="1">0</definedName>
    <definedName name="solver_rhs3" localSheetId="3" hidden="1">0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2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8" l="1"/>
  <c r="F10" i="8"/>
  <c r="E10" i="8"/>
  <c r="D10" i="8"/>
  <c r="G6" i="8"/>
  <c r="F6" i="8"/>
  <c r="E6" i="8"/>
  <c r="D6" i="8"/>
  <c r="D7" i="8" s="1"/>
  <c r="D20" i="8" l="1"/>
  <c r="E4" i="8"/>
  <c r="D15" i="8"/>
  <c r="D21" i="8" s="1"/>
  <c r="G10" i="6"/>
  <c r="F10" i="6"/>
  <c r="E10" i="6"/>
  <c r="D10" i="6"/>
  <c r="G6" i="6"/>
  <c r="F6" i="6"/>
  <c r="E6" i="6"/>
  <c r="D6" i="6"/>
  <c r="D7" i="6" s="1"/>
  <c r="D20" i="6" s="1"/>
  <c r="E7" i="8" l="1"/>
  <c r="D15" i="6"/>
  <c r="D21" i="6" s="1"/>
  <c r="E4" i="6"/>
  <c r="E7" i="6"/>
  <c r="E20" i="6" s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13" i="3"/>
  <c r="E6" i="3"/>
  <c r="F6" i="3"/>
  <c r="F5" i="3"/>
  <c r="F4" i="3"/>
  <c r="F3" i="3"/>
  <c r="D6" i="3"/>
  <c r="D5" i="3"/>
  <c r="E5" i="3" s="1"/>
  <c r="D4" i="3"/>
  <c r="E4" i="3" s="1"/>
  <c r="D3" i="3"/>
  <c r="E3" i="3" s="1"/>
  <c r="F4" i="8" l="1"/>
  <c r="E20" i="8"/>
  <c r="E15" i="8"/>
  <c r="E21" i="8" s="1"/>
  <c r="F4" i="6"/>
  <c r="F7" i="6" s="1"/>
  <c r="F20" i="6" s="1"/>
  <c r="E15" i="6"/>
  <c r="E21" i="6" s="1"/>
  <c r="F7" i="8" l="1"/>
  <c r="F15" i="8" s="1"/>
  <c r="F21" i="8" s="1"/>
  <c r="F15" i="6"/>
  <c r="F21" i="6" s="1"/>
  <c r="G4" i="6"/>
  <c r="G7" i="6" s="1"/>
  <c r="G20" i="6" s="1"/>
  <c r="G4" i="8" l="1"/>
  <c r="F20" i="8"/>
  <c r="G15" i="6"/>
  <c r="G21" i="6" s="1"/>
  <c r="D24" i="6" s="1"/>
  <c r="G7" i="8" l="1"/>
  <c r="G20" i="8" s="1"/>
  <c r="G15" i="8" l="1"/>
  <c r="G21" i="8" s="1"/>
  <c r="D24" i="8" s="1"/>
</calcChain>
</file>

<file path=xl/sharedStrings.xml><?xml version="1.0" encoding="utf-8"?>
<sst xmlns="http://schemas.openxmlformats.org/spreadsheetml/2006/main" count="49" uniqueCount="28">
  <si>
    <t>year</t>
  </si>
  <si>
    <t>quarter</t>
  </si>
  <si>
    <t>capacity</t>
  </si>
  <si>
    <t>demand</t>
  </si>
  <si>
    <t>production_cost</t>
  </si>
  <si>
    <t>safety_stock_pct</t>
  </si>
  <si>
    <t>carry_cost</t>
  </si>
  <si>
    <t>starting_inventory</t>
  </si>
  <si>
    <t>Quarter</t>
  </si>
  <si>
    <t>Capacity</t>
  </si>
  <si>
    <t>Demand</t>
  </si>
  <si>
    <t>Production Cost</t>
  </si>
  <si>
    <t>Safety Stock</t>
  </si>
  <si>
    <t>Prod. Cost</t>
  </si>
  <si>
    <t>Unit Carrying Cost</t>
  </si>
  <si>
    <t>Unit Production Cost</t>
  </si>
  <si>
    <t>Average Inventory</t>
  </si>
  <si>
    <t>Maximum Inventory</t>
  </si>
  <si>
    <t>Minimum Inventory</t>
  </si>
  <si>
    <t>Maximum production</t>
  </si>
  <si>
    <t>Minimum Production</t>
  </si>
  <si>
    <t>Ending Inventory</t>
  </si>
  <si>
    <t>Units Demanded</t>
  </si>
  <si>
    <t>Units Produced</t>
  </si>
  <si>
    <t>Beginning Inventory</t>
  </si>
  <si>
    <t>Quarterly Production Cost</t>
  </si>
  <si>
    <t>Quarterly Carrying Cost</t>
  </si>
  <si>
    <t>Obj Function--&gt;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</si>
</sst>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33" borderId="12" xfId="0" applyFill="1" applyBorder="1"/>
    <xf numFmtId="164" fontId="0" fillId="0" borderId="16" xfId="1" applyNumberFormat="1" applyFont="1" applyBorder="1"/>
    <xf numFmtId="0" fontId="0" fillId="33" borderId="19" xfId="0" applyFill="1" applyBorder="1"/>
    <xf numFmtId="0" fontId="0" fillId="33" borderId="20" xfId="0" applyFill="1" applyBorder="1"/>
    <xf numFmtId="0" fontId="0" fillId="34" borderId="21" xfId="0" applyFill="1" applyBorder="1"/>
    <xf numFmtId="0" fontId="0" fillId="34" borderId="22" xfId="0" applyFill="1" applyBorder="1"/>
    <xf numFmtId="164" fontId="0" fillId="0" borderId="18" xfId="1" applyNumberFormat="1" applyFont="1" applyBorder="1"/>
    <xf numFmtId="164" fontId="0" fillId="0" borderId="19" xfId="1" applyNumberFormat="1" applyFont="1" applyBorder="1"/>
    <xf numFmtId="0" fontId="0" fillId="34" borderId="11" xfId="0" applyFill="1" applyBorder="1"/>
    <xf numFmtId="0" fontId="0" fillId="0" borderId="15" xfId="0" applyBorder="1"/>
    <xf numFmtId="0" fontId="14" fillId="35" borderId="12" xfId="0" applyFont="1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23" xfId="0" applyFill="1" applyBorder="1"/>
    <xf numFmtId="0" fontId="0" fillId="0" borderId="24" xfId="0" applyBorder="1"/>
    <xf numFmtId="0" fontId="0" fillId="0" borderId="25" xfId="0" applyBorder="1"/>
    <xf numFmtId="0" fontId="0" fillId="34" borderId="26" xfId="0" applyFill="1" applyBorder="1"/>
    <xf numFmtId="0" fontId="0" fillId="0" borderId="10" xfId="0" applyBorder="1"/>
    <xf numFmtId="0" fontId="0" fillId="0" borderId="27" xfId="0" applyBorder="1"/>
    <xf numFmtId="0" fontId="0" fillId="36" borderId="0" xfId="0" applyFill="1"/>
    <xf numFmtId="0" fontId="18" fillId="0" borderId="0" xfId="0" applyFont="1"/>
    <xf numFmtId="43" fontId="0" fillId="0" borderId="20" xfId="1" applyFont="1" applyBorder="1"/>
    <xf numFmtId="43" fontId="0" fillId="0" borderId="17" xfId="1" applyFont="1" applyBorder="1"/>
    <xf numFmtId="43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28" xfId="0" applyBorder="1"/>
    <xf numFmtId="0" fontId="0" fillId="0" borderId="0" xfId="0" applyBorder="1"/>
    <xf numFmtId="0" fontId="0" fillId="0" borderId="29" xfId="0" applyBorder="1"/>
    <xf numFmtId="164" fontId="0" fillId="0" borderId="28" xfId="1" applyNumberFormat="1" applyFont="1" applyBorder="1"/>
    <xf numFmtId="164" fontId="0" fillId="0" borderId="0" xfId="1" applyNumberFormat="1" applyFont="1" applyBorder="1"/>
    <xf numFmtId="164" fontId="0" fillId="0" borderId="29" xfId="1" applyNumberFormat="1" applyFont="1" applyBorder="1"/>
    <xf numFmtId="1" fontId="0" fillId="0" borderId="0" xfId="0" applyNumberFormat="1" applyBorder="1"/>
    <xf numFmtId="0" fontId="0" fillId="0" borderId="0" xfId="0" applyFill="1"/>
    <xf numFmtId="1" fontId="19" fillId="33" borderId="28" xfId="0" applyNumberFormat="1" applyFont="1" applyFill="1" applyBorder="1"/>
    <xf numFmtId="1" fontId="19" fillId="33" borderId="0" xfId="0" applyNumberFormat="1" applyFont="1" applyFill="1" applyBorder="1"/>
    <xf numFmtId="1" fontId="19" fillId="33" borderId="29" xfId="0" applyNumberFormat="1" applyFont="1" applyFill="1" applyBorder="1"/>
    <xf numFmtId="164" fontId="14" fillId="33" borderId="30" xfId="0" applyNumberFormat="1" applyFont="1" applyFill="1" applyBorder="1"/>
    <xf numFmtId="164" fontId="14" fillId="33" borderId="10" xfId="0" applyNumberFormat="1" applyFont="1" applyFill="1" applyBorder="1"/>
    <xf numFmtId="164" fontId="14" fillId="33" borderId="31" xfId="0" applyNumberFormat="1" applyFont="1" applyFill="1" applyBorder="1"/>
    <xf numFmtId="0" fontId="0" fillId="35" borderId="11" xfId="0" applyFill="1" applyBorder="1" applyAlignment="1">
      <alignment horizontal="center"/>
    </xf>
    <xf numFmtId="0" fontId="17" fillId="37" borderId="11" xfId="0" applyFont="1" applyFill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Averages of</a:t>
            </a:r>
            <a:r>
              <a:rPr lang="en-US" baseline="0"/>
              <a:t> Production Capacity, Demand, &amp; Production Costs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'Table+Graph'!$B$12</c:f>
              <c:strCache>
                <c:ptCount val="1"/>
                <c:pt idx="0">
                  <c:v>Capacity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'Table+Graph'!$A$13:$A$36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'Table+Graph'!$B$13:$B$36</c:f>
              <c:numCache>
                <c:formatCode>General</c:formatCode>
                <c:ptCount val="24"/>
                <c:pt idx="0">
                  <c:v>437.28499999999997</c:v>
                </c:pt>
                <c:pt idx="1">
                  <c:v>478.25</c:v>
                </c:pt>
                <c:pt idx="2">
                  <c:v>483.91750000000002</c:v>
                </c:pt>
                <c:pt idx="3">
                  <c:v>457.49750000000006</c:v>
                </c:pt>
                <c:pt idx="4">
                  <c:v>497.53499999999997</c:v>
                </c:pt>
                <c:pt idx="5">
                  <c:v>501.185</c:v>
                </c:pt>
                <c:pt idx="6">
                  <c:v>473.13249999999994</c:v>
                </c:pt>
                <c:pt idx="7">
                  <c:v>500.08750000000003</c:v>
                </c:pt>
                <c:pt idx="8">
                  <c:v>484.08749999999998</c:v>
                </c:pt>
                <c:pt idx="9">
                  <c:v>503.4975</c:v>
                </c:pt>
                <c:pt idx="10">
                  <c:v>493.61500000000001</c:v>
                </c:pt>
                <c:pt idx="11">
                  <c:v>535.46</c:v>
                </c:pt>
                <c:pt idx="12">
                  <c:v>540.77</c:v>
                </c:pt>
                <c:pt idx="13">
                  <c:v>558.23</c:v>
                </c:pt>
                <c:pt idx="14">
                  <c:v>507.17750000000001</c:v>
                </c:pt>
                <c:pt idx="15">
                  <c:v>540.13750000000005</c:v>
                </c:pt>
                <c:pt idx="16">
                  <c:v>571.08499999999992</c:v>
                </c:pt>
                <c:pt idx="17">
                  <c:v>578.70500000000004</c:v>
                </c:pt>
                <c:pt idx="18">
                  <c:v>526.29750000000001</c:v>
                </c:pt>
                <c:pt idx="19">
                  <c:v>560.6</c:v>
                </c:pt>
                <c:pt idx="20">
                  <c:v>533.78750000000002</c:v>
                </c:pt>
                <c:pt idx="21">
                  <c:v>552.94000000000005</c:v>
                </c:pt>
                <c:pt idx="22">
                  <c:v>648.42499999999995</c:v>
                </c:pt>
                <c:pt idx="23">
                  <c:v>588.29250000000002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7-4802-A471-3581CF17243E}"/>
            </c:ext>
          </c:extLst>
        </c:ser>
        <c:ser>
          <c:idx val="1"/>
          <c:order val="1"/>
          <c:tx>
            <c:strRef>
              <c:f>'Table+Graph'!$C$12</c:f>
              <c:strCache>
                <c:ptCount val="1"/>
                <c:pt idx="0">
                  <c:v>Demand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'Table+Graph'!$A$13:$A$36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'Table+Graph'!$C$13:$C$36</c:f>
              <c:numCache>
                <c:formatCode>General</c:formatCode>
                <c:ptCount val="24"/>
                <c:pt idx="0">
                  <c:v>636.06499999999994</c:v>
                </c:pt>
                <c:pt idx="1">
                  <c:v>572.70749999999998</c:v>
                </c:pt>
                <c:pt idx="2">
                  <c:v>585.77250000000004</c:v>
                </c:pt>
                <c:pt idx="3">
                  <c:v>533.79999999999995</c:v>
                </c:pt>
                <c:pt idx="4">
                  <c:v>535.73500000000001</c:v>
                </c:pt>
                <c:pt idx="5">
                  <c:v>655.98</c:v>
                </c:pt>
                <c:pt idx="6">
                  <c:v>578.5625</c:v>
                </c:pt>
                <c:pt idx="7">
                  <c:v>558.00250000000005</c:v>
                </c:pt>
                <c:pt idx="8">
                  <c:v>563.19000000000005</c:v>
                </c:pt>
                <c:pt idx="9">
                  <c:v>693.64</c:v>
                </c:pt>
                <c:pt idx="10">
                  <c:v>550.9325</c:v>
                </c:pt>
                <c:pt idx="11">
                  <c:v>601.71</c:v>
                </c:pt>
                <c:pt idx="12">
                  <c:v>599.35750000000007</c:v>
                </c:pt>
                <c:pt idx="13">
                  <c:v>612.37749999999994</c:v>
                </c:pt>
                <c:pt idx="14">
                  <c:v>629.21</c:v>
                </c:pt>
                <c:pt idx="15">
                  <c:v>462.50250000000005</c:v>
                </c:pt>
                <c:pt idx="16">
                  <c:v>631.07499999999993</c:v>
                </c:pt>
                <c:pt idx="17">
                  <c:v>458.83750000000003</c:v>
                </c:pt>
                <c:pt idx="18">
                  <c:v>582.91250000000002</c:v>
                </c:pt>
                <c:pt idx="19">
                  <c:v>548.99250000000006</c:v>
                </c:pt>
                <c:pt idx="20">
                  <c:v>486.11500000000001</c:v>
                </c:pt>
                <c:pt idx="21">
                  <c:v>528.90250000000003</c:v>
                </c:pt>
                <c:pt idx="22">
                  <c:v>525.12249999999995</c:v>
                </c:pt>
                <c:pt idx="23">
                  <c:v>410.5025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7-4802-A471-3581CF17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576568"/>
        <c:axId val="953577648"/>
      </c:barChart>
      <c:lineChart>
        <c:grouping val="standard"/>
        <c:varyColors val="0"/>
        <c:ser>
          <c:idx val="2"/>
          <c:order val="2"/>
          <c:tx>
            <c:strRef>
              <c:f>'Table+Graph'!$D$12</c:f>
              <c:strCache>
                <c:ptCount val="1"/>
                <c:pt idx="0">
                  <c:v>Prod. Cost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'Table+Graph'!$A$13:$A$36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'Table+Graph'!$D$13:$D$36</c:f>
              <c:numCache>
                <c:formatCode>General</c:formatCode>
                <c:ptCount val="24"/>
                <c:pt idx="0">
                  <c:v>55.75</c:v>
                </c:pt>
                <c:pt idx="1">
                  <c:v>53.132499999999993</c:v>
                </c:pt>
                <c:pt idx="2">
                  <c:v>50.284999999999997</c:v>
                </c:pt>
                <c:pt idx="3">
                  <c:v>47.292500000000004</c:v>
                </c:pt>
                <c:pt idx="4">
                  <c:v>52.385000000000005</c:v>
                </c:pt>
                <c:pt idx="5">
                  <c:v>51.825000000000003</c:v>
                </c:pt>
                <c:pt idx="6">
                  <c:v>52.3825</c:v>
                </c:pt>
                <c:pt idx="7">
                  <c:v>48.7575</c:v>
                </c:pt>
                <c:pt idx="8">
                  <c:v>51.745000000000005</c:v>
                </c:pt>
                <c:pt idx="9">
                  <c:v>51.162500000000001</c:v>
                </c:pt>
                <c:pt idx="10">
                  <c:v>48.127500000000005</c:v>
                </c:pt>
                <c:pt idx="11">
                  <c:v>45.459999999999994</c:v>
                </c:pt>
                <c:pt idx="12">
                  <c:v>46.785000000000004</c:v>
                </c:pt>
                <c:pt idx="13">
                  <c:v>48.662500000000001</c:v>
                </c:pt>
                <c:pt idx="14">
                  <c:v>52.077500000000001</c:v>
                </c:pt>
                <c:pt idx="15">
                  <c:v>47.954999999999998</c:v>
                </c:pt>
                <c:pt idx="16">
                  <c:v>44.010000000000005</c:v>
                </c:pt>
                <c:pt idx="17">
                  <c:v>54.557499999999997</c:v>
                </c:pt>
                <c:pt idx="18">
                  <c:v>48.384999999999998</c:v>
                </c:pt>
                <c:pt idx="19">
                  <c:v>50.212499999999999</c:v>
                </c:pt>
                <c:pt idx="20">
                  <c:v>49.094999999999999</c:v>
                </c:pt>
                <c:pt idx="21">
                  <c:v>50.137500000000003</c:v>
                </c:pt>
                <c:pt idx="22">
                  <c:v>52.225000000000001</c:v>
                </c:pt>
                <c:pt idx="23">
                  <c:v>53.650000000000006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7-4802-A471-3581CF17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343536"/>
        <c:axId val="1012344256"/>
      </c:lineChart>
      <c:catAx>
        <c:axId val="9535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77648"/>
        <c:crosses val="autoZero"/>
        <c:auto val="1"/>
        <c:lblAlgn val="ctr"/>
        <c:lblOffset val="100"/>
        <c:noMultiLvlLbl val="0"/>
      </c:catAx>
      <c:valAx>
        <c:axId val="9535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76568"/>
        <c:crosses val="autoZero"/>
        <c:crossBetween val="between"/>
      </c:valAx>
      <c:valAx>
        <c:axId val="10123442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43536"/>
        <c:crosses val="max"/>
        <c:crossBetween val="between"/>
      </c:valAx>
      <c:catAx>
        <c:axId val="10123435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123442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11</xdr:row>
      <xdr:rowOff>0</xdr:rowOff>
    </xdr:from>
    <xdr:to>
      <xdr:col>20</xdr:col>
      <xdr:colOff>14941</xdr:colOff>
      <xdr:row>33</xdr:row>
      <xdr:rowOff>14941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A657DF-3E14-4841-B51C-A63DD5E0F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workbookViewId="0">
      <selection activeCell="G4" sqref="G4"/>
    </sheetView>
  </sheetViews>
  <sheetFormatPr defaultRowHeight="14.85" x14ac:dyDescent="0.35"/>
  <cols>
    <col min="5" max="5" width="13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2000</v>
      </c>
      <c r="B2">
        <v>1</v>
      </c>
      <c r="C2">
        <v>456.32</v>
      </c>
      <c r="D2">
        <v>1019.55</v>
      </c>
      <c r="E2">
        <v>66.3</v>
      </c>
    </row>
    <row r="3" spans="1:5" x14ac:dyDescent="0.35">
      <c r="A3">
        <v>2000</v>
      </c>
      <c r="B3">
        <v>2</v>
      </c>
      <c r="C3">
        <v>407.51</v>
      </c>
      <c r="D3">
        <v>626.66999999999996</v>
      </c>
      <c r="E3">
        <v>44.12</v>
      </c>
    </row>
    <row r="4" spans="1:5" x14ac:dyDescent="0.35">
      <c r="A4">
        <v>2000</v>
      </c>
      <c r="B4">
        <v>3</v>
      </c>
      <c r="C4">
        <v>287.85000000000002</v>
      </c>
      <c r="D4">
        <v>529.91</v>
      </c>
      <c r="E4">
        <v>36.409999999999997</v>
      </c>
    </row>
    <row r="5" spans="1:5" x14ac:dyDescent="0.35">
      <c r="A5">
        <v>2000</v>
      </c>
      <c r="B5">
        <v>4</v>
      </c>
      <c r="C5">
        <v>597.46</v>
      </c>
      <c r="D5">
        <v>368.13</v>
      </c>
      <c r="E5">
        <v>76.17</v>
      </c>
    </row>
    <row r="6" spans="1:5" x14ac:dyDescent="0.35">
      <c r="A6">
        <v>2001</v>
      </c>
      <c r="B6">
        <v>1</v>
      </c>
      <c r="C6">
        <v>419.48</v>
      </c>
      <c r="D6">
        <v>947.33</v>
      </c>
      <c r="E6">
        <v>66.22</v>
      </c>
    </row>
    <row r="7" spans="1:5" x14ac:dyDescent="0.35">
      <c r="A7">
        <v>2001</v>
      </c>
      <c r="B7">
        <v>2</v>
      </c>
      <c r="C7">
        <v>539.63</v>
      </c>
      <c r="D7">
        <v>625.30999999999995</v>
      </c>
      <c r="E7">
        <v>38.32</v>
      </c>
    </row>
    <row r="8" spans="1:5" x14ac:dyDescent="0.35">
      <c r="A8">
        <v>2001</v>
      </c>
      <c r="B8">
        <v>3</v>
      </c>
      <c r="C8">
        <v>315.92</v>
      </c>
      <c r="D8">
        <v>328.79</v>
      </c>
      <c r="E8">
        <v>40.26</v>
      </c>
    </row>
    <row r="9" spans="1:5" x14ac:dyDescent="0.35">
      <c r="A9">
        <v>2001</v>
      </c>
      <c r="B9">
        <v>4</v>
      </c>
      <c r="C9">
        <v>637.97</v>
      </c>
      <c r="D9">
        <v>389.4</v>
      </c>
      <c r="E9">
        <v>67.73</v>
      </c>
    </row>
    <row r="10" spans="1:5" x14ac:dyDescent="0.35">
      <c r="A10">
        <v>2002</v>
      </c>
      <c r="B10">
        <v>1</v>
      </c>
      <c r="C10">
        <v>489.22</v>
      </c>
      <c r="D10">
        <v>684.82</v>
      </c>
      <c r="E10">
        <v>62.47</v>
      </c>
    </row>
    <row r="11" spans="1:5" x14ac:dyDescent="0.35">
      <c r="A11">
        <v>2002</v>
      </c>
      <c r="B11">
        <v>2</v>
      </c>
      <c r="C11">
        <v>376.57</v>
      </c>
      <c r="D11">
        <v>655.91</v>
      </c>
      <c r="E11">
        <v>40.51</v>
      </c>
    </row>
    <row r="12" spans="1:5" x14ac:dyDescent="0.35">
      <c r="A12">
        <v>2002</v>
      </c>
      <c r="B12">
        <v>3</v>
      </c>
      <c r="C12">
        <v>419.05</v>
      </c>
      <c r="D12">
        <v>573.66999999999996</v>
      </c>
      <c r="E12">
        <v>38.58</v>
      </c>
    </row>
    <row r="13" spans="1:5" x14ac:dyDescent="0.35">
      <c r="A13">
        <v>2002</v>
      </c>
      <c r="B13">
        <v>4</v>
      </c>
      <c r="C13">
        <v>650.83000000000004</v>
      </c>
      <c r="D13">
        <v>428.69</v>
      </c>
      <c r="E13">
        <v>59.58</v>
      </c>
    </row>
    <row r="14" spans="1:5" x14ac:dyDescent="0.35">
      <c r="A14">
        <v>2003</v>
      </c>
      <c r="B14">
        <v>1</v>
      </c>
      <c r="C14">
        <v>428.35</v>
      </c>
      <c r="D14">
        <v>389.82</v>
      </c>
      <c r="E14">
        <v>50.84</v>
      </c>
    </row>
    <row r="15" spans="1:5" x14ac:dyDescent="0.35">
      <c r="A15">
        <v>2003</v>
      </c>
      <c r="B15">
        <v>2</v>
      </c>
      <c r="C15">
        <v>428.55</v>
      </c>
      <c r="D15">
        <v>709.77</v>
      </c>
      <c r="E15">
        <v>39.97</v>
      </c>
    </row>
    <row r="16" spans="1:5" x14ac:dyDescent="0.35">
      <c r="A16">
        <v>2003</v>
      </c>
      <c r="B16">
        <v>3</v>
      </c>
      <c r="C16">
        <v>316.98</v>
      </c>
      <c r="D16">
        <v>534.42999999999995</v>
      </c>
      <c r="E16">
        <v>43.28</v>
      </c>
    </row>
    <row r="17" spans="1:5" x14ac:dyDescent="0.35">
      <c r="A17">
        <v>2003</v>
      </c>
      <c r="B17">
        <v>4</v>
      </c>
      <c r="C17">
        <v>656.11</v>
      </c>
      <c r="D17">
        <v>501.18</v>
      </c>
      <c r="E17">
        <v>55.08</v>
      </c>
    </row>
    <row r="18" spans="1:5" x14ac:dyDescent="0.35">
      <c r="A18">
        <v>2004</v>
      </c>
      <c r="B18">
        <v>1</v>
      </c>
      <c r="C18">
        <v>522.12</v>
      </c>
      <c r="D18">
        <v>729.1</v>
      </c>
      <c r="E18">
        <v>65.31</v>
      </c>
    </row>
    <row r="19" spans="1:5" x14ac:dyDescent="0.35">
      <c r="A19">
        <v>2004</v>
      </c>
      <c r="B19">
        <v>2</v>
      </c>
      <c r="C19">
        <v>488.81</v>
      </c>
      <c r="D19">
        <v>569.47</v>
      </c>
      <c r="E19">
        <v>42.71</v>
      </c>
    </row>
    <row r="20" spans="1:5" x14ac:dyDescent="0.35">
      <c r="A20">
        <v>2004</v>
      </c>
      <c r="B20">
        <v>3</v>
      </c>
      <c r="C20">
        <v>383.28</v>
      </c>
      <c r="D20">
        <v>449.39</v>
      </c>
      <c r="E20">
        <v>41.41</v>
      </c>
    </row>
    <row r="21" spans="1:5" x14ac:dyDescent="0.35">
      <c r="A21">
        <v>2004</v>
      </c>
      <c r="B21">
        <v>4</v>
      </c>
      <c r="C21">
        <v>595.92999999999995</v>
      </c>
      <c r="D21">
        <v>394.98</v>
      </c>
      <c r="E21">
        <v>60.11</v>
      </c>
    </row>
    <row r="22" spans="1:5" x14ac:dyDescent="0.35">
      <c r="A22">
        <v>2005</v>
      </c>
      <c r="B22">
        <v>1</v>
      </c>
      <c r="C22">
        <v>534.27</v>
      </c>
      <c r="D22">
        <v>778.6</v>
      </c>
      <c r="E22">
        <v>53.02</v>
      </c>
    </row>
    <row r="23" spans="1:5" x14ac:dyDescent="0.35">
      <c r="A23">
        <v>2005</v>
      </c>
      <c r="B23">
        <v>2</v>
      </c>
      <c r="C23">
        <v>467.87</v>
      </c>
      <c r="D23">
        <v>628.38</v>
      </c>
      <c r="E23">
        <v>46.39</v>
      </c>
    </row>
    <row r="24" spans="1:5" x14ac:dyDescent="0.35">
      <c r="A24">
        <v>2005</v>
      </c>
      <c r="B24">
        <v>3</v>
      </c>
      <c r="C24">
        <v>324.83999999999997</v>
      </c>
      <c r="D24">
        <v>502.22</v>
      </c>
      <c r="E24">
        <v>46.77</v>
      </c>
    </row>
    <row r="25" spans="1:5" x14ac:dyDescent="0.35">
      <c r="A25">
        <v>2005</v>
      </c>
      <c r="B25">
        <v>4</v>
      </c>
      <c r="C25">
        <v>677.76</v>
      </c>
      <c r="D25">
        <v>714.72</v>
      </c>
      <c r="E25">
        <v>61.12</v>
      </c>
    </row>
    <row r="26" spans="1:5" x14ac:dyDescent="0.35">
      <c r="A26">
        <v>2006</v>
      </c>
      <c r="B26">
        <v>1</v>
      </c>
      <c r="C26">
        <v>417.48</v>
      </c>
      <c r="D26">
        <v>584.07000000000005</v>
      </c>
      <c r="E26">
        <v>63.03</v>
      </c>
    </row>
    <row r="27" spans="1:5" x14ac:dyDescent="0.35">
      <c r="A27">
        <v>2006</v>
      </c>
      <c r="B27">
        <v>2</v>
      </c>
      <c r="C27">
        <v>494.76</v>
      </c>
      <c r="D27">
        <v>451.84</v>
      </c>
      <c r="E27">
        <v>46.78</v>
      </c>
    </row>
    <row r="28" spans="1:5" x14ac:dyDescent="0.35">
      <c r="A28">
        <v>2006</v>
      </c>
      <c r="B28">
        <v>3</v>
      </c>
      <c r="C28">
        <v>408.13</v>
      </c>
      <c r="D28">
        <v>774.2</v>
      </c>
      <c r="E28">
        <v>38.53</v>
      </c>
    </row>
    <row r="29" spans="1:5" x14ac:dyDescent="0.35">
      <c r="A29">
        <v>2006</v>
      </c>
      <c r="B29">
        <v>4</v>
      </c>
      <c r="C29">
        <v>572.16</v>
      </c>
      <c r="D29">
        <v>504.14</v>
      </c>
      <c r="E29">
        <v>61.19</v>
      </c>
    </row>
    <row r="30" spans="1:5" x14ac:dyDescent="0.35">
      <c r="A30">
        <v>2007</v>
      </c>
      <c r="B30">
        <v>1</v>
      </c>
      <c r="C30">
        <v>530.26</v>
      </c>
      <c r="D30">
        <v>641.19000000000005</v>
      </c>
      <c r="E30">
        <v>49.36</v>
      </c>
    </row>
    <row r="31" spans="1:5" x14ac:dyDescent="0.35">
      <c r="A31">
        <v>2007</v>
      </c>
      <c r="B31">
        <v>2</v>
      </c>
      <c r="C31">
        <v>497.49</v>
      </c>
      <c r="D31">
        <v>475.88</v>
      </c>
      <c r="E31">
        <v>44.23</v>
      </c>
    </row>
    <row r="32" spans="1:5" x14ac:dyDescent="0.35">
      <c r="A32">
        <v>2007</v>
      </c>
      <c r="B32">
        <v>3</v>
      </c>
      <c r="C32">
        <v>390.36</v>
      </c>
      <c r="D32">
        <v>639.95000000000005</v>
      </c>
      <c r="E32">
        <v>43.32</v>
      </c>
    </row>
    <row r="33" spans="1:5" x14ac:dyDescent="0.35">
      <c r="A33">
        <v>2007</v>
      </c>
      <c r="B33">
        <v>4</v>
      </c>
      <c r="C33">
        <v>582.24</v>
      </c>
      <c r="D33">
        <v>474.99</v>
      </c>
      <c r="E33">
        <v>58.12</v>
      </c>
    </row>
    <row r="34" spans="1:5" x14ac:dyDescent="0.35">
      <c r="A34">
        <v>2008</v>
      </c>
      <c r="B34">
        <v>1</v>
      </c>
      <c r="C34">
        <v>463.72</v>
      </c>
      <c r="D34">
        <v>721.14</v>
      </c>
      <c r="E34">
        <v>48.09</v>
      </c>
    </row>
    <row r="35" spans="1:5" x14ac:dyDescent="0.35">
      <c r="A35">
        <v>2008</v>
      </c>
      <c r="B35">
        <v>2</v>
      </c>
      <c r="C35">
        <v>549.27</v>
      </c>
      <c r="D35">
        <v>459.18</v>
      </c>
      <c r="E35">
        <v>53.02</v>
      </c>
    </row>
    <row r="36" spans="1:5" x14ac:dyDescent="0.35">
      <c r="A36">
        <v>2008</v>
      </c>
      <c r="B36">
        <v>3</v>
      </c>
      <c r="C36">
        <v>355.76</v>
      </c>
      <c r="D36">
        <v>680.45</v>
      </c>
      <c r="E36">
        <v>43</v>
      </c>
    </row>
    <row r="37" spans="1:5" x14ac:dyDescent="0.35">
      <c r="A37">
        <v>2008</v>
      </c>
      <c r="B37">
        <v>4</v>
      </c>
      <c r="C37">
        <v>567.6</v>
      </c>
      <c r="D37">
        <v>391.99</v>
      </c>
      <c r="E37">
        <v>62.87</v>
      </c>
    </row>
    <row r="38" spans="1:5" x14ac:dyDescent="0.35">
      <c r="A38">
        <v>2009</v>
      </c>
      <c r="B38">
        <v>1</v>
      </c>
      <c r="C38">
        <v>566.25</v>
      </c>
      <c r="D38">
        <v>849.63</v>
      </c>
      <c r="E38">
        <v>55.15</v>
      </c>
    </row>
    <row r="39" spans="1:5" x14ac:dyDescent="0.35">
      <c r="A39">
        <v>2009</v>
      </c>
      <c r="B39">
        <v>2</v>
      </c>
      <c r="C39">
        <v>544.83000000000004</v>
      </c>
      <c r="D39">
        <v>578.49</v>
      </c>
      <c r="E39">
        <v>51.38</v>
      </c>
    </row>
    <row r="40" spans="1:5" x14ac:dyDescent="0.35">
      <c r="A40">
        <v>2009</v>
      </c>
      <c r="B40">
        <v>3</v>
      </c>
      <c r="C40">
        <v>423.71</v>
      </c>
      <c r="D40">
        <v>713.77</v>
      </c>
      <c r="E40">
        <v>47.65</v>
      </c>
    </row>
    <row r="41" spans="1:5" x14ac:dyDescent="0.35">
      <c r="A41">
        <v>2009</v>
      </c>
      <c r="B41">
        <v>4</v>
      </c>
      <c r="C41">
        <v>479.2</v>
      </c>
      <c r="D41">
        <v>632.66999999999996</v>
      </c>
      <c r="E41">
        <v>50.47</v>
      </c>
    </row>
    <row r="42" spans="1:5" x14ac:dyDescent="0.35">
      <c r="A42">
        <v>2010</v>
      </c>
      <c r="B42">
        <v>1</v>
      </c>
      <c r="C42">
        <v>538.55999999999995</v>
      </c>
      <c r="D42">
        <v>694.58</v>
      </c>
      <c r="E42">
        <v>45.63</v>
      </c>
    </row>
    <row r="43" spans="1:5" x14ac:dyDescent="0.35">
      <c r="A43">
        <v>2010</v>
      </c>
      <c r="B43">
        <v>2</v>
      </c>
      <c r="C43">
        <v>521.5</v>
      </c>
      <c r="D43">
        <v>579.54</v>
      </c>
      <c r="E43">
        <v>47.72</v>
      </c>
    </row>
    <row r="44" spans="1:5" x14ac:dyDescent="0.35">
      <c r="A44">
        <v>2010</v>
      </c>
      <c r="B44">
        <v>3</v>
      </c>
      <c r="C44">
        <v>380.18</v>
      </c>
      <c r="D44">
        <v>616.24</v>
      </c>
      <c r="E44">
        <v>49.45</v>
      </c>
    </row>
    <row r="45" spans="1:5" x14ac:dyDescent="0.35">
      <c r="A45">
        <v>2010</v>
      </c>
      <c r="B45">
        <v>4</v>
      </c>
      <c r="C45">
        <v>534.22</v>
      </c>
      <c r="D45">
        <v>313.37</v>
      </c>
      <c r="E45">
        <v>49.71</v>
      </c>
    </row>
    <row r="46" spans="1:5" x14ac:dyDescent="0.35">
      <c r="A46">
        <v>2011</v>
      </c>
      <c r="B46">
        <v>1</v>
      </c>
      <c r="C46">
        <v>567.27</v>
      </c>
      <c r="D46">
        <v>961.33</v>
      </c>
      <c r="E46">
        <v>49.7</v>
      </c>
    </row>
    <row r="47" spans="1:5" x14ac:dyDescent="0.35">
      <c r="A47">
        <v>2011</v>
      </c>
      <c r="B47">
        <v>2</v>
      </c>
      <c r="C47">
        <v>560.33000000000004</v>
      </c>
      <c r="D47">
        <v>440.86</v>
      </c>
      <c r="E47">
        <v>40.340000000000003</v>
      </c>
    </row>
    <row r="48" spans="1:5" x14ac:dyDescent="0.35">
      <c r="A48">
        <v>2011</v>
      </c>
      <c r="B48">
        <v>3</v>
      </c>
      <c r="C48">
        <v>406.54</v>
      </c>
      <c r="D48">
        <v>578.91</v>
      </c>
      <c r="E48">
        <v>48.47</v>
      </c>
    </row>
    <row r="49" spans="1:5" x14ac:dyDescent="0.35">
      <c r="A49">
        <v>2011</v>
      </c>
      <c r="B49">
        <v>4</v>
      </c>
      <c r="C49">
        <v>607.70000000000005</v>
      </c>
      <c r="D49">
        <v>425.74</v>
      </c>
      <c r="E49">
        <v>43.33</v>
      </c>
    </row>
    <row r="50" spans="1:5" x14ac:dyDescent="0.35">
      <c r="A50">
        <v>2012</v>
      </c>
      <c r="B50">
        <v>1</v>
      </c>
      <c r="C50">
        <v>582.73</v>
      </c>
      <c r="D50">
        <v>711.73</v>
      </c>
      <c r="E50">
        <v>41.47</v>
      </c>
    </row>
    <row r="51" spans="1:5" x14ac:dyDescent="0.35">
      <c r="A51">
        <v>2012</v>
      </c>
      <c r="B51">
        <v>2</v>
      </c>
      <c r="C51">
        <v>659.12</v>
      </c>
      <c r="D51">
        <v>499.26</v>
      </c>
      <c r="E51">
        <v>47.49</v>
      </c>
    </row>
    <row r="52" spans="1:5" x14ac:dyDescent="0.35">
      <c r="A52">
        <v>2012</v>
      </c>
      <c r="B52">
        <v>3</v>
      </c>
      <c r="C52">
        <v>385.08</v>
      </c>
      <c r="D52">
        <v>756.94</v>
      </c>
      <c r="E52">
        <v>53.52</v>
      </c>
    </row>
    <row r="53" spans="1:5" x14ac:dyDescent="0.35">
      <c r="A53">
        <v>2012</v>
      </c>
      <c r="B53">
        <v>4</v>
      </c>
      <c r="C53">
        <v>536.15</v>
      </c>
      <c r="D53">
        <v>429.5</v>
      </c>
      <c r="E53">
        <v>44.66</v>
      </c>
    </row>
    <row r="54" spans="1:5" x14ac:dyDescent="0.35">
      <c r="A54">
        <v>2013</v>
      </c>
      <c r="B54">
        <v>1</v>
      </c>
      <c r="C54">
        <v>563.54999999999995</v>
      </c>
      <c r="D54">
        <v>394.22</v>
      </c>
      <c r="E54">
        <v>31.05</v>
      </c>
    </row>
    <row r="55" spans="1:5" x14ac:dyDescent="0.35">
      <c r="A55">
        <v>2013</v>
      </c>
      <c r="B55">
        <v>2</v>
      </c>
      <c r="C55">
        <v>638.23</v>
      </c>
      <c r="D55">
        <v>579.4</v>
      </c>
      <c r="E55">
        <v>58.78</v>
      </c>
    </row>
    <row r="56" spans="1:5" x14ac:dyDescent="0.35">
      <c r="A56">
        <v>2013</v>
      </c>
      <c r="B56">
        <v>3</v>
      </c>
      <c r="C56">
        <v>481.17</v>
      </c>
      <c r="D56">
        <v>1036.73</v>
      </c>
      <c r="E56">
        <v>46.8</v>
      </c>
    </row>
    <row r="57" spans="1:5" x14ac:dyDescent="0.35">
      <c r="A57">
        <v>2013</v>
      </c>
      <c r="B57">
        <v>4</v>
      </c>
      <c r="C57">
        <v>549.97</v>
      </c>
      <c r="D57">
        <v>439.16</v>
      </c>
      <c r="E57">
        <v>58.02</v>
      </c>
    </row>
    <row r="58" spans="1:5" x14ac:dyDescent="0.35">
      <c r="A58">
        <v>2014</v>
      </c>
      <c r="B58">
        <v>1</v>
      </c>
      <c r="C58">
        <v>530.51</v>
      </c>
      <c r="D58">
        <v>866.42</v>
      </c>
      <c r="E58">
        <v>45.35</v>
      </c>
    </row>
    <row r="59" spans="1:5" x14ac:dyDescent="0.35">
      <c r="A59">
        <v>2014</v>
      </c>
      <c r="B59">
        <v>2</v>
      </c>
      <c r="C59">
        <v>564.6</v>
      </c>
      <c r="D59">
        <v>526.29999999999995</v>
      </c>
      <c r="E59">
        <v>54.77</v>
      </c>
    </row>
    <row r="60" spans="1:5" x14ac:dyDescent="0.35">
      <c r="A60">
        <v>2014</v>
      </c>
      <c r="B60">
        <v>3</v>
      </c>
      <c r="C60">
        <v>440.33</v>
      </c>
      <c r="D60">
        <v>667.84</v>
      </c>
      <c r="E60">
        <v>66.900000000000006</v>
      </c>
    </row>
    <row r="61" spans="1:5" x14ac:dyDescent="0.35">
      <c r="A61">
        <v>2014</v>
      </c>
      <c r="B61">
        <v>4</v>
      </c>
      <c r="C61">
        <v>493.27</v>
      </c>
      <c r="D61">
        <v>456.28</v>
      </c>
      <c r="E61">
        <v>41.29</v>
      </c>
    </row>
    <row r="62" spans="1:5" x14ac:dyDescent="0.35">
      <c r="A62">
        <v>2015</v>
      </c>
      <c r="B62">
        <v>1</v>
      </c>
      <c r="C62">
        <v>554.65</v>
      </c>
      <c r="D62">
        <v>272.77</v>
      </c>
      <c r="E62">
        <v>43</v>
      </c>
    </row>
    <row r="63" spans="1:5" x14ac:dyDescent="0.35">
      <c r="A63">
        <v>2015</v>
      </c>
      <c r="B63">
        <v>2</v>
      </c>
      <c r="C63">
        <v>577.37</v>
      </c>
      <c r="D63">
        <v>452.98</v>
      </c>
      <c r="E63">
        <v>55.55</v>
      </c>
    </row>
    <row r="64" spans="1:5" x14ac:dyDescent="0.35">
      <c r="A64">
        <v>2015</v>
      </c>
      <c r="B64">
        <v>3</v>
      </c>
      <c r="C64">
        <v>500.63</v>
      </c>
      <c r="D64">
        <v>679.13</v>
      </c>
      <c r="E64">
        <v>47.82</v>
      </c>
    </row>
    <row r="65" spans="1:5" x14ac:dyDescent="0.35">
      <c r="A65">
        <v>2015</v>
      </c>
      <c r="B65">
        <v>4</v>
      </c>
      <c r="C65">
        <v>527.9</v>
      </c>
      <c r="D65">
        <v>445.13</v>
      </c>
      <c r="E65">
        <v>45.45</v>
      </c>
    </row>
    <row r="66" spans="1:5" x14ac:dyDescent="0.35">
      <c r="A66">
        <v>2016</v>
      </c>
      <c r="B66">
        <v>1</v>
      </c>
      <c r="C66">
        <v>636.35</v>
      </c>
      <c r="D66">
        <v>595.54999999999995</v>
      </c>
      <c r="E66">
        <v>36.96</v>
      </c>
    </row>
    <row r="67" spans="1:5" x14ac:dyDescent="0.35">
      <c r="A67">
        <v>2016</v>
      </c>
      <c r="B67">
        <v>2</v>
      </c>
      <c r="C67">
        <v>634.55999999999995</v>
      </c>
      <c r="D67">
        <v>495.11</v>
      </c>
      <c r="E67">
        <v>44.45</v>
      </c>
    </row>
    <row r="68" spans="1:5" x14ac:dyDescent="0.35">
      <c r="A68">
        <v>2016</v>
      </c>
      <c r="B68">
        <v>3</v>
      </c>
      <c r="C68">
        <v>506.1</v>
      </c>
      <c r="D68">
        <v>974.25</v>
      </c>
      <c r="E68">
        <v>57.14</v>
      </c>
    </row>
    <row r="69" spans="1:5" x14ac:dyDescent="0.35">
      <c r="A69">
        <v>2016</v>
      </c>
      <c r="B69">
        <v>4</v>
      </c>
      <c r="C69">
        <v>507.33</v>
      </c>
      <c r="D69">
        <v>459.39</v>
      </c>
      <c r="E69">
        <v>37.49</v>
      </c>
    </row>
    <row r="70" spans="1:5" x14ac:dyDescent="0.35">
      <c r="A70">
        <v>2017</v>
      </c>
      <c r="B70">
        <v>1</v>
      </c>
      <c r="C70">
        <v>733.7</v>
      </c>
      <c r="D70">
        <v>567.76</v>
      </c>
      <c r="E70">
        <v>49.07</v>
      </c>
    </row>
    <row r="71" spans="1:5" x14ac:dyDescent="0.35">
      <c r="A71">
        <v>2017</v>
      </c>
      <c r="B71">
        <v>2</v>
      </c>
      <c r="C71">
        <v>649.24</v>
      </c>
      <c r="D71">
        <v>118.97</v>
      </c>
      <c r="E71">
        <v>69.48</v>
      </c>
    </row>
    <row r="72" spans="1:5" x14ac:dyDescent="0.35">
      <c r="A72">
        <v>2017</v>
      </c>
      <c r="B72">
        <v>3</v>
      </c>
      <c r="C72">
        <v>437.8</v>
      </c>
      <c r="D72">
        <v>662.09</v>
      </c>
      <c r="E72">
        <v>57.7</v>
      </c>
    </row>
    <row r="73" spans="1:5" x14ac:dyDescent="0.35">
      <c r="A73">
        <v>2017</v>
      </c>
      <c r="B73">
        <v>4</v>
      </c>
      <c r="C73">
        <v>494.08</v>
      </c>
      <c r="D73">
        <v>486.53</v>
      </c>
      <c r="E73">
        <v>41.98</v>
      </c>
    </row>
    <row r="74" spans="1:5" x14ac:dyDescent="0.35">
      <c r="A74">
        <v>2018</v>
      </c>
      <c r="B74">
        <v>1</v>
      </c>
      <c r="C74">
        <v>688.44</v>
      </c>
      <c r="D74">
        <v>444.03</v>
      </c>
      <c r="E74">
        <v>38.11</v>
      </c>
    </row>
    <row r="75" spans="1:5" x14ac:dyDescent="0.35">
      <c r="A75">
        <v>2018</v>
      </c>
      <c r="B75">
        <v>2</v>
      </c>
      <c r="C75">
        <v>458.3</v>
      </c>
      <c r="D75">
        <v>390.86</v>
      </c>
      <c r="E75">
        <v>57.52</v>
      </c>
    </row>
    <row r="76" spans="1:5" x14ac:dyDescent="0.35">
      <c r="A76">
        <v>2018</v>
      </c>
      <c r="B76">
        <v>3</v>
      </c>
      <c r="C76">
        <v>543.98</v>
      </c>
      <c r="D76">
        <v>1234.1300000000001</v>
      </c>
      <c r="E76">
        <v>52.63</v>
      </c>
    </row>
    <row r="77" spans="1:5" x14ac:dyDescent="0.35">
      <c r="A77">
        <v>2018</v>
      </c>
      <c r="B77">
        <v>4</v>
      </c>
      <c r="C77">
        <v>414.47</v>
      </c>
      <c r="D77">
        <v>262.63</v>
      </c>
      <c r="E77">
        <v>45.28</v>
      </c>
    </row>
    <row r="78" spans="1:5" x14ac:dyDescent="0.35">
      <c r="A78">
        <v>2019</v>
      </c>
      <c r="B78">
        <v>1</v>
      </c>
      <c r="C78">
        <v>581.65</v>
      </c>
      <c r="D78">
        <v>607.29</v>
      </c>
      <c r="E78">
        <v>39.21</v>
      </c>
    </row>
    <row r="79" spans="1:5" x14ac:dyDescent="0.35">
      <c r="A79">
        <v>2019</v>
      </c>
      <c r="B79">
        <v>2</v>
      </c>
      <c r="C79">
        <v>645.74</v>
      </c>
      <c r="D79">
        <v>357.88</v>
      </c>
      <c r="E79">
        <v>63.97</v>
      </c>
    </row>
    <row r="80" spans="1:5" x14ac:dyDescent="0.35">
      <c r="A80">
        <v>2019</v>
      </c>
      <c r="B80">
        <v>3</v>
      </c>
      <c r="C80">
        <v>541.91999999999996</v>
      </c>
      <c r="D80">
        <v>890.21</v>
      </c>
      <c r="E80">
        <v>57.01</v>
      </c>
    </row>
    <row r="81" spans="1:5" x14ac:dyDescent="0.35">
      <c r="A81">
        <v>2019</v>
      </c>
      <c r="B81">
        <v>4</v>
      </c>
      <c r="C81">
        <v>473.09</v>
      </c>
      <c r="D81">
        <v>340.59</v>
      </c>
      <c r="E81">
        <v>40.659999999999997</v>
      </c>
    </row>
    <row r="82" spans="1:5" x14ac:dyDescent="0.35">
      <c r="A82">
        <v>2020</v>
      </c>
      <c r="B82">
        <v>1</v>
      </c>
      <c r="C82">
        <v>645.15</v>
      </c>
      <c r="D82">
        <v>566.17999999999995</v>
      </c>
      <c r="E82">
        <v>29.42</v>
      </c>
    </row>
    <row r="83" spans="1:5" x14ac:dyDescent="0.35">
      <c r="A83">
        <v>2020</v>
      </c>
      <c r="B83">
        <v>2</v>
      </c>
      <c r="C83">
        <v>598.47</v>
      </c>
      <c r="D83">
        <v>409.03</v>
      </c>
      <c r="E83">
        <v>64.17</v>
      </c>
    </row>
    <row r="84" spans="1:5" x14ac:dyDescent="0.35">
      <c r="A84">
        <v>2020</v>
      </c>
      <c r="B84">
        <v>3</v>
      </c>
      <c r="C84">
        <v>455.63</v>
      </c>
      <c r="D84">
        <v>574.38</v>
      </c>
      <c r="E84">
        <v>57.72</v>
      </c>
    </row>
    <row r="85" spans="1:5" x14ac:dyDescent="0.35">
      <c r="A85">
        <v>2020</v>
      </c>
      <c r="B85">
        <v>4</v>
      </c>
      <c r="C85">
        <v>435.9</v>
      </c>
      <c r="D85">
        <v>394.87</v>
      </c>
      <c r="E85">
        <v>45.07</v>
      </c>
    </row>
    <row r="86" spans="1:5" x14ac:dyDescent="0.35">
      <c r="A86">
        <v>2021</v>
      </c>
      <c r="B86">
        <v>1</v>
      </c>
      <c r="C86">
        <v>670.99</v>
      </c>
      <c r="D86">
        <v>628.47</v>
      </c>
      <c r="E86">
        <v>42.45</v>
      </c>
    </row>
    <row r="87" spans="1:5" x14ac:dyDescent="0.35">
      <c r="A87">
        <v>2021</v>
      </c>
      <c r="B87">
        <v>2</v>
      </c>
      <c r="C87">
        <v>732.66</v>
      </c>
      <c r="D87">
        <v>472.21</v>
      </c>
      <c r="E87">
        <v>55.54</v>
      </c>
    </row>
    <row r="88" spans="1:5" x14ac:dyDescent="0.35">
      <c r="A88">
        <v>2021</v>
      </c>
      <c r="B88">
        <v>3</v>
      </c>
      <c r="C88">
        <v>488.94</v>
      </c>
      <c r="D88">
        <v>728.97</v>
      </c>
      <c r="E88">
        <v>61.8</v>
      </c>
    </row>
    <row r="89" spans="1:5" x14ac:dyDescent="0.35">
      <c r="A89">
        <v>2021</v>
      </c>
      <c r="B89">
        <v>4</v>
      </c>
      <c r="C89">
        <v>319.17</v>
      </c>
      <c r="D89">
        <v>285.95999999999998</v>
      </c>
      <c r="E89">
        <v>40.76</v>
      </c>
    </row>
    <row r="90" spans="1:5" x14ac:dyDescent="0.35">
      <c r="A90">
        <v>2022</v>
      </c>
      <c r="B90">
        <v>1</v>
      </c>
      <c r="C90">
        <v>729.68</v>
      </c>
      <c r="D90">
        <v>738.79</v>
      </c>
      <c r="E90">
        <v>36.35</v>
      </c>
    </row>
    <row r="91" spans="1:5" x14ac:dyDescent="0.35">
      <c r="A91">
        <v>2022</v>
      </c>
      <c r="B91">
        <v>2</v>
      </c>
      <c r="C91">
        <v>808.5</v>
      </c>
      <c r="D91">
        <v>285.52</v>
      </c>
      <c r="E91">
        <v>70.2</v>
      </c>
    </row>
    <row r="92" spans="1:5" x14ac:dyDescent="0.35">
      <c r="A92">
        <v>2022</v>
      </c>
      <c r="B92">
        <v>3</v>
      </c>
      <c r="C92">
        <v>610.25</v>
      </c>
      <c r="D92">
        <v>563.53</v>
      </c>
      <c r="E92">
        <v>63.1</v>
      </c>
    </row>
    <row r="93" spans="1:5" x14ac:dyDescent="0.35">
      <c r="A93">
        <v>2022</v>
      </c>
      <c r="B93">
        <v>4</v>
      </c>
      <c r="C93">
        <v>445.27</v>
      </c>
      <c r="D93">
        <v>512.65</v>
      </c>
      <c r="E93">
        <v>39.25</v>
      </c>
    </row>
    <row r="94" spans="1:5" x14ac:dyDescent="0.35">
      <c r="A94">
        <v>2023</v>
      </c>
      <c r="B94">
        <v>1</v>
      </c>
      <c r="C94">
        <v>709.3</v>
      </c>
      <c r="D94">
        <v>421.63</v>
      </c>
      <c r="E94">
        <v>39.65</v>
      </c>
    </row>
    <row r="95" spans="1:5" x14ac:dyDescent="0.35">
      <c r="A95">
        <v>2023</v>
      </c>
      <c r="B95">
        <v>2</v>
      </c>
      <c r="C95">
        <v>668.09</v>
      </c>
      <c r="D95">
        <v>251.19</v>
      </c>
      <c r="E95">
        <v>72.5</v>
      </c>
    </row>
    <row r="96" spans="1:5" x14ac:dyDescent="0.35">
      <c r="A96">
        <v>2023</v>
      </c>
      <c r="B96">
        <v>3</v>
      </c>
      <c r="C96">
        <v>563.57000000000005</v>
      </c>
      <c r="D96">
        <v>581.87</v>
      </c>
      <c r="E96">
        <v>65.53</v>
      </c>
    </row>
    <row r="97" spans="1:5" x14ac:dyDescent="0.35">
      <c r="A97">
        <v>2023</v>
      </c>
      <c r="B97">
        <v>4</v>
      </c>
      <c r="C97">
        <v>412.21</v>
      </c>
      <c r="D97">
        <v>387.32</v>
      </c>
      <c r="E97">
        <v>36.92</v>
      </c>
    </row>
  </sheetData>
  <autoFilter ref="A1:E9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"/>
  <sheetViews>
    <sheetView workbookViewId="0">
      <selection activeCell="F1" sqref="F1"/>
    </sheetView>
  </sheetViews>
  <sheetFormatPr defaultRowHeight="14.85" x14ac:dyDescent="0.35"/>
  <cols>
    <col min="5" max="5" width="13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2000</v>
      </c>
      <c r="B2">
        <v>1</v>
      </c>
      <c r="C2">
        <v>456.32</v>
      </c>
      <c r="D2">
        <v>1019.55</v>
      </c>
      <c r="E2">
        <v>66.3</v>
      </c>
    </row>
    <row r="3" spans="1:5" x14ac:dyDescent="0.35">
      <c r="A3">
        <v>2000</v>
      </c>
      <c r="B3">
        <v>2</v>
      </c>
      <c r="C3">
        <v>407.51</v>
      </c>
      <c r="D3">
        <v>626.66999999999996</v>
      </c>
      <c r="E3">
        <v>44.12</v>
      </c>
    </row>
    <row r="4" spans="1:5" x14ac:dyDescent="0.35">
      <c r="A4">
        <v>2000</v>
      </c>
      <c r="B4">
        <v>3</v>
      </c>
      <c r="C4">
        <v>287.85000000000002</v>
      </c>
      <c r="D4">
        <v>529.91</v>
      </c>
      <c r="E4">
        <v>36.409999999999997</v>
      </c>
    </row>
    <row r="5" spans="1:5" x14ac:dyDescent="0.35">
      <c r="A5">
        <v>2000</v>
      </c>
      <c r="B5">
        <v>4</v>
      </c>
      <c r="C5">
        <v>597.46</v>
      </c>
      <c r="D5">
        <v>368.13</v>
      </c>
      <c r="E5">
        <v>76.17</v>
      </c>
    </row>
    <row r="6" spans="1:5" x14ac:dyDescent="0.35">
      <c r="A6">
        <v>2001</v>
      </c>
      <c r="B6">
        <v>1</v>
      </c>
      <c r="C6">
        <v>419.48</v>
      </c>
      <c r="D6">
        <v>947.33</v>
      </c>
      <c r="E6">
        <v>66.22</v>
      </c>
    </row>
    <row r="7" spans="1:5" x14ac:dyDescent="0.35">
      <c r="A7">
        <v>2001</v>
      </c>
      <c r="B7">
        <v>2</v>
      </c>
      <c r="C7">
        <v>539.63</v>
      </c>
      <c r="D7">
        <v>625.30999999999995</v>
      </c>
      <c r="E7">
        <v>38.32</v>
      </c>
    </row>
    <row r="8" spans="1:5" x14ac:dyDescent="0.35">
      <c r="A8">
        <v>2001</v>
      </c>
      <c r="B8">
        <v>3</v>
      </c>
      <c r="C8">
        <v>315.92</v>
      </c>
      <c r="D8">
        <v>328.79</v>
      </c>
      <c r="E8">
        <v>40.26</v>
      </c>
    </row>
    <row r="9" spans="1:5" x14ac:dyDescent="0.35">
      <c r="A9">
        <v>2001</v>
      </c>
      <c r="B9">
        <v>4</v>
      </c>
      <c r="C9">
        <v>637.97</v>
      </c>
      <c r="D9">
        <v>389.4</v>
      </c>
      <c r="E9">
        <v>67.73</v>
      </c>
    </row>
    <row r="10" spans="1:5" x14ac:dyDescent="0.35">
      <c r="A10">
        <v>2002</v>
      </c>
      <c r="B10">
        <v>1</v>
      </c>
      <c r="C10">
        <v>489.22</v>
      </c>
      <c r="D10">
        <v>684.82</v>
      </c>
      <c r="E10">
        <v>62.47</v>
      </c>
    </row>
    <row r="11" spans="1:5" x14ac:dyDescent="0.35">
      <c r="A11">
        <v>2002</v>
      </c>
      <c r="B11">
        <v>2</v>
      </c>
      <c r="C11">
        <v>376.57</v>
      </c>
      <c r="D11">
        <v>655.91</v>
      </c>
      <c r="E11">
        <v>40.51</v>
      </c>
    </row>
    <row r="12" spans="1:5" x14ac:dyDescent="0.35">
      <c r="A12">
        <v>2002</v>
      </c>
      <c r="B12">
        <v>3</v>
      </c>
      <c r="C12">
        <v>419.05</v>
      </c>
      <c r="D12">
        <v>573.66999999999996</v>
      </c>
      <c r="E12">
        <v>38.58</v>
      </c>
    </row>
    <row r="13" spans="1:5" x14ac:dyDescent="0.35">
      <c r="A13">
        <v>2002</v>
      </c>
      <c r="B13">
        <v>4</v>
      </c>
      <c r="C13">
        <v>650.83000000000004</v>
      </c>
      <c r="D13">
        <v>428.69</v>
      </c>
      <c r="E13">
        <v>59.58</v>
      </c>
    </row>
    <row r="14" spans="1:5" x14ac:dyDescent="0.35">
      <c r="A14">
        <v>2003</v>
      </c>
      <c r="B14">
        <v>1</v>
      </c>
      <c r="C14">
        <v>428.35</v>
      </c>
      <c r="D14">
        <v>389.82</v>
      </c>
      <c r="E14">
        <v>50.84</v>
      </c>
    </row>
    <row r="15" spans="1:5" x14ac:dyDescent="0.35">
      <c r="A15">
        <v>2003</v>
      </c>
      <c r="B15">
        <v>2</v>
      </c>
      <c r="C15">
        <v>428.55</v>
      </c>
      <c r="D15">
        <v>709.77</v>
      </c>
      <c r="E15">
        <v>39.97</v>
      </c>
    </row>
    <row r="16" spans="1:5" x14ac:dyDescent="0.35">
      <c r="A16">
        <v>2003</v>
      </c>
      <c r="B16">
        <v>3</v>
      </c>
      <c r="C16">
        <v>316.98</v>
      </c>
      <c r="D16">
        <v>534.42999999999995</v>
      </c>
      <c r="E16">
        <v>43.28</v>
      </c>
    </row>
    <row r="17" spans="1:5" x14ac:dyDescent="0.35">
      <c r="A17">
        <v>2003</v>
      </c>
      <c r="B17">
        <v>4</v>
      </c>
      <c r="C17">
        <v>656.11</v>
      </c>
      <c r="D17">
        <v>501.18</v>
      </c>
      <c r="E17">
        <v>55.08</v>
      </c>
    </row>
    <row r="18" spans="1:5" x14ac:dyDescent="0.35">
      <c r="A18">
        <v>2004</v>
      </c>
      <c r="B18">
        <v>1</v>
      </c>
      <c r="C18">
        <v>522.12</v>
      </c>
      <c r="D18">
        <v>729.1</v>
      </c>
      <c r="E18">
        <v>65.31</v>
      </c>
    </row>
    <row r="19" spans="1:5" x14ac:dyDescent="0.35">
      <c r="A19">
        <v>2004</v>
      </c>
      <c r="B19">
        <v>2</v>
      </c>
      <c r="C19">
        <v>488.81</v>
      </c>
      <c r="D19">
        <v>569.47</v>
      </c>
      <c r="E19">
        <v>42.71</v>
      </c>
    </row>
    <row r="20" spans="1:5" x14ac:dyDescent="0.35">
      <c r="A20">
        <v>2004</v>
      </c>
      <c r="B20">
        <v>3</v>
      </c>
      <c r="C20">
        <v>383.28</v>
      </c>
      <c r="D20">
        <v>449.39</v>
      </c>
      <c r="E20">
        <v>41.41</v>
      </c>
    </row>
    <row r="21" spans="1:5" x14ac:dyDescent="0.35">
      <c r="A21">
        <v>2004</v>
      </c>
      <c r="B21">
        <v>4</v>
      </c>
      <c r="C21">
        <v>595.92999999999995</v>
      </c>
      <c r="D21">
        <v>394.98</v>
      </c>
      <c r="E21">
        <v>60.11</v>
      </c>
    </row>
    <row r="22" spans="1:5" x14ac:dyDescent="0.35">
      <c r="A22">
        <v>2005</v>
      </c>
      <c r="B22">
        <v>1</v>
      </c>
      <c r="C22">
        <v>534.27</v>
      </c>
      <c r="D22">
        <v>778.6</v>
      </c>
      <c r="E22">
        <v>53.02</v>
      </c>
    </row>
    <row r="23" spans="1:5" x14ac:dyDescent="0.35">
      <c r="A23">
        <v>2005</v>
      </c>
      <c r="B23">
        <v>2</v>
      </c>
      <c r="C23">
        <v>467.87</v>
      </c>
      <c r="D23">
        <v>628.38</v>
      </c>
      <c r="E23">
        <v>46.39</v>
      </c>
    </row>
    <row r="24" spans="1:5" x14ac:dyDescent="0.35">
      <c r="A24">
        <v>2005</v>
      </c>
      <c r="B24">
        <v>3</v>
      </c>
      <c r="C24">
        <v>324.83999999999997</v>
      </c>
      <c r="D24">
        <v>502.22</v>
      </c>
      <c r="E24">
        <v>46.77</v>
      </c>
    </row>
    <row r="25" spans="1:5" x14ac:dyDescent="0.35">
      <c r="A25">
        <v>2005</v>
      </c>
      <c r="B25">
        <v>4</v>
      </c>
      <c r="C25">
        <v>677.76</v>
      </c>
      <c r="D25">
        <v>714.72</v>
      </c>
      <c r="E25">
        <v>61.12</v>
      </c>
    </row>
    <row r="26" spans="1:5" x14ac:dyDescent="0.35">
      <c r="A26">
        <v>2006</v>
      </c>
      <c r="B26">
        <v>1</v>
      </c>
      <c r="C26">
        <v>417.48</v>
      </c>
      <c r="D26">
        <v>584.07000000000005</v>
      </c>
      <c r="E26">
        <v>63.03</v>
      </c>
    </row>
    <row r="27" spans="1:5" x14ac:dyDescent="0.35">
      <c r="A27">
        <v>2006</v>
      </c>
      <c r="B27">
        <v>2</v>
      </c>
      <c r="C27">
        <v>494.76</v>
      </c>
      <c r="D27">
        <v>451.84</v>
      </c>
      <c r="E27">
        <v>46.78</v>
      </c>
    </row>
    <row r="28" spans="1:5" x14ac:dyDescent="0.35">
      <c r="A28">
        <v>2006</v>
      </c>
      <c r="B28">
        <v>3</v>
      </c>
      <c r="C28">
        <v>408.13</v>
      </c>
      <c r="D28">
        <v>774.2</v>
      </c>
      <c r="E28">
        <v>38.53</v>
      </c>
    </row>
    <row r="29" spans="1:5" x14ac:dyDescent="0.35">
      <c r="A29">
        <v>2006</v>
      </c>
      <c r="B29">
        <v>4</v>
      </c>
      <c r="C29">
        <v>572.16</v>
      </c>
      <c r="D29">
        <v>504.14</v>
      </c>
      <c r="E29">
        <v>61.19</v>
      </c>
    </row>
    <row r="30" spans="1:5" x14ac:dyDescent="0.35">
      <c r="A30">
        <v>2007</v>
      </c>
      <c r="B30">
        <v>1</v>
      </c>
      <c r="C30">
        <v>530.26</v>
      </c>
      <c r="D30">
        <v>641.19000000000005</v>
      </c>
      <c r="E30">
        <v>49.36</v>
      </c>
    </row>
    <row r="31" spans="1:5" x14ac:dyDescent="0.35">
      <c r="A31">
        <v>2007</v>
      </c>
      <c r="B31">
        <v>2</v>
      </c>
      <c r="C31">
        <v>497.49</v>
      </c>
      <c r="D31">
        <v>475.88</v>
      </c>
      <c r="E31">
        <v>44.23</v>
      </c>
    </row>
    <row r="32" spans="1:5" x14ac:dyDescent="0.35">
      <c r="A32">
        <v>2007</v>
      </c>
      <c r="B32">
        <v>3</v>
      </c>
      <c r="C32">
        <v>390.36</v>
      </c>
      <c r="D32">
        <v>639.95000000000005</v>
      </c>
      <c r="E32">
        <v>43.32</v>
      </c>
    </row>
    <row r="33" spans="1:5" x14ac:dyDescent="0.35">
      <c r="A33">
        <v>2007</v>
      </c>
      <c r="B33">
        <v>4</v>
      </c>
      <c r="C33">
        <v>582.24</v>
      </c>
      <c r="D33">
        <v>474.99</v>
      </c>
      <c r="E33">
        <v>58.12</v>
      </c>
    </row>
    <row r="34" spans="1:5" x14ac:dyDescent="0.35">
      <c r="A34">
        <v>2008</v>
      </c>
      <c r="B34">
        <v>1</v>
      </c>
      <c r="C34">
        <v>463.72</v>
      </c>
      <c r="D34">
        <v>721.14</v>
      </c>
      <c r="E34">
        <v>48.09</v>
      </c>
    </row>
    <row r="35" spans="1:5" x14ac:dyDescent="0.35">
      <c r="A35">
        <v>2008</v>
      </c>
      <c r="B35">
        <v>2</v>
      </c>
      <c r="C35">
        <v>549.27</v>
      </c>
      <c r="D35">
        <v>459.18</v>
      </c>
      <c r="E35">
        <v>53.02</v>
      </c>
    </row>
    <row r="36" spans="1:5" x14ac:dyDescent="0.35">
      <c r="A36">
        <v>2008</v>
      </c>
      <c r="B36">
        <v>3</v>
      </c>
      <c r="C36">
        <v>355.76</v>
      </c>
      <c r="D36">
        <v>680.45</v>
      </c>
      <c r="E36">
        <v>43</v>
      </c>
    </row>
    <row r="37" spans="1:5" x14ac:dyDescent="0.35">
      <c r="A37">
        <v>2008</v>
      </c>
      <c r="B37">
        <v>4</v>
      </c>
      <c r="C37">
        <v>567.6</v>
      </c>
      <c r="D37">
        <v>391.99</v>
      </c>
      <c r="E37">
        <v>62.87</v>
      </c>
    </row>
    <row r="38" spans="1:5" x14ac:dyDescent="0.35">
      <c r="A38">
        <v>2009</v>
      </c>
      <c r="B38">
        <v>1</v>
      </c>
      <c r="C38">
        <v>566.25</v>
      </c>
      <c r="D38">
        <v>849.63</v>
      </c>
      <c r="E38">
        <v>55.15</v>
      </c>
    </row>
    <row r="39" spans="1:5" x14ac:dyDescent="0.35">
      <c r="A39">
        <v>2009</v>
      </c>
      <c r="B39">
        <v>2</v>
      </c>
      <c r="C39">
        <v>544.83000000000004</v>
      </c>
      <c r="D39">
        <v>578.49</v>
      </c>
      <c r="E39">
        <v>51.38</v>
      </c>
    </row>
    <row r="40" spans="1:5" x14ac:dyDescent="0.35">
      <c r="A40">
        <v>2009</v>
      </c>
      <c r="B40">
        <v>3</v>
      </c>
      <c r="C40">
        <v>423.71</v>
      </c>
      <c r="D40">
        <v>713.77</v>
      </c>
      <c r="E40">
        <v>47.65</v>
      </c>
    </row>
    <row r="41" spans="1:5" x14ac:dyDescent="0.35">
      <c r="A41">
        <v>2009</v>
      </c>
      <c r="B41">
        <v>4</v>
      </c>
      <c r="C41">
        <v>479.2</v>
      </c>
      <c r="D41">
        <v>632.66999999999996</v>
      </c>
      <c r="E41">
        <v>50.47</v>
      </c>
    </row>
    <row r="42" spans="1:5" x14ac:dyDescent="0.35">
      <c r="A42">
        <v>2010</v>
      </c>
      <c r="B42">
        <v>1</v>
      </c>
      <c r="C42">
        <v>538.55999999999995</v>
      </c>
      <c r="D42">
        <v>694.58</v>
      </c>
      <c r="E42">
        <v>45.63</v>
      </c>
    </row>
    <row r="43" spans="1:5" x14ac:dyDescent="0.35">
      <c r="A43">
        <v>2010</v>
      </c>
      <c r="B43">
        <v>2</v>
      </c>
      <c r="C43">
        <v>521.5</v>
      </c>
      <c r="D43">
        <v>579.54</v>
      </c>
      <c r="E43">
        <v>47.72</v>
      </c>
    </row>
    <row r="44" spans="1:5" x14ac:dyDescent="0.35">
      <c r="A44">
        <v>2010</v>
      </c>
      <c r="B44">
        <v>3</v>
      </c>
      <c r="C44">
        <v>380.18</v>
      </c>
      <c r="D44">
        <v>616.24</v>
      </c>
      <c r="E44">
        <v>49.45</v>
      </c>
    </row>
    <row r="45" spans="1:5" x14ac:dyDescent="0.35">
      <c r="A45">
        <v>2010</v>
      </c>
      <c r="B45">
        <v>4</v>
      </c>
      <c r="C45">
        <v>534.22</v>
      </c>
      <c r="D45">
        <v>313.37</v>
      </c>
      <c r="E45">
        <v>49.71</v>
      </c>
    </row>
    <row r="46" spans="1:5" x14ac:dyDescent="0.35">
      <c r="A46">
        <v>2011</v>
      </c>
      <c r="B46">
        <v>1</v>
      </c>
      <c r="C46">
        <v>567.27</v>
      </c>
      <c r="D46">
        <v>961.33</v>
      </c>
      <c r="E46">
        <v>49.7</v>
      </c>
    </row>
    <row r="47" spans="1:5" x14ac:dyDescent="0.35">
      <c r="A47">
        <v>2011</v>
      </c>
      <c r="B47">
        <v>2</v>
      </c>
      <c r="C47">
        <v>560.33000000000004</v>
      </c>
      <c r="D47">
        <v>440.86</v>
      </c>
      <c r="E47">
        <v>40.340000000000003</v>
      </c>
    </row>
    <row r="48" spans="1:5" x14ac:dyDescent="0.35">
      <c r="A48">
        <v>2011</v>
      </c>
      <c r="B48">
        <v>3</v>
      </c>
      <c r="C48">
        <v>406.54</v>
      </c>
      <c r="D48">
        <v>578.91</v>
      </c>
      <c r="E48">
        <v>48.47</v>
      </c>
    </row>
    <row r="49" spans="1:5" x14ac:dyDescent="0.35">
      <c r="A49">
        <v>2011</v>
      </c>
      <c r="B49">
        <v>4</v>
      </c>
      <c r="C49">
        <v>607.70000000000005</v>
      </c>
      <c r="D49">
        <v>425.74</v>
      </c>
      <c r="E49">
        <v>43.33</v>
      </c>
    </row>
    <row r="50" spans="1:5" x14ac:dyDescent="0.35">
      <c r="A50">
        <v>2012</v>
      </c>
      <c r="B50">
        <v>1</v>
      </c>
      <c r="C50">
        <v>582.73</v>
      </c>
      <c r="D50">
        <v>711.73</v>
      </c>
      <c r="E50">
        <v>41.47</v>
      </c>
    </row>
    <row r="51" spans="1:5" x14ac:dyDescent="0.35">
      <c r="A51">
        <v>2012</v>
      </c>
      <c r="B51">
        <v>2</v>
      </c>
      <c r="C51">
        <v>659.12</v>
      </c>
      <c r="D51">
        <v>499.26</v>
      </c>
      <c r="E51">
        <v>47.49</v>
      </c>
    </row>
    <row r="52" spans="1:5" x14ac:dyDescent="0.35">
      <c r="A52">
        <v>2012</v>
      </c>
      <c r="B52">
        <v>3</v>
      </c>
      <c r="C52">
        <v>385.08</v>
      </c>
      <c r="D52">
        <v>756.94</v>
      </c>
      <c r="E52">
        <v>53.52</v>
      </c>
    </row>
    <row r="53" spans="1:5" x14ac:dyDescent="0.35">
      <c r="A53">
        <v>2012</v>
      </c>
      <c r="B53">
        <v>4</v>
      </c>
      <c r="C53">
        <v>536.15</v>
      </c>
      <c r="D53">
        <v>429.5</v>
      </c>
      <c r="E53">
        <v>44.66</v>
      </c>
    </row>
    <row r="54" spans="1:5" x14ac:dyDescent="0.35">
      <c r="A54">
        <v>2013</v>
      </c>
      <c r="B54">
        <v>1</v>
      </c>
      <c r="C54">
        <v>563.54999999999995</v>
      </c>
      <c r="D54">
        <v>394.22</v>
      </c>
      <c r="E54">
        <v>31.05</v>
      </c>
    </row>
    <row r="55" spans="1:5" x14ac:dyDescent="0.35">
      <c r="A55">
        <v>2013</v>
      </c>
      <c r="B55">
        <v>2</v>
      </c>
      <c r="C55">
        <v>638.23</v>
      </c>
      <c r="D55">
        <v>579.4</v>
      </c>
      <c r="E55">
        <v>58.78</v>
      </c>
    </row>
    <row r="56" spans="1:5" x14ac:dyDescent="0.35">
      <c r="A56">
        <v>2013</v>
      </c>
      <c r="B56">
        <v>3</v>
      </c>
      <c r="C56">
        <v>481.17</v>
      </c>
      <c r="D56">
        <v>1036.73</v>
      </c>
      <c r="E56">
        <v>46.8</v>
      </c>
    </row>
    <row r="57" spans="1:5" x14ac:dyDescent="0.35">
      <c r="A57">
        <v>2013</v>
      </c>
      <c r="B57">
        <v>4</v>
      </c>
      <c r="C57">
        <v>549.97</v>
      </c>
      <c r="D57">
        <v>439.16</v>
      </c>
      <c r="E57">
        <v>58.02</v>
      </c>
    </row>
    <row r="58" spans="1:5" x14ac:dyDescent="0.35">
      <c r="A58">
        <v>2014</v>
      </c>
      <c r="B58">
        <v>1</v>
      </c>
      <c r="C58">
        <v>530.51</v>
      </c>
      <c r="D58">
        <v>866.42</v>
      </c>
      <c r="E58">
        <v>45.35</v>
      </c>
    </row>
    <row r="59" spans="1:5" x14ac:dyDescent="0.35">
      <c r="A59">
        <v>2014</v>
      </c>
      <c r="B59">
        <v>2</v>
      </c>
      <c r="C59">
        <v>564.6</v>
      </c>
      <c r="D59">
        <v>526.29999999999995</v>
      </c>
      <c r="E59">
        <v>54.77</v>
      </c>
    </row>
    <row r="60" spans="1:5" x14ac:dyDescent="0.35">
      <c r="A60">
        <v>2014</v>
      </c>
      <c r="B60">
        <v>3</v>
      </c>
      <c r="C60">
        <v>440.33</v>
      </c>
      <c r="D60">
        <v>667.84</v>
      </c>
      <c r="E60">
        <v>66.900000000000006</v>
      </c>
    </row>
    <row r="61" spans="1:5" x14ac:dyDescent="0.35">
      <c r="A61">
        <v>2014</v>
      </c>
      <c r="B61">
        <v>4</v>
      </c>
      <c r="C61">
        <v>493.27</v>
      </c>
      <c r="D61">
        <v>456.28</v>
      </c>
      <c r="E61">
        <v>41.29</v>
      </c>
    </row>
    <row r="62" spans="1:5" x14ac:dyDescent="0.35">
      <c r="A62">
        <v>2015</v>
      </c>
      <c r="B62">
        <v>1</v>
      </c>
      <c r="C62">
        <v>554.65</v>
      </c>
      <c r="D62">
        <v>272.77</v>
      </c>
      <c r="E62">
        <v>43</v>
      </c>
    </row>
    <row r="63" spans="1:5" x14ac:dyDescent="0.35">
      <c r="A63">
        <v>2015</v>
      </c>
      <c r="B63">
        <v>2</v>
      </c>
      <c r="C63">
        <v>577.37</v>
      </c>
      <c r="D63">
        <v>452.98</v>
      </c>
      <c r="E63">
        <v>55.55</v>
      </c>
    </row>
    <row r="64" spans="1:5" x14ac:dyDescent="0.35">
      <c r="A64">
        <v>2015</v>
      </c>
      <c r="B64">
        <v>3</v>
      </c>
      <c r="C64">
        <v>500.63</v>
      </c>
      <c r="D64">
        <v>679.13</v>
      </c>
      <c r="E64">
        <v>47.82</v>
      </c>
    </row>
    <row r="65" spans="1:5" x14ac:dyDescent="0.35">
      <c r="A65">
        <v>2015</v>
      </c>
      <c r="B65">
        <v>4</v>
      </c>
      <c r="C65">
        <v>527.9</v>
      </c>
      <c r="D65">
        <v>445.13</v>
      </c>
      <c r="E65">
        <v>45.45</v>
      </c>
    </row>
    <row r="66" spans="1:5" x14ac:dyDescent="0.35">
      <c r="A66">
        <v>2016</v>
      </c>
      <c r="B66">
        <v>1</v>
      </c>
      <c r="C66">
        <v>636.35</v>
      </c>
      <c r="D66">
        <v>595.54999999999995</v>
      </c>
      <c r="E66">
        <v>36.96</v>
      </c>
    </row>
    <row r="67" spans="1:5" x14ac:dyDescent="0.35">
      <c r="A67">
        <v>2016</v>
      </c>
      <c r="B67">
        <v>2</v>
      </c>
      <c r="C67">
        <v>634.55999999999995</v>
      </c>
      <c r="D67">
        <v>495.11</v>
      </c>
      <c r="E67">
        <v>44.45</v>
      </c>
    </row>
    <row r="68" spans="1:5" x14ac:dyDescent="0.35">
      <c r="A68">
        <v>2016</v>
      </c>
      <c r="B68">
        <v>3</v>
      </c>
      <c r="C68">
        <v>506.1</v>
      </c>
      <c r="D68">
        <v>974.25</v>
      </c>
      <c r="E68">
        <v>57.14</v>
      </c>
    </row>
    <row r="69" spans="1:5" x14ac:dyDescent="0.35">
      <c r="A69">
        <v>2016</v>
      </c>
      <c r="B69">
        <v>4</v>
      </c>
      <c r="C69">
        <v>507.33</v>
      </c>
      <c r="D69">
        <v>459.39</v>
      </c>
      <c r="E69">
        <v>37.49</v>
      </c>
    </row>
    <row r="70" spans="1:5" x14ac:dyDescent="0.35">
      <c r="A70">
        <v>2017</v>
      </c>
      <c r="B70">
        <v>1</v>
      </c>
      <c r="C70">
        <v>733.7</v>
      </c>
      <c r="D70">
        <v>567.76</v>
      </c>
      <c r="E70">
        <v>49.07</v>
      </c>
    </row>
    <row r="71" spans="1:5" x14ac:dyDescent="0.35">
      <c r="A71">
        <v>2017</v>
      </c>
      <c r="B71">
        <v>2</v>
      </c>
      <c r="C71">
        <v>649.24</v>
      </c>
      <c r="D71">
        <v>118.97</v>
      </c>
      <c r="E71">
        <v>69.48</v>
      </c>
    </row>
    <row r="72" spans="1:5" x14ac:dyDescent="0.35">
      <c r="A72">
        <v>2017</v>
      </c>
      <c r="B72">
        <v>3</v>
      </c>
      <c r="C72">
        <v>437.8</v>
      </c>
      <c r="D72">
        <v>662.09</v>
      </c>
      <c r="E72">
        <v>57.7</v>
      </c>
    </row>
    <row r="73" spans="1:5" x14ac:dyDescent="0.35">
      <c r="A73">
        <v>2017</v>
      </c>
      <c r="B73">
        <v>4</v>
      </c>
      <c r="C73">
        <v>494.08</v>
      </c>
      <c r="D73">
        <v>486.53</v>
      </c>
      <c r="E73">
        <v>41.98</v>
      </c>
    </row>
    <row r="74" spans="1:5" x14ac:dyDescent="0.35">
      <c r="A74">
        <v>2018</v>
      </c>
      <c r="B74">
        <v>1</v>
      </c>
      <c r="C74">
        <v>688.44</v>
      </c>
      <c r="D74">
        <v>444.03</v>
      </c>
      <c r="E74">
        <v>38.11</v>
      </c>
    </row>
    <row r="75" spans="1:5" x14ac:dyDescent="0.35">
      <c r="A75">
        <v>2018</v>
      </c>
      <c r="B75">
        <v>2</v>
      </c>
      <c r="C75">
        <v>458.3</v>
      </c>
      <c r="D75">
        <v>390.86</v>
      </c>
      <c r="E75">
        <v>57.52</v>
      </c>
    </row>
    <row r="76" spans="1:5" x14ac:dyDescent="0.35">
      <c r="A76">
        <v>2018</v>
      </c>
      <c r="B76">
        <v>3</v>
      </c>
      <c r="C76">
        <v>543.98</v>
      </c>
      <c r="D76">
        <v>1234.1300000000001</v>
      </c>
      <c r="E76">
        <v>52.63</v>
      </c>
    </row>
    <row r="77" spans="1:5" x14ac:dyDescent="0.35">
      <c r="A77">
        <v>2018</v>
      </c>
      <c r="B77">
        <v>4</v>
      </c>
      <c r="C77">
        <v>414.47</v>
      </c>
      <c r="D77">
        <v>262.63</v>
      </c>
      <c r="E77">
        <v>45.28</v>
      </c>
    </row>
    <row r="78" spans="1:5" x14ac:dyDescent="0.35">
      <c r="A78">
        <v>2019</v>
      </c>
      <c r="B78">
        <v>1</v>
      </c>
      <c r="C78">
        <v>581.65</v>
      </c>
      <c r="D78">
        <v>607.29</v>
      </c>
      <c r="E78">
        <v>39.21</v>
      </c>
    </row>
    <row r="79" spans="1:5" x14ac:dyDescent="0.35">
      <c r="A79">
        <v>2019</v>
      </c>
      <c r="B79">
        <v>2</v>
      </c>
      <c r="C79">
        <v>645.74</v>
      </c>
      <c r="D79">
        <v>357.88</v>
      </c>
      <c r="E79">
        <v>63.97</v>
      </c>
    </row>
    <row r="80" spans="1:5" x14ac:dyDescent="0.35">
      <c r="A80">
        <v>2019</v>
      </c>
      <c r="B80">
        <v>3</v>
      </c>
      <c r="C80">
        <v>541.91999999999996</v>
      </c>
      <c r="D80">
        <v>890.21</v>
      </c>
      <c r="E80">
        <v>57.01</v>
      </c>
    </row>
    <row r="81" spans="1:5" x14ac:dyDescent="0.35">
      <c r="A81">
        <v>2019</v>
      </c>
      <c r="B81">
        <v>4</v>
      </c>
      <c r="C81">
        <v>473.09</v>
      </c>
      <c r="D81">
        <v>340.59</v>
      </c>
      <c r="E81">
        <v>40.659999999999997</v>
      </c>
    </row>
    <row r="82" spans="1:5" x14ac:dyDescent="0.35">
      <c r="A82">
        <v>2020</v>
      </c>
      <c r="B82">
        <v>1</v>
      </c>
      <c r="C82">
        <v>645.15</v>
      </c>
      <c r="D82">
        <v>566.17999999999995</v>
      </c>
      <c r="E82">
        <v>29.42</v>
      </c>
    </row>
    <row r="83" spans="1:5" x14ac:dyDescent="0.35">
      <c r="A83">
        <v>2020</v>
      </c>
      <c r="B83">
        <v>2</v>
      </c>
      <c r="C83">
        <v>598.47</v>
      </c>
      <c r="D83">
        <v>409.03</v>
      </c>
      <c r="E83">
        <v>64.17</v>
      </c>
    </row>
    <row r="84" spans="1:5" x14ac:dyDescent="0.35">
      <c r="A84">
        <v>2020</v>
      </c>
      <c r="B84">
        <v>3</v>
      </c>
      <c r="C84">
        <v>455.63</v>
      </c>
      <c r="D84">
        <v>574.38</v>
      </c>
      <c r="E84">
        <v>57.72</v>
      </c>
    </row>
    <row r="85" spans="1:5" x14ac:dyDescent="0.35">
      <c r="A85">
        <v>2020</v>
      </c>
      <c r="B85">
        <v>4</v>
      </c>
      <c r="C85">
        <v>435.9</v>
      </c>
      <c r="D85">
        <v>394.87</v>
      </c>
      <c r="E85">
        <v>45.07</v>
      </c>
    </row>
    <row r="86" spans="1:5" x14ac:dyDescent="0.35">
      <c r="A86">
        <v>2021</v>
      </c>
      <c r="B86">
        <v>1</v>
      </c>
      <c r="C86">
        <v>670.99</v>
      </c>
      <c r="D86">
        <v>628.47</v>
      </c>
      <c r="E86">
        <v>42.45</v>
      </c>
    </row>
    <row r="87" spans="1:5" x14ac:dyDescent="0.35">
      <c r="A87">
        <v>2021</v>
      </c>
      <c r="B87">
        <v>2</v>
      </c>
      <c r="C87">
        <v>732.66</v>
      </c>
      <c r="D87">
        <v>472.21</v>
      </c>
      <c r="E87">
        <v>55.54</v>
      </c>
    </row>
    <row r="88" spans="1:5" x14ac:dyDescent="0.35">
      <c r="A88">
        <v>2021</v>
      </c>
      <c r="B88">
        <v>3</v>
      </c>
      <c r="C88">
        <v>488.94</v>
      </c>
      <c r="D88">
        <v>728.97</v>
      </c>
      <c r="E88">
        <v>61.8</v>
      </c>
    </row>
    <row r="89" spans="1:5" x14ac:dyDescent="0.35">
      <c r="A89">
        <v>2021</v>
      </c>
      <c r="B89">
        <v>4</v>
      </c>
      <c r="C89">
        <v>319.17</v>
      </c>
      <c r="D89">
        <v>285.95999999999998</v>
      </c>
      <c r="E89">
        <v>40.76</v>
      </c>
    </row>
    <row r="90" spans="1:5" x14ac:dyDescent="0.35">
      <c r="A90">
        <v>2022</v>
      </c>
      <c r="B90">
        <v>1</v>
      </c>
      <c r="C90">
        <v>729.68</v>
      </c>
      <c r="D90">
        <v>738.79</v>
      </c>
      <c r="E90">
        <v>36.35</v>
      </c>
    </row>
    <row r="91" spans="1:5" x14ac:dyDescent="0.35">
      <c r="A91">
        <v>2022</v>
      </c>
      <c r="B91">
        <v>2</v>
      </c>
      <c r="C91">
        <v>808.5</v>
      </c>
      <c r="D91">
        <v>285.52</v>
      </c>
      <c r="E91">
        <v>70.2</v>
      </c>
    </row>
    <row r="92" spans="1:5" x14ac:dyDescent="0.35">
      <c r="A92">
        <v>2022</v>
      </c>
      <c r="B92">
        <v>3</v>
      </c>
      <c r="C92">
        <v>610.25</v>
      </c>
      <c r="D92">
        <v>563.53</v>
      </c>
      <c r="E92">
        <v>63.1</v>
      </c>
    </row>
    <row r="93" spans="1:5" x14ac:dyDescent="0.35">
      <c r="A93">
        <v>2022</v>
      </c>
      <c r="B93">
        <v>4</v>
      </c>
      <c r="C93">
        <v>445.27</v>
      </c>
      <c r="D93">
        <v>512.65</v>
      </c>
      <c r="E93">
        <v>39.25</v>
      </c>
    </row>
    <row r="94" spans="1:5" x14ac:dyDescent="0.35">
      <c r="A94">
        <v>2023</v>
      </c>
      <c r="B94">
        <v>1</v>
      </c>
      <c r="C94">
        <v>709.3</v>
      </c>
      <c r="D94">
        <v>421.63</v>
      </c>
      <c r="E94">
        <v>39.65</v>
      </c>
    </row>
    <row r="95" spans="1:5" x14ac:dyDescent="0.35">
      <c r="A95">
        <v>2023</v>
      </c>
      <c r="B95">
        <v>2</v>
      </c>
      <c r="C95">
        <v>668.09</v>
      </c>
      <c r="D95">
        <v>251.19</v>
      </c>
      <c r="E95">
        <v>72.5</v>
      </c>
    </row>
    <row r="96" spans="1:5" x14ac:dyDescent="0.35">
      <c r="A96">
        <v>2023</v>
      </c>
      <c r="B96">
        <v>3</v>
      </c>
      <c r="C96">
        <v>563.57000000000005</v>
      </c>
      <c r="D96">
        <v>581.87</v>
      </c>
      <c r="E96">
        <v>65.53</v>
      </c>
    </row>
    <row r="97" spans="1:5" x14ac:dyDescent="0.35">
      <c r="A97">
        <v>2023</v>
      </c>
      <c r="B97">
        <v>4</v>
      </c>
      <c r="C97">
        <v>412.21</v>
      </c>
      <c r="D97">
        <v>387.32</v>
      </c>
      <c r="E97">
        <v>36.92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/>
  </sheetViews>
  <sheetFormatPr defaultRowHeight="14.85" x14ac:dyDescent="0.35"/>
  <sheetData>
    <row r="1" spans="1:3" x14ac:dyDescent="0.35">
      <c r="A1" t="s">
        <v>7</v>
      </c>
      <c r="B1" t="s">
        <v>6</v>
      </c>
      <c r="C1" t="s">
        <v>5</v>
      </c>
    </row>
    <row r="2" spans="1:3" x14ac:dyDescent="0.35">
      <c r="A2">
        <v>350</v>
      </c>
      <c r="B2">
        <v>1.81</v>
      </c>
      <c r="C2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24"/>
  <sheetViews>
    <sheetView topLeftCell="A2" zoomScale="90" zoomScaleNormal="90" zoomScaleSheetLayoutView="50" workbookViewId="0">
      <selection activeCell="D24" sqref="D24"/>
    </sheetView>
  </sheetViews>
  <sheetFormatPr defaultRowHeight="14.85" x14ac:dyDescent="0.35"/>
  <cols>
    <col min="2" max="2" width="20.453125" bestFit="1" customWidth="1"/>
    <col min="3" max="3" width="6.90625" bestFit="1" customWidth="1"/>
    <col min="4" max="5" width="12.26953125" bestFit="1" customWidth="1"/>
    <col min="6" max="7" width="9.1796875" bestFit="1" customWidth="1"/>
  </cols>
  <sheetData>
    <row r="2" spans="2:7" ht="15.35" thickBot="1" x14ac:dyDescent="0.4"/>
    <row r="3" spans="2:7" ht="15.35" thickBot="1" x14ac:dyDescent="0.4">
      <c r="D3" s="44">
        <v>1</v>
      </c>
      <c r="E3" s="44">
        <v>2</v>
      </c>
      <c r="F3" s="44">
        <v>3</v>
      </c>
      <c r="G3" s="44">
        <v>4</v>
      </c>
    </row>
    <row r="4" spans="2:7" x14ac:dyDescent="0.35">
      <c r="B4" t="s">
        <v>24</v>
      </c>
      <c r="D4" s="30">
        <v>350</v>
      </c>
      <c r="E4" s="36">
        <f>D7</f>
        <v>236.00041666666641</v>
      </c>
      <c r="F4" s="31">
        <f>E7</f>
        <v>313.9999999999996</v>
      </c>
      <c r="G4" s="32">
        <f>F7</f>
        <v>67.999999999999659</v>
      </c>
    </row>
    <row r="5" spans="2:7" x14ac:dyDescent="0.35">
      <c r="B5" t="s">
        <v>23</v>
      </c>
      <c r="D5" s="38">
        <v>545.0004166666663</v>
      </c>
      <c r="E5" s="39">
        <v>562.99999999999989</v>
      </c>
      <c r="F5" s="39">
        <v>432</v>
      </c>
      <c r="G5" s="40">
        <v>411.00041666666687</v>
      </c>
    </row>
    <row r="6" spans="2:7" x14ac:dyDescent="0.35">
      <c r="B6" t="s">
        <v>22</v>
      </c>
      <c r="D6" s="33">
        <f>AVERAGEIF('RAW COPY'!B:B,1,'RAW COPY'!D:D)</f>
        <v>658.99999999999989</v>
      </c>
      <c r="E6" s="34">
        <f>AVERAGEIF('RAW COPY'!B:B,2,'RAW COPY'!D:D)</f>
        <v>485.00041666666669</v>
      </c>
      <c r="F6" s="34">
        <f>AVERAGEIF('RAW COPY'!B:B,3,'RAW COPY'!D:D)</f>
        <v>677.99999999999989</v>
      </c>
      <c r="G6" s="35">
        <f>AVERAGEIF('RAW COPY'!B:B,4,'RAW COPY'!D:D)</f>
        <v>435.00041666666658</v>
      </c>
    </row>
    <row r="7" spans="2:7" x14ac:dyDescent="0.35">
      <c r="B7" t="s">
        <v>21</v>
      </c>
      <c r="D7" s="41">
        <f>D4+D5-D6</f>
        <v>236.00041666666641</v>
      </c>
      <c r="E7" s="42">
        <f>E4+E5-E6</f>
        <v>313.9999999999996</v>
      </c>
      <c r="F7" s="42">
        <f>F4+F5-F6</f>
        <v>67.999999999999659</v>
      </c>
      <c r="G7" s="43">
        <f>G4+G5-G6</f>
        <v>43.999999999999943</v>
      </c>
    </row>
    <row r="8" spans="2:7" x14ac:dyDescent="0.35">
      <c r="C8" s="23"/>
    </row>
    <row r="9" spans="2:7" x14ac:dyDescent="0.35">
      <c r="B9" t="s">
        <v>20</v>
      </c>
      <c r="C9" s="37"/>
      <c r="D9" s="2"/>
      <c r="E9" s="2"/>
      <c r="F9" s="2"/>
      <c r="G9" s="2"/>
    </row>
    <row r="10" spans="2:7" x14ac:dyDescent="0.35">
      <c r="B10" t="s">
        <v>19</v>
      </c>
      <c r="C10" s="23"/>
      <c r="D10" s="2">
        <f>AVERAGEIF('RAW COPY'!B:B,1,'RAW COPY'!C:C)</f>
        <v>565</v>
      </c>
      <c r="E10" s="2">
        <f>AVERAGEIF('RAW COPY'!B:B,2,'RAW COPY'!C:C)</f>
        <v>562.99999999999989</v>
      </c>
      <c r="F10" s="2">
        <f>AVERAGEIF('RAW COPY'!B:B,3,'RAW COPY'!C:C)</f>
        <v>432</v>
      </c>
      <c r="G10" s="2">
        <f>AVERAGEIF('RAW COPY'!B:B,4,'RAW COPY'!C:C)</f>
        <v>531.99958333333325</v>
      </c>
    </row>
    <row r="12" spans="2:7" x14ac:dyDescent="0.35">
      <c r="B12" t="s">
        <v>18</v>
      </c>
      <c r="D12">
        <v>66</v>
      </c>
      <c r="E12">
        <v>49</v>
      </c>
      <c r="F12">
        <v>68</v>
      </c>
      <c r="G12">
        <v>44</v>
      </c>
    </row>
    <row r="13" spans="2:7" x14ac:dyDescent="0.35">
      <c r="B13" t="s">
        <v>17</v>
      </c>
      <c r="D13" s="2"/>
      <c r="E13" s="2"/>
      <c r="F13" s="2"/>
      <c r="G13" s="2"/>
    </row>
    <row r="15" spans="2:7" x14ac:dyDescent="0.35">
      <c r="B15" t="s">
        <v>16</v>
      </c>
      <c r="C15" s="22"/>
      <c r="D15">
        <f>(D4+D7)/2</f>
        <v>293.00020833333321</v>
      </c>
      <c r="E15">
        <f>(E4+E7)/2</f>
        <v>275.00020833333303</v>
      </c>
      <c r="F15">
        <f>(F4+F7)/2</f>
        <v>190.99999999999963</v>
      </c>
      <c r="G15">
        <f>(G4+G7)/2</f>
        <v>55.999999999999801</v>
      </c>
    </row>
    <row r="17" spans="2:7" x14ac:dyDescent="0.35">
      <c r="B17" t="s">
        <v>15</v>
      </c>
      <c r="D17" s="1">
        <v>48.8</v>
      </c>
      <c r="E17" s="1">
        <v>52.08</v>
      </c>
      <c r="F17" s="1">
        <v>50.2</v>
      </c>
      <c r="G17" s="1">
        <v>50.93</v>
      </c>
    </row>
    <row r="18" spans="2:7" x14ac:dyDescent="0.35">
      <c r="B18" t="s">
        <v>14</v>
      </c>
      <c r="D18" s="27">
        <v>1.81</v>
      </c>
      <c r="E18" s="27">
        <v>1.81</v>
      </c>
      <c r="F18" s="27">
        <v>1.81</v>
      </c>
      <c r="G18" s="27">
        <v>1.81</v>
      </c>
    </row>
    <row r="20" spans="2:7" x14ac:dyDescent="0.35">
      <c r="B20" t="s">
        <v>25</v>
      </c>
      <c r="D20" s="26">
        <f>D17*D7</f>
        <v>11516.82033333332</v>
      </c>
      <c r="E20" s="26">
        <f>E17*E7</f>
        <v>16353.119999999979</v>
      </c>
      <c r="F20" s="26">
        <f>F17*F7</f>
        <v>3413.5999999999831</v>
      </c>
      <c r="G20" s="26">
        <f>G17*G7</f>
        <v>2240.9199999999969</v>
      </c>
    </row>
    <row r="21" spans="2:7" x14ac:dyDescent="0.35">
      <c r="B21" t="s">
        <v>26</v>
      </c>
      <c r="D21" s="28">
        <f>D18*D15</f>
        <v>530.33037708333313</v>
      </c>
      <c r="E21">
        <f>E18*E15</f>
        <v>497.75037708333281</v>
      </c>
      <c r="F21">
        <f>F18*F15</f>
        <v>345.70999999999935</v>
      </c>
      <c r="G21">
        <f>G18*G15</f>
        <v>101.35999999999964</v>
      </c>
    </row>
    <row r="24" spans="2:7" x14ac:dyDescent="0.35">
      <c r="B24" s="29" t="s">
        <v>27</v>
      </c>
      <c r="D24" s="26">
        <f>SUM(D20:G21)</f>
        <v>34999.611087499943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8571-653C-47C6-AF35-C3BB796703FA}">
  <dimension ref="B2:G24"/>
  <sheetViews>
    <sheetView topLeftCell="A2" zoomScale="90" zoomScaleNormal="90" zoomScaleSheetLayoutView="50" workbookViewId="0">
      <selection activeCell="D24" sqref="D24"/>
    </sheetView>
  </sheetViews>
  <sheetFormatPr defaultRowHeight="14.85" x14ac:dyDescent="0.35"/>
  <cols>
    <col min="2" max="2" width="20.453125" bestFit="1" customWidth="1"/>
    <col min="3" max="3" width="6.90625" bestFit="1" customWidth="1"/>
    <col min="4" max="5" width="12.26953125" bestFit="1" customWidth="1"/>
    <col min="6" max="7" width="9.1796875" bestFit="1" customWidth="1"/>
  </cols>
  <sheetData>
    <row r="2" spans="2:7" ht="15.35" thickBot="1" x14ac:dyDescent="0.4"/>
    <row r="3" spans="2:7" ht="15.35" thickBot="1" x14ac:dyDescent="0.4">
      <c r="D3" s="45">
        <v>1</v>
      </c>
      <c r="E3" s="45">
        <v>2</v>
      </c>
      <c r="F3" s="45">
        <v>3</v>
      </c>
      <c r="G3" s="45">
        <v>4</v>
      </c>
    </row>
    <row r="4" spans="2:7" x14ac:dyDescent="0.35">
      <c r="B4" t="s">
        <v>24</v>
      </c>
      <c r="D4" s="30">
        <v>350</v>
      </c>
      <c r="E4" s="36">
        <f>D7</f>
        <v>66.000000000000114</v>
      </c>
      <c r="F4" s="31">
        <f>E7</f>
        <v>49.000000000000057</v>
      </c>
      <c r="G4" s="32">
        <f>F7</f>
        <v>67.999999999999886</v>
      </c>
    </row>
    <row r="5" spans="2:7" x14ac:dyDescent="0.35">
      <c r="B5" t="s">
        <v>23</v>
      </c>
      <c r="D5" s="38">
        <v>375</v>
      </c>
      <c r="E5" s="39">
        <v>468.00041666666664</v>
      </c>
      <c r="F5" s="39">
        <v>696.99999999999966</v>
      </c>
      <c r="G5" s="40">
        <v>411.00041666666664</v>
      </c>
    </row>
    <row r="6" spans="2:7" x14ac:dyDescent="0.35">
      <c r="B6" t="s">
        <v>22</v>
      </c>
      <c r="D6" s="33">
        <f>AVERAGEIF('RAW COPY'!B:B,1,'RAW COPY'!D:D)</f>
        <v>658.99999999999989</v>
      </c>
      <c r="E6" s="34">
        <f>AVERAGEIF('RAW COPY'!B:B,2,'RAW COPY'!D:D)</f>
        <v>485.00041666666669</v>
      </c>
      <c r="F6" s="34">
        <f>AVERAGEIF('RAW COPY'!B:B,3,'RAW COPY'!D:D)</f>
        <v>677.99999999999989</v>
      </c>
      <c r="G6" s="35">
        <f>AVERAGEIF('RAW COPY'!B:B,4,'RAW COPY'!D:D)</f>
        <v>435.00041666666658</v>
      </c>
    </row>
    <row r="7" spans="2:7" x14ac:dyDescent="0.35">
      <c r="B7" t="s">
        <v>21</v>
      </c>
      <c r="D7" s="41">
        <f>D4+D5-D6</f>
        <v>66.000000000000114</v>
      </c>
      <c r="E7" s="42">
        <f>E4+E5-E6</f>
        <v>49.000000000000057</v>
      </c>
      <c r="F7" s="42">
        <f>F4+F5-F6</f>
        <v>67.999999999999886</v>
      </c>
      <c r="G7" s="43">
        <f>G4+G5-G6</f>
        <v>43.999999999999943</v>
      </c>
    </row>
    <row r="8" spans="2:7" x14ac:dyDescent="0.35">
      <c r="C8" s="23"/>
    </row>
    <row r="9" spans="2:7" x14ac:dyDescent="0.35">
      <c r="B9" t="s">
        <v>20</v>
      </c>
      <c r="C9" s="37"/>
      <c r="D9" s="2"/>
      <c r="E9" s="2"/>
      <c r="F9" s="2"/>
      <c r="G9" s="2"/>
    </row>
    <row r="10" spans="2:7" x14ac:dyDescent="0.35">
      <c r="B10" t="s">
        <v>19</v>
      </c>
      <c r="C10" s="23"/>
      <c r="D10" s="2">
        <f>AVERAGEIF('RAW COPY'!B:B,1,'RAW COPY'!C:C)</f>
        <v>565</v>
      </c>
      <c r="E10" s="2">
        <f>AVERAGEIF('RAW COPY'!B:B,2,'RAW COPY'!C:C)</f>
        <v>562.99999999999989</v>
      </c>
      <c r="F10" s="2">
        <f>AVERAGEIF('RAW COPY'!B:B,3,'RAW COPY'!C:C)</f>
        <v>432</v>
      </c>
      <c r="G10" s="2">
        <f>AVERAGEIF('RAW COPY'!B:B,4,'RAW COPY'!C:C)</f>
        <v>531.99958333333325</v>
      </c>
    </row>
    <row r="12" spans="2:7" x14ac:dyDescent="0.35">
      <c r="B12" t="s">
        <v>18</v>
      </c>
      <c r="D12">
        <v>66</v>
      </c>
      <c r="E12">
        <v>49</v>
      </c>
      <c r="F12">
        <v>68</v>
      </c>
      <c r="G12">
        <v>44</v>
      </c>
    </row>
    <row r="13" spans="2:7" x14ac:dyDescent="0.35">
      <c r="B13" t="s">
        <v>17</v>
      </c>
      <c r="D13" s="2"/>
      <c r="E13" s="2"/>
      <c r="F13" s="2"/>
      <c r="G13" s="2"/>
    </row>
    <row r="15" spans="2:7" x14ac:dyDescent="0.35">
      <c r="B15" t="s">
        <v>16</v>
      </c>
      <c r="C15" s="22"/>
      <c r="D15">
        <f>(D4+D7)/2</f>
        <v>208.00000000000006</v>
      </c>
      <c r="E15">
        <f>(E4+E7)/2</f>
        <v>57.500000000000085</v>
      </c>
      <c r="F15">
        <f>(F4+F7)/2</f>
        <v>58.499999999999972</v>
      </c>
      <c r="G15">
        <f>(G4+G7)/2</f>
        <v>55.999999999999915</v>
      </c>
    </row>
    <row r="17" spans="2:7" x14ac:dyDescent="0.35">
      <c r="B17" t="s">
        <v>15</v>
      </c>
      <c r="D17" s="1">
        <v>48.8</v>
      </c>
      <c r="E17" s="1">
        <v>52.08</v>
      </c>
      <c r="F17" s="1">
        <v>50.2</v>
      </c>
      <c r="G17" s="1">
        <v>50.93</v>
      </c>
    </row>
    <row r="18" spans="2:7" x14ac:dyDescent="0.35">
      <c r="B18" t="s">
        <v>14</v>
      </c>
      <c r="D18" s="27"/>
      <c r="E18" s="27"/>
      <c r="F18" s="27"/>
      <c r="G18" s="27"/>
    </row>
    <row r="20" spans="2:7" x14ac:dyDescent="0.35">
      <c r="B20" t="s">
        <v>25</v>
      </c>
      <c r="D20" s="26">
        <f>D17*D7</f>
        <v>3220.8000000000052</v>
      </c>
      <c r="E20" s="26">
        <f>E17*E7</f>
        <v>2551.9200000000028</v>
      </c>
      <c r="F20" s="26">
        <f>F17*F7</f>
        <v>3413.5999999999945</v>
      </c>
      <c r="G20" s="26">
        <f>G17*G7</f>
        <v>2240.9199999999969</v>
      </c>
    </row>
    <row r="21" spans="2:7" x14ac:dyDescent="0.35">
      <c r="B21" t="s">
        <v>26</v>
      </c>
      <c r="D21" s="28">
        <f>D18*D15</f>
        <v>0</v>
      </c>
      <c r="E21">
        <f>E18*E15</f>
        <v>0</v>
      </c>
      <c r="F21">
        <f>F18*F15</f>
        <v>0</v>
      </c>
      <c r="G21">
        <f>G18*G15</f>
        <v>0</v>
      </c>
    </row>
    <row r="24" spans="2:7" x14ac:dyDescent="0.35">
      <c r="B24" s="29" t="s">
        <v>27</v>
      </c>
      <c r="D24" s="26">
        <f>SUM(D20:G21)</f>
        <v>11427.24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6"/>
  <sheetViews>
    <sheetView zoomScale="60" zoomScaleNormal="60" workbookViewId="0"/>
  </sheetViews>
  <sheetFormatPr defaultRowHeight="14.85" x14ac:dyDescent="0.35"/>
  <cols>
    <col min="5" max="5" width="10.36328125" bestFit="1" customWidth="1"/>
    <col min="6" max="6" width="13.26953125" bestFit="1" customWidth="1"/>
  </cols>
  <sheetData>
    <row r="1" spans="1:6" ht="15.35" thickBot="1" x14ac:dyDescent="0.4"/>
    <row r="2" spans="1:6" ht="15.35" thickBot="1" x14ac:dyDescent="0.4">
      <c r="B2" s="3" t="s">
        <v>8</v>
      </c>
      <c r="C2" s="5" t="s">
        <v>9</v>
      </c>
      <c r="D2" s="5" t="s">
        <v>10</v>
      </c>
      <c r="E2" s="5" t="s">
        <v>12</v>
      </c>
      <c r="F2" s="6" t="s">
        <v>11</v>
      </c>
    </row>
    <row r="3" spans="1:6" ht="15.35" thickBot="1" x14ac:dyDescent="0.4">
      <c r="B3" s="8">
        <v>1</v>
      </c>
      <c r="C3" s="9">
        <v>565</v>
      </c>
      <c r="D3" s="10">
        <f>AVERAGEIF(Jello_Module03_Past_Demand_And_!B:B,1,Jello_Module03_Past_Demand_And_!D:D)</f>
        <v>658.99999999999989</v>
      </c>
      <c r="E3" s="10">
        <f>D3*0.1</f>
        <v>65.899999999999991</v>
      </c>
      <c r="F3" s="24">
        <f>AVERAGEIF(Jello_Module03_Past_Demand_And_!B:B,1,Jello_Module03_Past_Demand_And_!E:E)</f>
        <v>47.800416666666678</v>
      </c>
    </row>
    <row r="4" spans="1:6" ht="15.35" thickBot="1" x14ac:dyDescent="0.4">
      <c r="B4" s="11">
        <v>2</v>
      </c>
      <c r="C4" s="9">
        <v>562.99999999999989</v>
      </c>
      <c r="D4" s="10">
        <f>AVERAGEIF(Jello_Module03_Past_Demand_And_!B:B,2,Jello_Module03_Past_Demand_And_!D:D)</f>
        <v>485.00041666666669</v>
      </c>
      <c r="E4" s="10">
        <f>D4*0.1</f>
        <v>48.500041666666675</v>
      </c>
      <c r="F4" s="24">
        <f>AVERAGEIF(Jello_Module03_Past_Demand_And_!B:B,2,Jello_Module03_Past_Demand_And_!E:E)</f>
        <v>52.079583333333339</v>
      </c>
    </row>
    <row r="5" spans="1:6" ht="15.35" thickBot="1" x14ac:dyDescent="0.4">
      <c r="B5" s="11">
        <v>3</v>
      </c>
      <c r="C5" s="9">
        <v>432</v>
      </c>
      <c r="D5" s="10">
        <f>AVERAGEIF(Jello_Module03_Past_Demand_And_!B:B,3,Jello_Module03_Past_Demand_And_!D:D)</f>
        <v>677.99999999999989</v>
      </c>
      <c r="E5" s="10">
        <f>D5*0.1</f>
        <v>67.8</v>
      </c>
      <c r="F5" s="24">
        <f>AVERAGEIF(Jello_Module03_Past_Demand_And_!B:B,3,Jello_Module03_Past_Demand_And_!E:E)</f>
        <v>50.199999999999996</v>
      </c>
    </row>
    <row r="6" spans="1:6" ht="15.35" thickBot="1" x14ac:dyDescent="0.4">
      <c r="B6" s="11">
        <v>4</v>
      </c>
      <c r="C6" s="4">
        <v>531.99958333333325</v>
      </c>
      <c r="D6" s="4">
        <f>AVERAGEIF(Jello_Module03_Past_Demand_And_!B:B,4,Jello_Module03_Past_Demand_And_!D:D)</f>
        <v>435.00041666666658</v>
      </c>
      <c r="E6" s="4">
        <f>D6*0.1</f>
        <v>43.500041666666661</v>
      </c>
      <c r="F6" s="25">
        <f>AVERAGEIF(Jello_Module03_Past_Demand_And_!B:B,4,Jello_Module03_Past_Demand_And_!E:E)</f>
        <v>50.929583333333341</v>
      </c>
    </row>
    <row r="11" spans="1:6" ht="15.35" thickBot="1" x14ac:dyDescent="0.4"/>
    <row r="12" spans="1:6" x14ac:dyDescent="0.35">
      <c r="A12" s="13"/>
      <c r="B12" s="14" t="s">
        <v>9</v>
      </c>
      <c r="C12" s="14" t="s">
        <v>10</v>
      </c>
      <c r="D12" s="15" t="s">
        <v>13</v>
      </c>
    </row>
    <row r="13" spans="1:6" x14ac:dyDescent="0.35">
      <c r="A13" s="16">
        <v>2000</v>
      </c>
      <c r="B13" s="17">
        <f>AVERAGEIF(Jello_Module03_Past_Demand_And_!A:A,'Table+Graph'!A13,Jello_Module03_Past_Demand_And_!C:C)</f>
        <v>437.28499999999997</v>
      </c>
      <c r="C13" s="17">
        <f>AVERAGEIF(Jello_Module03_Past_Demand_And_!A:A,'Table+Graph'!A13,Jello_Module03_Past_Demand_And_!D:D)</f>
        <v>636.06499999999994</v>
      </c>
      <c r="D13" s="18">
        <f>AVERAGEIF(Jello_Module03_Past_Demand_And_!A:A,'Table+Graph'!A13,Jello_Module03_Past_Demand_And_!E:E)</f>
        <v>55.75</v>
      </c>
    </row>
    <row r="14" spans="1:6" x14ac:dyDescent="0.35">
      <c r="A14" s="16">
        <v>2001</v>
      </c>
      <c r="B14" s="17">
        <f>AVERAGEIF(Jello_Module03_Past_Demand_And_!A:A,'Table+Graph'!A14,Jello_Module03_Past_Demand_And_!C:C)</f>
        <v>478.25</v>
      </c>
      <c r="C14" s="17">
        <f>AVERAGEIF(Jello_Module03_Past_Demand_And_!A:A,'Table+Graph'!A14,Jello_Module03_Past_Demand_And_!D:D)</f>
        <v>572.70749999999998</v>
      </c>
      <c r="D14" s="18">
        <f>AVERAGEIF(Jello_Module03_Past_Demand_And_!A:A,'Table+Graph'!A14,Jello_Module03_Past_Demand_And_!E:E)</f>
        <v>53.132499999999993</v>
      </c>
    </row>
    <row r="15" spans="1:6" x14ac:dyDescent="0.35">
      <c r="A15" s="16">
        <v>2002</v>
      </c>
      <c r="B15" s="17">
        <f>AVERAGEIF(Jello_Module03_Past_Demand_And_!A:A,'Table+Graph'!A15,Jello_Module03_Past_Demand_And_!C:C)</f>
        <v>483.91750000000002</v>
      </c>
      <c r="C15" s="17">
        <f>AVERAGEIF(Jello_Module03_Past_Demand_And_!A:A,'Table+Graph'!A15,Jello_Module03_Past_Demand_And_!D:D)</f>
        <v>585.77250000000004</v>
      </c>
      <c r="D15" s="18">
        <f>AVERAGEIF(Jello_Module03_Past_Demand_And_!A:A,'Table+Graph'!A15,Jello_Module03_Past_Demand_And_!E:E)</f>
        <v>50.284999999999997</v>
      </c>
    </row>
    <row r="16" spans="1:6" x14ac:dyDescent="0.35">
      <c r="A16" s="16">
        <v>2003</v>
      </c>
      <c r="B16" s="17">
        <f>AVERAGEIF(Jello_Module03_Past_Demand_And_!A:A,'Table+Graph'!A16,Jello_Module03_Past_Demand_And_!C:C)</f>
        <v>457.49750000000006</v>
      </c>
      <c r="C16" s="17">
        <f>AVERAGEIF(Jello_Module03_Past_Demand_And_!A:A,'Table+Graph'!A16,Jello_Module03_Past_Demand_And_!D:D)</f>
        <v>533.79999999999995</v>
      </c>
      <c r="D16" s="18">
        <f>AVERAGEIF(Jello_Module03_Past_Demand_And_!A:A,'Table+Graph'!A16,Jello_Module03_Past_Demand_And_!E:E)</f>
        <v>47.292500000000004</v>
      </c>
    </row>
    <row r="17" spans="1:4" x14ac:dyDescent="0.35">
      <c r="A17" s="16">
        <v>2004</v>
      </c>
      <c r="B17" s="17">
        <f>AVERAGEIF(Jello_Module03_Past_Demand_And_!A:A,'Table+Graph'!A17,Jello_Module03_Past_Demand_And_!C:C)</f>
        <v>497.53499999999997</v>
      </c>
      <c r="C17" s="17">
        <f>AVERAGEIF(Jello_Module03_Past_Demand_And_!A:A,'Table+Graph'!A17,Jello_Module03_Past_Demand_And_!D:D)</f>
        <v>535.73500000000001</v>
      </c>
      <c r="D17" s="18">
        <f>AVERAGEIF(Jello_Module03_Past_Demand_And_!A:A,'Table+Graph'!A17,Jello_Module03_Past_Demand_And_!E:E)</f>
        <v>52.385000000000005</v>
      </c>
    </row>
    <row r="18" spans="1:4" x14ac:dyDescent="0.35">
      <c r="A18" s="16">
        <v>2005</v>
      </c>
      <c r="B18" s="17">
        <f>AVERAGEIF(Jello_Module03_Past_Demand_And_!A:A,'Table+Graph'!A18,Jello_Module03_Past_Demand_And_!C:C)</f>
        <v>501.185</v>
      </c>
      <c r="C18" s="17">
        <f>AVERAGEIF(Jello_Module03_Past_Demand_And_!A:A,'Table+Graph'!A18,Jello_Module03_Past_Demand_And_!D:D)</f>
        <v>655.98</v>
      </c>
      <c r="D18" s="18">
        <f>AVERAGEIF(Jello_Module03_Past_Demand_And_!A:A,'Table+Graph'!A18,Jello_Module03_Past_Demand_And_!E:E)</f>
        <v>51.825000000000003</v>
      </c>
    </row>
    <row r="19" spans="1:4" x14ac:dyDescent="0.35">
      <c r="A19" s="16">
        <v>2006</v>
      </c>
      <c r="B19" s="17">
        <f>AVERAGEIF(Jello_Module03_Past_Demand_And_!A:A,'Table+Graph'!A19,Jello_Module03_Past_Demand_And_!C:C)</f>
        <v>473.13249999999994</v>
      </c>
      <c r="C19" s="17">
        <f>AVERAGEIF(Jello_Module03_Past_Demand_And_!A:A,'Table+Graph'!A19,Jello_Module03_Past_Demand_And_!D:D)</f>
        <v>578.5625</v>
      </c>
      <c r="D19" s="18">
        <f>AVERAGEIF(Jello_Module03_Past_Demand_And_!A:A,'Table+Graph'!A19,Jello_Module03_Past_Demand_And_!E:E)</f>
        <v>52.3825</v>
      </c>
    </row>
    <row r="20" spans="1:4" x14ac:dyDescent="0.35">
      <c r="A20" s="16">
        <v>2007</v>
      </c>
      <c r="B20" s="17">
        <f>AVERAGEIF(Jello_Module03_Past_Demand_And_!A:A,'Table+Graph'!A20,Jello_Module03_Past_Demand_And_!C:C)</f>
        <v>500.08750000000003</v>
      </c>
      <c r="C20" s="17">
        <f>AVERAGEIF(Jello_Module03_Past_Demand_And_!A:A,'Table+Graph'!A20,Jello_Module03_Past_Demand_And_!D:D)</f>
        <v>558.00250000000005</v>
      </c>
      <c r="D20" s="18">
        <f>AVERAGEIF(Jello_Module03_Past_Demand_And_!A:A,'Table+Graph'!A20,Jello_Module03_Past_Demand_And_!E:E)</f>
        <v>48.7575</v>
      </c>
    </row>
    <row r="21" spans="1:4" x14ac:dyDescent="0.35">
      <c r="A21" s="16">
        <v>2008</v>
      </c>
      <c r="B21" s="17">
        <f>AVERAGEIF(Jello_Module03_Past_Demand_And_!A:A,'Table+Graph'!A21,Jello_Module03_Past_Demand_And_!C:C)</f>
        <v>484.08749999999998</v>
      </c>
      <c r="C21" s="17">
        <f>AVERAGEIF(Jello_Module03_Past_Demand_And_!A:A,'Table+Graph'!A21,Jello_Module03_Past_Demand_And_!D:D)</f>
        <v>563.19000000000005</v>
      </c>
      <c r="D21" s="18">
        <f>AVERAGEIF(Jello_Module03_Past_Demand_And_!A:A,'Table+Graph'!A21,Jello_Module03_Past_Demand_And_!E:E)</f>
        <v>51.745000000000005</v>
      </c>
    </row>
    <row r="22" spans="1:4" x14ac:dyDescent="0.35">
      <c r="A22" s="16">
        <v>2009</v>
      </c>
      <c r="B22" s="17">
        <f>AVERAGEIF(Jello_Module03_Past_Demand_And_!A:A,'Table+Graph'!A22,Jello_Module03_Past_Demand_And_!C:C)</f>
        <v>503.4975</v>
      </c>
      <c r="C22" s="17">
        <f>AVERAGEIF(Jello_Module03_Past_Demand_And_!A:A,'Table+Graph'!A22,Jello_Module03_Past_Demand_And_!D:D)</f>
        <v>693.64</v>
      </c>
      <c r="D22" s="18">
        <f>AVERAGEIF(Jello_Module03_Past_Demand_And_!A:A,'Table+Graph'!A22,Jello_Module03_Past_Demand_And_!E:E)</f>
        <v>51.162500000000001</v>
      </c>
    </row>
    <row r="23" spans="1:4" x14ac:dyDescent="0.35">
      <c r="A23" s="16">
        <v>2010</v>
      </c>
      <c r="B23" s="17">
        <f>AVERAGEIF(Jello_Module03_Past_Demand_And_!A:A,'Table+Graph'!A23,Jello_Module03_Past_Demand_And_!C:C)</f>
        <v>493.61500000000001</v>
      </c>
      <c r="C23" s="17">
        <f>AVERAGEIF(Jello_Module03_Past_Demand_And_!A:A,'Table+Graph'!A23,Jello_Module03_Past_Demand_And_!D:D)</f>
        <v>550.9325</v>
      </c>
      <c r="D23" s="18">
        <f>AVERAGEIF(Jello_Module03_Past_Demand_And_!A:A,'Table+Graph'!A23,Jello_Module03_Past_Demand_And_!E:E)</f>
        <v>48.127500000000005</v>
      </c>
    </row>
    <row r="24" spans="1:4" x14ac:dyDescent="0.35">
      <c r="A24" s="16">
        <v>2011</v>
      </c>
      <c r="B24" s="17">
        <f>AVERAGEIF(Jello_Module03_Past_Demand_And_!A:A,'Table+Graph'!A24,Jello_Module03_Past_Demand_And_!C:C)</f>
        <v>535.46</v>
      </c>
      <c r="C24" s="17">
        <f>AVERAGEIF(Jello_Module03_Past_Demand_And_!A:A,'Table+Graph'!A24,Jello_Module03_Past_Demand_And_!D:D)</f>
        <v>601.71</v>
      </c>
      <c r="D24" s="18">
        <f>AVERAGEIF(Jello_Module03_Past_Demand_And_!A:A,'Table+Graph'!A24,Jello_Module03_Past_Demand_And_!E:E)</f>
        <v>45.459999999999994</v>
      </c>
    </row>
    <row r="25" spans="1:4" x14ac:dyDescent="0.35">
      <c r="A25" s="16">
        <v>2012</v>
      </c>
      <c r="B25" s="17">
        <f>AVERAGEIF(Jello_Module03_Past_Demand_And_!A:A,'Table+Graph'!A25,Jello_Module03_Past_Demand_And_!C:C)</f>
        <v>540.77</v>
      </c>
      <c r="C25" s="17">
        <f>AVERAGEIF(Jello_Module03_Past_Demand_And_!A:A,'Table+Graph'!A25,Jello_Module03_Past_Demand_And_!D:D)</f>
        <v>599.35750000000007</v>
      </c>
      <c r="D25" s="18">
        <f>AVERAGEIF(Jello_Module03_Past_Demand_And_!A:A,'Table+Graph'!A25,Jello_Module03_Past_Demand_And_!E:E)</f>
        <v>46.785000000000004</v>
      </c>
    </row>
    <row r="26" spans="1:4" x14ac:dyDescent="0.35">
      <c r="A26" s="16">
        <v>2013</v>
      </c>
      <c r="B26" s="17">
        <f>AVERAGEIF(Jello_Module03_Past_Demand_And_!A:A,'Table+Graph'!A26,Jello_Module03_Past_Demand_And_!C:C)</f>
        <v>558.23</v>
      </c>
      <c r="C26" s="17">
        <f>AVERAGEIF(Jello_Module03_Past_Demand_And_!A:A,'Table+Graph'!A26,Jello_Module03_Past_Demand_And_!D:D)</f>
        <v>612.37749999999994</v>
      </c>
      <c r="D26" s="18">
        <f>AVERAGEIF(Jello_Module03_Past_Demand_And_!A:A,'Table+Graph'!A26,Jello_Module03_Past_Demand_And_!E:E)</f>
        <v>48.662500000000001</v>
      </c>
    </row>
    <row r="27" spans="1:4" x14ac:dyDescent="0.35">
      <c r="A27" s="7">
        <v>2014</v>
      </c>
      <c r="B27">
        <f>AVERAGEIF(Jello_Module03_Past_Demand_And_!A:A,'Table+Graph'!A27,Jello_Module03_Past_Demand_And_!C:C)</f>
        <v>507.17750000000001</v>
      </c>
      <c r="C27">
        <f>AVERAGEIF(Jello_Module03_Past_Demand_And_!A:A,'Table+Graph'!A27,Jello_Module03_Past_Demand_And_!D:D)</f>
        <v>629.21</v>
      </c>
      <c r="D27" s="12">
        <f>AVERAGEIF(Jello_Module03_Past_Demand_And_!A:A,'Table+Graph'!A27,Jello_Module03_Past_Demand_And_!E:E)</f>
        <v>52.077500000000001</v>
      </c>
    </row>
    <row r="28" spans="1:4" x14ac:dyDescent="0.35">
      <c r="A28" s="16">
        <v>2015</v>
      </c>
      <c r="B28" s="17">
        <f>AVERAGEIF(Jello_Module03_Past_Demand_And_!A:A,'Table+Graph'!A28,Jello_Module03_Past_Demand_And_!C:C)</f>
        <v>540.13750000000005</v>
      </c>
      <c r="C28" s="17">
        <f>AVERAGEIF(Jello_Module03_Past_Demand_And_!A:A,'Table+Graph'!A28,Jello_Module03_Past_Demand_And_!D:D)</f>
        <v>462.50250000000005</v>
      </c>
      <c r="D28" s="18">
        <f>AVERAGEIF(Jello_Module03_Past_Demand_And_!A:A,'Table+Graph'!A28,Jello_Module03_Past_Demand_And_!E:E)</f>
        <v>47.954999999999998</v>
      </c>
    </row>
    <row r="29" spans="1:4" x14ac:dyDescent="0.35">
      <c r="A29" s="16">
        <v>2016</v>
      </c>
      <c r="B29" s="17">
        <f>AVERAGEIF(Jello_Module03_Past_Demand_And_!A:A,'Table+Graph'!A29,Jello_Module03_Past_Demand_And_!C:C)</f>
        <v>571.08499999999992</v>
      </c>
      <c r="C29" s="17">
        <f>AVERAGEIF(Jello_Module03_Past_Demand_And_!A:A,'Table+Graph'!A29,Jello_Module03_Past_Demand_And_!D:D)</f>
        <v>631.07499999999993</v>
      </c>
      <c r="D29" s="18">
        <f>AVERAGEIF(Jello_Module03_Past_Demand_And_!A:A,'Table+Graph'!A29,Jello_Module03_Past_Demand_And_!E:E)</f>
        <v>44.010000000000005</v>
      </c>
    </row>
    <row r="30" spans="1:4" x14ac:dyDescent="0.35">
      <c r="A30" s="16">
        <v>2017</v>
      </c>
      <c r="B30" s="17">
        <f>AVERAGEIF(Jello_Module03_Past_Demand_And_!A:A,'Table+Graph'!A30,Jello_Module03_Past_Demand_And_!C:C)</f>
        <v>578.70500000000004</v>
      </c>
      <c r="C30" s="17">
        <f>AVERAGEIF(Jello_Module03_Past_Demand_And_!A:A,'Table+Graph'!A30,Jello_Module03_Past_Demand_And_!D:D)</f>
        <v>458.83750000000003</v>
      </c>
      <c r="D30" s="18">
        <f>AVERAGEIF(Jello_Module03_Past_Demand_And_!A:A,'Table+Graph'!A30,Jello_Module03_Past_Demand_And_!E:E)</f>
        <v>54.557499999999997</v>
      </c>
    </row>
    <row r="31" spans="1:4" x14ac:dyDescent="0.35">
      <c r="A31" s="16">
        <v>2018</v>
      </c>
      <c r="B31" s="17">
        <f>AVERAGEIF(Jello_Module03_Past_Demand_And_!A:A,'Table+Graph'!A31,Jello_Module03_Past_Demand_And_!C:C)</f>
        <v>526.29750000000001</v>
      </c>
      <c r="C31" s="17">
        <f>AVERAGEIF(Jello_Module03_Past_Demand_And_!A:A,'Table+Graph'!A31,Jello_Module03_Past_Demand_And_!D:D)</f>
        <v>582.91250000000002</v>
      </c>
      <c r="D31" s="18">
        <f>AVERAGEIF(Jello_Module03_Past_Demand_And_!A:A,'Table+Graph'!A31,Jello_Module03_Past_Demand_And_!E:E)</f>
        <v>48.384999999999998</v>
      </c>
    </row>
    <row r="32" spans="1:4" x14ac:dyDescent="0.35">
      <c r="A32" s="16">
        <v>2019</v>
      </c>
      <c r="B32" s="17">
        <f>AVERAGEIF(Jello_Module03_Past_Demand_And_!A:A,'Table+Graph'!A32,Jello_Module03_Past_Demand_And_!C:C)</f>
        <v>560.6</v>
      </c>
      <c r="C32" s="17">
        <f>AVERAGEIF(Jello_Module03_Past_Demand_And_!A:A,'Table+Graph'!A32,Jello_Module03_Past_Demand_And_!D:D)</f>
        <v>548.99250000000006</v>
      </c>
      <c r="D32" s="18">
        <f>AVERAGEIF(Jello_Module03_Past_Demand_And_!A:A,'Table+Graph'!A32,Jello_Module03_Past_Demand_And_!E:E)</f>
        <v>50.212499999999999</v>
      </c>
    </row>
    <row r="33" spans="1:4" x14ac:dyDescent="0.35">
      <c r="A33" s="16">
        <v>2020</v>
      </c>
      <c r="B33" s="17">
        <f>AVERAGEIF(Jello_Module03_Past_Demand_And_!A:A,'Table+Graph'!A33,Jello_Module03_Past_Demand_And_!C:C)</f>
        <v>533.78750000000002</v>
      </c>
      <c r="C33" s="17">
        <f>AVERAGEIF(Jello_Module03_Past_Demand_And_!A:A,'Table+Graph'!A33,Jello_Module03_Past_Demand_And_!D:D)</f>
        <v>486.11500000000001</v>
      </c>
      <c r="D33" s="18">
        <f>AVERAGEIF(Jello_Module03_Past_Demand_And_!A:A,'Table+Graph'!A33,Jello_Module03_Past_Demand_And_!E:E)</f>
        <v>49.094999999999999</v>
      </c>
    </row>
    <row r="34" spans="1:4" x14ac:dyDescent="0.35">
      <c r="A34" s="16">
        <v>2021</v>
      </c>
      <c r="B34" s="17">
        <f>AVERAGEIF(Jello_Module03_Past_Demand_And_!A:A,'Table+Graph'!A34,Jello_Module03_Past_Demand_And_!C:C)</f>
        <v>552.94000000000005</v>
      </c>
      <c r="C34" s="17">
        <f>AVERAGEIF(Jello_Module03_Past_Demand_And_!A:A,'Table+Graph'!A34,Jello_Module03_Past_Demand_And_!D:D)</f>
        <v>528.90250000000003</v>
      </c>
      <c r="D34" s="18">
        <f>AVERAGEIF(Jello_Module03_Past_Demand_And_!A:A,'Table+Graph'!A34,Jello_Module03_Past_Demand_And_!E:E)</f>
        <v>50.137500000000003</v>
      </c>
    </row>
    <row r="35" spans="1:4" x14ac:dyDescent="0.35">
      <c r="A35" s="19">
        <v>2022</v>
      </c>
      <c r="B35" s="20">
        <f>AVERAGEIF(Jello_Module03_Past_Demand_And_!A:A,'Table+Graph'!A35,Jello_Module03_Past_Demand_And_!C:C)</f>
        <v>648.42499999999995</v>
      </c>
      <c r="C35" s="20">
        <f>AVERAGEIF(Jello_Module03_Past_Demand_And_!A:A,'Table+Graph'!A35,Jello_Module03_Past_Demand_And_!D:D)</f>
        <v>525.12249999999995</v>
      </c>
      <c r="D35" s="21">
        <f>AVERAGEIF(Jello_Module03_Past_Demand_And_!A:A,'Table+Graph'!A35,Jello_Module03_Past_Demand_And_!E:E)</f>
        <v>52.225000000000001</v>
      </c>
    </row>
    <row r="36" spans="1:4" x14ac:dyDescent="0.35">
      <c r="A36" s="19">
        <v>2023</v>
      </c>
      <c r="B36" s="20">
        <f>AVERAGEIF(Jello_Module03_Past_Demand_And_!A:A,'Table+Graph'!A36,Jello_Module03_Past_Demand_And_!C:C)</f>
        <v>588.29250000000002</v>
      </c>
      <c r="C36" s="20">
        <f>AVERAGEIF(Jello_Module03_Past_Demand_And_!A:A,'Table+Graph'!A36,Jello_Module03_Past_Demand_And_!D:D)</f>
        <v>410.5025</v>
      </c>
      <c r="D36" s="21">
        <f>AVERAGEIF(Jello_Module03_Past_Demand_And_!A:A,'Table+Graph'!A36,Jello_Module03_Past_Demand_And_!E:E)</f>
        <v>53.650000000000006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COPY</vt:lpstr>
      <vt:lpstr>Jello_Module03_Past_Demand_And_</vt:lpstr>
      <vt:lpstr>Jello_Module03_Constraints</vt:lpstr>
      <vt:lpstr>Production Planning Model</vt:lpstr>
      <vt:lpstr>Model with Stipulations</vt:lpstr>
      <vt:lpstr>Table+Graph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2025-02-20T00:11:53Z</dcterms:created>
  <dcterms:modified xsi:type="dcterms:W3CDTF">2025-02-26T03:20:40Z</dcterms:modified>
</cp:coreProperties>
</file>