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14B0FFAA-5BBE-45E2-9EC8-E0DF9D4A57AC}" xr6:coauthVersionLast="47" xr6:coauthVersionMax="47" xr10:uidLastSave="{00000000-0000-0000-0000-000000000000}"/>
  <bookViews>
    <workbookView xWindow="-106" yWindow="-106" windowWidth="20541" windowHeight="10927" tabRatio="758" activeTab="3"/>
  </bookViews>
  <sheets>
    <sheet name="Estimated_Foot_T" sheetId="1" r:id="rId1"/>
    <sheet name="Temporary_Worker" sheetId="2" r:id="rId2"/>
    <sheet name="Full_Time_Salary" sheetId="3" r:id="rId3"/>
    <sheet name="MyModel" sheetId="4" r:id="rId4"/>
    <sheet name="Stipulations" sheetId="7" r:id="rId5"/>
  </sheets>
  <definedNames>
    <definedName name="solver_adj" localSheetId="3" hidden="1">MyModel!$O$6:$O$12</definedName>
    <definedName name="solver_adj" localSheetId="4" hidden="1">Stipulations!$O$6:$O$12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MyModel!$C$13:$N$13</definedName>
    <definedName name="solver_lhs1" localSheetId="4" hidden="1">Stipulations!$C$13:$N$13</definedName>
    <definedName name="solver_lhs2" localSheetId="3" hidden="1">MyModel!$O$6:$O$12</definedName>
    <definedName name="solver_lhs2" localSheetId="4" hidden="1">Stipulations!$O$12</definedName>
    <definedName name="solver_lhs3" localSheetId="3" hidden="1">MyModel!$O$6:$O$12</definedName>
    <definedName name="solver_lhs3" localSheetId="4" hidden="1">Stipulations!$O$6:$O$12</definedName>
    <definedName name="solver_lhs4" localSheetId="4" hidden="1">Stipulations!$O$6:$O$12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3</definedName>
    <definedName name="solver_num" localSheetId="4" hidden="1">4</definedName>
    <definedName name="solver_nwt" localSheetId="3" hidden="1">1</definedName>
    <definedName name="solver_nwt" localSheetId="4" hidden="1">1</definedName>
    <definedName name="solver_opt" localSheetId="3" hidden="1">MyModel!$P$14</definedName>
    <definedName name="solver_opt" localSheetId="4" hidden="1">Stipulations!$P$14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el1" localSheetId="3" hidden="1">3</definedName>
    <definedName name="solver_rel1" localSheetId="4" hidden="1">3</definedName>
    <definedName name="solver_rel2" localSheetId="3" hidden="1">4</definedName>
    <definedName name="solver_rel2" localSheetId="4" hidden="1">1</definedName>
    <definedName name="solver_rel3" localSheetId="3" hidden="1">3</definedName>
    <definedName name="solver_rel3" localSheetId="4" hidden="1">4</definedName>
    <definedName name="solver_rel4" localSheetId="4" hidden="1">3</definedName>
    <definedName name="solver_rhs1" localSheetId="3" hidden="1">MyModel!$C$14:$N$14</definedName>
    <definedName name="solver_rhs1" localSheetId="4" hidden="1">Stipulations!$C$14:$N$14</definedName>
    <definedName name="solver_rhs2" localSheetId="3" hidden="1">"integer"</definedName>
    <definedName name="solver_rhs2" localSheetId="4" hidden="1">264</definedName>
    <definedName name="solver_rhs3" localSheetId="3" hidden="1">0</definedName>
    <definedName name="solver_rhs3" localSheetId="4" hidden="1">"integer"</definedName>
    <definedName name="solver_rhs4" localSheetId="4" hidden="1">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0</definedName>
    <definedName name="solver_ssz" localSheetId="4" hidden="1">0</definedName>
    <definedName name="solver_tim" localSheetId="3" hidden="1">2147483647</definedName>
    <definedName name="solver_tim" localSheetId="4" hidden="1">2147483647</definedName>
    <definedName name="solver_tol" localSheetId="3" hidden="1">0</definedName>
    <definedName name="solver_tol" localSheetId="4" hidden="1">0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0"/>
</workbook>
</file>

<file path=xl/calcChain.xml><?xml version="1.0" encoding="utf-8"?>
<calcChain xmlns="http://schemas.openxmlformats.org/spreadsheetml/2006/main">
  <c r="N13" i="7" l="1"/>
  <c r="M13" i="7"/>
  <c r="L13" i="7"/>
  <c r="K13" i="7"/>
  <c r="J13" i="7"/>
  <c r="I13" i="7"/>
  <c r="H13" i="7"/>
  <c r="G13" i="7"/>
  <c r="F13" i="7"/>
  <c r="E13" i="7"/>
  <c r="D13" i="7"/>
  <c r="C13" i="7"/>
  <c r="P12" i="7"/>
  <c r="P11" i="7"/>
  <c r="P10" i="7"/>
  <c r="P9" i="7"/>
  <c r="P8" i="7"/>
  <c r="P7" i="7"/>
  <c r="P6" i="7"/>
  <c r="P14" i="7" s="1"/>
  <c r="P12" i="4"/>
  <c r="P6" i="4"/>
  <c r="P14" i="4"/>
  <c r="P7" i="4"/>
  <c r="P8" i="4"/>
  <c r="P9" i="4"/>
  <c r="P10" i="4"/>
  <c r="P11" i="4"/>
  <c r="C13" i="4"/>
  <c r="I13" i="4"/>
  <c r="K13" i="4"/>
  <c r="N13" i="4"/>
  <c r="D13" i="4"/>
  <c r="B38" i="3"/>
  <c r="F13" i="4"/>
  <c r="M13" i="4"/>
  <c r="L13" i="4"/>
  <c r="J13" i="4"/>
  <c r="G13" i="4"/>
  <c r="E13" i="4"/>
  <c r="H13" i="4"/>
</calcChain>
</file>

<file path=xl/sharedStrings.xml><?xml version="1.0" encoding="utf-8"?>
<sst xmlns="http://schemas.openxmlformats.org/spreadsheetml/2006/main" count="109" uniqueCount="79">
  <si>
    <t>month</t>
  </si>
  <si>
    <t>foot_traffic</t>
  </si>
  <si>
    <t>The Sassy Taffy</t>
  </si>
  <si>
    <t>Taffy &amp; Tales</t>
  </si>
  <si>
    <t>Bubble Burst Bonbons</t>
  </si>
  <si>
    <t>Snap &amp; Crackle Sweets</t>
  </si>
  <si>
    <t>Nifty Nougats</t>
  </si>
  <si>
    <t>The Gobstopper Grove</t>
  </si>
  <si>
    <t>monthly_salary</t>
  </si>
  <si>
    <t>duration_of_service</t>
  </si>
  <si>
    <t>beginning_month_of_service</t>
  </si>
  <si>
    <t>Tina Tootsie</t>
  </si>
  <si>
    <t>Scooter Snickerdoodle</t>
  </si>
  <si>
    <t>Nifty Nougatine</t>
  </si>
  <si>
    <t>Pixie Peppermint</t>
  </si>
  <si>
    <t>Gummy Gus</t>
  </si>
  <si>
    <t>Misty Mallow</t>
  </si>
  <si>
    <t>Wiggles Wafflecone</t>
  </si>
  <si>
    <t>Crispy Crumbcatcher</t>
  </si>
  <si>
    <t>Sprinkle Bea</t>
  </si>
  <si>
    <t>Lulu Licorice</t>
  </si>
  <si>
    <t>Sugarplum Sally</t>
  </si>
  <si>
    <t>Candyfloss Claire</t>
  </si>
  <si>
    <t>Cherry Chewella</t>
  </si>
  <si>
    <t>Gingersnap Gwen</t>
  </si>
  <si>
    <t>Caramel Clementine</t>
  </si>
  <si>
    <t>Twizzle Taffeta</t>
  </si>
  <si>
    <t>Fizzabelle Pop</t>
  </si>
  <si>
    <t>Muffin McMint</t>
  </si>
  <si>
    <t>Lolly McSprinkle</t>
  </si>
  <si>
    <t>Chompers McSweet</t>
  </si>
  <si>
    <t>Maple Marshmallow</t>
  </si>
  <si>
    <t>Merry Marzipan</t>
  </si>
  <si>
    <t>Sparkle Sundae</t>
  </si>
  <si>
    <t>Tootsie McGiggly</t>
  </si>
  <si>
    <t>Ginger Gumdrop</t>
  </si>
  <si>
    <t>Nibbles Nectarine</t>
  </si>
  <si>
    <t>Cocoa Clement</t>
  </si>
  <si>
    <t>Nougat Nelly</t>
  </si>
  <si>
    <t>Twirly Tina</t>
  </si>
  <si>
    <t>Dottie Dotsworth</t>
  </si>
  <si>
    <t>Sunny Sassafras</t>
  </si>
  <si>
    <t>Snickersnack Sam</t>
  </si>
  <si>
    <t>Zippy Licorice</t>
  </si>
  <si>
    <t>Whimsy Whiskers</t>
  </si>
  <si>
    <t>Benny Bonbon</t>
  </si>
  <si>
    <t>employee</t>
  </si>
  <si>
    <t>Total -&gt;</t>
  </si>
  <si>
    <t>Required</t>
  </si>
  <si>
    <t>Available</t>
  </si>
  <si>
    <t>Wages per Worker</t>
  </si>
  <si>
    <t>Workers Scheduled</t>
  </si>
  <si>
    <t>Days On = 1, Days Off = 0</t>
  </si>
  <si>
    <t>Agency</t>
  </si>
  <si>
    <t>x</t>
  </si>
  <si>
    <t>Full-Time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</si>
  <si>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</si>
  <si>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</si>
  <si>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</si>
  <si>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</si>
  <si>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</si>
  <si>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</si>
  <si>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</si>
  <si>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</si>
  <si>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</si>
  <si>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</si>
  <si>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</si>
  <si>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</si>
  <si>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Average=</t>
  </si>
  <si>
    <t>Wage</t>
  </si>
  <si>
    <t>Full Time Workers</t>
  </si>
  <si>
    <t>All</t>
  </si>
  <si>
    <t>Months ON</t>
  </si>
  <si>
    <t>Mar, Apr, May</t>
  </si>
  <si>
    <t>Feb, Mar, Apr</t>
  </si>
  <si>
    <t>Jan, Feb, Mar</t>
  </si>
  <si>
    <t>Sep, Oct, Nov</t>
  </si>
  <si>
    <t>Dec, Jan, Feb</t>
  </si>
  <si>
    <t>Jun, Jul,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</si>
</sst>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164" fontId="18" fillId="33" borderId="10" xfId="1" applyNumberFormat="1" applyFont="1" applyFill="1" applyBorder="1"/>
    <xf numFmtId="0" fontId="16" fillId="0" borderId="0" xfId="0" applyFont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6" fillId="0" borderId="15" xfId="0" applyFont="1" applyBorder="1"/>
    <xf numFmtId="0" fontId="0" fillId="0" borderId="12" xfId="0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34" borderId="18" xfId="0" applyFont="1" applyFill="1" applyBorder="1"/>
    <xf numFmtId="0" fontId="0" fillId="0" borderId="0" xfId="0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0" xfId="0" applyFont="1" applyBorder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 wrapText="1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1" xfId="0" applyFont="1" applyBorder="1" applyAlignment="1">
      <alignment horizontal="center" wrapText="1"/>
    </xf>
    <xf numFmtId="0" fontId="0" fillId="0" borderId="26" xfId="0" applyBorder="1"/>
    <xf numFmtId="0" fontId="0" fillId="0" borderId="28" xfId="0" applyBorder="1"/>
    <xf numFmtId="0" fontId="16" fillId="0" borderId="26" xfId="0" applyFont="1" applyBorder="1"/>
    <xf numFmtId="0" fontId="16" fillId="0" borderId="28" xfId="0" applyFont="1" applyBorder="1"/>
    <xf numFmtId="164" fontId="16" fillId="0" borderId="26" xfId="1" applyNumberFormat="1" applyFont="1" applyBorder="1"/>
    <xf numFmtId="164" fontId="16" fillId="0" borderId="28" xfId="1" applyNumberFormat="1" applyFont="1" applyBorder="1"/>
    <xf numFmtId="164" fontId="16" fillId="0" borderId="27" xfId="1" applyNumberFormat="1" applyFont="1" applyBorder="1" applyAlignment="1">
      <alignment horizontal="center"/>
    </xf>
    <xf numFmtId="0" fontId="20" fillId="33" borderId="26" xfId="0" applyFont="1" applyFill="1" applyBorder="1" applyAlignment="1">
      <alignment horizontal="center"/>
    </xf>
    <xf numFmtId="0" fontId="20" fillId="33" borderId="28" xfId="0" applyFont="1" applyFill="1" applyBorder="1" applyAlignment="1">
      <alignment horizontal="center"/>
    </xf>
    <xf numFmtId="0" fontId="20" fillId="33" borderId="27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27" xfId="0" applyBorder="1"/>
    <xf numFmtId="44" fontId="0" fillId="0" borderId="13" xfId="1" applyNumberFormat="1" applyFont="1" applyBorder="1"/>
    <xf numFmtId="44" fontId="0" fillId="0" borderId="11" xfId="1" applyNumberFormat="1" applyFont="1" applyBorder="1"/>
    <xf numFmtId="0" fontId="16" fillId="34" borderId="22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4" borderId="24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 Traffic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Estimated_Foot_T!$B$1</c:f>
              <c:strCache>
                <c:ptCount val="1"/>
                <c:pt idx="0">
                  <c:v>foot_traffic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Estimated_Foot_T!$A$2:$A$13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Estimated_Foot_T!$B$2:$B$13</c:f>
              <c:numCache>
                <c:formatCode>General</c:formatCode>
                <c:ptCount val="12"/>
                <c:pt idx="0">
                  <c:v>230</c:v>
                </c:pt>
                <c:pt idx="1">
                  <c:v>315</c:v>
                </c:pt>
                <c:pt idx="2">
                  <c:v>435</c:v>
                </c:pt>
                <c:pt idx="3">
                  <c:v>487</c:v>
                </c:pt>
                <c:pt idx="4">
                  <c:v>427</c:v>
                </c:pt>
                <c:pt idx="5">
                  <c:v>315</c:v>
                </c:pt>
                <c:pt idx="6">
                  <c:v>262</c:v>
                </c:pt>
                <c:pt idx="7">
                  <c:v>331</c:v>
                </c:pt>
                <c:pt idx="8">
                  <c:v>470</c:v>
                </c:pt>
                <c:pt idx="9">
                  <c:v>561</c:v>
                </c:pt>
                <c:pt idx="10">
                  <c:v>524</c:v>
                </c:pt>
                <c:pt idx="11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8-46E5-95C2-47A1921B69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7348416"/>
        <c:axId val="957351656"/>
      </c:lineChart>
      <c:catAx>
        <c:axId val="9573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51656"/>
        <c:crosses val="autoZero"/>
        <c:auto val="1"/>
        <c:lblAlgn val="ctr"/>
        <c:lblOffset val="100"/>
        <c:noMultiLvlLbl val="0"/>
      </c:catAx>
      <c:valAx>
        <c:axId val="95735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73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 Traffic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Estimated_Foot_T!$B$1</c:f>
              <c:strCache>
                <c:ptCount val="1"/>
                <c:pt idx="0">
                  <c:v>foot_traffic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Estimated_Foot_T!$A$2:$A$13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Estimated_Foot_T!$B$2:$B$13</c:f>
              <c:numCache>
                <c:formatCode>General</c:formatCode>
                <c:ptCount val="12"/>
                <c:pt idx="0">
                  <c:v>230</c:v>
                </c:pt>
                <c:pt idx="1">
                  <c:v>315</c:v>
                </c:pt>
                <c:pt idx="2">
                  <c:v>435</c:v>
                </c:pt>
                <c:pt idx="3">
                  <c:v>487</c:v>
                </c:pt>
                <c:pt idx="4">
                  <c:v>427</c:v>
                </c:pt>
                <c:pt idx="5">
                  <c:v>315</c:v>
                </c:pt>
                <c:pt idx="6">
                  <c:v>262</c:v>
                </c:pt>
                <c:pt idx="7">
                  <c:v>331</c:v>
                </c:pt>
                <c:pt idx="8">
                  <c:v>470</c:v>
                </c:pt>
                <c:pt idx="9">
                  <c:v>561</c:v>
                </c:pt>
                <c:pt idx="10">
                  <c:v>524</c:v>
                </c:pt>
                <c:pt idx="11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F-467C-B1E4-F45EF5CC29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7348416"/>
        <c:axId val="957351656"/>
      </c:lineChart>
      <c:catAx>
        <c:axId val="9573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51656"/>
        <c:crosses val="autoZero"/>
        <c:auto val="1"/>
        <c:lblAlgn val="ctr"/>
        <c:lblOffset val="100"/>
        <c:noMultiLvlLbl val="0"/>
      </c:catAx>
      <c:valAx>
        <c:axId val="95735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73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53789</xdr:colOff>
      <xdr:row>14</xdr:row>
      <xdr:rowOff>107576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183456-0060-41D7-915A-FB1B41E3E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106680</xdr:colOff>
      <xdr:row>8</xdr:row>
      <xdr:rowOff>152400</xdr:rowOff>
    </xdr:from>
    <xdr:ext cx="2970700" cy="519100"/>
    <xdr:pic>
      <xdr:nvPicPr>
        <xdr:cNvPr id="2" name="Picture 1">
          <a:extLst>
            <a:ext uri="{FF2B5EF4-FFF2-40B4-BE49-F238E27FC236}">
              <a16:creationId xmlns:a16="http://schemas.microsoft.com/office/drawing/2014/main" id="{47C776A2-A22E-4A9C-AE6B-1165A9662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7645" y="1658471"/>
          <a:ext cx="2970700" cy="5191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18</xdr:col>
      <xdr:colOff>114300</xdr:colOff>
      <xdr:row>12</xdr:row>
      <xdr:rowOff>30480</xdr:rowOff>
    </xdr:from>
    <xdr:ext cx="3008803" cy="1468543"/>
    <xdr:pic>
      <xdr:nvPicPr>
        <xdr:cNvPr id="3" name="Picture 2">
          <a:extLst>
            <a:ext uri="{FF2B5EF4-FFF2-40B4-BE49-F238E27FC236}">
              <a16:creationId xmlns:a16="http://schemas.microsoft.com/office/drawing/2014/main" id="{130AA402-20AC-44D8-BDE8-0513293D0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265" y="2289586"/>
          <a:ext cx="3008803" cy="146854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18</xdr:col>
      <xdr:colOff>327660</xdr:colOff>
      <xdr:row>0</xdr:row>
      <xdr:rowOff>144780</xdr:rowOff>
    </xdr:from>
    <xdr:ext cx="2353427" cy="1443440"/>
    <xdr:pic>
      <xdr:nvPicPr>
        <xdr:cNvPr id="4" name="Picture 3">
          <a:extLst>
            <a:ext uri="{FF2B5EF4-FFF2-40B4-BE49-F238E27FC236}">
              <a16:creationId xmlns:a16="http://schemas.microsoft.com/office/drawing/2014/main" id="{B103C16A-A92F-4335-A030-2B1E93E30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8625" y="144780"/>
          <a:ext cx="2353427" cy="144344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1</xdr:col>
      <xdr:colOff>0</xdr:colOff>
      <xdr:row>17</xdr:row>
      <xdr:rowOff>0</xdr:rowOff>
    </xdr:from>
    <xdr:to>
      <xdr:col>6</xdr:col>
      <xdr:colOff>618565</xdr:colOff>
      <xdr:row>31</xdr:row>
      <xdr:rowOff>107576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7D75A7-2155-4FF4-9505-C0D9E8194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18" sqref="F18"/>
    </sheetView>
  </sheetViews>
  <sheetFormatPr defaultRowHeight="14.85" x14ac:dyDescent="0.35"/>
  <cols>
    <col min="2" max="2" width="9.453125" bestFit="1" customWidth="1"/>
  </cols>
  <sheetData>
    <row r="1" spans="1:2" x14ac:dyDescent="0.35">
      <c r="A1" s="12" t="s">
        <v>0</v>
      </c>
      <c r="B1" s="12" t="s">
        <v>1</v>
      </c>
    </row>
    <row r="2" spans="1:2" x14ac:dyDescent="0.35">
      <c r="A2" t="s">
        <v>56</v>
      </c>
      <c r="B2">
        <v>230</v>
      </c>
    </row>
    <row r="3" spans="1:2" x14ac:dyDescent="0.35">
      <c r="A3" t="s">
        <v>57</v>
      </c>
      <c r="B3">
        <v>315</v>
      </c>
    </row>
    <row r="4" spans="1:2" x14ac:dyDescent="0.35">
      <c r="A4" t="s">
        <v>58</v>
      </c>
      <c r="B4">
        <v>435</v>
      </c>
    </row>
    <row r="5" spans="1:2" x14ac:dyDescent="0.35">
      <c r="A5" t="s">
        <v>59</v>
      </c>
      <c r="B5">
        <v>487</v>
      </c>
    </row>
    <row r="6" spans="1:2" x14ac:dyDescent="0.35">
      <c r="A6" t="s">
        <v>60</v>
      </c>
      <c r="B6">
        <v>427</v>
      </c>
    </row>
    <row r="7" spans="1:2" x14ac:dyDescent="0.35">
      <c r="A7" t="s">
        <v>61</v>
      </c>
      <c r="B7">
        <v>315</v>
      </c>
    </row>
    <row r="8" spans="1:2" x14ac:dyDescent="0.35">
      <c r="A8" t="s">
        <v>62</v>
      </c>
      <c r="B8">
        <v>262</v>
      </c>
    </row>
    <row r="9" spans="1:2" x14ac:dyDescent="0.35">
      <c r="A9" t="s">
        <v>63</v>
      </c>
      <c r="B9">
        <v>331</v>
      </c>
    </row>
    <row r="10" spans="1:2" x14ac:dyDescent="0.35">
      <c r="A10" t="s">
        <v>64</v>
      </c>
      <c r="B10">
        <v>470</v>
      </c>
    </row>
    <row r="11" spans="1:2" x14ac:dyDescent="0.35">
      <c r="A11" t="s">
        <v>65</v>
      </c>
      <c r="B11">
        <v>561</v>
      </c>
    </row>
    <row r="12" spans="1:2" x14ac:dyDescent="0.35">
      <c r="A12" t="s">
        <v>66</v>
      </c>
      <c r="B12">
        <v>524</v>
      </c>
    </row>
    <row r="13" spans="1:2" x14ac:dyDescent="0.35">
      <c r="A13" t="s">
        <v>67</v>
      </c>
      <c r="B13">
        <v>398</v>
      </c>
    </row>
  </sheetData>
  <phoneticPr fontId="2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2" sqref="A12"/>
    </sheetView>
  </sheetViews>
  <sheetFormatPr defaultRowHeight="14.85" x14ac:dyDescent="0.35"/>
  <cols>
    <col min="1" max="1" width="18.54296875" bestFit="1" customWidth="1"/>
    <col min="2" max="2" width="23.453125" bestFit="1" customWidth="1"/>
    <col min="3" max="3" width="16.1796875" bestFit="1" customWidth="1"/>
    <col min="4" max="4" width="12.90625" bestFit="1" customWidth="1"/>
  </cols>
  <sheetData>
    <row r="1" spans="1:5" x14ac:dyDescent="0.35">
      <c r="A1" s="12" t="s">
        <v>53</v>
      </c>
      <c r="B1" s="12" t="s">
        <v>10</v>
      </c>
      <c r="C1" s="12" t="s">
        <v>9</v>
      </c>
      <c r="D1" s="12" t="s">
        <v>8</v>
      </c>
    </row>
    <row r="2" spans="1:5" x14ac:dyDescent="0.35">
      <c r="A2" t="s">
        <v>7</v>
      </c>
      <c r="B2">
        <v>3</v>
      </c>
      <c r="C2">
        <v>3</v>
      </c>
      <c r="D2">
        <v>8412</v>
      </c>
      <c r="E2" t="s">
        <v>54</v>
      </c>
    </row>
    <row r="3" spans="1:5" x14ac:dyDescent="0.35">
      <c r="A3" t="s">
        <v>6</v>
      </c>
      <c r="B3">
        <v>2</v>
      </c>
      <c r="C3">
        <v>3</v>
      </c>
      <c r="D3">
        <v>7556</v>
      </c>
    </row>
    <row r="4" spans="1:5" x14ac:dyDescent="0.35">
      <c r="A4" t="s">
        <v>5</v>
      </c>
      <c r="B4">
        <v>1</v>
      </c>
      <c r="C4">
        <v>3</v>
      </c>
      <c r="D4">
        <v>8771</v>
      </c>
      <c r="E4" t="s">
        <v>54</v>
      </c>
    </row>
    <row r="5" spans="1:5" x14ac:dyDescent="0.35">
      <c r="A5" t="s">
        <v>4</v>
      </c>
      <c r="B5">
        <v>9</v>
      </c>
      <c r="C5">
        <v>3</v>
      </c>
      <c r="D5">
        <v>10073</v>
      </c>
    </row>
    <row r="6" spans="1:5" x14ac:dyDescent="0.35">
      <c r="A6" t="s">
        <v>3</v>
      </c>
      <c r="B6">
        <v>12</v>
      </c>
      <c r="C6">
        <v>3</v>
      </c>
      <c r="D6">
        <v>8936</v>
      </c>
    </row>
    <row r="7" spans="1:5" x14ac:dyDescent="0.35">
      <c r="A7" t="s">
        <v>2</v>
      </c>
      <c r="B7">
        <v>6</v>
      </c>
      <c r="C7">
        <v>3</v>
      </c>
      <c r="D7">
        <v>10955</v>
      </c>
    </row>
    <row r="11" spans="1:5" ht="15.35" thickBot="1" x14ac:dyDescent="0.4"/>
    <row r="12" spans="1:5" ht="15.35" thickBot="1" x14ac:dyDescent="0.4">
      <c r="A12" s="39" t="s">
        <v>53</v>
      </c>
      <c r="B12" s="40" t="s">
        <v>72</v>
      </c>
      <c r="C12" s="41" t="s">
        <v>69</v>
      </c>
    </row>
    <row r="13" spans="1:5" x14ac:dyDescent="0.35">
      <c r="A13" s="25" t="s">
        <v>7</v>
      </c>
      <c r="B13" s="42" t="s">
        <v>73</v>
      </c>
      <c r="C13" s="37">
        <v>8412</v>
      </c>
    </row>
    <row r="14" spans="1:5" x14ac:dyDescent="0.35">
      <c r="A14" s="26" t="s">
        <v>6</v>
      </c>
      <c r="B14" s="43" t="s">
        <v>74</v>
      </c>
      <c r="C14" s="37">
        <v>7556</v>
      </c>
    </row>
    <row r="15" spans="1:5" x14ac:dyDescent="0.35">
      <c r="A15" s="26" t="s">
        <v>5</v>
      </c>
      <c r="B15" s="43" t="s">
        <v>75</v>
      </c>
      <c r="C15" s="37">
        <v>8771</v>
      </c>
    </row>
    <row r="16" spans="1:5" x14ac:dyDescent="0.35">
      <c r="A16" s="26" t="s">
        <v>4</v>
      </c>
      <c r="B16" s="43" t="s">
        <v>76</v>
      </c>
      <c r="C16" s="37">
        <v>10073</v>
      </c>
    </row>
    <row r="17" spans="1:3" x14ac:dyDescent="0.35">
      <c r="A17" s="26" t="s">
        <v>3</v>
      </c>
      <c r="B17" s="43" t="s">
        <v>77</v>
      </c>
      <c r="C17" s="37">
        <v>8936</v>
      </c>
    </row>
    <row r="18" spans="1:3" x14ac:dyDescent="0.35">
      <c r="A18" s="26" t="s">
        <v>2</v>
      </c>
      <c r="B18" s="43" t="s">
        <v>78</v>
      </c>
      <c r="C18" s="37">
        <v>10955</v>
      </c>
    </row>
    <row r="19" spans="1:3" ht="15.35" thickBot="1" x14ac:dyDescent="0.4">
      <c r="A19" s="36" t="s">
        <v>70</v>
      </c>
      <c r="B19" s="44" t="s">
        <v>71</v>
      </c>
      <c r="C19" s="38">
        <v>7470.99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22" sqref="A22"/>
    </sheetView>
  </sheetViews>
  <sheetFormatPr defaultRowHeight="14.85" x14ac:dyDescent="0.35"/>
  <cols>
    <col min="1" max="1" width="18.36328125" bestFit="1" customWidth="1"/>
    <col min="2" max="2" width="12.90625" bestFit="1" customWidth="1"/>
  </cols>
  <sheetData>
    <row r="1" spans="1:2" x14ac:dyDescent="0.35">
      <c r="A1" s="12" t="s">
        <v>46</v>
      </c>
      <c r="B1" s="12" t="s">
        <v>8</v>
      </c>
    </row>
    <row r="2" spans="1:2" x14ac:dyDescent="0.35">
      <c r="A2" t="s">
        <v>45</v>
      </c>
      <c r="B2">
        <v>7139.53</v>
      </c>
    </row>
    <row r="3" spans="1:2" x14ac:dyDescent="0.35">
      <c r="A3" t="s">
        <v>44</v>
      </c>
      <c r="B3">
        <v>9058.1</v>
      </c>
    </row>
    <row r="4" spans="1:2" x14ac:dyDescent="0.35">
      <c r="A4" t="s">
        <v>43</v>
      </c>
      <c r="B4">
        <v>6637.82</v>
      </c>
    </row>
    <row r="5" spans="1:2" x14ac:dyDescent="0.35">
      <c r="A5" t="s">
        <v>42</v>
      </c>
      <c r="B5">
        <v>9229.24</v>
      </c>
    </row>
    <row r="6" spans="1:2" x14ac:dyDescent="0.35">
      <c r="A6" t="s">
        <v>41</v>
      </c>
      <c r="B6">
        <v>9175.73</v>
      </c>
    </row>
    <row r="7" spans="1:2" x14ac:dyDescent="0.35">
      <c r="A7" t="s">
        <v>40</v>
      </c>
      <c r="B7">
        <v>5252.34</v>
      </c>
    </row>
    <row r="8" spans="1:2" x14ac:dyDescent="0.35">
      <c r="A8" t="s">
        <v>39</v>
      </c>
      <c r="B8">
        <v>8247.11</v>
      </c>
    </row>
    <row r="9" spans="1:2" x14ac:dyDescent="0.35">
      <c r="A9" t="s">
        <v>38</v>
      </c>
      <c r="B9">
        <v>5968.21</v>
      </c>
    </row>
    <row r="10" spans="1:2" x14ac:dyDescent="0.35">
      <c r="A10" t="s">
        <v>37</v>
      </c>
      <c r="B10">
        <v>8522.0499999999993</v>
      </c>
    </row>
    <row r="11" spans="1:2" x14ac:dyDescent="0.35">
      <c r="A11" t="s">
        <v>36</v>
      </c>
      <c r="B11">
        <v>7401.44</v>
      </c>
    </row>
    <row r="12" spans="1:2" x14ac:dyDescent="0.35">
      <c r="A12" t="s">
        <v>35</v>
      </c>
      <c r="B12">
        <v>7838.14</v>
      </c>
    </row>
    <row r="13" spans="1:2" x14ac:dyDescent="0.35">
      <c r="A13" t="s">
        <v>34</v>
      </c>
      <c r="B13">
        <v>7909.41</v>
      </c>
    </row>
    <row r="14" spans="1:2" x14ac:dyDescent="0.35">
      <c r="A14" t="s">
        <v>33</v>
      </c>
      <c r="B14">
        <v>7090.15</v>
      </c>
    </row>
    <row r="15" spans="1:2" x14ac:dyDescent="0.35">
      <c r="A15" t="s">
        <v>32</v>
      </c>
      <c r="B15">
        <v>5957.25</v>
      </c>
    </row>
    <row r="16" spans="1:2" x14ac:dyDescent="0.35">
      <c r="A16" t="s">
        <v>31</v>
      </c>
      <c r="B16">
        <v>6275.59</v>
      </c>
    </row>
    <row r="17" spans="1:2" x14ac:dyDescent="0.35">
      <c r="A17" t="s">
        <v>30</v>
      </c>
      <c r="B17">
        <v>7967.82</v>
      </c>
    </row>
    <row r="18" spans="1:2" x14ac:dyDescent="0.35">
      <c r="A18" t="s">
        <v>29</v>
      </c>
      <c r="B18">
        <v>9963.76</v>
      </c>
    </row>
    <row r="19" spans="1:2" x14ac:dyDescent="0.35">
      <c r="A19" t="s">
        <v>28</v>
      </c>
      <c r="B19">
        <v>8579.43</v>
      </c>
    </row>
    <row r="20" spans="1:2" x14ac:dyDescent="0.35">
      <c r="A20" t="s">
        <v>27</v>
      </c>
      <c r="B20">
        <v>5847.45</v>
      </c>
    </row>
    <row r="21" spans="1:2" x14ac:dyDescent="0.35">
      <c r="A21" t="s">
        <v>26</v>
      </c>
      <c r="B21">
        <v>7017.04</v>
      </c>
    </row>
    <row r="22" spans="1:2" x14ac:dyDescent="0.35">
      <c r="A22" t="s">
        <v>25</v>
      </c>
      <c r="B22">
        <v>7319.11</v>
      </c>
    </row>
    <row r="23" spans="1:2" x14ac:dyDescent="0.35">
      <c r="A23" t="s">
        <v>24</v>
      </c>
      <c r="B23">
        <v>8317.7199999999993</v>
      </c>
    </row>
    <row r="24" spans="1:2" x14ac:dyDescent="0.35">
      <c r="A24" t="s">
        <v>23</v>
      </c>
      <c r="B24">
        <v>7608.54</v>
      </c>
    </row>
    <row r="25" spans="1:2" x14ac:dyDescent="0.35">
      <c r="A25" t="s">
        <v>22</v>
      </c>
      <c r="B25">
        <v>7677.24</v>
      </c>
    </row>
    <row r="26" spans="1:2" x14ac:dyDescent="0.35">
      <c r="A26" t="s">
        <v>21</v>
      </c>
      <c r="B26">
        <v>9196.1</v>
      </c>
    </row>
    <row r="27" spans="1:2" x14ac:dyDescent="0.35">
      <c r="A27" t="s">
        <v>20</v>
      </c>
      <c r="B27">
        <v>8695.66</v>
      </c>
    </row>
    <row r="28" spans="1:2" x14ac:dyDescent="0.35">
      <c r="A28" t="s">
        <v>19</v>
      </c>
      <c r="B28">
        <v>6389.01</v>
      </c>
    </row>
    <row r="29" spans="1:2" x14ac:dyDescent="0.35">
      <c r="A29" t="s">
        <v>18</v>
      </c>
      <c r="B29">
        <v>3687.08</v>
      </c>
    </row>
    <row r="30" spans="1:2" x14ac:dyDescent="0.35">
      <c r="A30" t="s">
        <v>17</v>
      </c>
      <c r="B30">
        <v>7066.65</v>
      </c>
    </row>
    <row r="31" spans="1:2" x14ac:dyDescent="0.35">
      <c r="A31" t="s">
        <v>16</v>
      </c>
      <c r="B31">
        <v>7696.51</v>
      </c>
    </row>
    <row r="32" spans="1:2" x14ac:dyDescent="0.35">
      <c r="A32" t="s">
        <v>15</v>
      </c>
      <c r="B32">
        <v>5879.87</v>
      </c>
    </row>
    <row r="33" spans="1:2" x14ac:dyDescent="0.35">
      <c r="A33" t="s">
        <v>14</v>
      </c>
      <c r="B33">
        <v>6589.81</v>
      </c>
    </row>
    <row r="34" spans="1:2" x14ac:dyDescent="0.35">
      <c r="A34" t="s">
        <v>13</v>
      </c>
      <c r="B34">
        <v>7569.14</v>
      </c>
    </row>
    <row r="35" spans="1:2" x14ac:dyDescent="0.35">
      <c r="A35" t="s">
        <v>12</v>
      </c>
      <c r="B35">
        <v>9110.74</v>
      </c>
    </row>
    <row r="36" spans="1:2" x14ac:dyDescent="0.35">
      <c r="A36" t="s">
        <v>11</v>
      </c>
      <c r="B36">
        <v>7604.15</v>
      </c>
    </row>
    <row r="38" spans="1:2" x14ac:dyDescent="0.35">
      <c r="A38" t="s">
        <v>68</v>
      </c>
      <c r="B38">
        <f>AVERAGE(B2:B36)</f>
        <v>7470.9982857142859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4"/>
  <sheetViews>
    <sheetView tabSelected="1" zoomScale="80" zoomScaleNormal="80" workbookViewId="0">
      <selection activeCell="P14" sqref="P14"/>
    </sheetView>
  </sheetViews>
  <sheetFormatPr defaultRowHeight="14.85" x14ac:dyDescent="0.35"/>
  <cols>
    <col min="2" max="2" width="18.54296875" bestFit="1" customWidth="1"/>
    <col min="15" max="15" width="9.36328125" customWidth="1"/>
    <col min="16" max="16" width="15.6328125" bestFit="1" customWidth="1"/>
  </cols>
  <sheetData>
    <row r="3" spans="2:16" ht="15.35" thickBot="1" x14ac:dyDescent="0.4"/>
    <row r="4" spans="2:16" ht="15.35" thickBot="1" x14ac:dyDescent="0.4">
      <c r="B4" s="22"/>
      <c r="C4" s="11" t="s">
        <v>52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21" t="s">
        <v>51</v>
      </c>
      <c r="P4" s="9" t="s">
        <v>50</v>
      </c>
    </row>
    <row r="5" spans="2:16" ht="15.35" thickBot="1" x14ac:dyDescent="0.4">
      <c r="B5" s="14" t="s">
        <v>53</v>
      </c>
      <c r="C5" s="18">
        <v>1</v>
      </c>
      <c r="D5" s="19">
        <v>2</v>
      </c>
      <c r="E5" s="19">
        <v>3</v>
      </c>
      <c r="F5" s="19">
        <v>4</v>
      </c>
      <c r="G5" s="19">
        <v>5</v>
      </c>
      <c r="H5" s="19">
        <v>6</v>
      </c>
      <c r="I5" s="19">
        <v>7</v>
      </c>
      <c r="J5" s="19">
        <v>8</v>
      </c>
      <c r="K5" s="19">
        <v>9</v>
      </c>
      <c r="L5" s="19">
        <v>10</v>
      </c>
      <c r="M5" s="19">
        <v>11</v>
      </c>
      <c r="N5" s="20">
        <v>12</v>
      </c>
      <c r="O5" s="24"/>
      <c r="P5" s="8"/>
    </row>
    <row r="6" spans="2:16" x14ac:dyDescent="0.35">
      <c r="B6" s="27" t="s">
        <v>7</v>
      </c>
      <c r="C6" s="15">
        <v>0</v>
      </c>
      <c r="D6" s="13">
        <v>0</v>
      </c>
      <c r="E6" s="13">
        <v>1</v>
      </c>
      <c r="F6" s="13">
        <v>1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32">
        <v>96</v>
      </c>
      <c r="P6" s="29">
        <f>3*8412</f>
        <v>25236</v>
      </c>
    </row>
    <row r="7" spans="2:16" x14ac:dyDescent="0.35">
      <c r="B7" s="28" t="s">
        <v>6</v>
      </c>
      <c r="C7" s="15">
        <v>0</v>
      </c>
      <c r="D7" s="13">
        <v>1</v>
      </c>
      <c r="E7" s="13">
        <v>1</v>
      </c>
      <c r="F7" s="13">
        <v>1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33">
        <v>60</v>
      </c>
      <c r="P7" s="30">
        <f>3*7556</f>
        <v>22668</v>
      </c>
    </row>
    <row r="8" spans="2:16" x14ac:dyDescent="0.35">
      <c r="B8" s="28" t="s">
        <v>5</v>
      </c>
      <c r="C8" s="15">
        <v>1</v>
      </c>
      <c r="D8" s="13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33">
        <v>0</v>
      </c>
      <c r="P8" s="30">
        <f>3*8771</f>
        <v>26313</v>
      </c>
    </row>
    <row r="9" spans="2:16" x14ac:dyDescent="0.35">
      <c r="B9" s="28" t="s">
        <v>4</v>
      </c>
      <c r="C9" s="15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1</v>
      </c>
      <c r="L9" s="13">
        <v>1</v>
      </c>
      <c r="M9" s="13">
        <v>1</v>
      </c>
      <c r="N9" s="13">
        <v>0</v>
      </c>
      <c r="O9" s="33">
        <v>230</v>
      </c>
      <c r="P9" s="30">
        <f>3*10073</f>
        <v>30219</v>
      </c>
    </row>
    <row r="10" spans="2:16" x14ac:dyDescent="0.35">
      <c r="B10" s="28" t="s">
        <v>3</v>
      </c>
      <c r="C10" s="15">
        <v>1</v>
      </c>
      <c r="D10" s="13">
        <v>1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33">
        <v>67</v>
      </c>
      <c r="P10" s="30">
        <f>3*8936</f>
        <v>26808</v>
      </c>
    </row>
    <row r="11" spans="2:16" x14ac:dyDescent="0.35">
      <c r="B11" s="28" t="s">
        <v>2</v>
      </c>
      <c r="C11" s="15">
        <v>0</v>
      </c>
      <c r="D11" s="13">
        <v>0</v>
      </c>
      <c r="E11" s="13">
        <v>0</v>
      </c>
      <c r="F11" s="13">
        <v>0</v>
      </c>
      <c r="G11" s="13">
        <v>0</v>
      </c>
      <c r="H11" s="13">
        <v>1</v>
      </c>
      <c r="I11" s="13">
        <v>1</v>
      </c>
      <c r="J11" s="13">
        <v>1</v>
      </c>
      <c r="K11" s="13">
        <v>0</v>
      </c>
      <c r="L11" s="13">
        <v>0</v>
      </c>
      <c r="M11" s="13">
        <v>0</v>
      </c>
      <c r="N11" s="13">
        <v>0</v>
      </c>
      <c r="O11" s="33">
        <v>0</v>
      </c>
      <c r="P11" s="30">
        <f>10955*3</f>
        <v>32865</v>
      </c>
    </row>
    <row r="12" spans="2:16" ht="15.35" thickBot="1" x14ac:dyDescent="0.4">
      <c r="B12" s="23" t="s">
        <v>55</v>
      </c>
      <c r="C12" s="16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34">
        <v>331</v>
      </c>
      <c r="P12" s="31">
        <f>7470.99828571429*12</f>
        <v>89651.979428571489</v>
      </c>
    </row>
    <row r="13" spans="2:16" ht="15.35" thickBot="1" x14ac:dyDescent="0.4">
      <c r="B13" s="6" t="s">
        <v>49</v>
      </c>
      <c r="C13" s="5">
        <f>SUMPRODUCT(C6:C12,$O$6:$O$12)</f>
        <v>398</v>
      </c>
      <c r="D13" s="4">
        <f>SUMPRODUCT(D6:D12,$O$6:$O$12)</f>
        <v>458</v>
      </c>
      <c r="E13" s="4">
        <f>SUMPRODUCT(E6:E12,$O$6:$O$12)</f>
        <v>487</v>
      </c>
      <c r="F13" s="4">
        <f>SUMPRODUCT(F6:F12,$O$6:$O$12)</f>
        <v>487</v>
      </c>
      <c r="G13" s="4">
        <f>SUMPRODUCT(G6:G12,$O$6:$O$12)</f>
        <v>427</v>
      </c>
      <c r="H13" s="4">
        <f>SUMPRODUCT(H6:H12,$O$6:$O$12)</f>
        <v>331</v>
      </c>
      <c r="I13" s="3">
        <f>SUMPRODUCT(I6:I12,$O$6:$O$12)</f>
        <v>331</v>
      </c>
      <c r="J13" s="3">
        <f>SUMPRODUCT(J6:J12,$O$6:$O$12)</f>
        <v>331</v>
      </c>
      <c r="K13" s="3">
        <f>SUMPRODUCT(K6:K12,$O$6:$O$12)</f>
        <v>561</v>
      </c>
      <c r="L13" s="3">
        <f>SUMPRODUCT(L6:L12,$O$6:$O$12)</f>
        <v>561</v>
      </c>
      <c r="M13" s="3">
        <f>SUMPRODUCT(M6:M12,$O$6:$O$12)</f>
        <v>561</v>
      </c>
      <c r="N13" s="3">
        <f>SUMPRODUCT(N6:N12,$O$6:$O$12)</f>
        <v>398</v>
      </c>
      <c r="O13" s="35"/>
    </row>
    <row r="14" spans="2:16" ht="15.35" thickBot="1" x14ac:dyDescent="0.4">
      <c r="B14" s="17" t="s">
        <v>48</v>
      </c>
      <c r="C14" s="18">
        <v>230</v>
      </c>
      <c r="D14" s="19">
        <v>315</v>
      </c>
      <c r="E14" s="19">
        <v>435</v>
      </c>
      <c r="F14" s="19">
        <v>487</v>
      </c>
      <c r="G14" s="19">
        <v>427</v>
      </c>
      <c r="H14" s="19">
        <v>315</v>
      </c>
      <c r="I14" s="19">
        <v>262</v>
      </c>
      <c r="J14" s="19">
        <v>331</v>
      </c>
      <c r="K14" s="19">
        <v>470</v>
      </c>
      <c r="L14" s="19">
        <v>561</v>
      </c>
      <c r="M14" s="19">
        <v>524</v>
      </c>
      <c r="N14" s="20">
        <v>398</v>
      </c>
      <c r="O14" s="2" t="s">
        <v>47</v>
      </c>
      <c r="P14" s="1">
        <f>SUMPRODUCT(O6:O12,P6:P12)</f>
        <v>42204047.190857165</v>
      </c>
    </row>
  </sheetData>
  <mergeCells count="3">
    <mergeCell ref="O4:O5"/>
    <mergeCell ref="P4:P5"/>
    <mergeCell ref="C4:N4"/>
  </mergeCells>
  <conditionalFormatting sqref="C6:N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4"/>
  <sheetViews>
    <sheetView zoomScaleNormal="100" workbookViewId="0">
      <selection activeCell="P14" sqref="P14"/>
    </sheetView>
  </sheetViews>
  <sheetFormatPr defaultRowHeight="14.85" x14ac:dyDescent="0.35"/>
  <cols>
    <col min="2" max="2" width="18.54296875" bestFit="1" customWidth="1"/>
    <col min="15" max="15" width="9.36328125" customWidth="1"/>
    <col min="16" max="16" width="15.6328125" bestFit="1" customWidth="1"/>
  </cols>
  <sheetData>
    <row r="3" spans="2:16" ht="15.35" thickBot="1" x14ac:dyDescent="0.4"/>
    <row r="4" spans="2:16" ht="15.35" thickBot="1" x14ac:dyDescent="0.4">
      <c r="B4" s="22"/>
      <c r="C4" s="11" t="s">
        <v>52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21" t="s">
        <v>51</v>
      </c>
      <c r="P4" s="9" t="s">
        <v>50</v>
      </c>
    </row>
    <row r="5" spans="2:16" ht="15.35" thickBot="1" x14ac:dyDescent="0.4">
      <c r="B5" s="14" t="s">
        <v>53</v>
      </c>
      <c r="C5" s="18">
        <v>1</v>
      </c>
      <c r="D5" s="19">
        <v>2</v>
      </c>
      <c r="E5" s="19">
        <v>3</v>
      </c>
      <c r="F5" s="19">
        <v>4</v>
      </c>
      <c r="G5" s="19">
        <v>5</v>
      </c>
      <c r="H5" s="19">
        <v>6</v>
      </c>
      <c r="I5" s="19">
        <v>7</v>
      </c>
      <c r="J5" s="19">
        <v>8</v>
      </c>
      <c r="K5" s="19">
        <v>9</v>
      </c>
      <c r="L5" s="19">
        <v>10</v>
      </c>
      <c r="M5" s="19">
        <v>11</v>
      </c>
      <c r="N5" s="20">
        <v>12</v>
      </c>
      <c r="O5" s="24"/>
      <c r="P5" s="8"/>
    </row>
    <row r="6" spans="2:16" x14ac:dyDescent="0.35">
      <c r="B6" s="27" t="s">
        <v>7</v>
      </c>
      <c r="C6" s="15">
        <v>0</v>
      </c>
      <c r="D6" s="13">
        <v>0</v>
      </c>
      <c r="E6" s="13">
        <v>1</v>
      </c>
      <c r="F6" s="13">
        <v>1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32">
        <v>163</v>
      </c>
      <c r="P6" s="29">
        <f>3*8412</f>
        <v>25236</v>
      </c>
    </row>
    <row r="7" spans="2:16" x14ac:dyDescent="0.35">
      <c r="B7" s="28" t="s">
        <v>6</v>
      </c>
      <c r="C7" s="15">
        <v>0</v>
      </c>
      <c r="D7" s="13">
        <v>1</v>
      </c>
      <c r="E7" s="13">
        <v>1</v>
      </c>
      <c r="F7" s="13">
        <v>1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33">
        <v>60</v>
      </c>
      <c r="P7" s="30">
        <f>3*7556</f>
        <v>22668</v>
      </c>
    </row>
    <row r="8" spans="2:16" x14ac:dyDescent="0.35">
      <c r="B8" s="28" t="s">
        <v>5</v>
      </c>
      <c r="C8" s="15">
        <v>1</v>
      </c>
      <c r="D8" s="13">
        <v>1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33">
        <v>0</v>
      </c>
      <c r="P8" s="30">
        <f>3*8771</f>
        <v>26313</v>
      </c>
    </row>
    <row r="9" spans="2:16" x14ac:dyDescent="0.35">
      <c r="B9" s="28" t="s">
        <v>4</v>
      </c>
      <c r="C9" s="15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1</v>
      </c>
      <c r="L9" s="13">
        <v>1</v>
      </c>
      <c r="M9" s="13">
        <v>1</v>
      </c>
      <c r="N9" s="13">
        <v>0</v>
      </c>
      <c r="O9" s="33">
        <v>297</v>
      </c>
      <c r="P9" s="30">
        <f>3*10073</f>
        <v>30219</v>
      </c>
    </row>
    <row r="10" spans="2:16" x14ac:dyDescent="0.35">
      <c r="B10" s="28" t="s">
        <v>3</v>
      </c>
      <c r="C10" s="15">
        <v>1</v>
      </c>
      <c r="D10" s="13">
        <v>1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33">
        <v>134</v>
      </c>
      <c r="P10" s="30">
        <f>3*8936</f>
        <v>26808</v>
      </c>
    </row>
    <row r="11" spans="2:16" x14ac:dyDescent="0.35">
      <c r="B11" s="28" t="s">
        <v>2</v>
      </c>
      <c r="C11" s="15">
        <v>0</v>
      </c>
      <c r="D11" s="13">
        <v>0</v>
      </c>
      <c r="E11" s="13">
        <v>0</v>
      </c>
      <c r="F11" s="13">
        <v>0</v>
      </c>
      <c r="G11" s="13">
        <v>0</v>
      </c>
      <c r="H11" s="13">
        <v>1</v>
      </c>
      <c r="I11" s="13">
        <v>1</v>
      </c>
      <c r="J11" s="13">
        <v>1</v>
      </c>
      <c r="K11" s="13">
        <v>0</v>
      </c>
      <c r="L11" s="13">
        <v>0</v>
      </c>
      <c r="M11" s="13">
        <v>0</v>
      </c>
      <c r="N11" s="13">
        <v>0</v>
      </c>
      <c r="O11" s="33">
        <v>67</v>
      </c>
      <c r="P11" s="30">
        <f>10955*3</f>
        <v>32865</v>
      </c>
    </row>
    <row r="12" spans="2:16" ht="15.35" thickBot="1" x14ac:dyDescent="0.4">
      <c r="B12" s="23" t="s">
        <v>55</v>
      </c>
      <c r="C12" s="16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34">
        <v>264</v>
      </c>
      <c r="P12" s="31">
        <f>7470.99828571429*12</f>
        <v>89651.979428571489</v>
      </c>
    </row>
    <row r="13" spans="2:16" ht="15.35" thickBot="1" x14ac:dyDescent="0.4">
      <c r="B13" s="6" t="s">
        <v>49</v>
      </c>
      <c r="C13" s="5">
        <f>SUMPRODUCT(C6:C12,$O$6:$O$12)</f>
        <v>398</v>
      </c>
      <c r="D13" s="4">
        <f>SUMPRODUCT(D6:D12,$O$6:$O$12)</f>
        <v>458</v>
      </c>
      <c r="E13" s="4">
        <f>SUMPRODUCT(E6:E12,$O$6:$O$12)</f>
        <v>487</v>
      </c>
      <c r="F13" s="4">
        <f>SUMPRODUCT(F6:F12,$O$6:$O$12)</f>
        <v>487</v>
      </c>
      <c r="G13" s="4">
        <f>SUMPRODUCT(G6:G12,$O$6:$O$12)</f>
        <v>427</v>
      </c>
      <c r="H13" s="4">
        <f>SUMPRODUCT(H6:H12,$O$6:$O$12)</f>
        <v>331</v>
      </c>
      <c r="I13" s="3">
        <f>SUMPRODUCT(I6:I12,$O$6:$O$12)</f>
        <v>331</v>
      </c>
      <c r="J13" s="3">
        <f>SUMPRODUCT(J6:J12,$O$6:$O$12)</f>
        <v>331</v>
      </c>
      <c r="K13" s="3">
        <f>SUMPRODUCT(K6:K12,$O$6:$O$12)</f>
        <v>561</v>
      </c>
      <c r="L13" s="3">
        <f>SUMPRODUCT(L6:L12,$O$6:$O$12)</f>
        <v>561</v>
      </c>
      <c r="M13" s="3">
        <f>SUMPRODUCT(M6:M12,$O$6:$O$12)</f>
        <v>561</v>
      </c>
      <c r="N13" s="3">
        <f>SUMPRODUCT(N6:N12,$O$6:$O$12)</f>
        <v>398</v>
      </c>
      <c r="O13" s="35"/>
    </row>
    <row r="14" spans="2:16" ht="15.35" thickBot="1" x14ac:dyDescent="0.4">
      <c r="B14" s="17" t="s">
        <v>48</v>
      </c>
      <c r="C14" s="18">
        <v>230</v>
      </c>
      <c r="D14" s="19">
        <v>315</v>
      </c>
      <c r="E14" s="19">
        <v>435</v>
      </c>
      <c r="F14" s="19">
        <v>487</v>
      </c>
      <c r="G14" s="19">
        <v>427</v>
      </c>
      <c r="H14" s="19">
        <v>315</v>
      </c>
      <c r="I14" s="19">
        <v>262</v>
      </c>
      <c r="J14" s="19">
        <v>331</v>
      </c>
      <c r="K14" s="19">
        <v>470</v>
      </c>
      <c r="L14" s="19">
        <v>561</v>
      </c>
      <c r="M14" s="19">
        <v>524</v>
      </c>
      <c r="N14" s="20">
        <v>398</v>
      </c>
      <c r="O14" s="2" t="s">
        <v>47</v>
      </c>
      <c r="P14" s="1">
        <f>SUMPRODUCT(O6:O12,P6:P12)</f>
        <v>43910940.569142878</v>
      </c>
    </row>
  </sheetData>
  <mergeCells count="3">
    <mergeCell ref="C4:N4"/>
    <mergeCell ref="O4:O5"/>
    <mergeCell ref="P4:P5"/>
  </mergeCells>
  <conditionalFormatting sqref="C6:N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Estimated_Foot_T</vt:lpstr>
      <vt:lpstr>Temporary_Worker</vt:lpstr>
      <vt:lpstr>Full_Time_Salary</vt:lpstr>
      <vt:lpstr>MyModel</vt:lpstr>
      <vt:lpstr>Stipulations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2025-04-02T22:18:52Z</dcterms:created>
  <dcterms:modified xsi:type="dcterms:W3CDTF">2025-04-03T02:15:07Z</dcterms:modified>
</cp:coreProperties>
</file>