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E467CBE5-2312-45C0-9CD9-7849EDAB45C9}" xr6:coauthVersionLast="47" xr6:coauthVersionMax="47" xr10:uidLastSave="{00000000-0000-0000-0000-000000000000}"/>
  <bookViews>
    <workbookView xWindow="17350" yWindow="5010" windowWidth="20070" windowHeight="15190" activeTab="1" xr2:uid="{85E7A6A4-6F22-48D9-815F-FC03736B7AC4}"/>
  </bookViews>
  <sheets>
    <sheet name="Tracker" sheetId="1" r:id="rId1"/>
    <sheet name="Interviews" sheetId="6" r:id="rId2"/>
    <sheet name="ROE Calculation" sheetId="4" r:id="rId3"/>
    <sheet name="Glossary" sheetId="5" r:id="rId4"/>
  </sheets>
  <definedNames>
    <definedName name="_xlnm._FilterDatabase" localSheetId="2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2" i="4"/>
  <c r="A16" i="4"/>
  <c r="B16" i="4"/>
  <c r="C16" i="4"/>
  <c r="F16" i="4"/>
  <c r="G16" i="4"/>
  <c r="I16" i="4"/>
  <c r="A17" i="4"/>
  <c r="B17" i="4"/>
  <c r="C17" i="4"/>
  <c r="F17" i="4"/>
  <c r="G17" i="4"/>
  <c r="I17" i="4"/>
  <c r="A18" i="4"/>
  <c r="B18" i="4"/>
  <c r="C18" i="4"/>
  <c r="F18" i="4"/>
  <c r="G18" i="4"/>
  <c r="I18" i="4"/>
  <c r="A19" i="4"/>
  <c r="B19" i="4"/>
  <c r="C19" i="4"/>
  <c r="F19" i="4"/>
  <c r="G19" i="4"/>
  <c r="I19" i="4"/>
  <c r="A20" i="4"/>
  <c r="B20" i="4"/>
  <c r="C20" i="4"/>
  <c r="F20" i="4"/>
  <c r="G20" i="4"/>
  <c r="I20" i="4"/>
  <c r="A21" i="4"/>
  <c r="B21" i="4"/>
  <c r="C21" i="4"/>
  <c r="F21" i="4"/>
  <c r="G21" i="4"/>
  <c r="I21" i="4"/>
  <c r="A22" i="4"/>
  <c r="B22" i="4"/>
  <c r="C22" i="4"/>
  <c r="F22" i="4"/>
  <c r="G22" i="4"/>
  <c r="I22" i="4"/>
  <c r="A23" i="4"/>
  <c r="B23" i="4"/>
  <c r="C23" i="4"/>
  <c r="F23" i="4"/>
  <c r="G23" i="4"/>
  <c r="I23" i="4"/>
  <c r="A24" i="4"/>
  <c r="B24" i="4"/>
  <c r="C24" i="4"/>
  <c r="F24" i="4"/>
  <c r="G24" i="4"/>
  <c r="I24" i="4"/>
  <c r="A25" i="4"/>
  <c r="B25" i="4"/>
  <c r="C25" i="4"/>
  <c r="F25" i="4"/>
  <c r="G25" i="4"/>
  <c r="I25" i="4"/>
  <c r="A26" i="4"/>
  <c r="B26" i="4"/>
  <c r="C26" i="4"/>
  <c r="F26" i="4"/>
  <c r="G26" i="4"/>
  <c r="I26" i="4"/>
  <c r="A27" i="4"/>
  <c r="B27" i="4"/>
  <c r="C27" i="4"/>
  <c r="F27" i="4"/>
  <c r="G27" i="4"/>
  <c r="I27" i="4"/>
  <c r="A28" i="4"/>
  <c r="B28" i="4"/>
  <c r="C28" i="4"/>
  <c r="F28" i="4"/>
  <c r="G28" i="4"/>
  <c r="I28" i="4"/>
  <c r="A29" i="4"/>
  <c r="B29" i="4"/>
  <c r="C29" i="4"/>
  <c r="F29" i="4"/>
  <c r="G29" i="4"/>
  <c r="I29" i="4"/>
  <c r="A30" i="4"/>
  <c r="B30" i="4"/>
  <c r="C30" i="4"/>
  <c r="F30" i="4"/>
  <c r="G30" i="4"/>
  <c r="I30" i="4"/>
  <c r="A31" i="4"/>
  <c r="B31" i="4"/>
  <c r="C31" i="4"/>
  <c r="F31" i="4"/>
  <c r="G31" i="4"/>
  <c r="I31" i="4"/>
  <c r="A32" i="4"/>
  <c r="B32" i="4"/>
  <c r="C32" i="4"/>
  <c r="F32" i="4"/>
  <c r="G32" i="4"/>
  <c r="I32" i="4"/>
  <c r="A33" i="4"/>
  <c r="B33" i="4"/>
  <c r="C33" i="4"/>
  <c r="F33" i="4"/>
  <c r="G33" i="4"/>
  <c r="I33" i="4"/>
  <c r="A34" i="4"/>
  <c r="B34" i="4"/>
  <c r="C34" i="4"/>
  <c r="F34" i="4"/>
  <c r="G34" i="4"/>
  <c r="I34" i="4"/>
  <c r="A35" i="4"/>
  <c r="B35" i="4"/>
  <c r="C35" i="4"/>
  <c r="F35" i="4"/>
  <c r="G35" i="4"/>
  <c r="I35" i="4"/>
  <c r="A36" i="4"/>
  <c r="B36" i="4"/>
  <c r="C36" i="4"/>
  <c r="F36" i="4"/>
  <c r="G36" i="4"/>
  <c r="I36" i="4"/>
  <c r="A37" i="4"/>
  <c r="B37" i="4"/>
  <c r="C37" i="4"/>
  <c r="F37" i="4"/>
  <c r="G37" i="4"/>
  <c r="I37" i="4"/>
  <c r="A38" i="4"/>
  <c r="B38" i="4"/>
  <c r="C38" i="4"/>
  <c r="F38" i="4"/>
  <c r="G38" i="4"/>
  <c r="I38" i="4"/>
  <c r="A39" i="4"/>
  <c r="B39" i="4"/>
  <c r="C39" i="4"/>
  <c r="F39" i="4"/>
  <c r="G39" i="4"/>
  <c r="I39" i="4"/>
  <c r="A40" i="4"/>
  <c r="B40" i="4"/>
  <c r="C40" i="4"/>
  <c r="F40" i="4"/>
  <c r="G40" i="4"/>
  <c r="I40" i="4"/>
  <c r="A41" i="4"/>
  <c r="B41" i="4"/>
  <c r="C41" i="4"/>
  <c r="F41" i="4"/>
  <c r="G41" i="4"/>
  <c r="I41" i="4"/>
  <c r="A42" i="4"/>
  <c r="B42" i="4"/>
  <c r="C42" i="4"/>
  <c r="F42" i="4"/>
  <c r="G42" i="4"/>
  <c r="I42" i="4"/>
  <c r="A43" i="4"/>
  <c r="B43" i="4"/>
  <c r="C43" i="4"/>
  <c r="F43" i="4"/>
  <c r="G43" i="4"/>
  <c r="I43" i="4"/>
  <c r="A44" i="4"/>
  <c r="B44" i="4"/>
  <c r="C44" i="4"/>
  <c r="F44" i="4"/>
  <c r="G44" i="4"/>
  <c r="I44" i="4"/>
  <c r="A45" i="4"/>
  <c r="B45" i="4"/>
  <c r="C45" i="4"/>
  <c r="F45" i="4"/>
  <c r="G45" i="4"/>
  <c r="I45" i="4"/>
  <c r="A46" i="4"/>
  <c r="B46" i="4"/>
  <c r="C46" i="4"/>
  <c r="F46" i="4"/>
  <c r="G46" i="4"/>
  <c r="I46" i="4"/>
  <c r="A47" i="4"/>
  <c r="B47" i="4"/>
  <c r="C47" i="4"/>
  <c r="F47" i="4"/>
  <c r="G47" i="4"/>
  <c r="I47" i="4"/>
  <c r="A48" i="4"/>
  <c r="B48" i="4"/>
  <c r="C48" i="4"/>
  <c r="F48" i="4"/>
  <c r="G48" i="4"/>
  <c r="I48" i="4"/>
  <c r="A49" i="4"/>
  <c r="B49" i="4"/>
  <c r="C49" i="4"/>
  <c r="F49" i="4"/>
  <c r="G49" i="4"/>
  <c r="I49" i="4"/>
  <c r="A50" i="4"/>
  <c r="B50" i="4"/>
  <c r="C50" i="4"/>
  <c r="F50" i="4"/>
  <c r="G50" i="4"/>
  <c r="I50" i="4"/>
  <c r="A51" i="4"/>
  <c r="B51" i="4"/>
  <c r="C51" i="4"/>
  <c r="F51" i="4"/>
  <c r="G51" i="4"/>
  <c r="I51" i="4"/>
  <c r="A52" i="4"/>
  <c r="B52" i="4"/>
  <c r="C52" i="4"/>
  <c r="F52" i="4"/>
  <c r="G52" i="4"/>
  <c r="I52" i="4"/>
  <c r="A53" i="4"/>
  <c r="B53" i="4"/>
  <c r="C53" i="4"/>
  <c r="F53" i="4"/>
  <c r="G53" i="4"/>
  <c r="I53" i="4"/>
  <c r="A54" i="4"/>
  <c r="B54" i="4"/>
  <c r="C54" i="4"/>
  <c r="F54" i="4"/>
  <c r="G54" i="4"/>
  <c r="I54" i="4"/>
  <c r="A55" i="4"/>
  <c r="B55" i="4"/>
  <c r="C55" i="4"/>
  <c r="F55" i="4"/>
  <c r="G55" i="4"/>
  <c r="I55" i="4"/>
  <c r="A56" i="4"/>
  <c r="B56" i="4"/>
  <c r="C56" i="4"/>
  <c r="F56" i="4"/>
  <c r="G56" i="4"/>
  <c r="I56" i="4"/>
  <c r="A57" i="4"/>
  <c r="B57" i="4"/>
  <c r="C57" i="4"/>
  <c r="F57" i="4"/>
  <c r="G57" i="4"/>
  <c r="I57" i="4"/>
  <c r="A58" i="4"/>
  <c r="B58" i="4"/>
  <c r="C58" i="4"/>
  <c r="F58" i="4"/>
  <c r="G58" i="4"/>
  <c r="I58" i="4"/>
  <c r="A59" i="4"/>
  <c r="B59" i="4"/>
  <c r="C59" i="4"/>
  <c r="F59" i="4"/>
  <c r="G59" i="4"/>
  <c r="I59" i="4"/>
  <c r="A60" i="4"/>
  <c r="B60" i="4"/>
  <c r="C60" i="4"/>
  <c r="F60" i="4"/>
  <c r="G60" i="4"/>
  <c r="I60" i="4"/>
  <c r="A61" i="4"/>
  <c r="B61" i="4"/>
  <c r="C61" i="4"/>
  <c r="F61" i="4"/>
  <c r="G61" i="4"/>
  <c r="I61" i="4"/>
  <c r="A62" i="4"/>
  <c r="B62" i="4"/>
  <c r="C62" i="4"/>
  <c r="F62" i="4"/>
  <c r="G62" i="4"/>
  <c r="I62" i="4"/>
  <c r="A63" i="4"/>
  <c r="B63" i="4"/>
  <c r="C63" i="4"/>
  <c r="F63" i="4"/>
  <c r="G63" i="4"/>
  <c r="I63" i="4"/>
  <c r="A64" i="4"/>
  <c r="B64" i="4"/>
  <c r="C64" i="4"/>
  <c r="F64" i="4"/>
  <c r="G64" i="4"/>
  <c r="I64" i="4"/>
  <c r="A65" i="4"/>
  <c r="B65" i="4"/>
  <c r="C65" i="4"/>
  <c r="F65" i="4"/>
  <c r="G65" i="4"/>
  <c r="I65" i="4"/>
  <c r="A66" i="4"/>
  <c r="B66" i="4"/>
  <c r="C66" i="4"/>
  <c r="F66" i="4"/>
  <c r="G66" i="4"/>
  <c r="I66" i="4"/>
  <c r="A67" i="4"/>
  <c r="B67" i="4"/>
  <c r="C67" i="4"/>
  <c r="F67" i="4"/>
  <c r="G67" i="4"/>
  <c r="I67" i="4"/>
  <c r="A68" i="4"/>
  <c r="B68" i="4"/>
  <c r="C68" i="4"/>
  <c r="F68" i="4"/>
  <c r="G68" i="4"/>
  <c r="I68" i="4"/>
  <c r="A69" i="4"/>
  <c r="B69" i="4"/>
  <c r="C69" i="4"/>
  <c r="F69" i="4"/>
  <c r="G69" i="4"/>
  <c r="I69" i="4"/>
  <c r="A70" i="4"/>
  <c r="B70" i="4"/>
  <c r="C70" i="4"/>
  <c r="F70" i="4"/>
  <c r="G70" i="4"/>
  <c r="I70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F9" i="4"/>
  <c r="G9" i="4"/>
  <c r="I9" i="4"/>
  <c r="F10" i="4"/>
  <c r="G10" i="4"/>
  <c r="I10" i="4"/>
  <c r="F11" i="4"/>
  <c r="G11" i="4"/>
  <c r="I11" i="4"/>
  <c r="F12" i="4"/>
  <c r="G12" i="4"/>
  <c r="I12" i="4"/>
  <c r="F13" i="4"/>
  <c r="G13" i="4"/>
  <c r="I13" i="4"/>
  <c r="F14" i="4"/>
  <c r="G14" i="4"/>
  <c r="I14" i="4"/>
  <c r="F15" i="4"/>
  <c r="G15" i="4"/>
  <c r="I15" i="4"/>
  <c r="G2" i="4"/>
  <c r="F2" i="4"/>
  <c r="I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K17" i="1"/>
  <c r="K18" i="1"/>
  <c r="K19" i="1"/>
  <c r="K20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D33" i="4" l="1"/>
  <c r="J33" i="4" s="1"/>
  <c r="D46" i="4"/>
  <c r="J46" i="4" s="1"/>
  <c r="D61" i="4"/>
  <c r="J61" i="4" s="1"/>
  <c r="D17" i="4"/>
  <c r="K17" i="4" s="1"/>
  <c r="D65" i="4"/>
  <c r="K65" i="4" s="1"/>
  <c r="D60" i="4"/>
  <c r="K60" i="4" s="1"/>
  <c r="D28" i="4"/>
  <c r="K28" i="4" s="1"/>
  <c r="D27" i="4"/>
  <c r="K27" i="4" s="1"/>
  <c r="D44" i="4"/>
  <c r="J44" i="4" s="1"/>
  <c r="D59" i="4"/>
  <c r="J59" i="4" s="1"/>
  <c r="D43" i="4"/>
  <c r="J43" i="4" s="1"/>
  <c r="D67" i="4"/>
  <c r="J67" i="4" s="1"/>
  <c r="D51" i="4"/>
  <c r="J51" i="4" s="1"/>
  <c r="D35" i="4"/>
  <c r="K35" i="4" s="1"/>
  <c r="D19" i="4"/>
  <c r="J19" i="4" s="1"/>
  <c r="D57" i="4"/>
  <c r="J57" i="4" s="1"/>
  <c r="D41" i="4"/>
  <c r="K41" i="4" s="1"/>
  <c r="D25" i="4"/>
  <c r="J25" i="4" s="1"/>
  <c r="D58" i="4"/>
  <c r="K58" i="4" s="1"/>
  <c r="D40" i="4"/>
  <c r="K40" i="4" s="1"/>
  <c r="D50" i="4"/>
  <c r="J50" i="4" s="1"/>
  <c r="D49" i="4"/>
  <c r="K49" i="4" s="1"/>
  <c r="D26" i="4"/>
  <c r="J26" i="4" s="1"/>
  <c r="D18" i="4"/>
  <c r="K18" i="4" s="1"/>
  <c r="D56" i="4"/>
  <c r="K56" i="4" s="1"/>
  <c r="D8" i="4"/>
  <c r="J8" i="4" s="1"/>
  <c r="D66" i="4"/>
  <c r="K66" i="4" s="1"/>
  <c r="D42" i="4"/>
  <c r="K42" i="4" s="1"/>
  <c r="D24" i="4"/>
  <c r="K24" i="4" s="1"/>
  <c r="D34" i="4"/>
  <c r="K34" i="4" s="1"/>
  <c r="D62" i="4"/>
  <c r="J62" i="4" s="1"/>
  <c r="D30" i="4"/>
  <c r="K30" i="4" s="1"/>
  <c r="D39" i="4"/>
  <c r="K39" i="4" s="1"/>
  <c r="D55" i="4"/>
  <c r="J55" i="4" s="1"/>
  <c r="D63" i="4"/>
  <c r="D47" i="4"/>
  <c r="D31" i="4"/>
  <c r="J31" i="4" s="1"/>
  <c r="D7" i="4"/>
  <c r="J7" i="4" s="1"/>
  <c r="D70" i="4"/>
  <c r="J70" i="4" s="1"/>
  <c r="D54" i="4"/>
  <c r="K54" i="4" s="1"/>
  <c r="D22" i="4"/>
  <c r="J22" i="4" s="1"/>
  <c r="D64" i="4"/>
  <c r="K64" i="4" s="1"/>
  <c r="D48" i="4"/>
  <c r="J48" i="4" s="1"/>
  <c r="D16" i="4"/>
  <c r="J16" i="4" s="1"/>
  <c r="D23" i="4"/>
  <c r="J23" i="4" s="1"/>
  <c r="D38" i="4"/>
  <c r="J38" i="4" s="1"/>
  <c r="D32" i="4"/>
  <c r="J32" i="4" s="1"/>
  <c r="D45" i="4"/>
  <c r="J45" i="4" s="1"/>
  <c r="D29" i="4"/>
  <c r="K29" i="4" s="1"/>
  <c r="D68" i="4"/>
  <c r="D69" i="4"/>
  <c r="D52" i="4"/>
  <c r="D20" i="4"/>
  <c r="D53" i="4"/>
  <c r="D37" i="4"/>
  <c r="D21" i="4"/>
  <c r="D36" i="4"/>
  <c r="D3" i="4"/>
  <c r="J3" i="4" s="1"/>
  <c r="D12" i="4"/>
  <c r="J12" i="4" s="1"/>
  <c r="D6" i="4"/>
  <c r="J6" i="4" s="1"/>
  <c r="D5" i="4"/>
  <c r="K5" i="4" s="1"/>
  <c r="D4" i="4"/>
  <c r="J4" i="4" s="1"/>
  <c r="D13" i="4"/>
  <c r="K13" i="4" s="1"/>
  <c r="D11" i="4"/>
  <c r="J11" i="4" s="1"/>
  <c r="D10" i="4"/>
  <c r="J10" i="4" s="1"/>
  <c r="D14" i="4"/>
  <c r="K14" i="4" s="1"/>
  <c r="D9" i="4"/>
  <c r="K9" i="4" s="1"/>
  <c r="D15" i="4"/>
  <c r="K15" i="4" s="1"/>
  <c r="D2" i="4"/>
  <c r="K2" i="4" s="1"/>
  <c r="J17" i="4" l="1"/>
  <c r="K33" i="4"/>
  <c r="K25" i="4"/>
  <c r="K46" i="4"/>
  <c r="J65" i="4"/>
  <c r="J29" i="4"/>
  <c r="K45" i="4"/>
  <c r="J27" i="4"/>
  <c r="J30" i="4"/>
  <c r="J28" i="4"/>
  <c r="J60" i="4"/>
  <c r="K10" i="4"/>
  <c r="K12" i="4"/>
  <c r="K44" i="4"/>
  <c r="K61" i="4"/>
  <c r="J49" i="4"/>
  <c r="K48" i="4"/>
  <c r="K26" i="4"/>
  <c r="K67" i="4"/>
  <c r="K7" i="4"/>
  <c r="K32" i="4"/>
  <c r="K62" i="4"/>
  <c r="K43" i="4"/>
  <c r="K59" i="4"/>
  <c r="K57" i="4"/>
  <c r="K51" i="4"/>
  <c r="K19" i="4"/>
  <c r="J58" i="4"/>
  <c r="J41" i="4"/>
  <c r="K38" i="4"/>
  <c r="K50" i="4"/>
  <c r="K16" i="4"/>
  <c r="K23" i="4"/>
  <c r="J24" i="4"/>
  <c r="J35" i="4"/>
  <c r="J40" i="4"/>
  <c r="J56" i="4"/>
  <c r="J34" i="4"/>
  <c r="J18" i="4"/>
  <c r="J42" i="4"/>
  <c r="J66" i="4"/>
  <c r="J15" i="4"/>
  <c r="J5" i="4"/>
  <c r="K70" i="4"/>
  <c r="J47" i="4"/>
  <c r="K47" i="4"/>
  <c r="J63" i="4"/>
  <c r="K63" i="4"/>
  <c r="J14" i="4"/>
  <c r="J39" i="4"/>
  <c r="J9" i="4"/>
  <c r="J64" i="4"/>
  <c r="K22" i="4"/>
  <c r="J54" i="4"/>
  <c r="K55" i="4"/>
  <c r="K31" i="4"/>
  <c r="J53" i="4"/>
  <c r="K53" i="4"/>
  <c r="J21" i="4"/>
  <c r="K21" i="4"/>
  <c r="J37" i="4"/>
  <c r="K37" i="4"/>
  <c r="J20" i="4"/>
  <c r="K20" i="4"/>
  <c r="J36" i="4"/>
  <c r="K36" i="4"/>
  <c r="J52" i="4"/>
  <c r="K52" i="4"/>
  <c r="J68" i="4"/>
  <c r="K68" i="4"/>
  <c r="J69" i="4"/>
  <c r="K69" i="4"/>
  <c r="J13" i="4"/>
  <c r="J2" i="4"/>
  <c r="K11" i="4"/>
  <c r="K4" i="4"/>
  <c r="K6" i="4"/>
  <c r="K3" i="4"/>
  <c r="K8" i="4"/>
</calcChain>
</file>

<file path=xl/sharedStrings.xml><?xml version="1.0" encoding="utf-8"?>
<sst xmlns="http://schemas.openxmlformats.org/spreadsheetml/2006/main" count="559" uniqueCount="231">
  <si>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</si>
  <si>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</si>
  <si>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</si>
  <si>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</si>
  <si>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</si>
  <si>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</si>
  <si>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</si>
  <si>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</si>
  <si>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</si>
  <si>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Indeed</t>
  </si>
  <si>
    <t>Referral</t>
  </si>
  <si>
    <t>LinkedIn</t>
  </si>
  <si>
    <t>Platform</t>
  </si>
  <si>
    <t>Company Site</t>
  </si>
  <si>
    <t>80000 Hours</t>
  </si>
  <si>
    <t>Gaingels</t>
  </si>
  <si>
    <t>On Hold</t>
  </si>
  <si>
    <t>Wellfound</t>
  </si>
  <si>
    <t>YCombinator</t>
  </si>
  <si>
    <t>Offer</t>
  </si>
  <si>
    <t>Industry</t>
  </si>
  <si>
    <t>Tech</t>
  </si>
  <si>
    <t>Finance</t>
  </si>
  <si>
    <t>Healthcare</t>
  </si>
  <si>
    <t>Marketing</t>
  </si>
  <si>
    <t>Other</t>
  </si>
  <si>
    <t>Insurance</t>
  </si>
  <si>
    <t>Unknown</t>
  </si>
  <si>
    <t>Business</t>
  </si>
  <si>
    <t>Recruiter</t>
  </si>
  <si>
    <t>Consultant</t>
  </si>
  <si>
    <t>Role Type</t>
  </si>
  <si>
    <t>Venture</t>
  </si>
  <si>
    <t>BuiltIn</t>
  </si>
  <si>
    <t>HiringCafe</t>
  </si>
  <si>
    <t>Rejected</t>
  </si>
  <si>
    <t>Job Title</t>
  </si>
  <si>
    <t>Number of Interviews</t>
  </si>
  <si>
    <t>Salary Min (Thousands)</t>
  </si>
  <si>
    <t>Salary Max (Thousands)</t>
  </si>
  <si>
    <t>Consulting</t>
  </si>
  <si>
    <t>Company Name</t>
  </si>
  <si>
    <t>Salary Average (Min+Max/2)</t>
  </si>
  <si>
    <t>Consumer Products</t>
  </si>
  <si>
    <t>Status Effort</t>
  </si>
  <si>
    <t>Platform Effort</t>
  </si>
  <si>
    <t>They never responded but I assume the role is filled or no longer available</t>
  </si>
  <si>
    <t>Interviewed, then they decided no</t>
  </si>
  <si>
    <t>Role Likeliness</t>
  </si>
  <si>
    <t>ROE</t>
  </si>
  <si>
    <t>ROE Calculation</t>
  </si>
  <si>
    <t>ROI, but more of a "return on effort" calculation or how theoretically easy it should be for me to get the job</t>
  </si>
  <si>
    <t>Salary Likeliness</t>
  </si>
  <si>
    <t>Interview Weight</t>
  </si>
  <si>
    <t>With interview calculation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</si>
  <si>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</si>
  <si>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</si>
  <si>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</si>
  <si>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</si>
  <si>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</si>
  <si>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</si>
  <si>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</si>
  <si>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</si>
  <si>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</si>
  <si>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</si>
  <si>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Return on Effort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</si>
  <si>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</si>
  <si>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</si>
  <si>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</si>
  <si>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</si>
  <si>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</si>
  <si>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</si>
  <si>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</si>
  <si>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</si>
  <si>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</si>
  <si>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</si>
  <si>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</si>
  <si>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</si>
  <si>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</si>
  <si>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</si>
  <si>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</si>
  <si>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</si>
  <si>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</si>
  <si>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</si>
  <si>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</si>
  <si>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</si>
  <si>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</si>
  <si>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</si>
  <si>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</si>
  <si>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</si>
  <si>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</si>
  <si>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</si>
  <si>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</si>
  <si>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</si>
  <si>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</si>
  <si>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</si>
  <si>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</si>
  <si>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</si>
  <si>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Company 17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</si>
  <si>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</si>
  <si>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</si>
  <si>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</si>
  <si>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</si>
  <si>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</si>
  <si>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</si>
  <si>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</si>
  <si>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</si>
  <si>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</si>
  <si>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</si>
  <si>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</si>
  <si>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</si>
  <si>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</si>
  <si>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Company 24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</si>
  <si>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</si>
  <si>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</si>
  <si>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</si>
  <si>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</si>
  <si>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</si>
  <si>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</si>
  <si>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</si>
  <si>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</si>
  <si>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</si>
  <si>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</si>
  <si>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</si>
  <si>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</si>
  <si>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</si>
  <si>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</si>
  <si>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</si>
  <si>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</si>
  <si>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</si>
  <si>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</si>
  <si>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</si>
  <si>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</si>
  <si>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</si>
  <si>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</si>
  <si>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</si>
  <si>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</si>
  <si>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</si>
  <si>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</si>
  <si>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</si>
  <si>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</si>
  <si>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</si>
  <si>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</si>
  <si>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</si>
  <si>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</si>
  <si>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</si>
  <si>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</si>
  <si>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</si>
  <si>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</si>
  <si>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</si>
  <si>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</si>
  <si>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</si>
  <si>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</si>
  <si>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</si>
  <si>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</si>
  <si>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</si>
  <si>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</si>
  <si>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</si>
  <si>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</si>
  <si>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</si>
  <si>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Company 48</t>
  </si>
  <si>
    <t>Title 48</t>
  </si>
  <si>
    <t>Company 49</t>
  </si>
  <si>
    <t>Title 49</t>
  </si>
  <si>
    <t>Company 50</t>
  </si>
  <si>
    <t>Title 50</t>
  </si>
  <si>
    <t>Company 51</t>
  </si>
  <si>
    <t>Title 51</t>
  </si>
  <si>
    <t>Company 52</t>
  </si>
  <si>
    <t>Title 52</t>
  </si>
  <si>
    <t>Company 53</t>
  </si>
  <si>
    <t>Title 53</t>
  </si>
  <si>
    <t>Company 54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</si>
  <si>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</si>
  <si>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</si>
  <si>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</si>
  <si>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</si>
  <si>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</si>
  <si>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</si>
  <si>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</si>
  <si>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</si>
  <si>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</si>
  <si>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</si>
  <si>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</si>
  <si>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</si>
  <si>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</si>
  <si>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</si>
  <si>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</si>
  <si>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</si>
  <si>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</si>
  <si>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</si>
  <si>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</si>
  <si>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</si>
  <si>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</si>
  <si>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Company 65</t>
  </si>
  <si>
    <t>Title 65</t>
  </si>
  <si>
    <t>Company 66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</si>
  <si>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</si>
  <si>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</si>
  <si>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</si>
  <si>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</si>
  <si>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</si>
  <si>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</si>
  <si>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</si>
  <si>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</si>
  <si>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</si>
  <si>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</si>
  <si>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</si>
  <si>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</si>
  <si>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</si>
  <si>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</si>
  <si>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</si>
  <si>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</si>
  <si>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</si>
  <si>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LinkedIn DM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</si>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</sst>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7" borderId="0" xfId="0" applyFont="1" applyFill="1"/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9FCC"/>
      <color rgb="FFF1B9DA"/>
      <color rgb="FFECA6D0"/>
      <color rgb="FFF8E0EE"/>
      <color rgb="FFF5CFE6"/>
      <color rgb="FFF1BDDC"/>
      <color rgb="FFD5FBD5"/>
      <color rgb="FFCCF9FC"/>
      <color rgb="FFCBF3F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75"/>
  <sheetViews>
    <sheetView workbookViewId="0">
      <pane ySplit="1" topLeftCell="A61" activePane="bottomLeft" state="frozen"/>
      <selection pane="bottomLeft" activeCell="K19" sqref="K19"/>
    </sheetView>
  </sheetViews>
  <sheetFormatPr defaultRowHeight="14.5" x14ac:dyDescent="0.35"/>
  <cols>
    <col min="1" max="1" width="22.54296875" customWidth="1"/>
    <col min="2" max="2" width="28.54296875" style="5" customWidth="1"/>
    <col min="3" max="3" width="6.26953125" customWidth="1"/>
    <col min="4" max="4" width="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3" customWidth="1"/>
  </cols>
  <sheetData>
    <row r="1" spans="1:11" s="9" customFormat="1" ht="19" thickBot="1" x14ac:dyDescent="0.5">
      <c r="A1" s="6" t="s">
        <v>0</v>
      </c>
      <c r="B1" s="7" t="s">
        <v>36</v>
      </c>
      <c r="C1" s="6" t="s">
        <v>20</v>
      </c>
      <c r="D1" s="6" t="s">
        <v>31</v>
      </c>
      <c r="E1" s="6" t="s">
        <v>6</v>
      </c>
      <c r="F1" s="6" t="s">
        <v>1</v>
      </c>
      <c r="G1" s="6" t="s">
        <v>38</v>
      </c>
      <c r="H1" s="6" t="s">
        <v>39</v>
      </c>
      <c r="I1" s="6" t="s">
        <v>12</v>
      </c>
      <c r="J1" s="6" t="s">
        <v>37</v>
      </c>
      <c r="K1" s="8" t="s">
        <v>63</v>
      </c>
    </row>
    <row r="2" spans="1:11" ht="15" thickTop="1" x14ac:dyDescent="0.35">
      <c r="A2" t="s">
        <v>76</v>
      </c>
      <c r="B2" s="5" t="s">
        <v>66</v>
      </c>
      <c r="C2" t="s">
        <v>25</v>
      </c>
      <c r="D2" t="s">
        <v>7</v>
      </c>
      <c r="E2" s="4">
        <v>45756</v>
      </c>
      <c r="F2" t="s">
        <v>55</v>
      </c>
      <c r="G2">
        <f ca="1">ROUND(RAND()*60+50,0)</f>
        <v>107</v>
      </c>
      <c r="H2">
        <f ca="1">ROUND(RAND()*40+100,0)</f>
        <v>119</v>
      </c>
      <c r="I2" s="1" t="s">
        <v>11</v>
      </c>
      <c r="J2" s="2">
        <v>1</v>
      </c>
      <c r="K2" s="3">
        <f t="shared" ref="K2:K15" si="0">WEEKNUM(E2)-14</f>
        <v>1</v>
      </c>
    </row>
    <row r="3" spans="1:11" x14ac:dyDescent="0.35">
      <c r="A3" t="s">
        <v>77</v>
      </c>
      <c r="B3" s="5" t="s">
        <v>67</v>
      </c>
      <c r="C3" t="s">
        <v>40</v>
      </c>
      <c r="D3" t="s">
        <v>7</v>
      </c>
      <c r="E3" s="4">
        <v>45756</v>
      </c>
      <c r="F3" t="s">
        <v>35</v>
      </c>
      <c r="G3">
        <f t="shared" ref="G3:G66" ca="1" si="1">ROUND(RAND()*60+50,0)</f>
        <v>90</v>
      </c>
      <c r="H3">
        <f t="shared" ref="H3:H66" ca="1" si="2">ROUND(RAND()*40+100,0)</f>
        <v>119</v>
      </c>
      <c r="I3" s="1" t="s">
        <v>11</v>
      </c>
      <c r="J3" s="2">
        <v>3</v>
      </c>
      <c r="K3" s="3">
        <f t="shared" si="0"/>
        <v>1</v>
      </c>
    </row>
    <row r="4" spans="1:11" x14ac:dyDescent="0.35">
      <c r="A4" t="s">
        <v>78</v>
      </c>
      <c r="B4" s="5" t="s">
        <v>68</v>
      </c>
      <c r="C4" t="s">
        <v>28</v>
      </c>
      <c r="D4" t="s">
        <v>7</v>
      </c>
      <c r="E4" s="4">
        <v>45756</v>
      </c>
      <c r="F4" t="s">
        <v>4</v>
      </c>
      <c r="G4">
        <f t="shared" ca="1" si="1"/>
        <v>93</v>
      </c>
      <c r="H4">
        <f t="shared" ca="1" si="2"/>
        <v>115</v>
      </c>
      <c r="I4" s="1" t="s">
        <v>11</v>
      </c>
      <c r="J4" s="2">
        <v>0</v>
      </c>
      <c r="K4" s="3">
        <f t="shared" si="0"/>
        <v>1</v>
      </c>
    </row>
    <row r="5" spans="1:11" x14ac:dyDescent="0.35">
      <c r="A5" t="s">
        <v>79</v>
      </c>
      <c r="B5" s="5" t="s">
        <v>69</v>
      </c>
      <c r="C5" t="s">
        <v>21</v>
      </c>
      <c r="D5" t="s">
        <v>25</v>
      </c>
      <c r="E5" s="4">
        <v>45756</v>
      </c>
      <c r="F5" t="s">
        <v>35</v>
      </c>
      <c r="G5">
        <f t="shared" ca="1" si="1"/>
        <v>78</v>
      </c>
      <c r="H5">
        <f t="shared" ca="1" si="2"/>
        <v>114</v>
      </c>
      <c r="I5" s="1" t="s">
        <v>10</v>
      </c>
      <c r="J5" s="2">
        <v>1</v>
      </c>
      <c r="K5" s="3">
        <f t="shared" si="0"/>
        <v>1</v>
      </c>
    </row>
    <row r="6" spans="1:11" x14ac:dyDescent="0.35">
      <c r="A6" t="s">
        <v>80</v>
      </c>
      <c r="B6" s="5" t="s">
        <v>70</v>
      </c>
      <c r="C6" t="s">
        <v>25</v>
      </c>
      <c r="D6" t="s">
        <v>7</v>
      </c>
      <c r="E6" s="4">
        <v>45756</v>
      </c>
      <c r="F6" t="s">
        <v>4</v>
      </c>
      <c r="G6">
        <f t="shared" ca="1" si="1"/>
        <v>94</v>
      </c>
      <c r="H6">
        <f t="shared" ca="1" si="2"/>
        <v>129</v>
      </c>
      <c r="I6" s="1" t="s">
        <v>11</v>
      </c>
      <c r="J6" s="2">
        <v>0</v>
      </c>
      <c r="K6" s="3">
        <f t="shared" si="0"/>
        <v>1</v>
      </c>
    </row>
    <row r="7" spans="1:11" x14ac:dyDescent="0.35">
      <c r="A7" t="s">
        <v>81</v>
      </c>
      <c r="B7" s="5" t="s">
        <v>71</v>
      </c>
      <c r="C7" t="s">
        <v>29</v>
      </c>
      <c r="D7" t="s">
        <v>8</v>
      </c>
      <c r="E7" s="4">
        <v>45759</v>
      </c>
      <c r="F7" t="s">
        <v>55</v>
      </c>
      <c r="G7">
        <f t="shared" ca="1" si="1"/>
        <v>101</v>
      </c>
      <c r="H7">
        <f t="shared" ca="1" si="2"/>
        <v>130</v>
      </c>
      <c r="I7" s="1" t="s">
        <v>11</v>
      </c>
      <c r="J7" s="2">
        <v>1</v>
      </c>
      <c r="K7" s="3">
        <f t="shared" si="0"/>
        <v>1</v>
      </c>
    </row>
    <row r="8" spans="1:11" x14ac:dyDescent="0.35">
      <c r="A8" t="s">
        <v>82</v>
      </c>
      <c r="B8" s="5" t="s">
        <v>72</v>
      </c>
      <c r="C8" t="s">
        <v>21</v>
      </c>
      <c r="D8" t="s">
        <v>7</v>
      </c>
      <c r="E8" s="4">
        <v>45764</v>
      </c>
      <c r="F8" t="s">
        <v>2</v>
      </c>
      <c r="G8">
        <f t="shared" ca="1" si="1"/>
        <v>93</v>
      </c>
      <c r="H8">
        <f t="shared" ca="1" si="2"/>
        <v>112</v>
      </c>
      <c r="I8" s="1" t="s">
        <v>11</v>
      </c>
      <c r="J8" s="2">
        <v>0</v>
      </c>
      <c r="K8" s="3">
        <f t="shared" si="0"/>
        <v>2</v>
      </c>
    </row>
    <row r="9" spans="1:11" x14ac:dyDescent="0.35">
      <c r="A9" t="s">
        <v>83</v>
      </c>
      <c r="B9" s="5" t="s">
        <v>73</v>
      </c>
      <c r="C9" t="s">
        <v>21</v>
      </c>
      <c r="D9" t="s">
        <v>7</v>
      </c>
      <c r="E9" s="4">
        <v>45778</v>
      </c>
      <c r="F9" t="s">
        <v>4</v>
      </c>
      <c r="G9">
        <f t="shared" ca="1" si="1"/>
        <v>74</v>
      </c>
      <c r="H9">
        <f t="shared" ca="1" si="2"/>
        <v>107</v>
      </c>
      <c r="I9" s="1" t="s">
        <v>11</v>
      </c>
      <c r="J9" s="2">
        <v>1</v>
      </c>
      <c r="K9" s="3">
        <f t="shared" si="0"/>
        <v>4</v>
      </c>
    </row>
    <row r="10" spans="1:11" x14ac:dyDescent="0.35">
      <c r="A10" t="s">
        <v>84</v>
      </c>
      <c r="B10" s="5" t="s">
        <v>74</v>
      </c>
      <c r="C10" t="s">
        <v>21</v>
      </c>
      <c r="D10" t="s">
        <v>7</v>
      </c>
      <c r="E10" s="4">
        <v>45778</v>
      </c>
      <c r="F10" t="s">
        <v>35</v>
      </c>
      <c r="G10">
        <f t="shared" ca="1" si="1"/>
        <v>80</v>
      </c>
      <c r="H10">
        <f t="shared" ca="1" si="2"/>
        <v>106</v>
      </c>
      <c r="I10" s="1" t="s">
        <v>13</v>
      </c>
      <c r="J10" s="2">
        <v>1</v>
      </c>
      <c r="K10" s="3">
        <f t="shared" si="0"/>
        <v>4</v>
      </c>
    </row>
    <row r="11" spans="1:11" x14ac:dyDescent="0.35">
      <c r="A11" t="s">
        <v>85</v>
      </c>
      <c r="B11" s="5" t="s">
        <v>75</v>
      </c>
      <c r="C11" t="s">
        <v>26</v>
      </c>
      <c r="D11" t="s">
        <v>7</v>
      </c>
      <c r="E11" s="4">
        <v>45781</v>
      </c>
      <c r="F11" t="s">
        <v>55</v>
      </c>
      <c r="G11">
        <f t="shared" ca="1" si="1"/>
        <v>105</v>
      </c>
      <c r="H11">
        <f t="shared" ca="1" si="2"/>
        <v>110</v>
      </c>
      <c r="I11" s="1" t="s">
        <v>11</v>
      </c>
      <c r="J11" s="2">
        <v>0</v>
      </c>
      <c r="K11" s="3">
        <f t="shared" si="0"/>
        <v>5</v>
      </c>
    </row>
    <row r="12" spans="1:11" x14ac:dyDescent="0.35">
      <c r="A12" t="s">
        <v>86</v>
      </c>
      <c r="B12" s="5" t="s">
        <v>87</v>
      </c>
      <c r="C12" t="s">
        <v>43</v>
      </c>
      <c r="D12" t="s">
        <v>7</v>
      </c>
      <c r="E12" s="4">
        <v>45784</v>
      </c>
      <c r="F12" t="s">
        <v>35</v>
      </c>
      <c r="G12">
        <f t="shared" ca="1" si="1"/>
        <v>51</v>
      </c>
      <c r="H12">
        <f t="shared" ca="1" si="2"/>
        <v>122</v>
      </c>
      <c r="I12" s="1" t="s">
        <v>11</v>
      </c>
      <c r="J12" s="2">
        <v>0</v>
      </c>
      <c r="K12" s="3">
        <f t="shared" si="0"/>
        <v>5</v>
      </c>
    </row>
    <row r="13" spans="1:11" x14ac:dyDescent="0.35">
      <c r="A13" t="s">
        <v>88</v>
      </c>
      <c r="B13" s="5" t="s">
        <v>89</v>
      </c>
      <c r="C13" t="s">
        <v>43</v>
      </c>
      <c r="D13" t="s">
        <v>8</v>
      </c>
      <c r="E13" s="4">
        <v>45809</v>
      </c>
      <c r="F13" t="s">
        <v>16</v>
      </c>
      <c r="G13">
        <f t="shared" ca="1" si="1"/>
        <v>98</v>
      </c>
      <c r="H13">
        <f t="shared" ca="1" si="2"/>
        <v>137</v>
      </c>
      <c r="I13" s="1" t="s">
        <v>10</v>
      </c>
      <c r="J13" s="2">
        <v>0</v>
      </c>
      <c r="K13" s="3">
        <f t="shared" si="0"/>
        <v>9</v>
      </c>
    </row>
    <row r="14" spans="1:11" x14ac:dyDescent="0.35">
      <c r="A14" t="s">
        <v>90</v>
      </c>
      <c r="B14" s="5" t="s">
        <v>91</v>
      </c>
      <c r="C14" t="s">
        <v>43</v>
      </c>
      <c r="D14" t="s">
        <v>5</v>
      </c>
      <c r="E14" s="4">
        <v>45811</v>
      </c>
      <c r="F14" t="s">
        <v>3</v>
      </c>
      <c r="G14">
        <f t="shared" ca="1" si="1"/>
        <v>97</v>
      </c>
      <c r="H14">
        <f t="shared" ca="1" si="2"/>
        <v>117</v>
      </c>
      <c r="I14" s="1" t="s">
        <v>10</v>
      </c>
      <c r="J14" s="2">
        <v>0</v>
      </c>
      <c r="K14" s="3">
        <f t="shared" si="0"/>
        <v>9</v>
      </c>
    </row>
    <row r="15" spans="1:11" x14ac:dyDescent="0.35">
      <c r="A15" t="s">
        <v>92</v>
      </c>
      <c r="B15" s="5" t="s">
        <v>93</v>
      </c>
      <c r="C15" t="s">
        <v>43</v>
      </c>
      <c r="D15" t="s">
        <v>5</v>
      </c>
      <c r="E15" s="4">
        <v>45812</v>
      </c>
      <c r="F15" t="s">
        <v>19</v>
      </c>
      <c r="G15">
        <f t="shared" ca="1" si="1"/>
        <v>54</v>
      </c>
      <c r="H15">
        <f t="shared" ca="1" si="2"/>
        <v>121</v>
      </c>
      <c r="I15" s="1" t="s">
        <v>10</v>
      </c>
      <c r="J15" s="2">
        <v>0</v>
      </c>
      <c r="K15" s="3">
        <f t="shared" si="0"/>
        <v>9</v>
      </c>
    </row>
    <row r="16" spans="1:11" x14ac:dyDescent="0.35">
      <c r="A16" t="s">
        <v>94</v>
      </c>
      <c r="B16" s="5" t="s">
        <v>95</v>
      </c>
      <c r="C16" t="s">
        <v>32</v>
      </c>
      <c r="D16" t="s">
        <v>5</v>
      </c>
      <c r="E16" s="4">
        <v>45813</v>
      </c>
      <c r="F16" t="s">
        <v>2</v>
      </c>
      <c r="G16">
        <f t="shared" ca="1" si="1"/>
        <v>69</v>
      </c>
      <c r="H16">
        <f t="shared" ca="1" si="2"/>
        <v>102</v>
      </c>
      <c r="I16" s="1" t="s">
        <v>14</v>
      </c>
      <c r="J16" s="2">
        <v>0</v>
      </c>
      <c r="K16" s="3">
        <f t="shared" ref="K16:K41" si="3">WEEKNUM(E16)-14</f>
        <v>9</v>
      </c>
    </row>
    <row r="17" spans="1:11" x14ac:dyDescent="0.35">
      <c r="A17" t="s">
        <v>96</v>
      </c>
      <c r="B17" s="5" t="s">
        <v>97</v>
      </c>
      <c r="C17" t="s">
        <v>21</v>
      </c>
      <c r="D17" t="s">
        <v>5</v>
      </c>
      <c r="E17" s="4">
        <v>45814</v>
      </c>
      <c r="F17" t="s">
        <v>215</v>
      </c>
      <c r="G17">
        <f t="shared" ca="1" si="1"/>
        <v>101</v>
      </c>
      <c r="H17">
        <f t="shared" ca="1" si="2"/>
        <v>104</v>
      </c>
      <c r="I17" s="1" t="s">
        <v>14</v>
      </c>
      <c r="J17" s="2">
        <v>0</v>
      </c>
      <c r="K17" s="3">
        <f t="shared" si="3"/>
        <v>9</v>
      </c>
    </row>
    <row r="18" spans="1:11" x14ac:dyDescent="0.35">
      <c r="A18" t="s">
        <v>98</v>
      </c>
      <c r="B18" s="5" t="s">
        <v>99</v>
      </c>
      <c r="C18" t="s">
        <v>21</v>
      </c>
      <c r="D18" t="s">
        <v>5</v>
      </c>
      <c r="E18" s="4">
        <v>45815</v>
      </c>
      <c r="F18" t="s">
        <v>19</v>
      </c>
      <c r="G18">
        <f t="shared" ca="1" si="1"/>
        <v>86</v>
      </c>
      <c r="H18">
        <f t="shared" ca="1" si="2"/>
        <v>139</v>
      </c>
      <c r="I18" s="1" t="s">
        <v>14</v>
      </c>
      <c r="J18" s="2">
        <v>0</v>
      </c>
      <c r="K18" s="3">
        <f t="shared" si="3"/>
        <v>9</v>
      </c>
    </row>
    <row r="19" spans="1:11" x14ac:dyDescent="0.35">
      <c r="A19" t="s">
        <v>100</v>
      </c>
      <c r="B19" s="5" t="s">
        <v>101</v>
      </c>
      <c r="C19" t="s">
        <v>21</v>
      </c>
      <c r="D19" t="s">
        <v>5</v>
      </c>
      <c r="E19" s="4">
        <v>45816</v>
      </c>
      <c r="F19" t="s">
        <v>55</v>
      </c>
      <c r="G19">
        <f t="shared" ca="1" si="1"/>
        <v>102</v>
      </c>
      <c r="H19">
        <f t="shared" ca="1" si="2"/>
        <v>121</v>
      </c>
      <c r="I19" s="1" t="s">
        <v>14</v>
      </c>
      <c r="J19" s="2">
        <v>2</v>
      </c>
      <c r="K19" s="3">
        <f t="shared" si="3"/>
        <v>10</v>
      </c>
    </row>
    <row r="20" spans="1:11" x14ac:dyDescent="0.35">
      <c r="A20" t="s">
        <v>102</v>
      </c>
      <c r="B20" s="5" t="s">
        <v>103</v>
      </c>
      <c r="C20" t="s">
        <v>21</v>
      </c>
      <c r="D20" t="s">
        <v>5</v>
      </c>
      <c r="E20" s="4">
        <v>45817</v>
      </c>
      <c r="F20" t="s">
        <v>2</v>
      </c>
      <c r="G20">
        <f t="shared" ca="1" si="1"/>
        <v>95</v>
      </c>
      <c r="H20">
        <f t="shared" ca="1" si="2"/>
        <v>133</v>
      </c>
      <c r="I20" s="1" t="s">
        <v>14</v>
      </c>
      <c r="J20" s="2">
        <v>0</v>
      </c>
      <c r="K20" s="3">
        <f t="shared" si="3"/>
        <v>10</v>
      </c>
    </row>
    <row r="21" spans="1:11" x14ac:dyDescent="0.35">
      <c r="A21" t="s">
        <v>104</v>
      </c>
      <c r="B21" s="5" t="s">
        <v>105</v>
      </c>
      <c r="C21" t="s">
        <v>32</v>
      </c>
      <c r="D21" t="s">
        <v>5</v>
      </c>
      <c r="E21" s="4">
        <v>45818</v>
      </c>
      <c r="F21" t="s">
        <v>19</v>
      </c>
      <c r="G21">
        <f t="shared" ca="1" si="1"/>
        <v>83</v>
      </c>
      <c r="H21">
        <f t="shared" ca="1" si="2"/>
        <v>103</v>
      </c>
      <c r="I21" s="1" t="s">
        <v>214</v>
      </c>
      <c r="J21" s="2">
        <v>0</v>
      </c>
      <c r="K21" s="3">
        <f t="shared" si="3"/>
        <v>10</v>
      </c>
    </row>
    <row r="22" spans="1:11" x14ac:dyDescent="0.35">
      <c r="A22" t="s">
        <v>106</v>
      </c>
      <c r="B22" s="5" t="s">
        <v>107</v>
      </c>
      <c r="C22" t="s">
        <v>43</v>
      </c>
      <c r="D22" t="s">
        <v>5</v>
      </c>
      <c r="E22" s="4">
        <v>45819</v>
      </c>
      <c r="F22" t="s">
        <v>2</v>
      </c>
      <c r="G22">
        <f t="shared" ca="1" si="1"/>
        <v>71</v>
      </c>
      <c r="H22">
        <f t="shared" ca="1" si="2"/>
        <v>125</v>
      </c>
      <c r="I22" s="1" t="s">
        <v>214</v>
      </c>
      <c r="J22" s="2">
        <v>0</v>
      </c>
      <c r="K22" s="3">
        <f t="shared" si="3"/>
        <v>10</v>
      </c>
    </row>
    <row r="23" spans="1:11" x14ac:dyDescent="0.35">
      <c r="A23" t="s">
        <v>108</v>
      </c>
      <c r="B23" s="5" t="s">
        <v>109</v>
      </c>
      <c r="C23" t="s">
        <v>26</v>
      </c>
      <c r="D23" t="s">
        <v>8</v>
      </c>
      <c r="E23" s="4">
        <v>45820</v>
      </c>
      <c r="F23" t="s">
        <v>3</v>
      </c>
      <c r="G23">
        <f t="shared" ca="1" si="1"/>
        <v>61</v>
      </c>
      <c r="H23">
        <f t="shared" ca="1" si="2"/>
        <v>134</v>
      </c>
      <c r="I23" s="1" t="s">
        <v>214</v>
      </c>
      <c r="J23" s="2">
        <v>1</v>
      </c>
      <c r="K23" s="3">
        <f t="shared" si="3"/>
        <v>10</v>
      </c>
    </row>
    <row r="24" spans="1:11" x14ac:dyDescent="0.35">
      <c r="A24" t="s">
        <v>110</v>
      </c>
      <c r="B24" s="5" t="s">
        <v>111</v>
      </c>
      <c r="C24" t="s">
        <v>40</v>
      </c>
      <c r="D24" t="s">
        <v>8</v>
      </c>
      <c r="E24" s="4">
        <v>45821</v>
      </c>
      <c r="F24" t="s">
        <v>4</v>
      </c>
      <c r="G24">
        <f t="shared" ca="1" si="1"/>
        <v>110</v>
      </c>
      <c r="H24">
        <f t="shared" ca="1" si="2"/>
        <v>116</v>
      </c>
      <c r="I24" s="1" t="s">
        <v>9</v>
      </c>
      <c r="J24" s="2">
        <v>0</v>
      </c>
      <c r="K24" s="3">
        <f t="shared" si="3"/>
        <v>10</v>
      </c>
    </row>
    <row r="25" spans="1:11" x14ac:dyDescent="0.35">
      <c r="A25" t="s">
        <v>112</v>
      </c>
      <c r="B25" s="5" t="s">
        <v>113</v>
      </c>
      <c r="C25" t="s">
        <v>23</v>
      </c>
      <c r="D25" t="s">
        <v>8</v>
      </c>
      <c r="E25" s="4">
        <v>45822</v>
      </c>
      <c r="F25" t="s">
        <v>4</v>
      </c>
      <c r="G25">
        <f t="shared" ca="1" si="1"/>
        <v>61</v>
      </c>
      <c r="H25">
        <f t="shared" ca="1" si="2"/>
        <v>117</v>
      </c>
      <c r="I25" s="1" t="s">
        <v>9</v>
      </c>
      <c r="J25" s="2">
        <v>0</v>
      </c>
      <c r="K25" s="3">
        <f t="shared" si="3"/>
        <v>10</v>
      </c>
    </row>
    <row r="26" spans="1:11" x14ac:dyDescent="0.35">
      <c r="A26" t="s">
        <v>114</v>
      </c>
      <c r="B26" s="5" t="s">
        <v>115</v>
      </c>
      <c r="C26" t="s">
        <v>25</v>
      </c>
      <c r="D26" t="s">
        <v>8</v>
      </c>
      <c r="E26" s="4">
        <v>45768</v>
      </c>
      <c r="F26" t="s">
        <v>215</v>
      </c>
      <c r="G26">
        <f t="shared" ca="1" si="1"/>
        <v>55</v>
      </c>
      <c r="H26">
        <f t="shared" ca="1" si="2"/>
        <v>110</v>
      </c>
      <c r="I26" s="1" t="s">
        <v>9</v>
      </c>
      <c r="J26" s="2">
        <v>0</v>
      </c>
      <c r="K26" s="3">
        <f t="shared" si="3"/>
        <v>3</v>
      </c>
    </row>
    <row r="27" spans="1:11" x14ac:dyDescent="0.35">
      <c r="A27" t="s">
        <v>116</v>
      </c>
      <c r="B27" s="5" t="s">
        <v>117</v>
      </c>
      <c r="C27" t="s">
        <v>27</v>
      </c>
      <c r="D27" t="s">
        <v>8</v>
      </c>
      <c r="E27" s="4">
        <v>45769</v>
      </c>
      <c r="F27" t="s">
        <v>2</v>
      </c>
      <c r="G27">
        <f t="shared" ca="1" si="1"/>
        <v>53</v>
      </c>
      <c r="H27">
        <f t="shared" ca="1" si="2"/>
        <v>127</v>
      </c>
      <c r="I27" s="1" t="s">
        <v>9</v>
      </c>
      <c r="J27" s="2">
        <v>0</v>
      </c>
      <c r="K27" s="3">
        <f t="shared" si="3"/>
        <v>3</v>
      </c>
    </row>
    <row r="28" spans="1:11" x14ac:dyDescent="0.35">
      <c r="A28" t="s">
        <v>118</v>
      </c>
      <c r="B28" s="5" t="s">
        <v>119</v>
      </c>
      <c r="C28" t="s">
        <v>29</v>
      </c>
      <c r="D28" t="s">
        <v>8</v>
      </c>
      <c r="E28" s="4">
        <v>45770</v>
      </c>
      <c r="F28" t="s">
        <v>2</v>
      </c>
      <c r="G28">
        <f t="shared" ca="1" si="1"/>
        <v>86</v>
      </c>
      <c r="H28">
        <f t="shared" ca="1" si="2"/>
        <v>105</v>
      </c>
      <c r="I28" s="1" t="s">
        <v>9</v>
      </c>
      <c r="J28" s="2">
        <v>0</v>
      </c>
      <c r="K28" s="3">
        <f t="shared" si="3"/>
        <v>3</v>
      </c>
    </row>
    <row r="29" spans="1:11" x14ac:dyDescent="0.35">
      <c r="A29" t="s">
        <v>120</v>
      </c>
      <c r="B29" s="5" t="s">
        <v>121</v>
      </c>
      <c r="C29" t="s">
        <v>29</v>
      </c>
      <c r="D29" t="s">
        <v>8</v>
      </c>
      <c r="E29" s="4">
        <v>45771</v>
      </c>
      <c r="F29" t="s">
        <v>3</v>
      </c>
      <c r="G29">
        <f t="shared" ca="1" si="1"/>
        <v>54</v>
      </c>
      <c r="H29">
        <f t="shared" ca="1" si="2"/>
        <v>106</v>
      </c>
      <c r="I29" s="1" t="s">
        <v>9</v>
      </c>
      <c r="J29" s="2">
        <v>0</v>
      </c>
      <c r="K29" s="3">
        <f t="shared" si="3"/>
        <v>3</v>
      </c>
    </row>
    <row r="30" spans="1:11" x14ac:dyDescent="0.35">
      <c r="A30" t="s">
        <v>122</v>
      </c>
      <c r="B30" s="5" t="s">
        <v>123</v>
      </c>
      <c r="C30" t="s">
        <v>29</v>
      </c>
      <c r="D30" t="s">
        <v>8</v>
      </c>
      <c r="E30" s="4">
        <v>45752</v>
      </c>
      <c r="F30" t="s">
        <v>2</v>
      </c>
      <c r="G30">
        <f t="shared" ca="1" si="1"/>
        <v>95</v>
      </c>
      <c r="H30">
        <f t="shared" ca="1" si="2"/>
        <v>113</v>
      </c>
      <c r="I30" s="1" t="s">
        <v>9</v>
      </c>
      <c r="J30" s="2">
        <v>0</v>
      </c>
      <c r="K30" s="3">
        <f t="shared" si="3"/>
        <v>0</v>
      </c>
    </row>
    <row r="31" spans="1:11" x14ac:dyDescent="0.35">
      <c r="A31" t="s">
        <v>124</v>
      </c>
      <c r="B31" s="5" t="s">
        <v>125</v>
      </c>
      <c r="C31" t="s">
        <v>25</v>
      </c>
      <c r="D31" t="s">
        <v>8</v>
      </c>
      <c r="E31" s="4">
        <v>45752</v>
      </c>
      <c r="F31" t="s">
        <v>55</v>
      </c>
      <c r="G31">
        <f t="shared" ca="1" si="1"/>
        <v>86</v>
      </c>
      <c r="H31">
        <f t="shared" ca="1" si="2"/>
        <v>126</v>
      </c>
      <c r="I31" s="1" t="s">
        <v>9</v>
      </c>
      <c r="J31" s="2">
        <v>0</v>
      </c>
      <c r="K31" s="3">
        <f t="shared" si="3"/>
        <v>0</v>
      </c>
    </row>
    <row r="32" spans="1:11" x14ac:dyDescent="0.35">
      <c r="A32" t="s">
        <v>126</v>
      </c>
      <c r="B32" s="5" t="s">
        <v>127</v>
      </c>
      <c r="C32" t="s">
        <v>28</v>
      </c>
      <c r="D32" t="s">
        <v>8</v>
      </c>
      <c r="E32" s="4">
        <v>45774</v>
      </c>
      <c r="F32" t="s">
        <v>2</v>
      </c>
      <c r="G32">
        <f t="shared" ca="1" si="1"/>
        <v>84</v>
      </c>
      <c r="H32">
        <f t="shared" ca="1" si="2"/>
        <v>117</v>
      </c>
      <c r="I32" s="1" t="s">
        <v>14</v>
      </c>
      <c r="J32" s="2">
        <v>0</v>
      </c>
      <c r="K32" s="3">
        <f t="shared" si="3"/>
        <v>4</v>
      </c>
    </row>
    <row r="33" spans="1:11" x14ac:dyDescent="0.35">
      <c r="A33" t="s">
        <v>128</v>
      </c>
      <c r="B33" s="5" t="s">
        <v>129</v>
      </c>
      <c r="C33" t="s">
        <v>28</v>
      </c>
      <c r="D33" t="s">
        <v>7</v>
      </c>
      <c r="E33" s="4">
        <v>45775</v>
      </c>
      <c r="F33" t="s">
        <v>35</v>
      </c>
      <c r="G33">
        <f t="shared" ca="1" si="1"/>
        <v>100</v>
      </c>
      <c r="H33">
        <f t="shared" ca="1" si="2"/>
        <v>131</v>
      </c>
      <c r="I33" s="1" t="s">
        <v>15</v>
      </c>
      <c r="J33" s="2">
        <v>0</v>
      </c>
      <c r="K33" s="3">
        <f t="shared" si="3"/>
        <v>4</v>
      </c>
    </row>
    <row r="34" spans="1:11" x14ac:dyDescent="0.35">
      <c r="A34" t="s">
        <v>130</v>
      </c>
      <c r="B34" s="5" t="s">
        <v>131</v>
      </c>
      <c r="C34" t="s">
        <v>28</v>
      </c>
      <c r="D34" t="s">
        <v>7</v>
      </c>
      <c r="E34" s="4">
        <v>45776</v>
      </c>
      <c r="F34" t="s">
        <v>2</v>
      </c>
      <c r="G34">
        <f t="shared" ca="1" si="1"/>
        <v>72</v>
      </c>
      <c r="H34">
        <f t="shared" ca="1" si="2"/>
        <v>135</v>
      </c>
      <c r="I34" s="1" t="s">
        <v>15</v>
      </c>
      <c r="J34" s="2">
        <v>0</v>
      </c>
      <c r="K34" s="3">
        <f t="shared" si="3"/>
        <v>4</v>
      </c>
    </row>
    <row r="35" spans="1:11" x14ac:dyDescent="0.35">
      <c r="A35" t="s">
        <v>132</v>
      </c>
      <c r="B35" s="5" t="s">
        <v>133</v>
      </c>
      <c r="C35" t="s">
        <v>21</v>
      </c>
      <c r="D35" t="s">
        <v>7</v>
      </c>
      <c r="E35" s="4">
        <v>45777</v>
      </c>
      <c r="F35" t="s">
        <v>3</v>
      </c>
      <c r="G35">
        <f t="shared" ca="1" si="1"/>
        <v>61</v>
      </c>
      <c r="H35">
        <f t="shared" ca="1" si="2"/>
        <v>121</v>
      </c>
      <c r="I35" s="1" t="s">
        <v>15</v>
      </c>
      <c r="J35" s="2">
        <v>3</v>
      </c>
      <c r="K35" s="3">
        <f t="shared" si="3"/>
        <v>4</v>
      </c>
    </row>
    <row r="36" spans="1:11" x14ac:dyDescent="0.35">
      <c r="A36" t="s">
        <v>134</v>
      </c>
      <c r="B36" s="5" t="s">
        <v>135</v>
      </c>
      <c r="C36" t="s">
        <v>21</v>
      </c>
      <c r="D36" t="s">
        <v>7</v>
      </c>
      <c r="E36" s="4">
        <v>45778</v>
      </c>
      <c r="F36" t="s">
        <v>4</v>
      </c>
      <c r="G36">
        <f t="shared" ca="1" si="1"/>
        <v>79</v>
      </c>
      <c r="H36">
        <f t="shared" ca="1" si="2"/>
        <v>101</v>
      </c>
      <c r="I36" s="1" t="s">
        <v>15</v>
      </c>
      <c r="J36" s="2">
        <v>0</v>
      </c>
      <c r="K36" s="3">
        <f t="shared" si="3"/>
        <v>4</v>
      </c>
    </row>
    <row r="37" spans="1:11" x14ac:dyDescent="0.35">
      <c r="A37" t="s">
        <v>136</v>
      </c>
      <c r="B37" s="5" t="s">
        <v>137</v>
      </c>
      <c r="C37" t="s">
        <v>26</v>
      </c>
      <c r="D37" t="s">
        <v>7</v>
      </c>
      <c r="E37" s="4">
        <v>45779</v>
      </c>
      <c r="F37" t="s">
        <v>55</v>
      </c>
      <c r="G37">
        <f t="shared" ca="1" si="1"/>
        <v>96</v>
      </c>
      <c r="H37">
        <f t="shared" ca="1" si="2"/>
        <v>122</v>
      </c>
      <c r="I37" s="1" t="s">
        <v>17</v>
      </c>
      <c r="J37" s="2">
        <v>0</v>
      </c>
      <c r="K37" s="3">
        <f t="shared" si="3"/>
        <v>4</v>
      </c>
    </row>
    <row r="38" spans="1:11" x14ac:dyDescent="0.35">
      <c r="A38" t="s">
        <v>138</v>
      </c>
      <c r="B38" s="5" t="s">
        <v>139</v>
      </c>
      <c r="C38" t="s">
        <v>22</v>
      </c>
      <c r="D38" t="s">
        <v>7</v>
      </c>
      <c r="E38" s="4">
        <v>45780</v>
      </c>
      <c r="F38" t="s">
        <v>215</v>
      </c>
      <c r="G38">
        <f t="shared" ca="1" si="1"/>
        <v>60</v>
      </c>
      <c r="H38">
        <f t="shared" ca="1" si="2"/>
        <v>124</v>
      </c>
      <c r="I38" s="1" t="s">
        <v>17</v>
      </c>
      <c r="J38" s="2">
        <v>0</v>
      </c>
      <c r="K38" s="3">
        <f t="shared" si="3"/>
        <v>4</v>
      </c>
    </row>
    <row r="39" spans="1:11" x14ac:dyDescent="0.35">
      <c r="A39" t="s">
        <v>140</v>
      </c>
      <c r="B39" s="5" t="s">
        <v>141</v>
      </c>
      <c r="C39" t="s">
        <v>22</v>
      </c>
      <c r="D39" t="s">
        <v>7</v>
      </c>
      <c r="E39" s="4">
        <v>45781</v>
      </c>
      <c r="F39" t="s">
        <v>55</v>
      </c>
      <c r="G39">
        <f t="shared" ca="1" si="1"/>
        <v>52</v>
      </c>
      <c r="H39">
        <f t="shared" ca="1" si="2"/>
        <v>106</v>
      </c>
      <c r="I39" s="1" t="s">
        <v>17</v>
      </c>
      <c r="J39" s="2">
        <v>1</v>
      </c>
      <c r="K39" s="3">
        <f t="shared" si="3"/>
        <v>5</v>
      </c>
    </row>
    <row r="40" spans="1:11" x14ac:dyDescent="0.35">
      <c r="A40" t="s">
        <v>142</v>
      </c>
      <c r="B40" s="5" t="s">
        <v>143</v>
      </c>
      <c r="C40" t="s">
        <v>22</v>
      </c>
      <c r="D40" t="s">
        <v>7</v>
      </c>
      <c r="E40" s="4">
        <v>45782</v>
      </c>
      <c r="F40" t="s">
        <v>55</v>
      </c>
      <c r="G40">
        <f t="shared" ca="1" si="1"/>
        <v>83</v>
      </c>
      <c r="H40">
        <f t="shared" ca="1" si="2"/>
        <v>115</v>
      </c>
      <c r="I40" s="1" t="s">
        <v>17</v>
      </c>
      <c r="J40" s="2">
        <v>0</v>
      </c>
      <c r="K40" s="3">
        <f t="shared" si="3"/>
        <v>5</v>
      </c>
    </row>
    <row r="41" spans="1:11" x14ac:dyDescent="0.35">
      <c r="A41" t="s">
        <v>144</v>
      </c>
      <c r="B41" s="5" t="s">
        <v>145</v>
      </c>
      <c r="C41" t="s">
        <v>22</v>
      </c>
      <c r="D41" t="s">
        <v>7</v>
      </c>
      <c r="E41" s="4">
        <v>45783</v>
      </c>
      <c r="F41" t="s">
        <v>2</v>
      </c>
      <c r="G41">
        <f t="shared" ca="1" si="1"/>
        <v>87</v>
      </c>
      <c r="H41">
        <f t="shared" ca="1" si="2"/>
        <v>113</v>
      </c>
      <c r="I41" s="1" t="s">
        <v>17</v>
      </c>
      <c r="J41" s="2">
        <v>0</v>
      </c>
      <c r="K41" s="3">
        <f t="shared" si="3"/>
        <v>5</v>
      </c>
    </row>
    <row r="42" spans="1:11" x14ac:dyDescent="0.35">
      <c r="A42" t="s">
        <v>146</v>
      </c>
      <c r="B42" s="5" t="s">
        <v>147</v>
      </c>
      <c r="C42" t="s">
        <v>21</v>
      </c>
      <c r="D42" t="s">
        <v>7</v>
      </c>
      <c r="E42" s="4">
        <v>45784</v>
      </c>
      <c r="F42" t="s">
        <v>35</v>
      </c>
      <c r="G42">
        <f t="shared" ca="1" si="1"/>
        <v>88</v>
      </c>
      <c r="H42">
        <f t="shared" ca="1" si="2"/>
        <v>140</v>
      </c>
      <c r="I42" s="1" t="s">
        <v>17</v>
      </c>
      <c r="J42" s="2">
        <v>2</v>
      </c>
      <c r="K42" s="3">
        <f t="shared" ref="K42:K75" si="4">WEEKNUM(E42)-14</f>
        <v>5</v>
      </c>
    </row>
    <row r="43" spans="1:11" x14ac:dyDescent="0.35">
      <c r="A43" t="s">
        <v>148</v>
      </c>
      <c r="B43" s="5" t="s">
        <v>149</v>
      </c>
      <c r="C43" t="s">
        <v>21</v>
      </c>
      <c r="D43" t="s">
        <v>7</v>
      </c>
      <c r="E43" s="4">
        <v>45785</v>
      </c>
      <c r="F43" t="s">
        <v>2</v>
      </c>
      <c r="G43">
        <f t="shared" ca="1" si="1"/>
        <v>92</v>
      </c>
      <c r="H43">
        <f t="shared" ca="1" si="2"/>
        <v>119</v>
      </c>
      <c r="I43" s="1" t="s">
        <v>17</v>
      </c>
      <c r="J43" s="2">
        <v>0</v>
      </c>
      <c r="K43" s="3">
        <f t="shared" si="4"/>
        <v>5</v>
      </c>
    </row>
    <row r="44" spans="1:11" x14ac:dyDescent="0.35">
      <c r="A44" t="s">
        <v>150</v>
      </c>
      <c r="B44" s="5" t="s">
        <v>151</v>
      </c>
      <c r="C44" t="s">
        <v>21</v>
      </c>
      <c r="D44" t="s">
        <v>7</v>
      </c>
      <c r="E44" s="4">
        <v>45786</v>
      </c>
      <c r="F44" t="s">
        <v>55</v>
      </c>
      <c r="G44">
        <f t="shared" ca="1" si="1"/>
        <v>98</v>
      </c>
      <c r="H44">
        <f t="shared" ca="1" si="2"/>
        <v>118</v>
      </c>
      <c r="I44" s="1" t="s">
        <v>18</v>
      </c>
      <c r="J44" s="2">
        <v>0</v>
      </c>
      <c r="K44" s="3">
        <f t="shared" si="4"/>
        <v>5</v>
      </c>
    </row>
    <row r="45" spans="1:11" x14ac:dyDescent="0.35">
      <c r="A45" t="s">
        <v>152</v>
      </c>
      <c r="B45" s="5" t="s">
        <v>153</v>
      </c>
      <c r="C45" t="s">
        <v>21</v>
      </c>
      <c r="D45" t="s">
        <v>30</v>
      </c>
      <c r="E45" s="4">
        <v>45787</v>
      </c>
      <c r="F45" t="s">
        <v>55</v>
      </c>
      <c r="G45">
        <f t="shared" ca="1" si="1"/>
        <v>101</v>
      </c>
      <c r="H45">
        <f t="shared" ca="1" si="2"/>
        <v>121</v>
      </c>
      <c r="I45" s="1" t="s">
        <v>18</v>
      </c>
      <c r="J45" s="2">
        <v>0</v>
      </c>
      <c r="K45" s="3">
        <f t="shared" si="4"/>
        <v>5</v>
      </c>
    </row>
    <row r="46" spans="1:11" x14ac:dyDescent="0.35">
      <c r="A46" t="s">
        <v>154</v>
      </c>
      <c r="B46" s="5" t="s">
        <v>155</v>
      </c>
      <c r="C46" t="s">
        <v>21</v>
      </c>
      <c r="D46" t="s">
        <v>30</v>
      </c>
      <c r="E46" s="4">
        <v>45788</v>
      </c>
      <c r="F46" t="s">
        <v>4</v>
      </c>
      <c r="G46">
        <f t="shared" ca="1" si="1"/>
        <v>75</v>
      </c>
      <c r="H46">
        <f t="shared" ca="1" si="2"/>
        <v>131</v>
      </c>
      <c r="I46" s="1" t="s">
        <v>18</v>
      </c>
      <c r="J46" s="2">
        <v>0</v>
      </c>
      <c r="K46" s="3">
        <f t="shared" si="4"/>
        <v>6</v>
      </c>
    </row>
    <row r="47" spans="1:11" x14ac:dyDescent="0.35">
      <c r="A47" t="s">
        <v>156</v>
      </c>
      <c r="B47" s="5" t="s">
        <v>157</v>
      </c>
      <c r="C47" t="s">
        <v>23</v>
      </c>
      <c r="D47" t="s">
        <v>30</v>
      </c>
      <c r="E47" s="4">
        <v>45789</v>
      </c>
      <c r="F47" t="s">
        <v>55</v>
      </c>
      <c r="G47">
        <f t="shared" ca="1" si="1"/>
        <v>109</v>
      </c>
      <c r="H47">
        <f t="shared" ca="1" si="2"/>
        <v>115</v>
      </c>
      <c r="I47" s="1" t="s">
        <v>18</v>
      </c>
      <c r="J47" s="2">
        <v>0</v>
      </c>
      <c r="K47" s="3">
        <f t="shared" si="4"/>
        <v>6</v>
      </c>
    </row>
    <row r="48" spans="1:11" x14ac:dyDescent="0.35">
      <c r="A48" t="s">
        <v>158</v>
      </c>
      <c r="B48" s="5" t="s">
        <v>159</v>
      </c>
      <c r="C48" t="s">
        <v>23</v>
      </c>
      <c r="D48" t="s">
        <v>30</v>
      </c>
      <c r="E48" s="4">
        <v>45790</v>
      </c>
      <c r="F48" t="s">
        <v>35</v>
      </c>
      <c r="G48">
        <f t="shared" ca="1" si="1"/>
        <v>67</v>
      </c>
      <c r="H48">
        <f t="shared" ca="1" si="2"/>
        <v>131</v>
      </c>
      <c r="I48" s="1" t="s">
        <v>18</v>
      </c>
      <c r="J48" s="2">
        <v>0</v>
      </c>
      <c r="K48" s="3">
        <f t="shared" si="4"/>
        <v>6</v>
      </c>
    </row>
    <row r="49" spans="1:11" x14ac:dyDescent="0.35">
      <c r="A49" t="s">
        <v>160</v>
      </c>
      <c r="B49" s="5" t="s">
        <v>161</v>
      </c>
      <c r="C49" t="s">
        <v>23</v>
      </c>
      <c r="D49" t="s">
        <v>30</v>
      </c>
      <c r="E49" s="4">
        <v>45791</v>
      </c>
      <c r="F49" t="s">
        <v>2</v>
      </c>
      <c r="G49">
        <f t="shared" ca="1" si="1"/>
        <v>72</v>
      </c>
      <c r="H49">
        <f t="shared" ca="1" si="2"/>
        <v>101</v>
      </c>
      <c r="I49" s="1" t="s">
        <v>18</v>
      </c>
      <c r="J49" s="2">
        <v>0</v>
      </c>
      <c r="K49" s="3">
        <f t="shared" si="4"/>
        <v>6</v>
      </c>
    </row>
    <row r="50" spans="1:11" x14ac:dyDescent="0.35">
      <c r="A50" t="s">
        <v>162</v>
      </c>
      <c r="B50" s="5" t="s">
        <v>163</v>
      </c>
      <c r="C50" t="s">
        <v>23</v>
      </c>
      <c r="D50" t="s">
        <v>30</v>
      </c>
      <c r="E50" s="4">
        <v>45792</v>
      </c>
      <c r="F50" t="s">
        <v>35</v>
      </c>
      <c r="G50">
        <f t="shared" ca="1" si="1"/>
        <v>86</v>
      </c>
      <c r="H50">
        <f t="shared" ca="1" si="2"/>
        <v>131</v>
      </c>
      <c r="I50" s="1" t="s">
        <v>18</v>
      </c>
      <c r="J50" s="2">
        <v>0</v>
      </c>
      <c r="K50" s="3">
        <f t="shared" si="4"/>
        <v>6</v>
      </c>
    </row>
    <row r="51" spans="1:11" x14ac:dyDescent="0.35">
      <c r="A51" t="s">
        <v>164</v>
      </c>
      <c r="B51" s="5" t="s">
        <v>165</v>
      </c>
      <c r="C51" t="s">
        <v>32</v>
      </c>
      <c r="D51" t="s">
        <v>30</v>
      </c>
      <c r="E51" s="4">
        <v>45793</v>
      </c>
      <c r="F51" t="s">
        <v>55</v>
      </c>
      <c r="G51">
        <f t="shared" ca="1" si="1"/>
        <v>74</v>
      </c>
      <c r="H51">
        <f t="shared" ca="1" si="2"/>
        <v>134</v>
      </c>
      <c r="I51" s="1" t="s">
        <v>33</v>
      </c>
      <c r="J51" s="2">
        <v>0</v>
      </c>
      <c r="K51" s="3">
        <f t="shared" si="4"/>
        <v>6</v>
      </c>
    </row>
    <row r="52" spans="1:11" x14ac:dyDescent="0.35">
      <c r="A52" t="s">
        <v>166</v>
      </c>
      <c r="B52" s="5" t="s">
        <v>167</v>
      </c>
      <c r="C52" t="s">
        <v>43</v>
      </c>
      <c r="D52" t="s">
        <v>30</v>
      </c>
      <c r="E52" s="4">
        <v>45794</v>
      </c>
      <c r="F52" t="s">
        <v>35</v>
      </c>
      <c r="G52">
        <f t="shared" ca="1" si="1"/>
        <v>57</v>
      </c>
      <c r="H52">
        <f t="shared" ca="1" si="2"/>
        <v>131</v>
      </c>
      <c r="I52" s="1" t="s">
        <v>33</v>
      </c>
      <c r="J52" s="2">
        <v>0</v>
      </c>
      <c r="K52" s="3">
        <f t="shared" si="4"/>
        <v>6</v>
      </c>
    </row>
    <row r="53" spans="1:11" x14ac:dyDescent="0.35">
      <c r="A53" t="s">
        <v>168</v>
      </c>
      <c r="B53" s="5" t="s">
        <v>169</v>
      </c>
      <c r="C53" t="s">
        <v>43</v>
      </c>
      <c r="D53" t="s">
        <v>30</v>
      </c>
      <c r="E53" s="4">
        <v>45795</v>
      </c>
      <c r="F53" t="s">
        <v>3</v>
      </c>
      <c r="G53">
        <f t="shared" ca="1" si="1"/>
        <v>101</v>
      </c>
      <c r="H53">
        <f t="shared" ca="1" si="2"/>
        <v>103</v>
      </c>
      <c r="I53" s="1" t="s">
        <v>33</v>
      </c>
      <c r="J53" s="2">
        <v>0</v>
      </c>
      <c r="K53" s="3">
        <f t="shared" si="4"/>
        <v>7</v>
      </c>
    </row>
    <row r="54" spans="1:11" x14ac:dyDescent="0.35">
      <c r="A54" t="s">
        <v>170</v>
      </c>
      <c r="B54" s="5" t="s">
        <v>171</v>
      </c>
      <c r="C54" t="s">
        <v>43</v>
      </c>
      <c r="D54" t="s">
        <v>25</v>
      </c>
      <c r="E54" s="4">
        <v>45796</v>
      </c>
      <c r="F54" t="s">
        <v>35</v>
      </c>
      <c r="G54">
        <f t="shared" ca="1" si="1"/>
        <v>102</v>
      </c>
      <c r="H54">
        <f t="shared" ca="1" si="2"/>
        <v>123</v>
      </c>
      <c r="I54" s="1" t="s">
        <v>33</v>
      </c>
      <c r="J54" s="2">
        <v>5</v>
      </c>
      <c r="K54" s="3">
        <f t="shared" si="4"/>
        <v>7</v>
      </c>
    </row>
    <row r="55" spans="1:11" x14ac:dyDescent="0.35">
      <c r="A55" t="s">
        <v>172</v>
      </c>
      <c r="B55" s="5" t="s">
        <v>173</v>
      </c>
      <c r="C55" t="s">
        <v>43</v>
      </c>
      <c r="D55" t="s">
        <v>25</v>
      </c>
      <c r="E55" s="4">
        <v>45797</v>
      </c>
      <c r="F55" t="s">
        <v>35</v>
      </c>
      <c r="G55">
        <f t="shared" ca="1" si="1"/>
        <v>102</v>
      </c>
      <c r="H55">
        <f t="shared" ca="1" si="2"/>
        <v>129</v>
      </c>
      <c r="I55" s="1" t="s">
        <v>33</v>
      </c>
      <c r="J55" s="2">
        <v>0</v>
      </c>
      <c r="K55" s="3">
        <f t="shared" si="4"/>
        <v>7</v>
      </c>
    </row>
    <row r="56" spans="1:11" x14ac:dyDescent="0.35">
      <c r="A56" t="s">
        <v>174</v>
      </c>
      <c r="B56" s="5" t="s">
        <v>175</v>
      </c>
      <c r="C56" t="s">
        <v>27</v>
      </c>
      <c r="D56" t="s">
        <v>25</v>
      </c>
      <c r="E56" s="4">
        <v>45798</v>
      </c>
      <c r="F56" t="s">
        <v>2</v>
      </c>
      <c r="G56">
        <f t="shared" ca="1" si="1"/>
        <v>75</v>
      </c>
      <c r="H56">
        <f t="shared" ca="1" si="2"/>
        <v>131</v>
      </c>
      <c r="I56" s="1" t="s">
        <v>33</v>
      </c>
      <c r="J56" s="2">
        <v>0</v>
      </c>
      <c r="K56" s="3">
        <f t="shared" si="4"/>
        <v>7</v>
      </c>
    </row>
    <row r="57" spans="1:11" x14ac:dyDescent="0.35">
      <c r="A57" t="s">
        <v>176</v>
      </c>
      <c r="B57" s="5" t="s">
        <v>177</v>
      </c>
      <c r="C57" t="s">
        <v>40</v>
      </c>
      <c r="D57" t="s">
        <v>25</v>
      </c>
      <c r="E57" s="4">
        <v>45799</v>
      </c>
      <c r="F57" t="s">
        <v>2</v>
      </c>
      <c r="G57">
        <f t="shared" ca="1" si="1"/>
        <v>85</v>
      </c>
      <c r="H57">
        <f t="shared" ca="1" si="2"/>
        <v>128</v>
      </c>
      <c r="I57" s="1" t="s">
        <v>33</v>
      </c>
      <c r="J57" s="2">
        <v>0</v>
      </c>
      <c r="K57" s="3">
        <f t="shared" si="4"/>
        <v>7</v>
      </c>
    </row>
    <row r="58" spans="1:11" x14ac:dyDescent="0.35">
      <c r="A58" t="s">
        <v>178</v>
      </c>
      <c r="B58" s="5" t="s">
        <v>179</v>
      </c>
      <c r="C58" t="s">
        <v>40</v>
      </c>
      <c r="D58" t="s">
        <v>25</v>
      </c>
      <c r="E58" s="4">
        <v>45800</v>
      </c>
      <c r="F58" t="s">
        <v>16</v>
      </c>
      <c r="G58">
        <f t="shared" ca="1" si="1"/>
        <v>64</v>
      </c>
      <c r="H58">
        <f t="shared" ca="1" si="2"/>
        <v>114</v>
      </c>
      <c r="I58" s="1" t="s">
        <v>33</v>
      </c>
      <c r="J58" s="2">
        <v>0</v>
      </c>
      <c r="K58" s="3">
        <f t="shared" si="4"/>
        <v>7</v>
      </c>
    </row>
    <row r="59" spans="1:11" x14ac:dyDescent="0.35">
      <c r="A59" t="s">
        <v>180</v>
      </c>
      <c r="B59" s="5" t="s">
        <v>181</v>
      </c>
      <c r="C59" t="s">
        <v>40</v>
      </c>
      <c r="D59" t="s">
        <v>25</v>
      </c>
      <c r="E59" s="4">
        <v>45801</v>
      </c>
      <c r="F59" t="s">
        <v>2</v>
      </c>
      <c r="G59">
        <f t="shared" ca="1" si="1"/>
        <v>106</v>
      </c>
      <c r="H59">
        <f t="shared" ca="1" si="2"/>
        <v>104</v>
      </c>
      <c r="I59" s="1" t="s">
        <v>33</v>
      </c>
      <c r="J59" s="2">
        <v>0</v>
      </c>
      <c r="K59" s="3">
        <f t="shared" si="4"/>
        <v>7</v>
      </c>
    </row>
    <row r="60" spans="1:11" x14ac:dyDescent="0.35">
      <c r="A60" t="s">
        <v>182</v>
      </c>
      <c r="B60" s="5" t="s">
        <v>183</v>
      </c>
      <c r="C60" t="s">
        <v>40</v>
      </c>
      <c r="D60" t="s">
        <v>25</v>
      </c>
      <c r="E60" s="4">
        <v>45802</v>
      </c>
      <c r="F60" t="s">
        <v>4</v>
      </c>
      <c r="G60">
        <f t="shared" ca="1" si="1"/>
        <v>108</v>
      </c>
      <c r="H60">
        <f t="shared" ca="1" si="2"/>
        <v>132</v>
      </c>
      <c r="I60" s="1" t="s">
        <v>34</v>
      </c>
      <c r="J60" s="2">
        <v>0</v>
      </c>
      <c r="K60" s="3">
        <f t="shared" si="4"/>
        <v>8</v>
      </c>
    </row>
    <row r="61" spans="1:11" x14ac:dyDescent="0.35">
      <c r="A61" t="s">
        <v>184</v>
      </c>
      <c r="B61" s="5" t="s">
        <v>185</v>
      </c>
      <c r="C61" t="s">
        <v>24</v>
      </c>
      <c r="D61" t="s">
        <v>25</v>
      </c>
      <c r="E61" s="4">
        <v>45803</v>
      </c>
      <c r="F61" t="s">
        <v>4</v>
      </c>
      <c r="G61">
        <f t="shared" ca="1" si="1"/>
        <v>81</v>
      </c>
      <c r="H61">
        <f t="shared" ca="1" si="2"/>
        <v>131</v>
      </c>
      <c r="I61" s="1" t="s">
        <v>34</v>
      </c>
      <c r="J61" s="2">
        <v>0</v>
      </c>
      <c r="K61" s="3">
        <f t="shared" si="4"/>
        <v>8</v>
      </c>
    </row>
    <row r="62" spans="1:11" x14ac:dyDescent="0.35">
      <c r="A62" t="s">
        <v>186</v>
      </c>
      <c r="B62" s="5" t="s">
        <v>187</v>
      </c>
      <c r="C62" t="s">
        <v>24</v>
      </c>
      <c r="D62" t="s">
        <v>25</v>
      </c>
      <c r="E62" s="4">
        <v>45804</v>
      </c>
      <c r="F62" t="s">
        <v>35</v>
      </c>
      <c r="G62">
        <f t="shared" ca="1" si="1"/>
        <v>99</v>
      </c>
      <c r="H62">
        <f t="shared" ca="1" si="2"/>
        <v>103</v>
      </c>
      <c r="I62" s="1" t="s">
        <v>34</v>
      </c>
      <c r="J62" s="2">
        <v>0</v>
      </c>
      <c r="K62" s="3">
        <f t="shared" si="4"/>
        <v>8</v>
      </c>
    </row>
    <row r="63" spans="1:11" x14ac:dyDescent="0.35">
      <c r="A63" t="s">
        <v>188</v>
      </c>
      <c r="B63" s="5" t="s">
        <v>189</v>
      </c>
      <c r="C63" t="s">
        <v>24</v>
      </c>
      <c r="D63" t="s">
        <v>25</v>
      </c>
      <c r="E63" s="4">
        <v>45805</v>
      </c>
      <c r="F63" t="s">
        <v>16</v>
      </c>
      <c r="G63">
        <f t="shared" ca="1" si="1"/>
        <v>55</v>
      </c>
      <c r="H63">
        <f t="shared" ca="1" si="2"/>
        <v>120</v>
      </c>
      <c r="I63" s="1" t="s">
        <v>34</v>
      </c>
      <c r="J63" s="2">
        <v>0</v>
      </c>
      <c r="K63" s="3">
        <f t="shared" si="4"/>
        <v>8</v>
      </c>
    </row>
    <row r="64" spans="1:11" x14ac:dyDescent="0.35">
      <c r="A64" t="s">
        <v>190</v>
      </c>
      <c r="B64" s="5" t="s">
        <v>191</v>
      </c>
      <c r="C64" t="s">
        <v>27</v>
      </c>
      <c r="D64" t="s">
        <v>25</v>
      </c>
      <c r="E64" s="4">
        <v>45806</v>
      </c>
      <c r="F64" t="s">
        <v>2</v>
      </c>
      <c r="G64">
        <f t="shared" ca="1" si="1"/>
        <v>79</v>
      </c>
      <c r="H64">
        <f t="shared" ca="1" si="2"/>
        <v>137</v>
      </c>
      <c r="I64" s="1" t="s">
        <v>34</v>
      </c>
      <c r="J64" s="2">
        <v>0</v>
      </c>
      <c r="K64" s="3">
        <f t="shared" si="4"/>
        <v>8</v>
      </c>
    </row>
    <row r="65" spans="1:11" x14ac:dyDescent="0.35">
      <c r="A65" t="s">
        <v>192</v>
      </c>
      <c r="B65" s="5" t="s">
        <v>193</v>
      </c>
      <c r="C65" t="s">
        <v>26</v>
      </c>
      <c r="D65" t="s">
        <v>5</v>
      </c>
      <c r="E65" s="4">
        <v>45807</v>
      </c>
      <c r="F65" t="s">
        <v>2</v>
      </c>
      <c r="G65">
        <f t="shared" ca="1" si="1"/>
        <v>108</v>
      </c>
      <c r="H65">
        <f t="shared" ca="1" si="2"/>
        <v>106</v>
      </c>
      <c r="I65" s="1" t="s">
        <v>34</v>
      </c>
      <c r="J65" s="2">
        <v>0</v>
      </c>
      <c r="K65" s="3">
        <f t="shared" si="4"/>
        <v>8</v>
      </c>
    </row>
    <row r="66" spans="1:11" x14ac:dyDescent="0.35">
      <c r="A66" t="s">
        <v>194</v>
      </c>
      <c r="B66" s="5" t="s">
        <v>195</v>
      </c>
      <c r="C66" t="s">
        <v>26</v>
      </c>
      <c r="D66" t="s">
        <v>5</v>
      </c>
      <c r="E66" s="4">
        <v>45808</v>
      </c>
      <c r="F66" t="s">
        <v>55</v>
      </c>
      <c r="G66">
        <f t="shared" ca="1" si="1"/>
        <v>98</v>
      </c>
      <c r="H66">
        <f t="shared" ca="1" si="2"/>
        <v>109</v>
      </c>
      <c r="I66" s="1" t="s">
        <v>11</v>
      </c>
      <c r="J66" s="2">
        <v>6</v>
      </c>
      <c r="K66" s="3">
        <f t="shared" si="4"/>
        <v>8</v>
      </c>
    </row>
    <row r="67" spans="1:11" x14ac:dyDescent="0.35">
      <c r="A67" t="s">
        <v>196</v>
      </c>
      <c r="B67" s="5" t="s">
        <v>197</v>
      </c>
      <c r="C67" t="s">
        <v>27</v>
      </c>
      <c r="D67" t="s">
        <v>5</v>
      </c>
      <c r="E67" s="4">
        <v>45809</v>
      </c>
      <c r="F67" t="s">
        <v>55</v>
      </c>
      <c r="G67">
        <f t="shared" ref="G67:G75" ca="1" si="5">ROUND(RAND()*60+50,0)</f>
        <v>107</v>
      </c>
      <c r="H67">
        <f t="shared" ref="H67:H75" ca="1" si="6">ROUND(RAND()*40+100,0)</f>
        <v>116</v>
      </c>
      <c r="I67" s="1" t="s">
        <v>11</v>
      </c>
      <c r="J67" s="2">
        <v>0</v>
      </c>
      <c r="K67" s="3">
        <f t="shared" si="4"/>
        <v>9</v>
      </c>
    </row>
    <row r="68" spans="1:11" x14ac:dyDescent="0.35">
      <c r="A68" t="s">
        <v>198</v>
      </c>
      <c r="B68" s="5" t="s">
        <v>199</v>
      </c>
      <c r="C68" t="s">
        <v>26</v>
      </c>
      <c r="D68" t="s">
        <v>5</v>
      </c>
      <c r="E68" s="4">
        <v>45810</v>
      </c>
      <c r="F68" t="s">
        <v>2</v>
      </c>
      <c r="G68">
        <f t="shared" ca="1" si="5"/>
        <v>75</v>
      </c>
      <c r="H68">
        <f t="shared" ca="1" si="6"/>
        <v>114</v>
      </c>
      <c r="I68" s="1" t="s">
        <v>11</v>
      </c>
      <c r="J68" s="2">
        <v>0</v>
      </c>
      <c r="K68" s="3">
        <f t="shared" si="4"/>
        <v>9</v>
      </c>
    </row>
    <row r="69" spans="1:11" x14ac:dyDescent="0.35">
      <c r="A69" t="s">
        <v>200</v>
      </c>
      <c r="B69" s="5" t="s">
        <v>201</v>
      </c>
      <c r="C69" t="s">
        <v>26</v>
      </c>
      <c r="D69" t="s">
        <v>5</v>
      </c>
      <c r="E69" s="4">
        <v>45811</v>
      </c>
      <c r="F69" t="s">
        <v>4</v>
      </c>
      <c r="G69">
        <f t="shared" ca="1" si="5"/>
        <v>51</v>
      </c>
      <c r="H69">
        <f t="shared" ca="1" si="6"/>
        <v>121</v>
      </c>
      <c r="I69" s="1" t="s">
        <v>11</v>
      </c>
      <c r="J69" s="2">
        <v>0</v>
      </c>
      <c r="K69" s="3">
        <f t="shared" si="4"/>
        <v>9</v>
      </c>
    </row>
    <row r="70" spans="1:11" x14ac:dyDescent="0.35">
      <c r="A70" t="s">
        <v>202</v>
      </c>
      <c r="B70" s="5" t="s">
        <v>203</v>
      </c>
      <c r="C70" t="s">
        <v>26</v>
      </c>
      <c r="D70" t="s">
        <v>5</v>
      </c>
      <c r="E70" s="4">
        <v>45812</v>
      </c>
      <c r="F70" t="s">
        <v>55</v>
      </c>
      <c r="G70">
        <f t="shared" ca="1" si="5"/>
        <v>54</v>
      </c>
      <c r="H70">
        <f t="shared" ca="1" si="6"/>
        <v>105</v>
      </c>
      <c r="I70" s="1" t="s">
        <v>11</v>
      </c>
      <c r="J70" s="2">
        <v>0</v>
      </c>
      <c r="K70" s="3">
        <f t="shared" si="4"/>
        <v>9</v>
      </c>
    </row>
    <row r="71" spans="1:11" x14ac:dyDescent="0.35">
      <c r="A71" t="s">
        <v>204</v>
      </c>
      <c r="B71" s="5" t="s">
        <v>205</v>
      </c>
      <c r="C71" t="s">
        <v>26</v>
      </c>
      <c r="D71" t="s">
        <v>5</v>
      </c>
      <c r="E71" s="4">
        <v>45813</v>
      </c>
      <c r="F71" t="s">
        <v>2</v>
      </c>
      <c r="G71">
        <f t="shared" ca="1" si="5"/>
        <v>88</v>
      </c>
      <c r="H71">
        <f t="shared" ca="1" si="6"/>
        <v>135</v>
      </c>
      <c r="I71" s="1" t="s">
        <v>9</v>
      </c>
      <c r="J71" s="2">
        <v>0</v>
      </c>
      <c r="K71" s="3">
        <f t="shared" si="4"/>
        <v>9</v>
      </c>
    </row>
    <row r="72" spans="1:11" x14ac:dyDescent="0.35">
      <c r="A72" t="s">
        <v>210</v>
      </c>
      <c r="B72" s="5" t="s">
        <v>206</v>
      </c>
      <c r="C72" t="s">
        <v>26</v>
      </c>
      <c r="D72" t="s">
        <v>5</v>
      </c>
      <c r="E72" s="4">
        <v>45814</v>
      </c>
      <c r="F72" t="s">
        <v>35</v>
      </c>
      <c r="G72">
        <f t="shared" ca="1" si="5"/>
        <v>107</v>
      </c>
      <c r="H72">
        <f t="shared" ca="1" si="6"/>
        <v>139</v>
      </c>
      <c r="I72" s="1" t="s">
        <v>9</v>
      </c>
      <c r="J72" s="2">
        <v>0</v>
      </c>
      <c r="K72" s="3">
        <f t="shared" si="4"/>
        <v>9</v>
      </c>
    </row>
    <row r="73" spans="1:11" x14ac:dyDescent="0.35">
      <c r="A73" t="s">
        <v>211</v>
      </c>
      <c r="B73" s="5" t="s">
        <v>207</v>
      </c>
      <c r="C73" t="s">
        <v>29</v>
      </c>
      <c r="D73" t="s">
        <v>7</v>
      </c>
      <c r="E73" s="4">
        <v>45815</v>
      </c>
      <c r="F73" t="s">
        <v>2</v>
      </c>
      <c r="G73">
        <f t="shared" ca="1" si="5"/>
        <v>86</v>
      </c>
      <c r="H73">
        <f t="shared" ca="1" si="6"/>
        <v>112</v>
      </c>
      <c r="I73" s="1" t="s">
        <v>9</v>
      </c>
      <c r="J73" s="2">
        <v>0</v>
      </c>
      <c r="K73" s="3">
        <f t="shared" si="4"/>
        <v>9</v>
      </c>
    </row>
    <row r="74" spans="1:11" x14ac:dyDescent="0.35">
      <c r="A74" t="s">
        <v>212</v>
      </c>
      <c r="B74" s="5" t="s">
        <v>208</v>
      </c>
      <c r="C74" t="s">
        <v>29</v>
      </c>
      <c r="D74" t="s">
        <v>7</v>
      </c>
      <c r="E74" s="4">
        <v>45816</v>
      </c>
      <c r="F74" t="s">
        <v>19</v>
      </c>
      <c r="G74">
        <f t="shared" ca="1" si="5"/>
        <v>66</v>
      </c>
      <c r="H74">
        <f t="shared" ca="1" si="6"/>
        <v>118</v>
      </c>
      <c r="I74" s="1" t="s">
        <v>9</v>
      </c>
      <c r="J74" s="2">
        <v>0</v>
      </c>
      <c r="K74" s="3">
        <f t="shared" si="4"/>
        <v>10</v>
      </c>
    </row>
    <row r="75" spans="1:11" x14ac:dyDescent="0.35">
      <c r="A75" t="s">
        <v>213</v>
      </c>
      <c r="B75" s="5" t="s">
        <v>209</v>
      </c>
      <c r="C75" t="s">
        <v>29</v>
      </c>
      <c r="D75" t="s">
        <v>7</v>
      </c>
      <c r="E75" s="4">
        <v>45817</v>
      </c>
      <c r="F75" t="s">
        <v>2</v>
      </c>
      <c r="G75">
        <f t="shared" ca="1" si="5"/>
        <v>95</v>
      </c>
      <c r="H75">
        <f t="shared" ca="1" si="6"/>
        <v>113</v>
      </c>
      <c r="I75" s="1" t="s">
        <v>9</v>
      </c>
      <c r="J75" s="2">
        <v>3</v>
      </c>
      <c r="K75" s="3">
        <f t="shared" si="4"/>
        <v>10</v>
      </c>
    </row>
  </sheetData>
  <sortState xmlns:xlrd2="http://schemas.microsoft.com/office/spreadsheetml/2017/richdata2" ref="A2:K42">
    <sortCondition ref="E1:E42"/>
  </sortState>
  <phoneticPr fontId="2" type="noConversion"/>
  <conditionalFormatting sqref="B1:D1048576">
    <cfRule type="endsWith" dxfId="8" priority="16" operator="endsWith" text="?">
      <formula>RIGHT(B1,LEN("?"))="?"</formula>
    </cfRule>
    <cfRule type="containsText" dxfId="7" priority="17" operator="containsText" text="&quot;?&quot;">
      <formula>NOT(ISERROR(SEARCH("""?""",B1)))</formula>
    </cfRule>
  </conditionalFormatting>
  <conditionalFormatting sqref="E1:E1048576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6" priority="5" operator="containsText" text="Reject">
      <formula>NOT(ISERROR(SEARCH("Reject",F1)))</formula>
    </cfRule>
    <cfRule type="containsText" dxfId="5" priority="7" operator="containsText" text="Offer">
      <formula>NOT(ISERROR(SEARCH("Offer",F1)))</formula>
    </cfRule>
  </conditionalFormatting>
  <conditionalFormatting sqref="F1:H1048576">
    <cfRule type="containsText" dxfId="4" priority="13" operator="containsText" text="On">
      <formula>NOT(ISERROR(SEARCH("On",F1)))</formula>
    </cfRule>
  </conditionalFormatting>
  <conditionalFormatting sqref="F1:I1048576 K1:K1048576">
    <cfRule type="containsText" dxfId="3" priority="14" operator="containsText" text="Ended">
      <formula>NOT(ISERROR(SEARCH("Ended",F1)))</formula>
    </cfRule>
    <cfRule type="containsText" dxfId="2" priority="18" operator="containsText" text="Den">
      <formula>NOT(ISERROR(SEARCH("Den",F1)))</formula>
    </cfRule>
    <cfRule type="containsText" dxfId="1" priority="19" operator="containsText" text="Interv">
      <formula>NOT(ISERROR(SEARCH("Interv",F1)))</formula>
    </cfRule>
  </conditionalFormatting>
  <conditionalFormatting sqref="I1:I1048576 K1:K1048576 E1:E1048576">
    <cfRule type="beginsWith" dxfId="0" priority="15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Response,Ghosted,On Hold,Rejected,Offer"</formula1>
    </dataValidation>
    <dataValidation type="list" allowBlank="1" showInputMessage="1" showErrorMessage="1" sqref="I1:I1048576" xr:uid="{A6492A70-2F97-4614-8C19-570E8591C842}">
      <formula1>"LinkedIn, LinkedIn DM, Company Site,Referral,Indeed,80000 Hours,Gaingels,Wellfound,YCombinator,BuiltIn,HiringCafe"</formula1>
    </dataValidation>
    <dataValidation type="list" allowBlank="1" showInputMessage="1" showErrorMessage="1" sqref="C1:C1048576" xr:uid="{0E912E12-6538-4938-9CE9-B323D158AAFD}">
      <formula1>"Finance,Tech,Business,Venture,Consumer Products,Healthcare,Marketing,Tech,Consulting,Insurance,Recruiter,Other,Unknown"</formula1>
    </dataValidation>
    <dataValidation type="list" allowBlank="1" showInputMessage="1" showErrorMessage="1" sqref="D2:D1048576" xr:uid="{663683AF-9ACE-422E-A306-71ECC747C0A6}">
      <formula1>"Product Manager,Project Manager,Analyst,Consultant,Other"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15"/>
  <sheetViews>
    <sheetView tabSelected="1" workbookViewId="0">
      <selection activeCell="E28" sqref="E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3" customFormat="1" ht="18.5" x14ac:dyDescent="0.45">
      <c r="A1" s="13" t="s">
        <v>0</v>
      </c>
      <c r="B1" s="13" t="s">
        <v>31</v>
      </c>
      <c r="C1" s="13" t="s">
        <v>6</v>
      </c>
      <c r="D1" s="13" t="s">
        <v>216</v>
      </c>
      <c r="E1" s="13" t="s">
        <v>217</v>
      </c>
      <c r="F1" s="13" t="s">
        <v>218</v>
      </c>
      <c r="G1" s="13" t="s">
        <v>219</v>
      </c>
      <c r="H1" s="13" t="s">
        <v>220</v>
      </c>
      <c r="I1" s="13" t="s">
        <v>221</v>
      </c>
    </row>
    <row r="2" spans="1:9" x14ac:dyDescent="0.35">
      <c r="A2" t="s">
        <v>77</v>
      </c>
      <c r="B2" t="s">
        <v>30</v>
      </c>
      <c r="C2" s="4">
        <v>45757</v>
      </c>
      <c r="D2">
        <v>1</v>
      </c>
      <c r="E2" t="s">
        <v>222</v>
      </c>
      <c r="F2" t="s">
        <v>223</v>
      </c>
      <c r="G2">
        <v>4</v>
      </c>
      <c r="H2">
        <v>3</v>
      </c>
      <c r="I2" t="s">
        <v>224</v>
      </c>
    </row>
    <row r="3" spans="1:9" x14ac:dyDescent="0.35">
      <c r="A3" t="s">
        <v>77</v>
      </c>
      <c r="B3" t="s">
        <v>30</v>
      </c>
      <c r="C3" s="4">
        <v>45758</v>
      </c>
      <c r="D3">
        <v>2</v>
      </c>
      <c r="E3" t="s">
        <v>225</v>
      </c>
      <c r="F3" t="s">
        <v>223</v>
      </c>
      <c r="G3">
        <v>1</v>
      </c>
      <c r="H3">
        <v>2</v>
      </c>
      <c r="I3" t="s">
        <v>224</v>
      </c>
    </row>
    <row r="4" spans="1:9" x14ac:dyDescent="0.35">
      <c r="A4" t="s">
        <v>77</v>
      </c>
      <c r="B4" t="s">
        <v>30</v>
      </c>
      <c r="C4" s="4">
        <v>45759</v>
      </c>
      <c r="D4">
        <v>3</v>
      </c>
      <c r="E4" t="s">
        <v>227</v>
      </c>
      <c r="F4" t="s">
        <v>228</v>
      </c>
      <c r="G4">
        <v>2</v>
      </c>
      <c r="H4">
        <v>5</v>
      </c>
      <c r="I4" t="s">
        <v>224</v>
      </c>
    </row>
    <row r="5" spans="1:9" x14ac:dyDescent="0.35">
      <c r="A5" t="s">
        <v>79</v>
      </c>
      <c r="B5" t="s">
        <v>8</v>
      </c>
      <c r="C5" s="4">
        <v>45778</v>
      </c>
      <c r="D5">
        <v>1</v>
      </c>
      <c r="E5" t="s">
        <v>229</v>
      </c>
      <c r="F5" t="s">
        <v>226</v>
      </c>
      <c r="G5">
        <v>2</v>
      </c>
      <c r="H5">
        <v>4</v>
      </c>
      <c r="I5" t="s">
        <v>224</v>
      </c>
    </row>
    <row r="6" spans="1:9" x14ac:dyDescent="0.35">
      <c r="A6" t="s">
        <v>79</v>
      </c>
      <c r="B6" t="s">
        <v>8</v>
      </c>
      <c r="C6" s="4">
        <v>45779</v>
      </c>
      <c r="D6">
        <v>2</v>
      </c>
      <c r="E6" t="s">
        <v>225</v>
      </c>
      <c r="F6" t="s">
        <v>223</v>
      </c>
      <c r="G6">
        <v>2</v>
      </c>
      <c r="H6">
        <v>5</v>
      </c>
      <c r="I6" t="s">
        <v>224</v>
      </c>
    </row>
    <row r="7" spans="1:9" x14ac:dyDescent="0.35">
      <c r="A7" t="s">
        <v>79</v>
      </c>
      <c r="B7" t="s">
        <v>8</v>
      </c>
      <c r="C7" s="4">
        <v>45780</v>
      </c>
      <c r="D7">
        <v>3</v>
      </c>
      <c r="E7" t="s">
        <v>225</v>
      </c>
      <c r="F7" t="s">
        <v>223</v>
      </c>
      <c r="G7">
        <v>3</v>
      </c>
      <c r="H7">
        <v>2</v>
      </c>
      <c r="I7" t="s">
        <v>224</v>
      </c>
    </row>
    <row r="8" spans="1:9" x14ac:dyDescent="0.35">
      <c r="A8" t="s">
        <v>79</v>
      </c>
      <c r="B8" t="s">
        <v>8</v>
      </c>
      <c r="C8" s="4">
        <v>45781</v>
      </c>
      <c r="D8">
        <v>4</v>
      </c>
      <c r="E8" t="s">
        <v>227</v>
      </c>
      <c r="F8" t="s">
        <v>228</v>
      </c>
      <c r="G8">
        <v>5</v>
      </c>
      <c r="H8">
        <v>1</v>
      </c>
      <c r="I8" t="s">
        <v>224</v>
      </c>
    </row>
    <row r="9" spans="1:9" x14ac:dyDescent="0.35">
      <c r="A9" t="s">
        <v>79</v>
      </c>
      <c r="B9" t="s">
        <v>8</v>
      </c>
      <c r="C9" s="4">
        <v>45782</v>
      </c>
      <c r="D9">
        <v>5</v>
      </c>
      <c r="E9" t="s">
        <v>225</v>
      </c>
      <c r="F9" t="s">
        <v>230</v>
      </c>
      <c r="G9">
        <v>1</v>
      </c>
      <c r="H9">
        <v>4</v>
      </c>
      <c r="I9" t="s">
        <v>224</v>
      </c>
    </row>
    <row r="10" spans="1:9" x14ac:dyDescent="0.35">
      <c r="A10" t="s">
        <v>108</v>
      </c>
      <c r="B10" t="s">
        <v>7</v>
      </c>
      <c r="C10" s="4">
        <v>45797</v>
      </c>
      <c r="D10">
        <v>1</v>
      </c>
      <c r="E10" t="s">
        <v>229</v>
      </c>
      <c r="F10" t="s">
        <v>230</v>
      </c>
      <c r="G10">
        <v>2</v>
      </c>
      <c r="H10">
        <v>3</v>
      </c>
      <c r="I10" t="s">
        <v>224</v>
      </c>
    </row>
    <row r="11" spans="1:9" x14ac:dyDescent="0.35">
      <c r="A11" t="s">
        <v>108</v>
      </c>
      <c r="B11" t="s">
        <v>7</v>
      </c>
      <c r="C11" s="4">
        <v>45798</v>
      </c>
      <c r="D11">
        <v>2</v>
      </c>
      <c r="E11" t="s">
        <v>222</v>
      </c>
      <c r="F11" t="s">
        <v>223</v>
      </c>
      <c r="G11">
        <v>3</v>
      </c>
      <c r="H11">
        <v>2</v>
      </c>
      <c r="I11" t="s">
        <v>224</v>
      </c>
    </row>
    <row r="12" spans="1:9" x14ac:dyDescent="0.35">
      <c r="A12" t="s">
        <v>108</v>
      </c>
      <c r="B12" t="s">
        <v>7</v>
      </c>
      <c r="C12" s="4">
        <v>45799</v>
      </c>
      <c r="D12">
        <v>3</v>
      </c>
      <c r="E12" t="s">
        <v>225</v>
      </c>
      <c r="F12" t="s">
        <v>228</v>
      </c>
      <c r="G12">
        <v>4</v>
      </c>
      <c r="H12">
        <v>1</v>
      </c>
      <c r="I12" t="s">
        <v>224</v>
      </c>
    </row>
    <row r="13" spans="1:9" x14ac:dyDescent="0.35">
      <c r="A13" t="s">
        <v>108</v>
      </c>
      <c r="B13" t="s">
        <v>7</v>
      </c>
      <c r="C13" s="4">
        <v>45810</v>
      </c>
      <c r="D13">
        <v>1</v>
      </c>
      <c r="E13" t="s">
        <v>227</v>
      </c>
      <c r="F13" t="s">
        <v>223</v>
      </c>
      <c r="G13">
        <v>5</v>
      </c>
      <c r="H13">
        <v>4</v>
      </c>
      <c r="I13" t="s">
        <v>224</v>
      </c>
    </row>
    <row r="14" spans="1:9" x14ac:dyDescent="0.35">
      <c r="A14" t="s">
        <v>213</v>
      </c>
      <c r="B14" t="s">
        <v>5</v>
      </c>
      <c r="C14" s="4">
        <v>45768</v>
      </c>
      <c r="D14">
        <v>1</v>
      </c>
      <c r="E14" t="s">
        <v>225</v>
      </c>
      <c r="F14" t="s">
        <v>223</v>
      </c>
      <c r="G14">
        <v>1</v>
      </c>
      <c r="H14">
        <v>2</v>
      </c>
      <c r="I14" t="s">
        <v>224</v>
      </c>
    </row>
    <row r="15" spans="1:9" x14ac:dyDescent="0.35">
      <c r="A15" t="s">
        <v>213</v>
      </c>
      <c r="B15" t="s">
        <v>5</v>
      </c>
      <c r="C15" s="4">
        <v>45769</v>
      </c>
      <c r="D15">
        <v>2</v>
      </c>
      <c r="E15" t="s">
        <v>227</v>
      </c>
      <c r="F15" t="s">
        <v>223</v>
      </c>
      <c r="G15">
        <v>4</v>
      </c>
      <c r="H15">
        <v>3</v>
      </c>
      <c r="I15" t="s">
        <v>224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K70"/>
  <sheetViews>
    <sheetView topLeftCell="C1"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2" max="3" width="21.26953125" customWidth="1"/>
    <col min="4" max="4" width="23" customWidth="1"/>
    <col min="5" max="5" width="11.08984375" style="10" customWidth="1"/>
    <col min="6" max="7" width="13.54296875" style="11" customWidth="1"/>
    <col min="8" max="8" width="13.54296875" style="10" customWidth="1"/>
    <col min="9" max="9" width="13.08984375" style="11" customWidth="1"/>
    <col min="10" max="10" width="20.26953125" customWidth="1"/>
    <col min="11" max="11" width="19.54296875" customWidth="1"/>
  </cols>
  <sheetData>
    <row r="1" spans="1:11" x14ac:dyDescent="0.35">
      <c r="A1" t="s">
        <v>41</v>
      </c>
      <c r="B1" t="s">
        <v>36</v>
      </c>
      <c r="C1" t="s">
        <v>64</v>
      </c>
      <c r="D1" t="s">
        <v>42</v>
      </c>
      <c r="E1" s="10" t="s">
        <v>44</v>
      </c>
      <c r="F1" s="11" t="s">
        <v>45</v>
      </c>
      <c r="G1" s="11" t="s">
        <v>48</v>
      </c>
      <c r="H1" s="10" t="s">
        <v>52</v>
      </c>
      <c r="I1" s="11" t="s">
        <v>53</v>
      </c>
      <c r="J1" s="10" t="s">
        <v>65</v>
      </c>
      <c r="K1" s="10" t="s">
        <v>54</v>
      </c>
    </row>
    <row r="2" spans="1:11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>
        <f ca="1">(Tracker!G2+Tracker!H2)/2</f>
        <v>113</v>
      </c>
      <c r="E2" s="10">
        <f>IF(OR(Tracker!F2="denied",Tracker!F2="on hold",Tracker!F2="No Response",Tracker!F2="pending",Tracker!F26="ghosted"), 0.2, IF(Tracker!F2="interviewing", 0.4, IF(Tracker!F2="rejected", 0.3, IF(Tracker!F2="offer", 1, 0))))</f>
        <v>0.2</v>
      </c>
      <c r="F2" s="11">
        <f>IF(OR(Tracker!I2="linkedin", Tracker!I2="Indeed", Tracker!I2="linkedin dm"), 0.9, IF(Tracker!I2="Company Site", 1.1, 1))</f>
        <v>0.9</v>
      </c>
      <c r="G2" s="11">
        <f>IF(OR(Tracker!D2="analyst", Tracker!D2="project manager", Tracker!D2="consultant"), 1.1, IF(Tracker!D2="Product Manager", 0.9, 1))</f>
        <v>1.1000000000000001</v>
      </c>
      <c r="H2" s="10">
        <v>0.95</v>
      </c>
      <c r="I2" s="11">
        <f>10-(0.5*Tracker!J2)</f>
        <v>9.5</v>
      </c>
      <c r="J2">
        <f t="shared" ref="J2:J15" ca="1" si="0">IF(D2=0,0,((0.3*D2*G2*H2)/10)-2.7)</f>
        <v>0.84254999999999969</v>
      </c>
      <c r="K2">
        <f t="shared" ref="K2:K15" ca="1" si="1">IF(D2=0, 0,((D2*E2*G2*H2)/(F2*I2)-2))</f>
        <v>0.76222222222222191</v>
      </c>
    </row>
    <row r="3" spans="1:11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>
        <f ca="1">(Tracker!G3+Tracker!H3)/2</f>
        <v>104.5</v>
      </c>
      <c r="E3" s="10">
        <f>IF(OR(Tracker!F3="denied",Tracker!F3="on hold",Tracker!F3="No Response",Tracker!F3="pending",Tracker!F27="ghosted"), 0.2, IF(Tracker!F3="interviewing", 0.4, IF(Tracker!F3="rejected", 0.3, IF(Tracker!F3="offer", 1, 0))))</f>
        <v>0.3</v>
      </c>
      <c r="F3" s="11">
        <f>IF(OR(Tracker!I3="linkedin", Tracker!I3="Indeed", Tracker!I3="linkedin dm"), 0.9, IF(Tracker!I3="Company Site", 1.1, 1))</f>
        <v>0.9</v>
      </c>
      <c r="G3" s="11">
        <f>IF(OR(Tracker!D3="analyst", Tracker!D3="project manager", Tracker!D3="consultant"), 1.1, IF(Tracker!D3="Product Manager", 0.9, 1))</f>
        <v>1.1000000000000001</v>
      </c>
      <c r="H3" s="10">
        <v>0.95</v>
      </c>
      <c r="I3" s="11">
        <f>10-(0.5*Tracker!J3)</f>
        <v>8.5</v>
      </c>
      <c r="J3">
        <f t="shared" ca="1" si="0"/>
        <v>0.57607499999999945</v>
      </c>
      <c r="K3">
        <f t="shared" ca="1" si="1"/>
        <v>2.2824509803921558</v>
      </c>
    </row>
    <row r="4" spans="1:11" x14ac:dyDescent="0.35">
      <c r="A4" t="str">
        <f>Tracker!A4</f>
        <v>Company 3</v>
      </c>
      <c r="B4" t="str">
        <f>Tracker!B4</f>
        <v>Title 3</v>
      </c>
      <c r="C4" t="str">
        <f>Tracker!F4</f>
        <v>Denied</v>
      </c>
      <c r="D4">
        <f ca="1">(Tracker!G4+Tracker!H4)/2</f>
        <v>104</v>
      </c>
      <c r="E4" s="10">
        <f>IF(OR(Tracker!F4="denied",Tracker!F4="on hold",Tracker!F4="No Response",Tracker!F4="pending",Tracker!F28="ghosted"), 0.2, IF(Tracker!F4="interviewing", 0.4, IF(Tracker!F4="rejected", 0.3, IF(Tracker!F4="offer", 1, 0))))</f>
        <v>0.2</v>
      </c>
      <c r="F4" s="11">
        <f>IF(OR(Tracker!I4="linkedin", Tracker!I4="Indeed", Tracker!I4="linkedin dm"), 0.9, IF(Tracker!I4="Company Site", 1.1, 1))</f>
        <v>0.9</v>
      </c>
      <c r="G4" s="11">
        <f>IF(OR(Tracker!D4="analyst", Tracker!D4="project manager", Tracker!D4="consultant"), 1.1, IF(Tracker!D4="Product Manager", 0.9, 1))</f>
        <v>1.1000000000000001</v>
      </c>
      <c r="H4" s="10">
        <v>0.95</v>
      </c>
      <c r="I4" s="11">
        <f>10-(0.5*Tracker!J4)</f>
        <v>10</v>
      </c>
      <c r="J4">
        <f t="shared" ca="1" si="0"/>
        <v>0.56039999999999957</v>
      </c>
      <c r="K4">
        <f t="shared" ca="1" si="1"/>
        <v>0.41511111111111099</v>
      </c>
    </row>
    <row r="5" spans="1:11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>
        <f ca="1">(Tracker!G5+Tracker!H5)/2</f>
        <v>96</v>
      </c>
      <c r="E5" s="10">
        <f>IF(OR(Tracker!F5="denied",Tracker!F5="on hold",Tracker!F5="No Response",Tracker!F5="pending",Tracker!F29="ghosted"), 0.2, IF(Tracker!F5="interviewing", 0.4, IF(Tracker!F5="rejected", 0.3, IF(Tracker!F5="offer", 1, 0))))</f>
        <v>0.3</v>
      </c>
      <c r="F5" s="11">
        <f>IF(OR(Tracker!I5="linkedin", Tracker!I5="Indeed", Tracker!I5="linkedin dm"), 0.9, IF(Tracker!I5="Company Site", 1.1, 1))</f>
        <v>1</v>
      </c>
      <c r="G5" s="11">
        <f>IF(OR(Tracker!D5="analyst", Tracker!D5="project manager", Tracker!D5="consultant"), 1.1, IF(Tracker!D5="Product Manager", 0.9, 1))</f>
        <v>1</v>
      </c>
      <c r="H5" s="10">
        <v>0.95</v>
      </c>
      <c r="I5" s="11">
        <f>10-(0.5*Tracker!J5)</f>
        <v>9.5</v>
      </c>
      <c r="J5">
        <f t="shared" ca="1" si="0"/>
        <v>3.5999999999999588E-2</v>
      </c>
      <c r="K5">
        <f t="shared" ca="1" si="1"/>
        <v>0.87999999999999945</v>
      </c>
    </row>
    <row r="6" spans="1:11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>
        <f ca="1">(Tracker!G6+Tracker!H6)/2</f>
        <v>111.5</v>
      </c>
      <c r="E6" s="10">
        <f>IF(OR(Tracker!F6="denied",Tracker!F6="on hold",Tracker!F6="No Response",Tracker!F6="pending",Tracker!F30="ghosted"), 0.2, IF(Tracker!F6="interviewing", 0.4, IF(Tracker!F6="rejected", 0.3, IF(Tracker!F6="offer", 1, 0))))</f>
        <v>0.2</v>
      </c>
      <c r="F6" s="11">
        <f>IF(OR(Tracker!I6="linkedin", Tracker!I6="Indeed", Tracker!I6="linkedin dm"), 0.9, IF(Tracker!I6="Company Site", 1.1, 1))</f>
        <v>0.9</v>
      </c>
      <c r="G6" s="11">
        <f>IF(OR(Tracker!D6="analyst", Tracker!D6="project manager", Tracker!D6="consultant"), 1.1, IF(Tracker!D6="Product Manager", 0.9, 1))</f>
        <v>1.1000000000000001</v>
      </c>
      <c r="H6" s="10">
        <v>0.95</v>
      </c>
      <c r="I6" s="11">
        <f>10-(0.5*Tracker!J6)</f>
        <v>10</v>
      </c>
      <c r="J6">
        <f t="shared" ca="1" si="0"/>
        <v>0.79552499999999959</v>
      </c>
      <c r="K6">
        <f t="shared" ca="1" si="1"/>
        <v>0.58927777777777779</v>
      </c>
    </row>
    <row r="7" spans="1:11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>
        <f ca="1">(Tracker!G7+Tracker!H7)/2</f>
        <v>115.5</v>
      </c>
      <c r="E7" s="10">
        <f>IF(OR(Tracker!F7="denied",Tracker!F7="on hold",Tracker!F7="No Response",Tracker!F7="pending",Tracker!F31="ghosted"), 0.2, IF(Tracker!F7="interviewing", 0.4, IF(Tracker!F7="rejected", 0.3, IF(Tracker!F7="offer", 1, 0))))</f>
        <v>0.2</v>
      </c>
      <c r="F7" s="11">
        <f>IF(OR(Tracker!I7="linkedin", Tracker!I7="Indeed", Tracker!I7="linkedin dm"), 0.9, IF(Tracker!I7="Company Site", 1.1, 1))</f>
        <v>0.9</v>
      </c>
      <c r="G7" s="11">
        <f>IF(OR(Tracker!D7="analyst", Tracker!D7="project manager", Tracker!D7="consultant"), 1.1, IF(Tracker!D7="Product Manager", 0.9, 1))</f>
        <v>1.1000000000000001</v>
      </c>
      <c r="H7" s="10">
        <v>0.95</v>
      </c>
      <c r="I7" s="11">
        <f>10-(0.5*Tracker!J7)</f>
        <v>9.5</v>
      </c>
      <c r="J7">
        <f t="shared" ca="1" si="0"/>
        <v>0.92092499999999955</v>
      </c>
      <c r="K7">
        <f t="shared" ca="1" si="1"/>
        <v>0.82333333333333325</v>
      </c>
    </row>
    <row r="8" spans="1:11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>
        <f ca="1">(Tracker!G8+Tracker!H8)/2</f>
        <v>102.5</v>
      </c>
      <c r="E8" s="10">
        <f>IF(OR(Tracker!F8="denied",Tracker!F8="on hold",Tracker!F8="No Response",Tracker!F8="pending",Tracker!F32="ghosted"), 0.2, IF(Tracker!F8="interviewing", 0.4, IF(Tracker!F8="rejected", 0.3, IF(Tracker!F8="offer", 1, 0))))</f>
        <v>0.2</v>
      </c>
      <c r="F8" s="11">
        <f>IF(OR(Tracker!I8="linkedin", Tracker!I8="Indeed", Tracker!I8="linkedin dm"), 0.9, IF(Tracker!I8="Company Site", 1.1, 1))</f>
        <v>0.9</v>
      </c>
      <c r="G8" s="11">
        <f>IF(OR(Tracker!D8="analyst", Tracker!D8="project manager", Tracker!D8="consultant"), 1.1, IF(Tracker!D8="Product Manager", 0.9, 1))</f>
        <v>1.1000000000000001</v>
      </c>
      <c r="H8" s="10">
        <v>0.95</v>
      </c>
      <c r="I8" s="11">
        <f>10-(0.5*Tracker!J8)</f>
        <v>10</v>
      </c>
      <c r="J8">
        <f t="shared" ca="1" si="0"/>
        <v>0.51337499999999991</v>
      </c>
      <c r="K8">
        <f t="shared" ca="1" si="1"/>
        <v>0.38027777777777771</v>
      </c>
    </row>
    <row r="9" spans="1:11" x14ac:dyDescent="0.35">
      <c r="A9" t="str">
        <f>Tracker!A9</f>
        <v>Company 8</v>
      </c>
      <c r="B9" t="str">
        <f>Tracker!B9</f>
        <v>Title 8</v>
      </c>
      <c r="C9" t="str">
        <f>Tracker!F9</f>
        <v>Denied</v>
      </c>
      <c r="D9">
        <f ca="1">(Tracker!G9+Tracker!H9)/2</f>
        <v>90.5</v>
      </c>
      <c r="E9" s="10">
        <f>IF(OR(Tracker!F9="denied",Tracker!F9="on hold",Tracker!F9="No Response",Tracker!F9="pending",Tracker!F33="ghosted"), 0.2, IF(Tracker!F9="interviewing", 0.4, IF(Tracker!F9="rejected", 0.3, IF(Tracker!F9="offer", 1, 0))))</f>
        <v>0.2</v>
      </c>
      <c r="F9" s="11">
        <f>IF(OR(Tracker!I9="linkedin", Tracker!I9="Indeed", Tracker!I9="linkedin dm"), 0.9, IF(Tracker!I9="Company Site", 1.1, 1))</f>
        <v>0.9</v>
      </c>
      <c r="G9" s="11">
        <f>IF(OR(Tracker!D9="analyst", Tracker!D9="project manager", Tracker!D9="consultant"), 1.1, IF(Tracker!D9="Product Manager", 0.9, 1))</f>
        <v>1.1000000000000001</v>
      </c>
      <c r="H9" s="10">
        <v>0.95</v>
      </c>
      <c r="I9" s="11">
        <f>10-(0.5*Tracker!J9)</f>
        <v>9.5</v>
      </c>
      <c r="J9">
        <f t="shared" ca="1" si="0"/>
        <v>0.13717500000000005</v>
      </c>
      <c r="K9">
        <f t="shared" ca="1" si="1"/>
        <v>0.21222222222222253</v>
      </c>
    </row>
    <row r="10" spans="1:11" x14ac:dyDescent="0.35">
      <c r="A10" t="str">
        <f>Tracker!A10</f>
        <v>Company 9</v>
      </c>
      <c r="B10" t="str">
        <f>Tracker!B10</f>
        <v>Title 9</v>
      </c>
      <c r="C10" t="str">
        <f>Tracker!F10</f>
        <v>Rejected</v>
      </c>
      <c r="D10">
        <f ca="1">(Tracker!G10+Tracker!H10)/2</f>
        <v>93</v>
      </c>
      <c r="E10" s="10">
        <f>IF(OR(Tracker!F10="denied",Tracker!F10="on hold",Tracker!F10="No Response",Tracker!F10="pending",Tracker!F34="ghosted"), 0.2, IF(Tracker!F10="interviewing", 0.4, IF(Tracker!F10="rejected", 0.3, IF(Tracker!F10="offer", 1, 0))))</f>
        <v>0.3</v>
      </c>
      <c r="F10" s="11">
        <f>IF(OR(Tracker!I10="linkedin", Tracker!I10="Indeed", Tracker!I10="linkedin dm"), 0.9, IF(Tracker!I10="Company Site", 1.1, 1))</f>
        <v>1.1000000000000001</v>
      </c>
      <c r="G10" s="11">
        <f>IF(OR(Tracker!D10="analyst", Tracker!D10="project manager", Tracker!D10="consultant"), 1.1, IF(Tracker!D10="Product Manager", 0.9, 1))</f>
        <v>1.1000000000000001</v>
      </c>
      <c r="H10" s="10">
        <v>0.95</v>
      </c>
      <c r="I10" s="11">
        <f>10-(0.5*Tracker!J10)</f>
        <v>9.5</v>
      </c>
      <c r="J10">
        <f t="shared" ca="1" si="0"/>
        <v>0.21554999999999991</v>
      </c>
      <c r="K10">
        <f t="shared" ca="1" si="1"/>
        <v>0.78999999999999959</v>
      </c>
    </row>
    <row r="11" spans="1:11" x14ac:dyDescent="0.35">
      <c r="A11" t="str">
        <f>Tracker!A11</f>
        <v>Company 10</v>
      </c>
      <c r="B11" t="str">
        <f>Tracker!B11</f>
        <v>Title 10</v>
      </c>
      <c r="C11" t="str">
        <f>Tracker!F11</f>
        <v>No Response</v>
      </c>
      <c r="D11">
        <f ca="1">(Tracker!G11+Tracker!H11)/2</f>
        <v>107.5</v>
      </c>
      <c r="E11" s="10">
        <f>IF(OR(Tracker!F11="denied",Tracker!F11="on hold",Tracker!F11="No Response",Tracker!F11="pending",Tracker!F35="ghosted"), 0.2, IF(Tracker!F11="interviewing", 0.4, IF(Tracker!F11="rejected", 0.3, IF(Tracker!F11="offer", 1, 0))))</f>
        <v>0.2</v>
      </c>
      <c r="F11" s="11">
        <f>IF(OR(Tracker!I11="linkedin", Tracker!I11="Indeed", Tracker!I11="linkedin dm"), 0.9, IF(Tracker!I11="Company Site", 1.1, 1))</f>
        <v>0.9</v>
      </c>
      <c r="G11" s="11">
        <f>IF(OR(Tracker!D11="analyst", Tracker!D11="project manager", Tracker!D11="consultant"), 1.1, IF(Tracker!D11="Product Manager", 0.9, 1))</f>
        <v>1.1000000000000001</v>
      </c>
      <c r="H11" s="10">
        <v>0.95</v>
      </c>
      <c r="I11" s="11">
        <f>10-(0.5*Tracker!J11)</f>
        <v>10</v>
      </c>
      <c r="J11">
        <f t="shared" ca="1" si="0"/>
        <v>0.67012500000000008</v>
      </c>
      <c r="K11">
        <f t="shared" ca="1" si="1"/>
        <v>0.49638888888888921</v>
      </c>
    </row>
    <row r="12" spans="1:11" x14ac:dyDescent="0.35">
      <c r="A12" t="str">
        <f>Tracker!A12</f>
        <v>Company 11</v>
      </c>
      <c r="B12" t="str">
        <f>Tracker!B12</f>
        <v>Title 11</v>
      </c>
      <c r="C12" t="str">
        <f>Tracker!F12</f>
        <v>Rejected</v>
      </c>
      <c r="D12">
        <f ca="1">(Tracker!G12+Tracker!H12)/2</f>
        <v>86.5</v>
      </c>
      <c r="E12" s="10">
        <f>IF(OR(Tracker!F12="denied",Tracker!F12="on hold",Tracker!F12="No Response",Tracker!F12="pending",Tracker!F36="ghosted"), 0.2, IF(Tracker!F12="interviewing", 0.4, IF(Tracker!F12="rejected", 0.3, IF(Tracker!F12="offer", 1, 0))))</f>
        <v>0.3</v>
      </c>
      <c r="F12" s="11">
        <f>IF(OR(Tracker!I12="linkedin", Tracker!I12="Indeed", Tracker!I12="linkedin dm"), 0.9, IF(Tracker!I12="Company Site", 1.1, 1))</f>
        <v>0.9</v>
      </c>
      <c r="G12" s="11">
        <f>IF(OR(Tracker!D12="analyst", Tracker!D12="project manager", Tracker!D12="consultant"), 1.1, IF(Tracker!D12="Product Manager", 0.9, 1))</f>
        <v>1.1000000000000001</v>
      </c>
      <c r="H12" s="10">
        <v>0.95</v>
      </c>
      <c r="I12" s="11">
        <f>10-(0.5*Tracker!J12)</f>
        <v>10</v>
      </c>
      <c r="J12">
        <f t="shared" ca="1" si="0"/>
        <v>1.1775000000000091E-2</v>
      </c>
      <c r="K12">
        <f t="shared" ca="1" si="1"/>
        <v>1.0130833333333333</v>
      </c>
    </row>
    <row r="13" spans="1:11" x14ac:dyDescent="0.35">
      <c r="A13" t="str">
        <f>Tracker!A13</f>
        <v>Company 12</v>
      </c>
      <c r="B13" t="str">
        <f>Tracker!B13</f>
        <v>Title 12</v>
      </c>
      <c r="C13" t="str">
        <f>Tracker!F13</f>
        <v>On Hold</v>
      </c>
      <c r="D13">
        <f ca="1">(Tracker!G13+Tracker!H13)/2</f>
        <v>117.5</v>
      </c>
      <c r="E13" s="10">
        <f>IF(OR(Tracker!F13="denied",Tracker!F13="on hold",Tracker!F13="No Response",Tracker!F13="pending",Tracker!F37="ghosted"), 0.2, IF(Tracker!F13="interviewing", 0.4, IF(Tracker!F13="rejected", 0.3, IF(Tracker!F13="offer", 1, 0))))</f>
        <v>0.2</v>
      </c>
      <c r="F13" s="11">
        <f>IF(OR(Tracker!I13="linkedin", Tracker!I13="Indeed", Tracker!I13="linkedin dm"), 0.9, IF(Tracker!I13="Company Site", 1.1, 1))</f>
        <v>1</v>
      </c>
      <c r="G13" s="11">
        <f>IF(OR(Tracker!D13="analyst", Tracker!D13="project manager", Tracker!D13="consultant"), 1.1, IF(Tracker!D13="Product Manager", 0.9, 1))</f>
        <v>1.1000000000000001</v>
      </c>
      <c r="H13" s="10">
        <v>0.95</v>
      </c>
      <c r="I13" s="11">
        <f>10-(0.5*Tracker!J13)</f>
        <v>10</v>
      </c>
      <c r="J13">
        <f t="shared" ca="1" si="0"/>
        <v>0.98362500000000042</v>
      </c>
      <c r="K13">
        <f t="shared" ca="1" si="1"/>
        <v>0.4557500000000001</v>
      </c>
    </row>
    <row r="14" spans="1:11" x14ac:dyDescent="0.35">
      <c r="A14" t="str">
        <f>Tracker!A14</f>
        <v>Company 13</v>
      </c>
      <c r="B14" t="str">
        <f>Tracker!B14</f>
        <v>Title 13</v>
      </c>
      <c r="C14" t="str">
        <f>Tracker!F14</f>
        <v>Interviewing</v>
      </c>
      <c r="D14">
        <f ca="1">(Tracker!G14+Tracker!H14)/2</f>
        <v>107</v>
      </c>
      <c r="E14" s="10">
        <f>IF(OR(Tracker!F14="denied",Tracker!F14="on hold",Tracker!F14="No Response",Tracker!F14="pending",Tracker!F38="ghosted"), 0.2, IF(Tracker!F14="interviewing", 0.4, IF(Tracker!F14="rejected", 0.3, IF(Tracker!F14="offer", 1, 0))))</f>
        <v>0.2</v>
      </c>
      <c r="F14" s="11">
        <f>IF(OR(Tracker!I14="linkedin", Tracker!I14="Indeed", Tracker!I14="linkedin dm"), 0.9, IF(Tracker!I14="Company Site", 1.1, 1))</f>
        <v>1</v>
      </c>
      <c r="G14" s="11">
        <f>IF(OR(Tracker!D14="analyst", Tracker!D14="project manager", Tracker!D14="consultant"), 1.1, IF(Tracker!D14="Product Manager", 0.9, 1))</f>
        <v>0.9</v>
      </c>
      <c r="H14" s="10">
        <v>0.95</v>
      </c>
      <c r="I14" s="11">
        <f>10-(0.5*Tracker!J14)</f>
        <v>10</v>
      </c>
      <c r="J14">
        <f t="shared" ca="1" si="0"/>
        <v>4.4549999999999645E-2</v>
      </c>
      <c r="K14">
        <f t="shared" ca="1" si="1"/>
        <v>-0.1702999999999999</v>
      </c>
    </row>
    <row r="15" spans="1:11" x14ac:dyDescent="0.35">
      <c r="A15" t="str">
        <f>Tracker!A15</f>
        <v>Company 14</v>
      </c>
      <c r="B15" t="str">
        <f>Tracker!B15</f>
        <v>Title 14</v>
      </c>
      <c r="C15" t="str">
        <f>Tracker!F15</f>
        <v>Offer</v>
      </c>
      <c r="D15">
        <f ca="1">(Tracker!G15+Tracker!H15)/2</f>
        <v>87.5</v>
      </c>
      <c r="E15" s="10">
        <f>IF(OR(Tracker!F15="denied",Tracker!F15="on hold",Tracker!F15="No Response",Tracker!F15="pending",Tracker!F39="ghosted"), 0.2, IF(Tracker!F15="interviewing", 0.4, IF(Tracker!F15="rejected", 0.3, IF(Tracker!F15="offer", 1, 0))))</f>
        <v>1</v>
      </c>
      <c r="F15" s="11">
        <f>IF(OR(Tracker!I15="linkedin", Tracker!I15="Indeed", Tracker!I15="linkedin dm"), 0.9, IF(Tracker!I15="Company Site", 1.1, 1))</f>
        <v>1</v>
      </c>
      <c r="G15" s="11">
        <f>IF(OR(Tracker!D15="analyst", Tracker!D15="project manager", Tracker!D15="consultant"), 1.1, IF(Tracker!D15="Product Manager", 0.9, 1))</f>
        <v>0.9</v>
      </c>
      <c r="H15" s="10">
        <v>0.95</v>
      </c>
      <c r="I15" s="11">
        <f>10-(0.5*Tracker!J15)</f>
        <v>10</v>
      </c>
      <c r="J15">
        <f t="shared" ca="1" si="0"/>
        <v>-0.45562500000000039</v>
      </c>
      <c r="K15">
        <f t="shared" ca="1" si="1"/>
        <v>5.4812500000000002</v>
      </c>
    </row>
    <row r="16" spans="1:11" x14ac:dyDescent="0.35">
      <c r="A16" t="str">
        <f>Tracker!A16</f>
        <v>Company 15</v>
      </c>
      <c r="B16" t="str">
        <f>Tracker!B16</f>
        <v>Title 15</v>
      </c>
      <c r="C16" t="str">
        <f>Tracker!F16</f>
        <v>Pending</v>
      </c>
      <c r="D16">
        <f ca="1">(Tracker!G16+Tracker!H16)/2</f>
        <v>85.5</v>
      </c>
      <c r="E16" s="10">
        <f>IF(OR(Tracker!F16="denied",Tracker!F16="on hold",Tracker!F16="No Response",Tracker!F16="pending",Tracker!F40="ghosted"), 0.2, IF(Tracker!F16="interviewing", 0.4, IF(Tracker!F16="rejected", 0.3, IF(Tracker!F16="offer", 1, 0))))</f>
        <v>0.2</v>
      </c>
      <c r="F16" s="11">
        <f>IF(OR(Tracker!I16="linkedin", Tracker!I16="Indeed", Tracker!I16="linkedin dm"), 0.9, IF(Tracker!I16="Company Site", 1.1, 1))</f>
        <v>1</v>
      </c>
      <c r="G16" s="11">
        <f>IF(OR(Tracker!D16="analyst", Tracker!D16="project manager", Tracker!D16="consultant"), 1.1, IF(Tracker!D16="Product Manager", 0.9, 1))</f>
        <v>0.9</v>
      </c>
      <c r="H16" s="10">
        <v>0.95</v>
      </c>
      <c r="I16" s="11">
        <f>10-(0.5*Tracker!J16)</f>
        <v>10</v>
      </c>
      <c r="J16">
        <f t="shared" ref="J16:J70" ca="1" si="2">IF(D16=0,0,((0.3*D16*G16*H16)/10)-2.7)</f>
        <v>-0.50692500000000029</v>
      </c>
      <c r="K16">
        <f t="shared" ref="K16:K70" ca="1" si="3">IF(D16=0, 0,((D16*E16*G16*H16)/(F16*I16)-2))</f>
        <v>-0.53794999999999993</v>
      </c>
    </row>
    <row r="17" spans="1:11" x14ac:dyDescent="0.35">
      <c r="A17" t="str">
        <f>Tracker!A17</f>
        <v>Company 16</v>
      </c>
      <c r="B17" t="str">
        <f>Tracker!B17</f>
        <v>Title 16</v>
      </c>
      <c r="C17" t="str">
        <f>Tracker!F17</f>
        <v>Ghosted</v>
      </c>
      <c r="D17">
        <f ca="1">(Tracker!G17+Tracker!H17)/2</f>
        <v>102.5</v>
      </c>
      <c r="E17" s="10">
        <f>IF(OR(Tracker!F17="denied",Tracker!F17="on hold",Tracker!F17="No Response",Tracker!F17="pending",Tracker!F41="ghosted"), 0.2, IF(Tracker!F17="interviewing", 0.4, IF(Tracker!F17="rejected", 0.3, IF(Tracker!F17="offer", 1, 0))))</f>
        <v>0</v>
      </c>
      <c r="F17" s="11">
        <f>IF(OR(Tracker!I17="linkedin", Tracker!I17="Indeed", Tracker!I17="linkedin dm"), 0.9, IF(Tracker!I17="Company Site", 1.1, 1))</f>
        <v>1</v>
      </c>
      <c r="G17" s="11">
        <f>IF(OR(Tracker!D17="analyst", Tracker!D17="project manager", Tracker!D17="consultant"), 1.1, IF(Tracker!D17="Product Manager", 0.9, 1))</f>
        <v>0.9</v>
      </c>
      <c r="H17" s="10">
        <v>0.95</v>
      </c>
      <c r="I17" s="11">
        <f>10-(0.5*Tracker!J17)</f>
        <v>10</v>
      </c>
      <c r="J17">
        <f t="shared" ca="1" si="2"/>
        <v>-7.0875000000000465E-2</v>
      </c>
      <c r="K17">
        <f t="shared" ca="1" si="3"/>
        <v>-2</v>
      </c>
    </row>
    <row r="18" spans="1:11" x14ac:dyDescent="0.35">
      <c r="A18" t="str">
        <f>Tracker!A18</f>
        <v>Company 17</v>
      </c>
      <c r="B18" t="str">
        <f>Tracker!B18</f>
        <v>Title 17</v>
      </c>
      <c r="C18" t="str">
        <f>Tracker!F18</f>
        <v>Offer</v>
      </c>
      <c r="D18">
        <f ca="1">(Tracker!G18+Tracker!H18)/2</f>
        <v>112.5</v>
      </c>
      <c r="E18" s="10">
        <f>IF(OR(Tracker!F18="denied",Tracker!F18="on hold",Tracker!F18="No Response",Tracker!F18="pending",Tracker!F42="ghosted"), 0.2, IF(Tracker!F18="interviewing", 0.4, IF(Tracker!F18="rejected", 0.3, IF(Tracker!F18="offer", 1, 0))))</f>
        <v>1</v>
      </c>
      <c r="F18" s="11">
        <f>IF(OR(Tracker!I18="linkedin", Tracker!I18="Indeed", Tracker!I18="linkedin dm"), 0.9, IF(Tracker!I18="Company Site", 1.1, 1))</f>
        <v>1</v>
      </c>
      <c r="G18" s="11">
        <f>IF(OR(Tracker!D18="analyst", Tracker!D18="project manager", Tracker!D18="consultant"), 1.1, IF(Tracker!D18="Product Manager", 0.9, 1))</f>
        <v>0.9</v>
      </c>
      <c r="H18" s="10">
        <v>0.95</v>
      </c>
      <c r="I18" s="11">
        <f>10-(0.5*Tracker!J18)</f>
        <v>10</v>
      </c>
      <c r="J18">
        <f t="shared" ca="1" si="2"/>
        <v>0.18562499999999993</v>
      </c>
      <c r="K18">
        <f t="shared" ca="1" si="3"/>
        <v>7.6187500000000004</v>
      </c>
    </row>
    <row r="19" spans="1:11" x14ac:dyDescent="0.35">
      <c r="A19" t="str">
        <f>Tracker!A19</f>
        <v>Company 18</v>
      </c>
      <c r="B19" t="str">
        <f>Tracker!B19</f>
        <v>Title 18</v>
      </c>
      <c r="C19" t="str">
        <f>Tracker!F19</f>
        <v>No Response</v>
      </c>
      <c r="D19">
        <f ca="1">(Tracker!G19+Tracker!H19)/2</f>
        <v>111.5</v>
      </c>
      <c r="E19" s="10">
        <f>IF(OR(Tracker!F19="denied",Tracker!F19="on hold",Tracker!F19="No Response",Tracker!F19="pending",Tracker!F43="ghosted"), 0.2, IF(Tracker!F19="interviewing", 0.4, IF(Tracker!F19="rejected", 0.3, IF(Tracker!F19="offer", 1, 0))))</f>
        <v>0.2</v>
      </c>
      <c r="F19" s="11">
        <f>IF(OR(Tracker!I19="linkedin", Tracker!I19="Indeed", Tracker!I19="linkedin dm"), 0.9, IF(Tracker!I19="Company Site", 1.1, 1))</f>
        <v>1</v>
      </c>
      <c r="G19" s="11">
        <f>IF(OR(Tracker!D19="analyst", Tracker!D19="project manager", Tracker!D19="consultant"), 1.1, IF(Tracker!D19="Product Manager", 0.9, 1))</f>
        <v>0.9</v>
      </c>
      <c r="H19" s="10">
        <v>0.95</v>
      </c>
      <c r="I19" s="11">
        <f>10-(0.5*Tracker!J19)</f>
        <v>9</v>
      </c>
      <c r="J19">
        <f t="shared" ca="1" si="2"/>
        <v>0.15997499999999931</v>
      </c>
      <c r="K19">
        <f t="shared" ca="1" si="3"/>
        <v>0.11849999999999961</v>
      </c>
    </row>
    <row r="20" spans="1:11" x14ac:dyDescent="0.35">
      <c r="A20" t="str">
        <f>Tracker!A20</f>
        <v>Company 19</v>
      </c>
      <c r="B20" t="str">
        <f>Tracker!B20</f>
        <v>Title 19</v>
      </c>
      <c r="C20" t="str">
        <f>Tracker!F20</f>
        <v>Pending</v>
      </c>
      <c r="D20">
        <f ca="1">(Tracker!G20+Tracker!H20)/2</f>
        <v>114</v>
      </c>
      <c r="E20" s="10">
        <f>IF(OR(Tracker!F20="denied",Tracker!F20="on hold",Tracker!F20="No Response",Tracker!F20="pending",Tracker!F44="ghosted"), 0.2, IF(Tracker!F20="interviewing", 0.4, IF(Tracker!F20="rejected", 0.3, IF(Tracker!F20="offer", 1, 0))))</f>
        <v>0.2</v>
      </c>
      <c r="F20" s="11">
        <f>IF(OR(Tracker!I20="linkedin", Tracker!I20="Indeed", Tracker!I20="linkedin dm"), 0.9, IF(Tracker!I20="Company Site", 1.1, 1))</f>
        <v>1</v>
      </c>
      <c r="G20" s="11">
        <f>IF(OR(Tracker!D20="analyst", Tracker!D20="project manager", Tracker!D20="consultant"), 1.1, IF(Tracker!D20="Product Manager", 0.9, 1))</f>
        <v>0.9</v>
      </c>
      <c r="H20" s="10">
        <v>0.95</v>
      </c>
      <c r="I20" s="11">
        <f>10-(0.5*Tracker!J20)</f>
        <v>10</v>
      </c>
      <c r="J20">
        <f t="shared" ca="1" si="2"/>
        <v>0.22409999999999952</v>
      </c>
      <c r="K20">
        <f t="shared" ca="1" si="3"/>
        <v>-5.0599999999999978E-2</v>
      </c>
    </row>
    <row r="21" spans="1:11" x14ac:dyDescent="0.35">
      <c r="A21" t="str">
        <f>Tracker!A21</f>
        <v>Company 20</v>
      </c>
      <c r="B21" t="str">
        <f>Tracker!B21</f>
        <v>Title 20</v>
      </c>
      <c r="C21" t="str">
        <f>Tracker!F21</f>
        <v>Offer</v>
      </c>
      <c r="D21">
        <f ca="1">(Tracker!G21+Tracker!H21)/2</f>
        <v>93</v>
      </c>
      <c r="E21" s="10">
        <f>IF(OR(Tracker!F21="denied",Tracker!F21="on hold",Tracker!F21="No Response",Tracker!F21="pending",Tracker!F45="ghosted"), 0.2, IF(Tracker!F21="interviewing", 0.4, IF(Tracker!F21="rejected", 0.3, IF(Tracker!F21="offer", 1, 0))))</f>
        <v>1</v>
      </c>
      <c r="F21" s="11">
        <f>IF(OR(Tracker!I21="linkedin", Tracker!I21="Indeed", Tracker!I21="linkedin dm"), 0.9, IF(Tracker!I21="Company Site", 1.1, 1))</f>
        <v>0.9</v>
      </c>
      <c r="G21" s="11">
        <f>IF(OR(Tracker!D21="analyst", Tracker!D21="project manager", Tracker!D21="consultant"), 1.1, IF(Tracker!D21="Product Manager", 0.9, 1))</f>
        <v>0.9</v>
      </c>
      <c r="H21" s="10">
        <v>0.95</v>
      </c>
      <c r="I21" s="11">
        <f>10-(0.5*Tracker!J21)</f>
        <v>10</v>
      </c>
      <c r="J21">
        <f t="shared" ca="1" si="2"/>
        <v>-0.31455000000000055</v>
      </c>
      <c r="K21">
        <f t="shared" ca="1" si="3"/>
        <v>6.8350000000000009</v>
      </c>
    </row>
    <row r="22" spans="1:11" x14ac:dyDescent="0.35">
      <c r="A22" t="str">
        <f>Tracker!A22</f>
        <v>Company 21</v>
      </c>
      <c r="B22" t="str">
        <f>Tracker!B22</f>
        <v>Title 21</v>
      </c>
      <c r="C22" t="str">
        <f>Tracker!F22</f>
        <v>Pending</v>
      </c>
      <c r="D22">
        <f ca="1">(Tracker!G22+Tracker!H22)/2</f>
        <v>98</v>
      </c>
      <c r="E22" s="10">
        <f>IF(OR(Tracker!F22="denied",Tracker!F22="on hold",Tracker!F22="No Response",Tracker!F22="pending",Tracker!F46="ghosted"), 0.2, IF(Tracker!F22="interviewing", 0.4, IF(Tracker!F22="rejected", 0.3, IF(Tracker!F22="offer", 1, 0))))</f>
        <v>0.2</v>
      </c>
      <c r="F22" s="11">
        <f>IF(OR(Tracker!I22="linkedin", Tracker!I22="Indeed", Tracker!I22="linkedin dm"), 0.9, IF(Tracker!I22="Company Site", 1.1, 1))</f>
        <v>0.9</v>
      </c>
      <c r="G22" s="11">
        <f>IF(OR(Tracker!D22="analyst", Tracker!D22="project manager", Tracker!D22="consultant"), 1.1, IF(Tracker!D22="Product Manager", 0.9, 1))</f>
        <v>0.9</v>
      </c>
      <c r="H22" s="10">
        <v>0.95</v>
      </c>
      <c r="I22" s="11">
        <f>10-(0.5*Tracker!J22)</f>
        <v>10</v>
      </c>
      <c r="J22">
        <f t="shared" ca="1" si="2"/>
        <v>-0.18630000000000013</v>
      </c>
      <c r="K22">
        <f t="shared" ca="1" si="3"/>
        <v>-0.13800000000000012</v>
      </c>
    </row>
    <row r="23" spans="1:11" x14ac:dyDescent="0.35">
      <c r="A23" t="str">
        <f>Tracker!A23</f>
        <v>Company 22</v>
      </c>
      <c r="B23" t="str">
        <f>Tracker!B23</f>
        <v>Title 22</v>
      </c>
      <c r="C23" t="str">
        <f>Tracker!F23</f>
        <v>Interviewing</v>
      </c>
      <c r="D23">
        <f ca="1">(Tracker!G23+Tracker!H23)/2</f>
        <v>97.5</v>
      </c>
      <c r="E23" s="10">
        <f>IF(OR(Tracker!F23="denied",Tracker!F23="on hold",Tracker!F23="No Response",Tracker!F23="pending",Tracker!F47="ghosted"), 0.2, IF(Tracker!F23="interviewing", 0.4, IF(Tracker!F23="rejected", 0.3, IF(Tracker!F23="offer", 1, 0))))</f>
        <v>0.4</v>
      </c>
      <c r="F23" s="11">
        <f>IF(OR(Tracker!I23="linkedin", Tracker!I23="Indeed", Tracker!I23="linkedin dm"), 0.9, IF(Tracker!I23="Company Site", 1.1, 1))</f>
        <v>0.9</v>
      </c>
      <c r="G23" s="11">
        <f>IF(OR(Tracker!D23="analyst", Tracker!D23="project manager", Tracker!D23="consultant"), 1.1, IF(Tracker!D23="Product Manager", 0.9, 1))</f>
        <v>1.1000000000000001</v>
      </c>
      <c r="H23" s="10">
        <v>0.95</v>
      </c>
      <c r="I23" s="11">
        <f>10-(0.5*Tracker!J23)</f>
        <v>9.5</v>
      </c>
      <c r="J23">
        <f t="shared" ca="1" si="2"/>
        <v>0.35662500000000019</v>
      </c>
      <c r="K23">
        <f t="shared" ca="1" si="3"/>
        <v>2.7666666666666666</v>
      </c>
    </row>
    <row r="24" spans="1:11" x14ac:dyDescent="0.35">
      <c r="A24" t="str">
        <f>Tracker!A24</f>
        <v>Company 23</v>
      </c>
      <c r="B24" t="str">
        <f>Tracker!B24</f>
        <v>Title 23</v>
      </c>
      <c r="C24" t="str">
        <f>Tracker!F24</f>
        <v>Denied</v>
      </c>
      <c r="D24">
        <f ca="1">(Tracker!G24+Tracker!H24)/2</f>
        <v>113</v>
      </c>
      <c r="E24" s="10">
        <f>IF(OR(Tracker!F24="denied",Tracker!F24="on hold",Tracker!F24="No Response",Tracker!F24="pending",Tracker!F48="ghosted"), 0.2, IF(Tracker!F24="interviewing", 0.4, IF(Tracker!F24="rejected", 0.3, IF(Tracker!F24="offer", 1, 0))))</f>
        <v>0.2</v>
      </c>
      <c r="F24" s="11">
        <f>IF(OR(Tracker!I24="linkedin", Tracker!I24="Indeed", Tracker!I24="linkedin dm"), 0.9, IF(Tracker!I24="Company Site", 1.1, 1))</f>
        <v>0.9</v>
      </c>
      <c r="G24" s="11">
        <f>IF(OR(Tracker!D24="analyst", Tracker!D24="project manager", Tracker!D24="consultant"), 1.1, IF(Tracker!D24="Product Manager", 0.9, 1))</f>
        <v>1.1000000000000001</v>
      </c>
      <c r="H24" s="10">
        <v>0.95</v>
      </c>
      <c r="I24" s="11">
        <f>10-(0.5*Tracker!J24)</f>
        <v>10</v>
      </c>
      <c r="J24">
        <f t="shared" ca="1" si="2"/>
        <v>0.84254999999999969</v>
      </c>
      <c r="K24">
        <f t="shared" ca="1" si="3"/>
        <v>0.62411111111111106</v>
      </c>
    </row>
    <row r="25" spans="1:11" x14ac:dyDescent="0.35">
      <c r="A25" t="str">
        <f>Tracker!A25</f>
        <v>Company 24</v>
      </c>
      <c r="B25" t="str">
        <f>Tracker!B25</f>
        <v>Title 24</v>
      </c>
      <c r="C25" t="str">
        <f>Tracker!F25</f>
        <v>Denied</v>
      </c>
      <c r="D25">
        <f ca="1">(Tracker!G25+Tracker!H25)/2</f>
        <v>89</v>
      </c>
      <c r="E25" s="10">
        <f>IF(OR(Tracker!F25="denied",Tracker!F25="on hold",Tracker!F25="No Response",Tracker!F25="pending",Tracker!F49="ghosted"), 0.2, IF(Tracker!F25="interviewing", 0.4, IF(Tracker!F25="rejected", 0.3, IF(Tracker!F25="offer", 1, 0))))</f>
        <v>0.2</v>
      </c>
      <c r="F25" s="11">
        <f>IF(OR(Tracker!I25="linkedin", Tracker!I25="Indeed", Tracker!I25="linkedin dm"), 0.9, IF(Tracker!I25="Company Site", 1.1, 1))</f>
        <v>0.9</v>
      </c>
      <c r="G25" s="11">
        <f>IF(OR(Tracker!D25="analyst", Tracker!D25="project manager", Tracker!D25="consultant"), 1.1, IF(Tracker!D25="Product Manager", 0.9, 1))</f>
        <v>1.1000000000000001</v>
      </c>
      <c r="H25" s="10">
        <v>0.95</v>
      </c>
      <c r="I25" s="11">
        <f>10-(0.5*Tracker!J25)</f>
        <v>10</v>
      </c>
      <c r="J25">
        <f t="shared" ca="1" si="2"/>
        <v>9.0149999999999508E-2</v>
      </c>
      <c r="K25">
        <f t="shared" ca="1" si="3"/>
        <v>6.6777777777778269E-2</v>
      </c>
    </row>
    <row r="26" spans="1:11" x14ac:dyDescent="0.35">
      <c r="A26" t="str">
        <f>Tracker!A26</f>
        <v>Company 25</v>
      </c>
      <c r="B26" t="str">
        <f>Tracker!B26</f>
        <v>Title 25</v>
      </c>
      <c r="C26" t="str">
        <f>Tracker!F26</f>
        <v>Ghosted</v>
      </c>
      <c r="D26">
        <f ca="1">(Tracker!G26+Tracker!H26)/2</f>
        <v>82.5</v>
      </c>
      <c r="E26" s="10">
        <f>IF(OR(Tracker!F26="denied",Tracker!F26="on hold",Tracker!F26="No Response",Tracker!F26="pending",Tracker!F50="ghosted"), 0.2, IF(Tracker!F26="interviewing", 0.4, IF(Tracker!F26="rejected", 0.3, IF(Tracker!F26="offer", 1, 0))))</f>
        <v>0</v>
      </c>
      <c r="F26" s="11">
        <f>IF(OR(Tracker!I26="linkedin", Tracker!I26="Indeed", Tracker!I26="linkedin dm"), 0.9, IF(Tracker!I26="Company Site", 1.1, 1))</f>
        <v>0.9</v>
      </c>
      <c r="G26" s="11">
        <f>IF(OR(Tracker!D26="analyst", Tracker!D26="project manager", Tracker!D26="consultant"), 1.1, IF(Tracker!D26="Product Manager", 0.9, 1))</f>
        <v>1.1000000000000001</v>
      </c>
      <c r="H26" s="10">
        <v>0.95</v>
      </c>
      <c r="I26" s="11">
        <f>10-(0.5*Tracker!J26)</f>
        <v>10</v>
      </c>
      <c r="J26">
        <f t="shared" ca="1" si="2"/>
        <v>-0.11362500000000031</v>
      </c>
      <c r="K26">
        <f t="shared" ca="1" si="3"/>
        <v>-2</v>
      </c>
    </row>
    <row r="27" spans="1:11" x14ac:dyDescent="0.35">
      <c r="A27" t="str">
        <f>Tracker!A27</f>
        <v>Company 26</v>
      </c>
      <c r="B27" t="str">
        <f>Tracker!B27</f>
        <v>Title 26</v>
      </c>
      <c r="C27" t="str">
        <f>Tracker!F27</f>
        <v>Pending</v>
      </c>
      <c r="D27">
        <f ca="1">(Tracker!G27+Tracker!H27)/2</f>
        <v>90</v>
      </c>
      <c r="E27" s="10">
        <f>IF(OR(Tracker!F27="denied",Tracker!F27="on hold",Tracker!F27="No Response",Tracker!F27="pending",Tracker!F51="ghosted"), 0.2, IF(Tracker!F27="interviewing", 0.4, IF(Tracker!F27="rejected", 0.3, IF(Tracker!F27="offer", 1, 0))))</f>
        <v>0.2</v>
      </c>
      <c r="F27" s="11">
        <f>IF(OR(Tracker!I27="linkedin", Tracker!I27="Indeed", Tracker!I27="linkedin dm"), 0.9, IF(Tracker!I27="Company Site", 1.1, 1))</f>
        <v>0.9</v>
      </c>
      <c r="G27" s="11">
        <f>IF(OR(Tracker!D27="analyst", Tracker!D27="project manager", Tracker!D27="consultant"), 1.1, IF(Tracker!D27="Product Manager", 0.9, 1))</f>
        <v>1.1000000000000001</v>
      </c>
      <c r="H27" s="10">
        <v>0.95</v>
      </c>
      <c r="I27" s="11">
        <f>10-(0.5*Tracker!J27)</f>
        <v>10</v>
      </c>
      <c r="J27">
        <f t="shared" ca="1" si="2"/>
        <v>0.12149999999999972</v>
      </c>
      <c r="K27">
        <f t="shared" ca="1" si="3"/>
        <v>8.9999999999999858E-2</v>
      </c>
    </row>
    <row r="28" spans="1:11" x14ac:dyDescent="0.35">
      <c r="A28" t="str">
        <f>Tracker!A28</f>
        <v>Company 27</v>
      </c>
      <c r="B28" t="str">
        <f>Tracker!B28</f>
        <v>Title 27</v>
      </c>
      <c r="C28" t="str">
        <f>Tracker!F28</f>
        <v>Pending</v>
      </c>
      <c r="D28">
        <f ca="1">(Tracker!G28+Tracker!H28)/2</f>
        <v>95.5</v>
      </c>
      <c r="E28" s="10">
        <f>IF(OR(Tracker!F28="denied",Tracker!F28="on hold",Tracker!F28="No Response",Tracker!F28="pending",Tracker!F52="ghosted"), 0.2, IF(Tracker!F28="interviewing", 0.4, IF(Tracker!F28="rejected", 0.3, IF(Tracker!F28="offer", 1, 0))))</f>
        <v>0.2</v>
      </c>
      <c r="F28" s="11">
        <f>IF(OR(Tracker!I28="linkedin", Tracker!I28="Indeed", Tracker!I28="linkedin dm"), 0.9, IF(Tracker!I28="Company Site", 1.1, 1))</f>
        <v>0.9</v>
      </c>
      <c r="G28" s="11">
        <f>IF(OR(Tracker!D28="analyst", Tracker!D28="project manager", Tracker!D28="consultant"), 1.1, IF(Tracker!D28="Product Manager", 0.9, 1))</f>
        <v>1.1000000000000001</v>
      </c>
      <c r="H28" s="10">
        <v>0.95</v>
      </c>
      <c r="I28" s="11">
        <f>10-(0.5*Tracker!J28)</f>
        <v>10</v>
      </c>
      <c r="J28">
        <f t="shared" ca="1" si="2"/>
        <v>0.29392499999999977</v>
      </c>
      <c r="K28">
        <f t="shared" ca="1" si="3"/>
        <v>0.21772222222222259</v>
      </c>
    </row>
    <row r="29" spans="1:11" x14ac:dyDescent="0.35">
      <c r="A29" t="str">
        <f>Tracker!A29</f>
        <v>Company 28</v>
      </c>
      <c r="B29" t="str">
        <f>Tracker!B29</f>
        <v>Title 28</v>
      </c>
      <c r="C29" t="str">
        <f>Tracker!F29</f>
        <v>Interviewing</v>
      </c>
      <c r="D29">
        <f ca="1">(Tracker!G29+Tracker!H29)/2</f>
        <v>80</v>
      </c>
      <c r="E29" s="10">
        <f>IF(OR(Tracker!F29="denied",Tracker!F29="on hold",Tracker!F29="No Response",Tracker!F29="pending",Tracker!F53="ghosted"), 0.2, IF(Tracker!F29="interviewing", 0.4, IF(Tracker!F29="rejected", 0.3, IF(Tracker!F29="offer", 1, 0))))</f>
        <v>0.4</v>
      </c>
      <c r="F29" s="11">
        <f>IF(OR(Tracker!I29="linkedin", Tracker!I29="Indeed", Tracker!I29="linkedin dm"), 0.9, IF(Tracker!I29="Company Site", 1.1, 1))</f>
        <v>0.9</v>
      </c>
      <c r="G29" s="11">
        <f>IF(OR(Tracker!D29="analyst", Tracker!D29="project manager", Tracker!D29="consultant"), 1.1, IF(Tracker!D29="Product Manager", 0.9, 1))</f>
        <v>1.1000000000000001</v>
      </c>
      <c r="H29" s="10">
        <v>0.95</v>
      </c>
      <c r="I29" s="11">
        <f>10-(0.5*Tracker!J29)</f>
        <v>10</v>
      </c>
      <c r="J29">
        <f t="shared" ca="1" si="2"/>
        <v>-0.19200000000000017</v>
      </c>
      <c r="K29">
        <f t="shared" ca="1" si="3"/>
        <v>1.7155555555555555</v>
      </c>
    </row>
    <row r="30" spans="1:11" x14ac:dyDescent="0.35">
      <c r="A30" t="str">
        <f>Tracker!A30</f>
        <v>Company 29</v>
      </c>
      <c r="B30" t="str">
        <f>Tracker!B30</f>
        <v>Title 29</v>
      </c>
      <c r="C30" t="str">
        <f>Tracker!F30</f>
        <v>Pending</v>
      </c>
      <c r="D30">
        <f ca="1">(Tracker!G30+Tracker!H30)/2</f>
        <v>104</v>
      </c>
      <c r="E30" s="10">
        <f>IF(OR(Tracker!F30="denied",Tracker!F30="on hold",Tracker!F30="No Response",Tracker!F30="pending",Tracker!F54="ghosted"), 0.2, IF(Tracker!F30="interviewing", 0.4, IF(Tracker!F30="rejected", 0.3, IF(Tracker!F30="offer", 1, 0))))</f>
        <v>0.2</v>
      </c>
      <c r="F30" s="11">
        <f>IF(OR(Tracker!I30="linkedin", Tracker!I30="Indeed", Tracker!I30="linkedin dm"), 0.9, IF(Tracker!I30="Company Site", 1.1, 1))</f>
        <v>0.9</v>
      </c>
      <c r="G30" s="11">
        <f>IF(OR(Tracker!D30="analyst", Tracker!D30="project manager", Tracker!D30="consultant"), 1.1, IF(Tracker!D30="Product Manager", 0.9, 1))</f>
        <v>1.1000000000000001</v>
      </c>
      <c r="H30" s="10">
        <v>0.95</v>
      </c>
      <c r="I30" s="11">
        <f>10-(0.5*Tracker!J30)</f>
        <v>10</v>
      </c>
      <c r="J30">
        <f t="shared" ca="1" si="2"/>
        <v>0.56039999999999957</v>
      </c>
      <c r="K30">
        <f t="shared" ca="1" si="3"/>
        <v>0.41511111111111099</v>
      </c>
    </row>
    <row r="31" spans="1:11" x14ac:dyDescent="0.35">
      <c r="A31" t="str">
        <f>Tracker!A31</f>
        <v>Company 30</v>
      </c>
      <c r="B31" t="str">
        <f>Tracker!B31</f>
        <v>Title 30</v>
      </c>
      <c r="C31" t="str">
        <f>Tracker!F31</f>
        <v>No Response</v>
      </c>
      <c r="D31">
        <f ca="1">(Tracker!G31+Tracker!H31)/2</f>
        <v>106</v>
      </c>
      <c r="E31" s="10">
        <f>IF(OR(Tracker!F31="denied",Tracker!F31="on hold",Tracker!F31="No Response",Tracker!F31="pending",Tracker!F55="ghosted"), 0.2, IF(Tracker!F31="interviewing", 0.4, IF(Tracker!F31="rejected", 0.3, IF(Tracker!F31="offer", 1, 0))))</f>
        <v>0.2</v>
      </c>
      <c r="F31" s="11">
        <f>IF(OR(Tracker!I31="linkedin", Tracker!I31="Indeed", Tracker!I31="linkedin dm"), 0.9, IF(Tracker!I31="Company Site", 1.1, 1))</f>
        <v>0.9</v>
      </c>
      <c r="G31" s="11">
        <f>IF(OR(Tracker!D31="analyst", Tracker!D31="project manager", Tracker!D31="consultant"), 1.1, IF(Tracker!D31="Product Manager", 0.9, 1))</f>
        <v>1.1000000000000001</v>
      </c>
      <c r="H31" s="10">
        <v>0.95</v>
      </c>
      <c r="I31" s="11">
        <f>10-(0.5*Tracker!J31)</f>
        <v>10</v>
      </c>
      <c r="J31">
        <f t="shared" ca="1" si="2"/>
        <v>0.6230999999999991</v>
      </c>
      <c r="K31">
        <f t="shared" ca="1" si="3"/>
        <v>0.46155555555555594</v>
      </c>
    </row>
    <row r="32" spans="1:11" x14ac:dyDescent="0.35">
      <c r="A32" t="str">
        <f>Tracker!A32</f>
        <v>Company 31</v>
      </c>
      <c r="B32" t="str">
        <f>Tracker!B32</f>
        <v>Title 31</v>
      </c>
      <c r="C32" t="str">
        <f>Tracker!F32</f>
        <v>Pending</v>
      </c>
      <c r="D32">
        <f ca="1">(Tracker!G32+Tracker!H32)/2</f>
        <v>100.5</v>
      </c>
      <c r="E32" s="10">
        <f>IF(OR(Tracker!F32="denied",Tracker!F32="on hold",Tracker!F32="No Response",Tracker!F32="pending",Tracker!F56="ghosted"), 0.2, IF(Tracker!F32="interviewing", 0.4, IF(Tracker!F32="rejected", 0.3, IF(Tracker!F32="offer", 1, 0))))</f>
        <v>0.2</v>
      </c>
      <c r="F32" s="11">
        <f>IF(OR(Tracker!I32="linkedin", Tracker!I32="Indeed", Tracker!I32="linkedin dm"), 0.9, IF(Tracker!I32="Company Site", 1.1, 1))</f>
        <v>1</v>
      </c>
      <c r="G32" s="11">
        <f>IF(OR(Tracker!D32="analyst", Tracker!D32="project manager", Tracker!D32="consultant"), 1.1, IF(Tracker!D32="Product Manager", 0.9, 1))</f>
        <v>1.1000000000000001</v>
      </c>
      <c r="H32" s="10">
        <v>0.95</v>
      </c>
      <c r="I32" s="11">
        <f>10-(0.5*Tracker!J32)</f>
        <v>10</v>
      </c>
      <c r="J32">
        <f t="shared" ca="1" si="2"/>
        <v>0.45067499999999949</v>
      </c>
      <c r="K32">
        <f t="shared" ca="1" si="3"/>
        <v>0.10044999999999993</v>
      </c>
    </row>
    <row r="33" spans="1:11" x14ac:dyDescent="0.35">
      <c r="A33" t="str">
        <f>Tracker!A33</f>
        <v>Company 32</v>
      </c>
      <c r="B33" t="str">
        <f>Tracker!B33</f>
        <v>Title 32</v>
      </c>
      <c r="C33" t="str">
        <f>Tracker!F33</f>
        <v>Rejected</v>
      </c>
      <c r="D33">
        <f ca="1">(Tracker!G33+Tracker!H33)/2</f>
        <v>115.5</v>
      </c>
      <c r="E33" s="10">
        <f>IF(OR(Tracker!F33="denied",Tracker!F33="on hold",Tracker!F33="No Response",Tracker!F33="pending",Tracker!F57="ghosted"), 0.2, IF(Tracker!F33="interviewing", 0.4, IF(Tracker!F33="rejected", 0.3, IF(Tracker!F33="offer", 1, 0))))</f>
        <v>0.3</v>
      </c>
      <c r="F33" s="11">
        <f>IF(OR(Tracker!I33="linkedin", Tracker!I33="Indeed", Tracker!I33="linkedin dm"), 0.9, IF(Tracker!I33="Company Site", 1.1, 1))</f>
        <v>1</v>
      </c>
      <c r="G33" s="11">
        <f>IF(OR(Tracker!D33="analyst", Tracker!D33="project manager", Tracker!D33="consultant"), 1.1, IF(Tracker!D33="Product Manager", 0.9, 1))</f>
        <v>1.1000000000000001</v>
      </c>
      <c r="H33" s="10">
        <v>0.95</v>
      </c>
      <c r="I33" s="11">
        <f>10-(0.5*Tracker!J33)</f>
        <v>10</v>
      </c>
      <c r="J33">
        <f t="shared" ca="1" si="2"/>
        <v>0.92092499999999955</v>
      </c>
      <c r="K33">
        <f t="shared" ca="1" si="3"/>
        <v>1.6209249999999997</v>
      </c>
    </row>
    <row r="34" spans="1:11" x14ac:dyDescent="0.35">
      <c r="A34" t="str">
        <f>Tracker!A34</f>
        <v>Company 33</v>
      </c>
      <c r="B34" t="str">
        <f>Tracker!B34</f>
        <v>Title 33</v>
      </c>
      <c r="C34" t="str">
        <f>Tracker!F34</f>
        <v>Pending</v>
      </c>
      <c r="D34">
        <f ca="1">(Tracker!G34+Tracker!H34)/2</f>
        <v>103.5</v>
      </c>
      <c r="E34" s="10">
        <f>IF(OR(Tracker!F34="denied",Tracker!F34="on hold",Tracker!F34="No Response",Tracker!F34="pending",Tracker!F58="ghosted"), 0.2, IF(Tracker!F34="interviewing", 0.4, IF(Tracker!F34="rejected", 0.3, IF(Tracker!F34="offer", 1, 0))))</f>
        <v>0.2</v>
      </c>
      <c r="F34" s="11">
        <f>IF(OR(Tracker!I34="linkedin", Tracker!I34="Indeed", Tracker!I34="linkedin dm"), 0.9, IF(Tracker!I34="Company Site", 1.1, 1))</f>
        <v>1</v>
      </c>
      <c r="G34" s="11">
        <f>IF(OR(Tracker!D34="analyst", Tracker!D34="project manager", Tracker!D34="consultant"), 1.1, IF(Tracker!D34="Product Manager", 0.9, 1))</f>
        <v>1.1000000000000001</v>
      </c>
      <c r="H34" s="10">
        <v>0.95</v>
      </c>
      <c r="I34" s="11">
        <f>10-(0.5*Tracker!J34)</f>
        <v>10</v>
      </c>
      <c r="J34">
        <f t="shared" ca="1" si="2"/>
        <v>0.54472499999999968</v>
      </c>
      <c r="K34">
        <f t="shared" ca="1" si="3"/>
        <v>0.16315000000000079</v>
      </c>
    </row>
    <row r="35" spans="1:11" x14ac:dyDescent="0.35">
      <c r="A35" t="str">
        <f>Tracker!A35</f>
        <v>Company 34</v>
      </c>
      <c r="B35" t="str">
        <f>Tracker!B35</f>
        <v>Title 34</v>
      </c>
      <c r="C35" t="str">
        <f>Tracker!F35</f>
        <v>Interviewing</v>
      </c>
      <c r="D35">
        <f ca="1">(Tracker!G35+Tracker!H35)/2</f>
        <v>91</v>
      </c>
      <c r="E35" s="10">
        <f>IF(OR(Tracker!F35="denied",Tracker!F35="on hold",Tracker!F35="No Response",Tracker!F35="pending",Tracker!F59="ghosted"), 0.2, IF(Tracker!F35="interviewing", 0.4, IF(Tracker!F35="rejected", 0.3, IF(Tracker!F35="offer", 1, 0))))</f>
        <v>0.4</v>
      </c>
      <c r="F35" s="11">
        <f>IF(OR(Tracker!I35="linkedin", Tracker!I35="Indeed", Tracker!I35="linkedin dm"), 0.9, IF(Tracker!I35="Company Site", 1.1, 1))</f>
        <v>1</v>
      </c>
      <c r="G35" s="11">
        <f>IF(OR(Tracker!D35="analyst", Tracker!D35="project manager", Tracker!D35="consultant"), 1.1, IF(Tracker!D35="Product Manager", 0.9, 1))</f>
        <v>1.1000000000000001</v>
      </c>
      <c r="H35" s="10">
        <v>0.95</v>
      </c>
      <c r="I35" s="11">
        <f>10-(0.5*Tracker!J35)</f>
        <v>8.5</v>
      </c>
      <c r="J35">
        <f t="shared" ca="1" si="2"/>
        <v>0.15285000000000037</v>
      </c>
      <c r="K35">
        <f t="shared" ca="1" si="3"/>
        <v>2.4750588235294115</v>
      </c>
    </row>
    <row r="36" spans="1:11" x14ac:dyDescent="0.35">
      <c r="A36" t="str">
        <f>Tracker!A36</f>
        <v>Company 35</v>
      </c>
      <c r="B36" t="str">
        <f>Tracker!B36</f>
        <v>Title 35</v>
      </c>
      <c r="C36" t="str">
        <f>Tracker!F36</f>
        <v>Denied</v>
      </c>
      <c r="D36">
        <f ca="1">(Tracker!G36+Tracker!H36)/2</f>
        <v>90</v>
      </c>
      <c r="E36" s="10">
        <f>IF(OR(Tracker!F36="denied",Tracker!F36="on hold",Tracker!F36="No Response",Tracker!F36="pending",Tracker!F60="ghosted"), 0.2, IF(Tracker!F36="interviewing", 0.4, IF(Tracker!F36="rejected", 0.3, IF(Tracker!F36="offer", 1, 0))))</f>
        <v>0.2</v>
      </c>
      <c r="F36" s="11">
        <f>IF(OR(Tracker!I36="linkedin", Tracker!I36="Indeed", Tracker!I36="linkedin dm"), 0.9, IF(Tracker!I36="Company Site", 1.1, 1))</f>
        <v>1</v>
      </c>
      <c r="G36" s="11">
        <f>IF(OR(Tracker!D36="analyst", Tracker!D36="project manager", Tracker!D36="consultant"), 1.1, IF(Tracker!D36="Product Manager", 0.9, 1))</f>
        <v>1.1000000000000001</v>
      </c>
      <c r="H36" s="10">
        <v>0.95</v>
      </c>
      <c r="I36" s="11">
        <f>10-(0.5*Tracker!J36)</f>
        <v>10</v>
      </c>
      <c r="J36">
        <f t="shared" ca="1" si="2"/>
        <v>0.12149999999999972</v>
      </c>
      <c r="K36">
        <f t="shared" ca="1" si="3"/>
        <v>-0.11900000000000022</v>
      </c>
    </row>
    <row r="37" spans="1:11" x14ac:dyDescent="0.35">
      <c r="A37" t="str">
        <f>Tracker!A37</f>
        <v>Company 36</v>
      </c>
      <c r="B37" t="str">
        <f>Tracker!B37</f>
        <v>Title 36</v>
      </c>
      <c r="C37" t="str">
        <f>Tracker!F37</f>
        <v>No Response</v>
      </c>
      <c r="D37">
        <f ca="1">(Tracker!G37+Tracker!H37)/2</f>
        <v>109</v>
      </c>
      <c r="E37" s="10">
        <f>IF(OR(Tracker!F37="denied",Tracker!F37="on hold",Tracker!F37="No Response",Tracker!F37="pending",Tracker!F61="ghosted"), 0.2, IF(Tracker!F37="interviewing", 0.4, IF(Tracker!F37="rejected", 0.3, IF(Tracker!F37="offer", 1, 0))))</f>
        <v>0.2</v>
      </c>
      <c r="F37" s="11">
        <f>IF(OR(Tracker!I37="linkedin", Tracker!I37="Indeed", Tracker!I37="linkedin dm"), 0.9, IF(Tracker!I37="Company Site", 1.1, 1))</f>
        <v>1</v>
      </c>
      <c r="G37" s="11">
        <f>IF(OR(Tracker!D37="analyst", Tracker!D37="project manager", Tracker!D37="consultant"), 1.1, IF(Tracker!D37="Product Manager", 0.9, 1))</f>
        <v>1.1000000000000001</v>
      </c>
      <c r="H37" s="10">
        <v>0.95</v>
      </c>
      <c r="I37" s="11">
        <f>10-(0.5*Tracker!J37)</f>
        <v>10</v>
      </c>
      <c r="J37">
        <f t="shared" ca="1" si="2"/>
        <v>0.71714999999999929</v>
      </c>
      <c r="K37">
        <f t="shared" ca="1" si="3"/>
        <v>0.27810000000000024</v>
      </c>
    </row>
    <row r="38" spans="1:11" x14ac:dyDescent="0.35">
      <c r="A38" t="str">
        <f>Tracker!A38</f>
        <v>Company 37</v>
      </c>
      <c r="B38" t="str">
        <f>Tracker!B38</f>
        <v>Title 37</v>
      </c>
      <c r="C38" t="str">
        <f>Tracker!F38</f>
        <v>Ghosted</v>
      </c>
      <c r="D38">
        <f ca="1">(Tracker!G38+Tracker!H38)/2</f>
        <v>92</v>
      </c>
      <c r="E38" s="10">
        <f>IF(OR(Tracker!F38="denied",Tracker!F38="on hold",Tracker!F38="No Response",Tracker!F38="pending",Tracker!F62="ghosted"), 0.2, IF(Tracker!F38="interviewing", 0.4, IF(Tracker!F38="rejected", 0.3, IF(Tracker!F38="offer", 1, 0))))</f>
        <v>0</v>
      </c>
      <c r="F38" s="11">
        <f>IF(OR(Tracker!I38="linkedin", Tracker!I38="Indeed", Tracker!I38="linkedin dm"), 0.9, IF(Tracker!I38="Company Site", 1.1, 1))</f>
        <v>1</v>
      </c>
      <c r="G38" s="11">
        <f>IF(OR(Tracker!D38="analyst", Tracker!D38="project manager", Tracker!D38="consultant"), 1.1, IF(Tracker!D38="Product Manager", 0.9, 1))</f>
        <v>1.1000000000000001</v>
      </c>
      <c r="H38" s="10">
        <v>0.95</v>
      </c>
      <c r="I38" s="11">
        <f>10-(0.5*Tracker!J38)</f>
        <v>10</v>
      </c>
      <c r="J38">
        <f t="shared" ca="1" si="2"/>
        <v>0.1841999999999997</v>
      </c>
      <c r="K38">
        <f t="shared" ca="1" si="3"/>
        <v>-2</v>
      </c>
    </row>
    <row r="39" spans="1:11" x14ac:dyDescent="0.35">
      <c r="A39" t="str">
        <f>Tracker!A39</f>
        <v>Company 38</v>
      </c>
      <c r="B39" t="str">
        <f>Tracker!B39</f>
        <v>Title 38</v>
      </c>
      <c r="C39" t="str">
        <f>Tracker!F39</f>
        <v>No Response</v>
      </c>
      <c r="D39">
        <f ca="1">(Tracker!G39+Tracker!H39)/2</f>
        <v>79</v>
      </c>
      <c r="E39" s="10">
        <f>IF(OR(Tracker!F39="denied",Tracker!F39="on hold",Tracker!F39="No Response",Tracker!F39="pending",Tracker!F63="ghosted"), 0.2, IF(Tracker!F39="interviewing", 0.4, IF(Tracker!F39="rejected", 0.3, IF(Tracker!F39="offer", 1, 0))))</f>
        <v>0.2</v>
      </c>
      <c r="F39" s="11">
        <f>IF(OR(Tracker!I39="linkedin", Tracker!I39="Indeed", Tracker!I39="linkedin dm"), 0.9, IF(Tracker!I39="Company Site", 1.1, 1))</f>
        <v>1</v>
      </c>
      <c r="G39" s="11">
        <f>IF(OR(Tracker!D39="analyst", Tracker!D39="project manager", Tracker!D39="consultant"), 1.1, IF(Tracker!D39="Product Manager", 0.9, 1))</f>
        <v>1.1000000000000001</v>
      </c>
      <c r="H39" s="10">
        <v>0.95</v>
      </c>
      <c r="I39" s="11">
        <f>10-(0.5*Tracker!J39)</f>
        <v>9.5</v>
      </c>
      <c r="J39">
        <f t="shared" ca="1" si="2"/>
        <v>-0.22334999999999994</v>
      </c>
      <c r="K39">
        <f t="shared" ca="1" si="3"/>
        <v>-0.26199999999999979</v>
      </c>
    </row>
    <row r="40" spans="1:11" x14ac:dyDescent="0.35">
      <c r="A40" t="str">
        <f>Tracker!A40</f>
        <v>Company 39</v>
      </c>
      <c r="B40" t="str">
        <f>Tracker!B40</f>
        <v>Title 39</v>
      </c>
      <c r="C40" t="str">
        <f>Tracker!F40</f>
        <v>No Response</v>
      </c>
      <c r="D40">
        <f ca="1">(Tracker!G40+Tracker!H40)/2</f>
        <v>99</v>
      </c>
      <c r="E40" s="10">
        <f>IF(OR(Tracker!F40="denied",Tracker!F40="on hold",Tracker!F40="No Response",Tracker!F40="pending",Tracker!F64="ghosted"), 0.2, IF(Tracker!F40="interviewing", 0.4, IF(Tracker!F40="rejected", 0.3, IF(Tracker!F40="offer", 1, 0))))</f>
        <v>0.2</v>
      </c>
      <c r="F40" s="11">
        <f>IF(OR(Tracker!I40="linkedin", Tracker!I40="Indeed", Tracker!I40="linkedin dm"), 0.9, IF(Tracker!I40="Company Site", 1.1, 1))</f>
        <v>1</v>
      </c>
      <c r="G40" s="11">
        <f>IF(OR(Tracker!D40="analyst", Tracker!D40="project manager", Tracker!D40="consultant"), 1.1, IF(Tracker!D40="Product Manager", 0.9, 1))</f>
        <v>1.1000000000000001</v>
      </c>
      <c r="H40" s="10">
        <v>0.95</v>
      </c>
      <c r="I40" s="11">
        <f>10-(0.5*Tracker!J40)</f>
        <v>10</v>
      </c>
      <c r="J40">
        <f t="shared" ca="1" si="2"/>
        <v>0.40364999999999984</v>
      </c>
      <c r="K40">
        <f t="shared" ca="1" si="3"/>
        <v>6.9099999999999717E-2</v>
      </c>
    </row>
    <row r="41" spans="1:11" x14ac:dyDescent="0.35">
      <c r="A41" t="str">
        <f>Tracker!A41</f>
        <v>Company 40</v>
      </c>
      <c r="B41" t="str">
        <f>Tracker!B41</f>
        <v>Title 40</v>
      </c>
      <c r="C41" t="str">
        <f>Tracker!F41</f>
        <v>Pending</v>
      </c>
      <c r="D41">
        <f ca="1">(Tracker!G41+Tracker!H41)/2</f>
        <v>100</v>
      </c>
      <c r="E41" s="10">
        <f>IF(OR(Tracker!F41="denied",Tracker!F41="on hold",Tracker!F41="No Response",Tracker!F41="pending",Tracker!F65="ghosted"), 0.2, IF(Tracker!F41="interviewing", 0.4, IF(Tracker!F41="rejected", 0.3, IF(Tracker!F41="offer", 1, 0))))</f>
        <v>0.2</v>
      </c>
      <c r="F41" s="11">
        <f>IF(OR(Tracker!I41="linkedin", Tracker!I41="Indeed", Tracker!I41="linkedin dm"), 0.9, IF(Tracker!I41="Company Site", 1.1, 1))</f>
        <v>1</v>
      </c>
      <c r="G41" s="11">
        <f>IF(OR(Tracker!D41="analyst", Tracker!D41="project manager", Tracker!D41="consultant"), 1.1, IF(Tracker!D41="Product Manager", 0.9, 1))</f>
        <v>1.1000000000000001</v>
      </c>
      <c r="H41" s="10">
        <v>0.95</v>
      </c>
      <c r="I41" s="11">
        <f>10-(0.5*Tracker!J41)</f>
        <v>10</v>
      </c>
      <c r="J41">
        <f t="shared" ca="1" si="2"/>
        <v>0.43499999999999961</v>
      </c>
      <c r="K41">
        <f t="shared" ca="1" si="3"/>
        <v>8.9999999999999858E-2</v>
      </c>
    </row>
    <row r="42" spans="1:11" x14ac:dyDescent="0.35">
      <c r="A42" t="str">
        <f>Tracker!A42</f>
        <v>Company 41</v>
      </c>
      <c r="B42" t="str">
        <f>Tracker!B42</f>
        <v>Title 41</v>
      </c>
      <c r="C42" t="str">
        <f>Tracker!F42</f>
        <v>Rejected</v>
      </c>
      <c r="D42">
        <f ca="1">(Tracker!G42+Tracker!H42)/2</f>
        <v>114</v>
      </c>
      <c r="E42" s="10">
        <f>IF(OR(Tracker!F42="denied",Tracker!F42="on hold",Tracker!F42="No Response",Tracker!F42="pending",Tracker!F66="ghosted"), 0.2, IF(Tracker!F42="interviewing", 0.4, IF(Tracker!F42="rejected", 0.3, IF(Tracker!F42="offer", 1, 0))))</f>
        <v>0.3</v>
      </c>
      <c r="F42" s="11">
        <f>IF(OR(Tracker!I42="linkedin", Tracker!I42="Indeed", Tracker!I42="linkedin dm"), 0.9, IF(Tracker!I42="Company Site", 1.1, 1))</f>
        <v>1</v>
      </c>
      <c r="G42" s="11">
        <f>IF(OR(Tracker!D42="analyst", Tracker!D42="project manager", Tracker!D42="consultant"), 1.1, IF(Tracker!D42="Product Manager", 0.9, 1))</f>
        <v>1.1000000000000001</v>
      </c>
      <c r="H42" s="10">
        <v>0.95</v>
      </c>
      <c r="I42" s="11">
        <f>10-(0.5*Tracker!J42)</f>
        <v>9</v>
      </c>
      <c r="J42">
        <f t="shared" ca="1" si="2"/>
        <v>0.87389999999999946</v>
      </c>
      <c r="K42">
        <f t="shared" ca="1" si="3"/>
        <v>1.9709999999999996</v>
      </c>
    </row>
    <row r="43" spans="1:11" x14ac:dyDescent="0.35">
      <c r="A43" t="str">
        <f>Tracker!A43</f>
        <v>Company 42</v>
      </c>
      <c r="B43" t="str">
        <f>Tracker!B43</f>
        <v>Title 42</v>
      </c>
      <c r="C43" t="str">
        <f>Tracker!F43</f>
        <v>Pending</v>
      </c>
      <c r="D43">
        <f ca="1">(Tracker!G43+Tracker!H43)/2</f>
        <v>105.5</v>
      </c>
      <c r="E43" s="10">
        <f>IF(OR(Tracker!F43="denied",Tracker!F43="on hold",Tracker!F43="No Response",Tracker!F43="pending",Tracker!F67="ghosted"), 0.2, IF(Tracker!F43="interviewing", 0.4, IF(Tracker!F43="rejected", 0.3, IF(Tracker!F43="offer", 1, 0))))</f>
        <v>0.2</v>
      </c>
      <c r="F43" s="11">
        <f>IF(OR(Tracker!I43="linkedin", Tracker!I43="Indeed", Tracker!I43="linkedin dm"), 0.9, IF(Tracker!I43="Company Site", 1.1, 1))</f>
        <v>1</v>
      </c>
      <c r="G43" s="11">
        <f>IF(OR(Tracker!D43="analyst", Tracker!D43="project manager", Tracker!D43="consultant"), 1.1, IF(Tracker!D43="Product Manager", 0.9, 1))</f>
        <v>1.1000000000000001</v>
      </c>
      <c r="H43" s="10">
        <v>0.95</v>
      </c>
      <c r="I43" s="11">
        <f>10-(0.5*Tracker!J43)</f>
        <v>10</v>
      </c>
      <c r="J43">
        <f t="shared" ca="1" si="2"/>
        <v>0.60742499999999966</v>
      </c>
      <c r="K43">
        <f t="shared" ca="1" si="3"/>
        <v>0.20495000000000019</v>
      </c>
    </row>
    <row r="44" spans="1:11" x14ac:dyDescent="0.35">
      <c r="A44" t="str">
        <f>Tracker!A44</f>
        <v>Company 43</v>
      </c>
      <c r="B44" t="str">
        <f>Tracker!B44</f>
        <v>Title 43</v>
      </c>
      <c r="C44" t="str">
        <f>Tracker!F44</f>
        <v>No Response</v>
      </c>
      <c r="D44">
        <f ca="1">(Tracker!G44+Tracker!H44)/2</f>
        <v>108</v>
      </c>
      <c r="E44" s="10">
        <f>IF(OR(Tracker!F44="denied",Tracker!F44="on hold",Tracker!F44="No Response",Tracker!F44="pending",Tracker!F68="ghosted"), 0.2, IF(Tracker!F44="interviewing", 0.4, IF(Tracker!F44="rejected", 0.3, IF(Tracker!F44="offer", 1, 0))))</f>
        <v>0.2</v>
      </c>
      <c r="F44" s="11">
        <f>IF(OR(Tracker!I44="linkedin", Tracker!I44="Indeed", Tracker!I44="linkedin dm"), 0.9, IF(Tracker!I44="Company Site", 1.1, 1))</f>
        <v>1</v>
      </c>
      <c r="G44" s="11">
        <f>IF(OR(Tracker!D44="analyst", Tracker!D44="project manager", Tracker!D44="consultant"), 1.1, IF(Tracker!D44="Product Manager", 0.9, 1))</f>
        <v>1.1000000000000001</v>
      </c>
      <c r="H44" s="10">
        <v>0.95</v>
      </c>
      <c r="I44" s="11">
        <f>10-(0.5*Tracker!J44)</f>
        <v>10</v>
      </c>
      <c r="J44">
        <f t="shared" ca="1" si="2"/>
        <v>0.68579999999999952</v>
      </c>
      <c r="K44">
        <f t="shared" ca="1" si="3"/>
        <v>0.2572000000000001</v>
      </c>
    </row>
    <row r="45" spans="1:11" x14ac:dyDescent="0.35">
      <c r="A45" t="str">
        <f>Tracker!A45</f>
        <v>Company 44</v>
      </c>
      <c r="B45" t="str">
        <f>Tracker!B45</f>
        <v>Title 44</v>
      </c>
      <c r="C45" t="str">
        <f>Tracker!F45</f>
        <v>No Response</v>
      </c>
      <c r="D45">
        <f ca="1">(Tracker!G45+Tracker!H45)/2</f>
        <v>111</v>
      </c>
      <c r="E45" s="10">
        <f>IF(OR(Tracker!F45="denied",Tracker!F45="on hold",Tracker!F45="No Response",Tracker!F45="pending",Tracker!F69="ghosted"), 0.2, IF(Tracker!F45="interviewing", 0.4, IF(Tracker!F45="rejected", 0.3, IF(Tracker!F45="offer", 1, 0))))</f>
        <v>0.2</v>
      </c>
      <c r="F45" s="11">
        <f>IF(OR(Tracker!I45="linkedin", Tracker!I45="Indeed", Tracker!I45="linkedin dm"), 0.9, IF(Tracker!I45="Company Site", 1.1, 1))</f>
        <v>1</v>
      </c>
      <c r="G45" s="11">
        <f>IF(OR(Tracker!D45="analyst", Tracker!D45="project manager", Tracker!D45="consultant"), 1.1, IF(Tracker!D45="Product Manager", 0.9, 1))</f>
        <v>1.1000000000000001</v>
      </c>
      <c r="H45" s="10">
        <v>0.95</v>
      </c>
      <c r="I45" s="11">
        <f>10-(0.5*Tracker!J45)</f>
        <v>10</v>
      </c>
      <c r="J45">
        <f t="shared" ca="1" si="2"/>
        <v>0.77985000000000015</v>
      </c>
      <c r="K45">
        <f t="shared" ca="1" si="3"/>
        <v>0.31990000000000052</v>
      </c>
    </row>
    <row r="46" spans="1:11" x14ac:dyDescent="0.35">
      <c r="A46" t="str">
        <f>Tracker!A46</f>
        <v>Company 45</v>
      </c>
      <c r="B46" t="str">
        <f>Tracker!B46</f>
        <v>Title 45</v>
      </c>
      <c r="C46" t="str">
        <f>Tracker!F46</f>
        <v>Denied</v>
      </c>
      <c r="D46">
        <f ca="1">(Tracker!G46+Tracker!H46)/2</f>
        <v>103</v>
      </c>
      <c r="E46" s="10">
        <f>IF(OR(Tracker!F46="denied",Tracker!F46="on hold",Tracker!F46="No Response",Tracker!F46="pending",Tracker!F70="ghosted"), 0.2, IF(Tracker!F46="interviewing", 0.4, IF(Tracker!F46="rejected", 0.3, IF(Tracker!F46="offer", 1, 0))))</f>
        <v>0.2</v>
      </c>
      <c r="F46" s="11">
        <f>IF(OR(Tracker!I46="linkedin", Tracker!I46="Indeed", Tracker!I46="linkedin dm"), 0.9, IF(Tracker!I46="Company Site", 1.1, 1))</f>
        <v>1</v>
      </c>
      <c r="G46" s="11">
        <f>IF(OR(Tracker!D46="analyst", Tracker!D46="project manager", Tracker!D46="consultant"), 1.1, IF(Tracker!D46="Product Manager", 0.9, 1))</f>
        <v>1.1000000000000001</v>
      </c>
      <c r="H46" s="10">
        <v>0.95</v>
      </c>
      <c r="I46" s="11">
        <f>10-(0.5*Tracker!J46)</f>
        <v>10</v>
      </c>
      <c r="J46">
        <f t="shared" ca="1" si="2"/>
        <v>0.5290499999999998</v>
      </c>
      <c r="K46">
        <f t="shared" ca="1" si="3"/>
        <v>0.15270000000000028</v>
      </c>
    </row>
    <row r="47" spans="1:11" x14ac:dyDescent="0.35">
      <c r="A47" t="str">
        <f>Tracker!A47</f>
        <v>Company 46</v>
      </c>
      <c r="B47" t="str">
        <f>Tracker!B47</f>
        <v>Title 46</v>
      </c>
      <c r="C47" t="str">
        <f>Tracker!F47</f>
        <v>No Response</v>
      </c>
      <c r="D47">
        <f ca="1">(Tracker!G47+Tracker!H47)/2</f>
        <v>112</v>
      </c>
      <c r="E47" s="10">
        <f>IF(OR(Tracker!F47="denied",Tracker!F47="on hold",Tracker!F47="No Response",Tracker!F47="pending",Tracker!F71="ghosted"), 0.2, IF(Tracker!F47="interviewing", 0.4, IF(Tracker!F47="rejected", 0.3, IF(Tracker!F47="offer", 1, 0))))</f>
        <v>0.2</v>
      </c>
      <c r="F47" s="11">
        <f>IF(OR(Tracker!I47="linkedin", Tracker!I47="Indeed", Tracker!I47="linkedin dm"), 0.9, IF(Tracker!I47="Company Site", 1.1, 1))</f>
        <v>1</v>
      </c>
      <c r="G47" s="11">
        <f>IF(OR(Tracker!D47="analyst", Tracker!D47="project manager", Tracker!D47="consultant"), 1.1, IF(Tracker!D47="Product Manager", 0.9, 1))</f>
        <v>1.1000000000000001</v>
      </c>
      <c r="H47" s="10">
        <v>0.95</v>
      </c>
      <c r="I47" s="11">
        <f>10-(0.5*Tracker!J47)</f>
        <v>10</v>
      </c>
      <c r="J47">
        <f t="shared" ca="1" si="2"/>
        <v>0.81120000000000081</v>
      </c>
      <c r="K47">
        <f t="shared" ca="1" si="3"/>
        <v>0.34080000000000021</v>
      </c>
    </row>
    <row r="48" spans="1:11" x14ac:dyDescent="0.35">
      <c r="A48" t="str">
        <f>Tracker!A48</f>
        <v>Company 47</v>
      </c>
      <c r="B48" t="str">
        <f>Tracker!B48</f>
        <v>Title 47</v>
      </c>
      <c r="C48" t="str">
        <f>Tracker!F48</f>
        <v>Rejected</v>
      </c>
      <c r="D48">
        <f ca="1">(Tracker!G48+Tracker!H48)/2</f>
        <v>99</v>
      </c>
      <c r="E48" s="10">
        <f>IF(OR(Tracker!F48="denied",Tracker!F48="on hold",Tracker!F48="No Response",Tracker!F48="pending",Tracker!F72="ghosted"), 0.2, IF(Tracker!F48="interviewing", 0.4, IF(Tracker!F48="rejected", 0.3, IF(Tracker!F48="offer", 1, 0))))</f>
        <v>0.3</v>
      </c>
      <c r="F48" s="11">
        <f>IF(OR(Tracker!I48="linkedin", Tracker!I48="Indeed", Tracker!I48="linkedin dm"), 0.9, IF(Tracker!I48="Company Site", 1.1, 1))</f>
        <v>1</v>
      </c>
      <c r="G48" s="11">
        <f>IF(OR(Tracker!D48="analyst", Tracker!D48="project manager", Tracker!D48="consultant"), 1.1, IF(Tracker!D48="Product Manager", 0.9, 1))</f>
        <v>1.1000000000000001</v>
      </c>
      <c r="H48" s="10">
        <v>0.95</v>
      </c>
      <c r="I48" s="11">
        <f>10-(0.5*Tracker!J48)</f>
        <v>10</v>
      </c>
      <c r="J48">
        <f t="shared" ca="1" si="2"/>
        <v>0.40364999999999984</v>
      </c>
      <c r="K48">
        <f t="shared" ca="1" si="3"/>
        <v>1.10365</v>
      </c>
    </row>
    <row r="49" spans="1:11" x14ac:dyDescent="0.35">
      <c r="A49" t="str">
        <f>Tracker!A49</f>
        <v>Company 48</v>
      </c>
      <c r="B49" t="str">
        <f>Tracker!B49</f>
        <v>Title 48</v>
      </c>
      <c r="C49" t="str">
        <f>Tracker!F49</f>
        <v>Pending</v>
      </c>
      <c r="D49">
        <f ca="1">(Tracker!G49+Tracker!H49)/2</f>
        <v>86.5</v>
      </c>
      <c r="E49" s="10">
        <f>IF(OR(Tracker!F49="denied",Tracker!F49="on hold",Tracker!F49="No Response",Tracker!F49="pending",Tracker!F73="ghosted"), 0.2, IF(Tracker!F49="interviewing", 0.4, IF(Tracker!F49="rejected", 0.3, IF(Tracker!F49="offer", 1, 0))))</f>
        <v>0.2</v>
      </c>
      <c r="F49" s="11">
        <f>IF(OR(Tracker!I49="linkedin", Tracker!I49="Indeed", Tracker!I49="linkedin dm"), 0.9, IF(Tracker!I49="Company Site", 1.1, 1))</f>
        <v>1</v>
      </c>
      <c r="G49" s="11">
        <f>IF(OR(Tracker!D49="analyst", Tracker!D49="project manager", Tracker!D49="consultant"), 1.1, IF(Tracker!D49="Product Manager", 0.9, 1))</f>
        <v>1.1000000000000001</v>
      </c>
      <c r="H49" s="10">
        <v>0.95</v>
      </c>
      <c r="I49" s="11">
        <f>10-(0.5*Tracker!J49)</f>
        <v>10</v>
      </c>
      <c r="J49">
        <f t="shared" ca="1" si="2"/>
        <v>1.1775000000000091E-2</v>
      </c>
      <c r="K49">
        <f t="shared" ca="1" si="3"/>
        <v>-0.19214999999999982</v>
      </c>
    </row>
    <row r="50" spans="1:11" x14ac:dyDescent="0.35">
      <c r="A50" t="str">
        <f>Tracker!A50</f>
        <v>Company 49</v>
      </c>
      <c r="B50" t="str">
        <f>Tracker!B50</f>
        <v>Title 49</v>
      </c>
      <c r="C50" t="str">
        <f>Tracker!F50</f>
        <v>Rejected</v>
      </c>
      <c r="D50">
        <f ca="1">(Tracker!G50+Tracker!H50)/2</f>
        <v>108.5</v>
      </c>
      <c r="E50" s="10">
        <f>IF(OR(Tracker!F50="denied",Tracker!F50="on hold",Tracker!F50="No Response",Tracker!F50="pending",Tracker!F74="ghosted"), 0.2, IF(Tracker!F50="interviewing", 0.4, IF(Tracker!F50="rejected", 0.3, IF(Tracker!F50="offer", 1, 0))))</f>
        <v>0.3</v>
      </c>
      <c r="F50" s="11">
        <f>IF(OR(Tracker!I50="linkedin", Tracker!I50="Indeed", Tracker!I50="linkedin dm"), 0.9, IF(Tracker!I50="Company Site", 1.1, 1))</f>
        <v>1</v>
      </c>
      <c r="G50" s="11">
        <f>IF(OR(Tracker!D50="analyst", Tracker!D50="project manager", Tracker!D50="consultant"), 1.1, IF(Tracker!D50="Product Manager", 0.9, 1))</f>
        <v>1.1000000000000001</v>
      </c>
      <c r="H50" s="10">
        <v>0.95</v>
      </c>
      <c r="I50" s="11">
        <f>10-(0.5*Tracker!J50)</f>
        <v>10</v>
      </c>
      <c r="J50">
        <f t="shared" ca="1" si="2"/>
        <v>0.70147499999999985</v>
      </c>
      <c r="K50">
        <f t="shared" ca="1" si="3"/>
        <v>1.401475</v>
      </c>
    </row>
    <row r="51" spans="1:11" x14ac:dyDescent="0.35">
      <c r="A51" t="str">
        <f>Tracker!A51</f>
        <v>Company 50</v>
      </c>
      <c r="B51" t="str">
        <f>Tracker!B51</f>
        <v>Title 50</v>
      </c>
      <c r="C51" t="str">
        <f>Tracker!F51</f>
        <v>No Response</v>
      </c>
      <c r="D51">
        <f ca="1">(Tracker!G51+Tracker!H51)/2</f>
        <v>104</v>
      </c>
      <c r="E51" s="10">
        <f>IF(OR(Tracker!F51="denied",Tracker!F51="on hold",Tracker!F51="No Response",Tracker!F51="pending",Tracker!F75="ghosted"), 0.2, IF(Tracker!F51="interviewing", 0.4, IF(Tracker!F51="rejected", 0.3, IF(Tracker!F51="offer", 1, 0))))</f>
        <v>0.2</v>
      </c>
      <c r="F51" s="11">
        <f>IF(OR(Tracker!I51="linkedin", Tracker!I51="Indeed", Tracker!I51="linkedin dm"), 0.9, IF(Tracker!I51="Company Site", 1.1, 1))</f>
        <v>1</v>
      </c>
      <c r="G51" s="11">
        <f>IF(OR(Tracker!D51="analyst", Tracker!D51="project manager", Tracker!D51="consultant"), 1.1, IF(Tracker!D51="Product Manager", 0.9, 1))</f>
        <v>1.1000000000000001</v>
      </c>
      <c r="H51" s="10">
        <v>0.95</v>
      </c>
      <c r="I51" s="11">
        <f>10-(0.5*Tracker!J51)</f>
        <v>10</v>
      </c>
      <c r="J51">
        <f t="shared" ca="1" si="2"/>
        <v>0.56039999999999957</v>
      </c>
      <c r="K51">
        <f t="shared" ca="1" si="3"/>
        <v>0.17359999999999998</v>
      </c>
    </row>
    <row r="52" spans="1:11" x14ac:dyDescent="0.35">
      <c r="A52" t="str">
        <f>Tracker!A52</f>
        <v>Company 51</v>
      </c>
      <c r="B52" t="str">
        <f>Tracker!B52</f>
        <v>Title 51</v>
      </c>
      <c r="C52" t="str">
        <f>Tracker!F52</f>
        <v>Rejected</v>
      </c>
      <c r="D52">
        <f ca="1">(Tracker!G52+Tracker!H52)/2</f>
        <v>94</v>
      </c>
      <c r="E52" s="10">
        <f>IF(OR(Tracker!F52="denied",Tracker!F52="on hold",Tracker!F52="No Response",Tracker!F52="pending",Tracker!F76="ghosted"), 0.2, IF(Tracker!F52="interviewing", 0.4, IF(Tracker!F52="rejected", 0.3, IF(Tracker!F52="offer", 1, 0))))</f>
        <v>0.3</v>
      </c>
      <c r="F52" s="11">
        <f>IF(OR(Tracker!I52="linkedin", Tracker!I52="Indeed", Tracker!I52="linkedin dm"), 0.9, IF(Tracker!I52="Company Site", 1.1, 1))</f>
        <v>1</v>
      </c>
      <c r="G52" s="11">
        <f>IF(OR(Tracker!D52="analyst", Tracker!D52="project manager", Tracker!D52="consultant"), 1.1, IF(Tracker!D52="Product Manager", 0.9, 1))</f>
        <v>1.1000000000000001</v>
      </c>
      <c r="H52" s="10">
        <v>0.95</v>
      </c>
      <c r="I52" s="11">
        <f>10-(0.5*Tracker!J52)</f>
        <v>10</v>
      </c>
      <c r="J52">
        <f t="shared" ca="1" si="2"/>
        <v>0.24690000000000012</v>
      </c>
      <c r="K52">
        <f t="shared" ca="1" si="3"/>
        <v>0.9469000000000003</v>
      </c>
    </row>
    <row r="53" spans="1:11" x14ac:dyDescent="0.35">
      <c r="A53" t="str">
        <f>Tracker!A53</f>
        <v>Company 52</v>
      </c>
      <c r="B53" t="str">
        <f>Tracker!B53</f>
        <v>Title 52</v>
      </c>
      <c r="C53" t="str">
        <f>Tracker!F53</f>
        <v>Interviewing</v>
      </c>
      <c r="D53">
        <f ca="1">(Tracker!G53+Tracker!H53)/2</f>
        <v>102</v>
      </c>
      <c r="E53" s="10">
        <f>IF(OR(Tracker!F53="denied",Tracker!F53="on hold",Tracker!F53="No Response",Tracker!F53="pending",Tracker!F77="ghosted"), 0.2, IF(Tracker!F53="interviewing", 0.4, IF(Tracker!F53="rejected", 0.3, IF(Tracker!F53="offer", 1, 0))))</f>
        <v>0.4</v>
      </c>
      <c r="F53" s="11">
        <f>IF(OR(Tracker!I53="linkedin", Tracker!I53="Indeed", Tracker!I53="linkedin dm"), 0.9, IF(Tracker!I53="Company Site", 1.1, 1))</f>
        <v>1</v>
      </c>
      <c r="G53" s="11">
        <f>IF(OR(Tracker!D53="analyst", Tracker!D53="project manager", Tracker!D53="consultant"), 1.1, IF(Tracker!D53="Product Manager", 0.9, 1))</f>
        <v>1.1000000000000001</v>
      </c>
      <c r="H53" s="10">
        <v>0.95</v>
      </c>
      <c r="I53" s="11">
        <f>10-(0.5*Tracker!J53)</f>
        <v>10</v>
      </c>
      <c r="J53">
        <f t="shared" ca="1" si="2"/>
        <v>0.49770000000000003</v>
      </c>
      <c r="K53">
        <f t="shared" ca="1" si="3"/>
        <v>2.2636000000000012</v>
      </c>
    </row>
    <row r="54" spans="1:11" x14ac:dyDescent="0.35">
      <c r="A54" t="str">
        <f>Tracker!A54</f>
        <v>Company 53</v>
      </c>
      <c r="B54" t="str">
        <f>Tracker!B54</f>
        <v>Title 53</v>
      </c>
      <c r="C54" t="str">
        <f>Tracker!F54</f>
        <v>Rejected</v>
      </c>
      <c r="D54">
        <f ca="1">(Tracker!G54+Tracker!H54)/2</f>
        <v>112.5</v>
      </c>
      <c r="E54" s="10">
        <f>IF(OR(Tracker!F54="denied",Tracker!F54="on hold",Tracker!F54="No Response",Tracker!F54="pending",Tracker!F78="ghosted"), 0.2, IF(Tracker!F54="interviewing", 0.4, IF(Tracker!F54="rejected", 0.3, IF(Tracker!F54="offer", 1, 0))))</f>
        <v>0.3</v>
      </c>
      <c r="F54" s="11">
        <f>IF(OR(Tracker!I54="linkedin", Tracker!I54="Indeed", Tracker!I54="linkedin dm"), 0.9, IF(Tracker!I54="Company Site", 1.1, 1))</f>
        <v>1</v>
      </c>
      <c r="G54" s="11">
        <f>IF(OR(Tracker!D54="analyst", Tracker!D54="project manager", Tracker!D54="consultant"), 1.1, IF(Tracker!D54="Product Manager", 0.9, 1))</f>
        <v>1</v>
      </c>
      <c r="H54" s="10">
        <v>0.95</v>
      </c>
      <c r="I54" s="11">
        <f>10-(0.5*Tracker!J54)</f>
        <v>7.5</v>
      </c>
      <c r="J54">
        <f t="shared" ca="1" si="2"/>
        <v>0.50624999999999964</v>
      </c>
      <c r="K54">
        <f t="shared" ca="1" si="3"/>
        <v>2.2750000000000004</v>
      </c>
    </row>
    <row r="55" spans="1:11" x14ac:dyDescent="0.35">
      <c r="A55" t="str">
        <f>Tracker!A55</f>
        <v>Company 54</v>
      </c>
      <c r="B55" t="str">
        <f>Tracker!B55</f>
        <v>Title 54</v>
      </c>
      <c r="C55" t="str">
        <f>Tracker!F55</f>
        <v>Rejected</v>
      </c>
      <c r="D55">
        <f ca="1">(Tracker!G55+Tracker!H55)/2</f>
        <v>115.5</v>
      </c>
      <c r="E55" s="10">
        <f>IF(OR(Tracker!F55="denied",Tracker!F55="on hold",Tracker!F55="No Response",Tracker!F55="pending",Tracker!F79="ghosted"), 0.2, IF(Tracker!F55="interviewing", 0.4, IF(Tracker!F55="rejected", 0.3, IF(Tracker!F55="offer", 1, 0))))</f>
        <v>0.3</v>
      </c>
      <c r="F55" s="11">
        <f>IF(OR(Tracker!I55="linkedin", Tracker!I55="Indeed", Tracker!I55="linkedin dm"), 0.9, IF(Tracker!I55="Company Site", 1.1, 1))</f>
        <v>1</v>
      </c>
      <c r="G55" s="11">
        <f>IF(OR(Tracker!D55="analyst", Tracker!D55="project manager", Tracker!D55="consultant"), 1.1, IF(Tracker!D55="Product Manager", 0.9, 1))</f>
        <v>1</v>
      </c>
      <c r="H55" s="10">
        <v>0.95</v>
      </c>
      <c r="I55" s="11">
        <f>10-(0.5*Tracker!J55)</f>
        <v>10</v>
      </c>
      <c r="J55">
        <f t="shared" ca="1" si="2"/>
        <v>0.59174999999999933</v>
      </c>
      <c r="K55">
        <f t="shared" ca="1" si="3"/>
        <v>1.2917499999999995</v>
      </c>
    </row>
    <row r="56" spans="1:11" x14ac:dyDescent="0.35">
      <c r="A56" t="str">
        <f>Tracker!A56</f>
        <v>Company 55</v>
      </c>
      <c r="B56" t="str">
        <f>Tracker!B56</f>
        <v>Title 55</v>
      </c>
      <c r="C56" t="str">
        <f>Tracker!F56</f>
        <v>Pending</v>
      </c>
      <c r="D56">
        <f ca="1">(Tracker!G56+Tracker!H56)/2</f>
        <v>103</v>
      </c>
      <c r="E56" s="10">
        <f>IF(OR(Tracker!F56="denied",Tracker!F56="on hold",Tracker!F56="No Response",Tracker!F56="pending",Tracker!F80="ghosted"), 0.2, IF(Tracker!F56="interviewing", 0.4, IF(Tracker!F56="rejected", 0.3, IF(Tracker!F56="offer", 1, 0))))</f>
        <v>0.2</v>
      </c>
      <c r="F56" s="11">
        <f>IF(OR(Tracker!I56="linkedin", Tracker!I56="Indeed", Tracker!I56="linkedin dm"), 0.9, IF(Tracker!I56="Company Site", 1.1, 1))</f>
        <v>1</v>
      </c>
      <c r="G56" s="11">
        <f>IF(OR(Tracker!D56="analyst", Tracker!D56="project manager", Tracker!D56="consultant"), 1.1, IF(Tracker!D56="Product Manager", 0.9, 1))</f>
        <v>1</v>
      </c>
      <c r="H56" s="10">
        <v>0.95</v>
      </c>
      <c r="I56" s="11">
        <f>10-(0.5*Tracker!J56)</f>
        <v>10</v>
      </c>
      <c r="J56">
        <f t="shared" ca="1" si="2"/>
        <v>0.2354999999999996</v>
      </c>
      <c r="K56">
        <f t="shared" ca="1" si="3"/>
        <v>-4.2999999999999927E-2</v>
      </c>
    </row>
    <row r="57" spans="1:11" x14ac:dyDescent="0.35">
      <c r="A57" t="str">
        <f>Tracker!A57</f>
        <v>Company 56</v>
      </c>
      <c r="B57" t="str">
        <f>Tracker!B57</f>
        <v>Title 56</v>
      </c>
      <c r="C57" t="str">
        <f>Tracker!F57</f>
        <v>Pending</v>
      </c>
      <c r="D57">
        <f ca="1">(Tracker!G57+Tracker!H57)/2</f>
        <v>106.5</v>
      </c>
      <c r="E57" s="10">
        <f>IF(OR(Tracker!F57="denied",Tracker!F57="on hold",Tracker!F57="No Response",Tracker!F57="pending",Tracker!F81="ghosted"), 0.2, IF(Tracker!F57="interviewing", 0.4, IF(Tracker!F57="rejected", 0.3, IF(Tracker!F57="offer", 1, 0))))</f>
        <v>0.2</v>
      </c>
      <c r="F57" s="11">
        <f>IF(OR(Tracker!I57="linkedin", Tracker!I57="Indeed", Tracker!I57="linkedin dm"), 0.9, IF(Tracker!I57="Company Site", 1.1, 1))</f>
        <v>1</v>
      </c>
      <c r="G57" s="11">
        <f>IF(OR(Tracker!D57="analyst", Tracker!D57="project manager", Tracker!D57="consultant"), 1.1, IF(Tracker!D57="Product Manager", 0.9, 1))</f>
        <v>1</v>
      </c>
      <c r="H57" s="10">
        <v>0.95</v>
      </c>
      <c r="I57" s="11">
        <f>10-(0.5*Tracker!J57)</f>
        <v>10</v>
      </c>
      <c r="J57">
        <f t="shared" ca="1" si="2"/>
        <v>0.33524999999999983</v>
      </c>
      <c r="K57">
        <f t="shared" ca="1" si="3"/>
        <v>2.3499999999999854E-2</v>
      </c>
    </row>
    <row r="58" spans="1:11" x14ac:dyDescent="0.35">
      <c r="A58" t="str">
        <f>Tracker!A58</f>
        <v>Company 57</v>
      </c>
      <c r="B58" t="str">
        <f>Tracker!B58</f>
        <v>Title 57</v>
      </c>
      <c r="C58" t="str">
        <f>Tracker!F58</f>
        <v>On Hold</v>
      </c>
      <c r="D58">
        <f ca="1">(Tracker!G58+Tracker!H58)/2</f>
        <v>89</v>
      </c>
      <c r="E58" s="10">
        <f>IF(OR(Tracker!F58="denied",Tracker!F58="on hold",Tracker!F58="No Response",Tracker!F58="pending",Tracker!F82="ghosted"), 0.2, IF(Tracker!F58="interviewing", 0.4, IF(Tracker!F58="rejected", 0.3, IF(Tracker!F58="offer", 1, 0))))</f>
        <v>0.2</v>
      </c>
      <c r="F58" s="11">
        <f>IF(OR(Tracker!I58="linkedin", Tracker!I58="Indeed", Tracker!I58="linkedin dm"), 0.9, IF(Tracker!I58="Company Site", 1.1, 1))</f>
        <v>1</v>
      </c>
      <c r="G58" s="11">
        <f>IF(OR(Tracker!D58="analyst", Tracker!D58="project manager", Tracker!D58="consultant"), 1.1, IF(Tracker!D58="Product Manager", 0.9, 1))</f>
        <v>1</v>
      </c>
      <c r="H58" s="10">
        <v>0.95</v>
      </c>
      <c r="I58" s="11">
        <f>10-(0.5*Tracker!J58)</f>
        <v>10</v>
      </c>
      <c r="J58">
        <f t="shared" ca="1" si="2"/>
        <v>-0.16350000000000042</v>
      </c>
      <c r="K58">
        <f t="shared" ca="1" si="3"/>
        <v>-0.30899999999999994</v>
      </c>
    </row>
    <row r="59" spans="1:11" x14ac:dyDescent="0.35">
      <c r="A59" t="str">
        <f>Tracker!A59</f>
        <v>Company 58</v>
      </c>
      <c r="B59" t="str">
        <f>Tracker!B59</f>
        <v>Title 58</v>
      </c>
      <c r="C59" t="str">
        <f>Tracker!F59</f>
        <v>Pending</v>
      </c>
      <c r="D59">
        <f ca="1">(Tracker!G59+Tracker!H59)/2</f>
        <v>105</v>
      </c>
      <c r="E59" s="10">
        <f>IF(OR(Tracker!F59="denied",Tracker!F59="on hold",Tracker!F59="No Response",Tracker!F59="pending",Tracker!F83="ghosted"), 0.2, IF(Tracker!F59="interviewing", 0.4, IF(Tracker!F59="rejected", 0.3, IF(Tracker!F59="offer", 1, 0))))</f>
        <v>0.2</v>
      </c>
      <c r="F59" s="11">
        <f>IF(OR(Tracker!I59="linkedin", Tracker!I59="Indeed", Tracker!I59="linkedin dm"), 0.9, IF(Tracker!I59="Company Site", 1.1, 1))</f>
        <v>1</v>
      </c>
      <c r="G59" s="11">
        <f>IF(OR(Tracker!D59="analyst", Tracker!D59="project manager", Tracker!D59="consultant"), 1.1, IF(Tracker!D59="Product Manager", 0.9, 1))</f>
        <v>1</v>
      </c>
      <c r="H59" s="10">
        <v>0.95</v>
      </c>
      <c r="I59" s="11">
        <f>10-(0.5*Tracker!J59)</f>
        <v>10</v>
      </c>
      <c r="J59">
        <f t="shared" ca="1" si="2"/>
        <v>0.29249999999999954</v>
      </c>
      <c r="K59">
        <f t="shared" ca="1" si="3"/>
        <v>-5.0000000000001155E-3</v>
      </c>
    </row>
    <row r="60" spans="1:11" x14ac:dyDescent="0.35">
      <c r="A60" t="str">
        <f>Tracker!A60</f>
        <v>Company 59</v>
      </c>
      <c r="B60" t="str">
        <f>Tracker!B60</f>
        <v>Title 59</v>
      </c>
      <c r="C60" t="str">
        <f>Tracker!F60</f>
        <v>Denied</v>
      </c>
      <c r="D60">
        <f ca="1">(Tracker!G60+Tracker!H60)/2</f>
        <v>120</v>
      </c>
      <c r="E60" s="10">
        <f>IF(OR(Tracker!F60="denied",Tracker!F60="on hold",Tracker!F60="No Response",Tracker!F60="pending",Tracker!F84="ghosted"), 0.2, IF(Tracker!F60="interviewing", 0.4, IF(Tracker!F60="rejected", 0.3, IF(Tracker!F60="offer", 1, 0))))</f>
        <v>0.2</v>
      </c>
      <c r="F60" s="11">
        <f>IF(OR(Tracker!I60="linkedin", Tracker!I60="Indeed", Tracker!I60="linkedin dm"), 0.9, IF(Tracker!I60="Company Site", 1.1, 1))</f>
        <v>1</v>
      </c>
      <c r="G60" s="11">
        <f>IF(OR(Tracker!D60="analyst", Tracker!D60="project manager", Tracker!D60="consultant"), 1.1, IF(Tracker!D60="Product Manager", 0.9, 1))</f>
        <v>1</v>
      </c>
      <c r="H60" s="10">
        <v>0.95</v>
      </c>
      <c r="I60" s="11">
        <f>10-(0.5*Tracker!J60)</f>
        <v>10</v>
      </c>
      <c r="J60">
        <f t="shared" ca="1" si="2"/>
        <v>0.71999999999999931</v>
      </c>
      <c r="K60">
        <f t="shared" ca="1" si="3"/>
        <v>0.2799999999999998</v>
      </c>
    </row>
    <row r="61" spans="1:11" x14ac:dyDescent="0.35">
      <c r="A61" t="str">
        <f>Tracker!A61</f>
        <v>Company 60</v>
      </c>
      <c r="B61" t="str">
        <f>Tracker!B61</f>
        <v>Title 60</v>
      </c>
      <c r="C61" t="str">
        <f>Tracker!F61</f>
        <v>Denied</v>
      </c>
      <c r="D61">
        <f ca="1">(Tracker!G61+Tracker!H61)/2</f>
        <v>106</v>
      </c>
      <c r="E61" s="10">
        <f>IF(OR(Tracker!F61="denied",Tracker!F61="on hold",Tracker!F61="No Response",Tracker!F61="pending",Tracker!F85="ghosted"), 0.2, IF(Tracker!F61="interviewing", 0.4, IF(Tracker!F61="rejected", 0.3, IF(Tracker!F61="offer", 1, 0))))</f>
        <v>0.2</v>
      </c>
      <c r="F61" s="11">
        <f>IF(OR(Tracker!I61="linkedin", Tracker!I61="Indeed", Tracker!I61="linkedin dm"), 0.9, IF(Tracker!I61="Company Site", 1.1, 1))</f>
        <v>1</v>
      </c>
      <c r="G61" s="11">
        <f>IF(OR(Tracker!D61="analyst", Tracker!D61="project manager", Tracker!D61="consultant"), 1.1, IF(Tracker!D61="Product Manager", 0.9, 1))</f>
        <v>1</v>
      </c>
      <c r="H61" s="10">
        <v>0.95</v>
      </c>
      <c r="I61" s="11">
        <f>10-(0.5*Tracker!J61)</f>
        <v>10</v>
      </c>
      <c r="J61">
        <f t="shared" ca="1" si="2"/>
        <v>0.32099999999999973</v>
      </c>
      <c r="K61">
        <f t="shared" ca="1" si="3"/>
        <v>1.4000000000000234E-2</v>
      </c>
    </row>
    <row r="62" spans="1:11" x14ac:dyDescent="0.35">
      <c r="A62" t="str">
        <f>Tracker!A62</f>
        <v>Company 61</v>
      </c>
      <c r="B62" t="str">
        <f>Tracker!B62</f>
        <v>Title 61</v>
      </c>
      <c r="C62" t="str">
        <f>Tracker!F62</f>
        <v>Rejected</v>
      </c>
      <c r="D62">
        <f ca="1">(Tracker!G62+Tracker!H62)/2</f>
        <v>101</v>
      </c>
      <c r="E62" s="10">
        <f>IF(OR(Tracker!F62="denied",Tracker!F62="on hold",Tracker!F62="No Response",Tracker!F62="pending",Tracker!F86="ghosted"), 0.2, IF(Tracker!F62="interviewing", 0.4, IF(Tracker!F62="rejected", 0.3, IF(Tracker!F62="offer", 1, 0))))</f>
        <v>0.3</v>
      </c>
      <c r="F62" s="11">
        <f>IF(OR(Tracker!I62="linkedin", Tracker!I62="Indeed", Tracker!I62="linkedin dm"), 0.9, IF(Tracker!I62="Company Site", 1.1, 1))</f>
        <v>1</v>
      </c>
      <c r="G62" s="11">
        <f>IF(OR(Tracker!D62="analyst", Tracker!D62="project manager", Tracker!D62="consultant"), 1.1, IF(Tracker!D62="Product Manager", 0.9, 1))</f>
        <v>1</v>
      </c>
      <c r="H62" s="10">
        <v>0.95</v>
      </c>
      <c r="I62" s="11">
        <f>10-(0.5*Tracker!J62)</f>
        <v>10</v>
      </c>
      <c r="J62">
        <f t="shared" ca="1" si="2"/>
        <v>0.17849999999999966</v>
      </c>
      <c r="K62">
        <f t="shared" ca="1" si="3"/>
        <v>0.87849999999999984</v>
      </c>
    </row>
    <row r="63" spans="1:11" x14ac:dyDescent="0.35">
      <c r="A63" t="str">
        <f>Tracker!A63</f>
        <v>Company 62</v>
      </c>
      <c r="B63" t="str">
        <f>Tracker!B63</f>
        <v>Title 62</v>
      </c>
      <c r="C63" t="str">
        <f>Tracker!F63</f>
        <v>On Hold</v>
      </c>
      <c r="D63">
        <f ca="1">(Tracker!G63+Tracker!H63)/2</f>
        <v>87.5</v>
      </c>
      <c r="E63" s="10">
        <f>IF(OR(Tracker!F63="denied",Tracker!F63="on hold",Tracker!F63="No Response",Tracker!F63="pending",Tracker!F87="ghosted"), 0.2, IF(Tracker!F63="interviewing", 0.4, IF(Tracker!F63="rejected", 0.3, IF(Tracker!F63="offer", 1, 0))))</f>
        <v>0.2</v>
      </c>
      <c r="F63" s="11">
        <f>IF(OR(Tracker!I63="linkedin", Tracker!I63="Indeed", Tracker!I63="linkedin dm"), 0.9, IF(Tracker!I63="Company Site", 1.1, 1))</f>
        <v>1</v>
      </c>
      <c r="G63" s="11">
        <f>IF(OR(Tracker!D63="analyst", Tracker!D63="project manager", Tracker!D63="consultant"), 1.1, IF(Tracker!D63="Product Manager", 0.9, 1))</f>
        <v>1</v>
      </c>
      <c r="H63" s="10">
        <v>0.95</v>
      </c>
      <c r="I63" s="11">
        <f>10-(0.5*Tracker!J63)</f>
        <v>10</v>
      </c>
      <c r="J63">
        <f t="shared" ca="1" si="2"/>
        <v>-0.20625000000000027</v>
      </c>
      <c r="K63">
        <f t="shared" ca="1" si="3"/>
        <v>-0.33749999999999991</v>
      </c>
    </row>
    <row r="64" spans="1:11" x14ac:dyDescent="0.35">
      <c r="A64" t="str">
        <f>Tracker!A64</f>
        <v>Company 63</v>
      </c>
      <c r="B64" t="str">
        <f>Tracker!B64</f>
        <v>Title 63</v>
      </c>
      <c r="C64" t="str">
        <f>Tracker!F64</f>
        <v>Pending</v>
      </c>
      <c r="D64">
        <f ca="1">(Tracker!G64+Tracker!H64)/2</f>
        <v>108</v>
      </c>
      <c r="E64" s="10">
        <f>IF(OR(Tracker!F64="denied",Tracker!F64="on hold",Tracker!F64="No Response",Tracker!F64="pending",Tracker!F88="ghosted"), 0.2, IF(Tracker!F64="interviewing", 0.4, IF(Tracker!F64="rejected", 0.3, IF(Tracker!F64="offer", 1, 0))))</f>
        <v>0.2</v>
      </c>
      <c r="F64" s="11">
        <f>IF(OR(Tracker!I64="linkedin", Tracker!I64="Indeed", Tracker!I64="linkedin dm"), 0.9, IF(Tracker!I64="Company Site", 1.1, 1))</f>
        <v>1</v>
      </c>
      <c r="G64" s="11">
        <f>IF(OR(Tracker!D64="analyst", Tracker!D64="project manager", Tracker!D64="consultant"), 1.1, IF(Tracker!D64="Product Manager", 0.9, 1))</f>
        <v>1</v>
      </c>
      <c r="H64" s="10">
        <v>0.95</v>
      </c>
      <c r="I64" s="11">
        <f>10-(0.5*Tracker!J64)</f>
        <v>10</v>
      </c>
      <c r="J64">
        <f t="shared" ca="1" si="2"/>
        <v>0.37799999999999967</v>
      </c>
      <c r="K64">
        <f t="shared" ca="1" si="3"/>
        <v>5.2000000000000046E-2</v>
      </c>
    </row>
    <row r="65" spans="1:11" x14ac:dyDescent="0.35">
      <c r="A65" t="str">
        <f>Tracker!A65</f>
        <v>Company 64</v>
      </c>
      <c r="B65" t="str">
        <f>Tracker!B65</f>
        <v>Title 64</v>
      </c>
      <c r="C65" t="str">
        <f>Tracker!F65</f>
        <v>Pending</v>
      </c>
      <c r="D65">
        <f ca="1">(Tracker!G65+Tracker!H65)/2</f>
        <v>107</v>
      </c>
      <c r="E65" s="10">
        <f>IF(OR(Tracker!F65="denied",Tracker!F65="on hold",Tracker!F65="No Response",Tracker!F65="pending",Tracker!F89="ghosted"), 0.2, IF(Tracker!F65="interviewing", 0.4, IF(Tracker!F65="rejected", 0.3, IF(Tracker!F65="offer", 1, 0))))</f>
        <v>0.2</v>
      </c>
      <c r="F65" s="11">
        <f>IF(OR(Tracker!I65="linkedin", Tracker!I65="Indeed", Tracker!I65="linkedin dm"), 0.9, IF(Tracker!I65="Company Site", 1.1, 1))</f>
        <v>1</v>
      </c>
      <c r="G65" s="11">
        <f>IF(OR(Tracker!D65="analyst", Tracker!D65="project manager", Tracker!D65="consultant"), 1.1, IF(Tracker!D65="Product Manager", 0.9, 1))</f>
        <v>0.9</v>
      </c>
      <c r="H65" s="10">
        <v>0.95</v>
      </c>
      <c r="I65" s="11">
        <f>10-(0.5*Tracker!J65)</f>
        <v>10</v>
      </c>
      <c r="J65">
        <f t="shared" ca="1" si="2"/>
        <v>4.4549999999999645E-2</v>
      </c>
      <c r="K65">
        <f t="shared" ca="1" si="3"/>
        <v>-0.1702999999999999</v>
      </c>
    </row>
    <row r="66" spans="1:11" x14ac:dyDescent="0.35">
      <c r="A66" t="str">
        <f>Tracker!A66</f>
        <v>Company 65</v>
      </c>
      <c r="B66" t="str">
        <f>Tracker!B66</f>
        <v>Title 65</v>
      </c>
      <c r="C66" t="str">
        <f>Tracker!F66</f>
        <v>No Response</v>
      </c>
      <c r="D66">
        <f ca="1">(Tracker!G66+Tracker!H66)/2</f>
        <v>103.5</v>
      </c>
      <c r="E66" s="10">
        <f>IF(OR(Tracker!F66="denied",Tracker!F66="on hold",Tracker!F66="No Response",Tracker!F66="pending",Tracker!F90="ghosted"), 0.2, IF(Tracker!F66="interviewing", 0.4, IF(Tracker!F66="rejected", 0.3, IF(Tracker!F66="offer", 1, 0))))</f>
        <v>0.2</v>
      </c>
      <c r="F66" s="11">
        <f>IF(OR(Tracker!I66="linkedin", Tracker!I66="Indeed", Tracker!I66="linkedin dm"), 0.9, IF(Tracker!I66="Company Site", 1.1, 1))</f>
        <v>0.9</v>
      </c>
      <c r="G66" s="11">
        <f>IF(OR(Tracker!D66="analyst", Tracker!D66="project manager", Tracker!D66="consultant"), 1.1, IF(Tracker!D66="Product Manager", 0.9, 1))</f>
        <v>0.9</v>
      </c>
      <c r="H66" s="10">
        <v>0.95</v>
      </c>
      <c r="I66" s="11">
        <f>10-(0.5*Tracker!J66)</f>
        <v>7</v>
      </c>
      <c r="J66">
        <f t="shared" ca="1" si="2"/>
        <v>-4.5225000000000293E-2</v>
      </c>
      <c r="K66">
        <f t="shared" ca="1" si="3"/>
        <v>0.80928571428571461</v>
      </c>
    </row>
    <row r="67" spans="1:11" x14ac:dyDescent="0.35">
      <c r="A67" t="str">
        <f>Tracker!A67</f>
        <v>Company 66</v>
      </c>
      <c r="B67" t="str">
        <f>Tracker!B67</f>
        <v>Title 66</v>
      </c>
      <c r="C67" t="str">
        <f>Tracker!F67</f>
        <v>No Response</v>
      </c>
      <c r="D67">
        <f ca="1">(Tracker!G67+Tracker!H67)/2</f>
        <v>111.5</v>
      </c>
      <c r="E67" s="10">
        <f>IF(OR(Tracker!F67="denied",Tracker!F67="on hold",Tracker!F67="No Response",Tracker!F67="pending",Tracker!F91="ghosted"), 0.2, IF(Tracker!F67="interviewing", 0.4, IF(Tracker!F67="rejected", 0.3, IF(Tracker!F67="offer", 1, 0))))</f>
        <v>0.2</v>
      </c>
      <c r="F67" s="11">
        <f>IF(OR(Tracker!I67="linkedin", Tracker!I67="Indeed", Tracker!I67="linkedin dm"), 0.9, IF(Tracker!I67="Company Site", 1.1, 1))</f>
        <v>0.9</v>
      </c>
      <c r="G67" s="11">
        <f>IF(OR(Tracker!D67="analyst", Tracker!D67="project manager", Tracker!D67="consultant"), 1.1, IF(Tracker!D67="Product Manager", 0.9, 1))</f>
        <v>0.9</v>
      </c>
      <c r="H67" s="10">
        <v>0.95</v>
      </c>
      <c r="I67" s="11">
        <f>10-(0.5*Tracker!J67)</f>
        <v>10</v>
      </c>
      <c r="J67">
        <f t="shared" ca="1" si="2"/>
        <v>0.15997499999999931</v>
      </c>
      <c r="K67">
        <f t="shared" ca="1" si="3"/>
        <v>0.11849999999999961</v>
      </c>
    </row>
    <row r="68" spans="1:11" x14ac:dyDescent="0.35">
      <c r="A68" t="str">
        <f>Tracker!A68</f>
        <v>Company 67</v>
      </c>
      <c r="B68" t="str">
        <f>Tracker!B68</f>
        <v>Title 67</v>
      </c>
      <c r="C68" t="str">
        <f>Tracker!F68</f>
        <v>Pending</v>
      </c>
      <c r="D68">
        <f ca="1">(Tracker!G68+Tracker!H68)/2</f>
        <v>94.5</v>
      </c>
      <c r="E68" s="10">
        <f>IF(OR(Tracker!F68="denied",Tracker!F68="on hold",Tracker!F68="No Response",Tracker!F68="pending",Tracker!F92="ghosted"), 0.2, IF(Tracker!F68="interviewing", 0.4, IF(Tracker!F68="rejected", 0.3, IF(Tracker!F68="offer", 1, 0))))</f>
        <v>0.2</v>
      </c>
      <c r="F68" s="11">
        <f>IF(OR(Tracker!I68="linkedin", Tracker!I68="Indeed", Tracker!I68="linkedin dm"), 0.9, IF(Tracker!I68="Company Site", 1.1, 1))</f>
        <v>0.9</v>
      </c>
      <c r="G68" s="11">
        <f>IF(OR(Tracker!D68="analyst", Tracker!D68="project manager", Tracker!D68="consultant"), 1.1, IF(Tracker!D68="Product Manager", 0.9, 1))</f>
        <v>0.9</v>
      </c>
      <c r="H68" s="10">
        <v>0.95</v>
      </c>
      <c r="I68" s="11">
        <f>10-(0.5*Tracker!J68)</f>
        <v>10</v>
      </c>
      <c r="J68">
        <f t="shared" ca="1" si="2"/>
        <v>-0.27607500000000051</v>
      </c>
      <c r="K68">
        <f t="shared" ca="1" si="3"/>
        <v>-0.2044999999999999</v>
      </c>
    </row>
    <row r="69" spans="1:11" x14ac:dyDescent="0.35">
      <c r="A69" t="str">
        <f>Tracker!A69</f>
        <v>Company 68</v>
      </c>
      <c r="B69" t="str">
        <f>Tracker!B69</f>
        <v>Title 68</v>
      </c>
      <c r="C69" t="str">
        <f>Tracker!F69</f>
        <v>Denied</v>
      </c>
      <c r="D69">
        <f ca="1">(Tracker!G69+Tracker!H69)/2</f>
        <v>86</v>
      </c>
      <c r="E69" s="10">
        <f>IF(OR(Tracker!F69="denied",Tracker!F69="on hold",Tracker!F69="No Response",Tracker!F69="pending",Tracker!F93="ghosted"), 0.2, IF(Tracker!F69="interviewing", 0.4, IF(Tracker!F69="rejected", 0.3, IF(Tracker!F69="offer", 1, 0))))</f>
        <v>0.2</v>
      </c>
      <c r="F69" s="11">
        <f>IF(OR(Tracker!I69="linkedin", Tracker!I69="Indeed", Tracker!I69="linkedin dm"), 0.9, IF(Tracker!I69="Company Site", 1.1, 1))</f>
        <v>0.9</v>
      </c>
      <c r="G69" s="11">
        <f>IF(OR(Tracker!D69="analyst", Tracker!D69="project manager", Tracker!D69="consultant"), 1.1, IF(Tracker!D69="Product Manager", 0.9, 1))</f>
        <v>0.9</v>
      </c>
      <c r="H69" s="10">
        <v>0.95</v>
      </c>
      <c r="I69" s="11">
        <f>10-(0.5*Tracker!J69)</f>
        <v>10</v>
      </c>
      <c r="J69">
        <f t="shared" ca="1" si="2"/>
        <v>-0.49409999999999998</v>
      </c>
      <c r="K69">
        <f t="shared" ca="1" si="3"/>
        <v>-0.3660000000000001</v>
      </c>
    </row>
    <row r="70" spans="1:11" x14ac:dyDescent="0.35">
      <c r="A70" t="str">
        <f>Tracker!A70</f>
        <v>Company 69</v>
      </c>
      <c r="B70" t="str">
        <f>Tracker!B70</f>
        <v>Title 69</v>
      </c>
      <c r="C70" t="str">
        <f>Tracker!F70</f>
        <v>No Response</v>
      </c>
      <c r="D70">
        <f ca="1">(Tracker!G70+Tracker!H70)/2</f>
        <v>79.5</v>
      </c>
      <c r="E70" s="10">
        <f>IF(OR(Tracker!F70="denied",Tracker!F70="on hold",Tracker!F70="No Response",Tracker!F70="pending",Tracker!F94="ghosted"), 0.2, IF(Tracker!F70="interviewing", 0.4, IF(Tracker!F70="rejected", 0.3, IF(Tracker!F70="offer", 1, 0))))</f>
        <v>0.2</v>
      </c>
      <c r="F70" s="11">
        <f>IF(OR(Tracker!I70="linkedin", Tracker!I70="Indeed", Tracker!I70="linkedin dm"), 0.9, IF(Tracker!I70="Company Site", 1.1, 1))</f>
        <v>0.9</v>
      </c>
      <c r="G70" s="11">
        <f>IF(OR(Tracker!D70="analyst", Tracker!D70="project manager", Tracker!D70="consultant"), 1.1, IF(Tracker!D70="Product Manager", 0.9, 1))</f>
        <v>0.9</v>
      </c>
      <c r="H70" s="10">
        <v>0.95</v>
      </c>
      <c r="I70" s="11">
        <f>10-(0.5*Tracker!J70)</f>
        <v>10</v>
      </c>
      <c r="J70">
        <f t="shared" ca="1" si="2"/>
        <v>-0.66082500000000044</v>
      </c>
      <c r="K70">
        <f t="shared" ca="1" si="3"/>
        <v>-0.48950000000000005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1"/>
  <sheetViews>
    <sheetView workbookViewId="0">
      <selection activeCell="D1" sqref="D1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t="s">
        <v>55</v>
      </c>
      <c r="B1" t="s">
        <v>46</v>
      </c>
    </row>
    <row r="2" spans="1:2" x14ac:dyDescent="0.35">
      <c r="A2" t="s">
        <v>35</v>
      </c>
      <c r="B2" t="s">
        <v>47</v>
      </c>
    </row>
    <row r="3" spans="1:2" x14ac:dyDescent="0.35">
      <c r="A3" t="s">
        <v>49</v>
      </c>
      <c r="B3" t="s">
        <v>51</v>
      </c>
    </row>
    <row r="5" spans="1:2" x14ac:dyDescent="0.35">
      <c r="A5" s="12" t="s">
        <v>50</v>
      </c>
      <c r="B5" t="s">
        <v>56</v>
      </c>
    </row>
    <row r="6" spans="1:2" x14ac:dyDescent="0.35">
      <c r="B6" t="s">
        <v>57</v>
      </c>
    </row>
    <row r="7" spans="1:2" x14ac:dyDescent="0.35">
      <c r="B7" t="s">
        <v>58</v>
      </c>
    </row>
    <row r="8" spans="1:2" x14ac:dyDescent="0.35">
      <c r="B8" t="s">
        <v>59</v>
      </c>
    </row>
    <row r="9" spans="1:2" x14ac:dyDescent="0.35">
      <c r="B9" t="s">
        <v>60</v>
      </c>
    </row>
    <row r="10" spans="1:2" x14ac:dyDescent="0.35">
      <c r="B10" t="s">
        <v>61</v>
      </c>
    </row>
    <row r="11" spans="1:2" x14ac:dyDescent="0.35">
      <c r="B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Interviews</vt:lpstr>
      <vt:lpstr>ROE Calculation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2025-07-01T16:01:05Z</dcterms:modified>
</cp:coreProperties>
</file>