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DC65B7A2-D9B6-43F0-915D-2CC21BFE23A5}" xr6:coauthVersionLast="47" xr6:coauthVersionMax="47" xr10:uidLastSave="{00000000-0000-0000-0000-000000000000}"/>
  <bookViews>
    <workbookView xWindow="17950" yWindow="7830" windowWidth="19470" windowHeight="12890" activeTab="2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4" l="1"/>
  <c r="M84" i="4"/>
  <c r="M87" i="4"/>
  <c r="M88" i="4"/>
  <c r="M89" i="4"/>
  <c r="M90" i="4"/>
  <c r="A80" i="4"/>
  <c r="B80" i="4"/>
  <c r="C80" i="4"/>
  <c r="F80" i="4"/>
  <c r="G80" i="4"/>
  <c r="H80" i="4"/>
  <c r="I80" i="4"/>
  <c r="J80" i="4"/>
  <c r="A81" i="4"/>
  <c r="B81" i="4"/>
  <c r="C81" i="4"/>
  <c r="F81" i="4"/>
  <c r="G81" i="4"/>
  <c r="H81" i="4"/>
  <c r="I81" i="4"/>
  <c r="J81" i="4"/>
  <c r="A82" i="4"/>
  <c r="B82" i="4"/>
  <c r="C82" i="4"/>
  <c r="F82" i="4"/>
  <c r="G82" i="4"/>
  <c r="H82" i="4"/>
  <c r="I82" i="4"/>
  <c r="J82" i="4"/>
  <c r="A83" i="4"/>
  <c r="B83" i="4"/>
  <c r="C83" i="4"/>
  <c r="F83" i="4"/>
  <c r="G83" i="4"/>
  <c r="H83" i="4"/>
  <c r="I83" i="4"/>
  <c r="J83" i="4"/>
  <c r="A84" i="4"/>
  <c r="B84" i="4"/>
  <c r="C84" i="4"/>
  <c r="F84" i="4"/>
  <c r="G84" i="4"/>
  <c r="H84" i="4"/>
  <c r="I84" i="4"/>
  <c r="J84" i="4"/>
  <c r="A85" i="4"/>
  <c r="B85" i="4"/>
  <c r="C85" i="4"/>
  <c r="F85" i="4"/>
  <c r="G85" i="4"/>
  <c r="H85" i="4"/>
  <c r="I85" i="4"/>
  <c r="J85" i="4"/>
  <c r="A86" i="4"/>
  <c r="B86" i="4"/>
  <c r="C86" i="4"/>
  <c r="F86" i="4"/>
  <c r="G86" i="4"/>
  <c r="H86" i="4"/>
  <c r="I86" i="4"/>
  <c r="J86" i="4"/>
  <c r="A87" i="4"/>
  <c r="B87" i="4"/>
  <c r="C87" i="4"/>
  <c r="D87" i="4"/>
  <c r="L87" i="4" s="1"/>
  <c r="F87" i="4"/>
  <c r="G87" i="4"/>
  <c r="H87" i="4"/>
  <c r="I87" i="4"/>
  <c r="J87" i="4"/>
  <c r="A88" i="4"/>
  <c r="B88" i="4"/>
  <c r="C88" i="4"/>
  <c r="D88" i="4"/>
  <c r="L88" i="4" s="1"/>
  <c r="F88" i="4"/>
  <c r="G88" i="4"/>
  <c r="H88" i="4"/>
  <c r="I88" i="4"/>
  <c r="J88" i="4"/>
  <c r="A89" i="4"/>
  <c r="B89" i="4"/>
  <c r="C89" i="4"/>
  <c r="D89" i="4"/>
  <c r="F89" i="4"/>
  <c r="G89" i="4"/>
  <c r="H89" i="4"/>
  <c r="I89" i="4"/>
  <c r="J89" i="4"/>
  <c r="L89" i="4"/>
  <c r="A90" i="4"/>
  <c r="B90" i="4"/>
  <c r="C90" i="4"/>
  <c r="D90" i="4"/>
  <c r="F90" i="4"/>
  <c r="G90" i="4"/>
  <c r="H90" i="4"/>
  <c r="I90" i="4"/>
  <c r="J90" i="4"/>
  <c r="L90" i="4"/>
  <c r="A72" i="4"/>
  <c r="B72" i="4"/>
  <c r="C72" i="4"/>
  <c r="F72" i="4"/>
  <c r="G72" i="4"/>
  <c r="H72" i="4"/>
  <c r="I72" i="4"/>
  <c r="J72" i="4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A75" i="4"/>
  <c r="B75" i="4"/>
  <c r="C75" i="4"/>
  <c r="F75" i="4"/>
  <c r="G75" i="4"/>
  <c r="H75" i="4"/>
  <c r="I75" i="4"/>
  <c r="J75" i="4"/>
  <c r="A76" i="4"/>
  <c r="B76" i="4"/>
  <c r="C76" i="4"/>
  <c r="F76" i="4"/>
  <c r="G76" i="4"/>
  <c r="H76" i="4"/>
  <c r="I76" i="4"/>
  <c r="J76" i="4"/>
  <c r="A77" i="4"/>
  <c r="B77" i="4"/>
  <c r="C77" i="4"/>
  <c r="F77" i="4"/>
  <c r="G77" i="4"/>
  <c r="H77" i="4"/>
  <c r="I77" i="4"/>
  <c r="J77" i="4"/>
  <c r="M77" i="4" s="1"/>
  <c r="A78" i="4"/>
  <c r="B78" i="4"/>
  <c r="C78" i="4"/>
  <c r="F78" i="4"/>
  <c r="G78" i="4"/>
  <c r="H78" i="4"/>
  <c r="I78" i="4"/>
  <c r="J78" i="4"/>
  <c r="A79" i="4"/>
  <c r="B79" i="4"/>
  <c r="C79" i="4"/>
  <c r="F79" i="4"/>
  <c r="G79" i="4"/>
  <c r="H79" i="4"/>
  <c r="I79" i="4"/>
  <c r="J79" i="4"/>
  <c r="A71" i="4"/>
  <c r="B71" i="4"/>
  <c r="C71" i="4"/>
  <c r="F71" i="4"/>
  <c r="G71" i="4"/>
  <c r="H71" i="4"/>
  <c r="I71" i="4"/>
  <c r="J71" i="4"/>
  <c r="K32" i="1"/>
  <c r="K56" i="1"/>
  <c r="K59" i="1"/>
  <c r="K61" i="1"/>
  <c r="K27" i="1"/>
  <c r="K64" i="1"/>
  <c r="K67" i="1"/>
  <c r="K69" i="1"/>
  <c r="K6" i="1"/>
  <c r="K70" i="1"/>
  <c r="K72" i="1"/>
  <c r="K78" i="1"/>
  <c r="K11" i="1"/>
  <c r="K17" i="1"/>
  <c r="K18" i="1"/>
  <c r="K19" i="1"/>
  <c r="K74" i="1"/>
  <c r="K86" i="1"/>
  <c r="K66" i="1"/>
  <c r="K80" i="1"/>
  <c r="K20" i="1"/>
  <c r="K21" i="1"/>
  <c r="K3" i="1"/>
  <c r="K22" i="1"/>
  <c r="K25" i="1"/>
  <c r="K26" i="1"/>
  <c r="K28" i="1"/>
  <c r="K12" i="1"/>
  <c r="K33" i="1"/>
  <c r="K8" i="1"/>
  <c r="K4" i="1"/>
  <c r="K35" i="1"/>
  <c r="K36" i="1"/>
  <c r="K37" i="1"/>
  <c r="K38" i="1"/>
  <c r="K39" i="1"/>
  <c r="K40" i="1"/>
  <c r="K41" i="1"/>
  <c r="K43" i="1"/>
  <c r="K75" i="1"/>
  <c r="K7" i="1"/>
  <c r="K5" i="1"/>
  <c r="K34" i="1"/>
  <c r="K47" i="1"/>
  <c r="K45" i="1"/>
  <c r="K44" i="1"/>
  <c r="K13" i="1"/>
  <c r="K46" i="1"/>
  <c r="K29" i="1"/>
  <c r="K48" i="1"/>
  <c r="K49" i="1"/>
  <c r="K50" i="1"/>
  <c r="K14" i="1"/>
  <c r="K9" i="1"/>
  <c r="K51" i="1"/>
  <c r="K52" i="1"/>
  <c r="K53" i="1"/>
  <c r="K54" i="1"/>
  <c r="K57" i="1"/>
  <c r="K30" i="1"/>
  <c r="K42" i="1"/>
  <c r="K55" i="1"/>
  <c r="K58" i="1"/>
  <c r="K60" i="1"/>
  <c r="K62" i="1"/>
  <c r="K10" i="1"/>
  <c r="K63" i="1"/>
  <c r="K65" i="1"/>
  <c r="K15" i="1"/>
  <c r="K68" i="1"/>
  <c r="K31" i="1"/>
  <c r="K71" i="1"/>
  <c r="K73" i="1"/>
  <c r="K77" i="1"/>
  <c r="K79" i="1"/>
  <c r="K76" i="1"/>
  <c r="K23" i="1"/>
  <c r="K81" i="1"/>
  <c r="K16" i="1"/>
  <c r="K82" i="1"/>
  <c r="K83" i="1"/>
  <c r="K84" i="1"/>
  <c r="K85" i="1"/>
  <c r="K24" i="1"/>
  <c r="K2" i="1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M69" i="4" s="1"/>
  <c r="F70" i="4"/>
  <c r="G70" i="4"/>
  <c r="H70" i="4"/>
  <c r="I70" i="4"/>
  <c r="J70" i="4"/>
  <c r="J2" i="4"/>
  <c r="I2" i="4"/>
  <c r="H2" i="4"/>
  <c r="F2" i="4"/>
  <c r="M6" i="1"/>
  <c r="M7" i="1"/>
  <c r="M8" i="1"/>
  <c r="M5" i="1"/>
  <c r="M9" i="1"/>
  <c r="M10" i="1"/>
  <c r="M11" i="1"/>
  <c r="M17" i="1"/>
  <c r="M18" i="1"/>
  <c r="M19" i="1"/>
  <c r="M20" i="1"/>
  <c r="M21" i="1"/>
  <c r="M3" i="1"/>
  <c r="M22" i="1"/>
  <c r="M23" i="1"/>
  <c r="M24" i="1"/>
  <c r="M25" i="1"/>
  <c r="M26" i="1"/>
  <c r="M28" i="1"/>
  <c r="M32" i="1"/>
  <c r="M12" i="1"/>
  <c r="M33" i="1"/>
  <c r="M4" i="1"/>
  <c r="M34" i="1"/>
  <c r="M35" i="1"/>
  <c r="M36" i="1"/>
  <c r="M37" i="1"/>
  <c r="M38" i="1"/>
  <c r="M39" i="1"/>
  <c r="M40" i="1"/>
  <c r="M41" i="1"/>
  <c r="M42" i="1"/>
  <c r="M43" i="1"/>
  <c r="M44" i="1"/>
  <c r="M45" i="1"/>
  <c r="M13" i="1"/>
  <c r="M46" i="1"/>
  <c r="M47" i="1"/>
  <c r="M29" i="1"/>
  <c r="M48" i="1"/>
  <c r="M49" i="1"/>
  <c r="M50" i="1"/>
  <c r="M14" i="1"/>
  <c r="M51" i="1"/>
  <c r="M52" i="1"/>
  <c r="M53" i="1"/>
  <c r="M54" i="1"/>
  <c r="M30" i="1"/>
  <c r="M55" i="1"/>
  <c r="M56" i="1"/>
  <c r="M57" i="1"/>
  <c r="M58" i="1"/>
  <c r="M59" i="1"/>
  <c r="M60" i="1"/>
  <c r="M61" i="1"/>
  <c r="M62" i="1"/>
  <c r="M27" i="1"/>
  <c r="M63" i="1"/>
  <c r="M64" i="1"/>
  <c r="M65" i="1"/>
  <c r="M66" i="1"/>
  <c r="M15" i="1"/>
  <c r="M67" i="1"/>
  <c r="M68" i="1"/>
  <c r="M69" i="1"/>
  <c r="M31" i="1"/>
  <c r="M70" i="1"/>
  <c r="M71" i="1"/>
  <c r="M72" i="1"/>
  <c r="M73" i="1"/>
  <c r="M75" i="1"/>
  <c r="M77" i="1"/>
  <c r="M78" i="1"/>
  <c r="M79" i="1"/>
  <c r="M80" i="1"/>
  <c r="M76" i="1"/>
  <c r="M81" i="1"/>
  <c r="M16" i="1"/>
  <c r="M82" i="1"/>
  <c r="M83" i="1"/>
  <c r="M84" i="1"/>
  <c r="M85" i="1"/>
  <c r="M74" i="1"/>
  <c r="M86" i="1"/>
  <c r="M2" i="1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G73" i="1"/>
  <c r="G75" i="1"/>
  <c r="G77" i="1"/>
  <c r="G78" i="1"/>
  <c r="G79" i="1"/>
  <c r="G80" i="1"/>
  <c r="G76" i="1"/>
  <c r="G81" i="1"/>
  <c r="G16" i="1"/>
  <c r="G82" i="1"/>
  <c r="G83" i="1"/>
  <c r="G84" i="1"/>
  <c r="G85" i="1"/>
  <c r="G74" i="1"/>
  <c r="G86" i="1"/>
  <c r="G2" i="1"/>
  <c r="M51" i="4" l="1"/>
  <c r="M35" i="4"/>
  <c r="M19" i="4"/>
  <c r="M3" i="4"/>
  <c r="M85" i="4"/>
  <c r="M81" i="4"/>
  <c r="M57" i="4"/>
  <c r="M73" i="4"/>
  <c r="M37" i="4"/>
  <c r="M21" i="4"/>
  <c r="M8" i="4"/>
  <c r="M83" i="4"/>
  <c r="M25" i="4"/>
  <c r="M9" i="4"/>
  <c r="M75" i="4"/>
  <c r="M44" i="4"/>
  <c r="M28" i="4"/>
  <c r="M53" i="4"/>
  <c r="M24" i="4"/>
  <c r="M68" i="4"/>
  <c r="M52" i="4"/>
  <c r="M36" i="4"/>
  <c r="M20" i="4"/>
  <c r="M4" i="4"/>
  <c r="M70" i="4"/>
  <c r="M54" i="4"/>
  <c r="M38" i="4"/>
  <c r="M22" i="4"/>
  <c r="M79" i="4"/>
  <c r="M60" i="4"/>
  <c r="M12" i="4"/>
  <c r="M5" i="4"/>
  <c r="M86" i="4"/>
  <c r="M72" i="4"/>
  <c r="M67" i="4"/>
  <c r="M41" i="4"/>
  <c r="M56" i="4"/>
  <c r="M71" i="4"/>
  <c r="M2" i="4"/>
  <c r="M40" i="4"/>
  <c r="M47" i="4"/>
  <c r="M31" i="4"/>
  <c r="M15" i="4"/>
  <c r="M34" i="4"/>
  <c r="M18" i="4"/>
  <c r="M59" i="4"/>
  <c r="M43" i="4"/>
  <c r="M14" i="4"/>
  <c r="M63" i="4"/>
  <c r="M66" i="4"/>
  <c r="M50" i="4"/>
  <c r="M65" i="4"/>
  <c r="M49" i="4"/>
  <c r="M17" i="4"/>
  <c r="M78" i="4"/>
  <c r="M74" i="4"/>
  <c r="M55" i="4"/>
  <c r="M39" i="4"/>
  <c r="M23" i="4"/>
  <c r="M7" i="4"/>
  <c r="M58" i="4"/>
  <c r="M42" i="4"/>
  <c r="M26" i="4"/>
  <c r="M10" i="4"/>
  <c r="M61" i="4"/>
  <c r="M45" i="4"/>
  <c r="M29" i="4"/>
  <c r="M13" i="4"/>
  <c r="M27" i="4"/>
  <c r="M11" i="4"/>
  <c r="M80" i="4"/>
  <c r="M62" i="4"/>
  <c r="M46" i="4"/>
  <c r="M30" i="4"/>
  <c r="M33" i="4"/>
  <c r="M76" i="4"/>
  <c r="M64" i="4"/>
  <c r="M48" i="4"/>
  <c r="M32" i="4"/>
  <c r="M16" i="4"/>
  <c r="O87" i="4"/>
  <c r="O89" i="4"/>
  <c r="M6" i="4"/>
  <c r="D77" i="4"/>
  <c r="L77" i="4" s="1"/>
  <c r="O77" i="4" s="1"/>
  <c r="O90" i="4"/>
  <c r="D73" i="4"/>
  <c r="L73" i="4" s="1"/>
  <c r="D72" i="4"/>
  <c r="L72" i="4" s="1"/>
  <c r="O72" i="4" s="1"/>
  <c r="D86" i="4"/>
  <c r="L86" i="4" s="1"/>
  <c r="O86" i="4" s="1"/>
  <c r="D85" i="4"/>
  <c r="L85" i="4" s="1"/>
  <c r="O85" i="4" s="1"/>
  <c r="O88" i="4"/>
  <c r="D84" i="4"/>
  <c r="L84" i="4" s="1"/>
  <c r="O84" i="4" s="1"/>
  <c r="D74" i="4"/>
  <c r="L74" i="4" s="1"/>
  <c r="D78" i="4"/>
  <c r="L78" i="4" s="1"/>
  <c r="D76" i="4"/>
  <c r="L76" i="4" s="1"/>
  <c r="D81" i="4"/>
  <c r="L81" i="4" s="1"/>
  <c r="D80" i="4"/>
  <c r="L80" i="4" s="1"/>
  <c r="D83" i="4"/>
  <c r="L83" i="4" s="1"/>
  <c r="D79" i="4"/>
  <c r="L79" i="4" s="1"/>
  <c r="D82" i="4"/>
  <c r="L82" i="4" s="1"/>
  <c r="D75" i="4"/>
  <c r="L75" i="4" s="1"/>
  <c r="D71" i="4"/>
  <c r="L71" i="4" s="1"/>
  <c r="D62" i="4"/>
  <c r="L62" i="4" s="1"/>
  <c r="D48" i="4"/>
  <c r="L48" i="4" s="1"/>
  <c r="D18" i="4"/>
  <c r="L18" i="4" s="1"/>
  <c r="D23" i="4"/>
  <c r="D5" i="4"/>
  <c r="L5" i="4" s="1"/>
  <c r="D30" i="4"/>
  <c r="L30" i="4" s="1"/>
  <c r="D44" i="4"/>
  <c r="D17" i="4"/>
  <c r="D7" i="4"/>
  <c r="L7" i="4" s="1"/>
  <c r="D29" i="4"/>
  <c r="L29" i="4" s="1"/>
  <c r="D26" i="4"/>
  <c r="L26" i="4" s="1"/>
  <c r="D59" i="4"/>
  <c r="D39" i="4"/>
  <c r="D57" i="4"/>
  <c r="L57" i="4" s="1"/>
  <c r="D50" i="4"/>
  <c r="D12" i="4"/>
  <c r="D9" i="4"/>
  <c r="D11" i="4"/>
  <c r="L11" i="4" s="1"/>
  <c r="D43" i="4"/>
  <c r="L43" i="4" s="1"/>
  <c r="D38" i="4"/>
  <c r="L38" i="4" s="1"/>
  <c r="D4" i="4"/>
  <c r="L4" i="4" s="1"/>
  <c r="D3" i="4"/>
  <c r="D56" i="4"/>
  <c r="D67" i="4"/>
  <c r="D51" i="4"/>
  <c r="L51" i="4" s="1"/>
  <c r="D19" i="4"/>
  <c r="D45" i="4"/>
  <c r="L45" i="4" s="1"/>
  <c r="D36" i="4"/>
  <c r="D16" i="4"/>
  <c r="L16" i="4" s="1"/>
  <c r="D33" i="4"/>
  <c r="D54" i="4"/>
  <c r="D63" i="4"/>
  <c r="D64" i="4"/>
  <c r="D28" i="4"/>
  <c r="L28" i="4" s="1"/>
  <c r="D55" i="4"/>
  <c r="L55" i="4" s="1"/>
  <c r="D21" i="4"/>
  <c r="L21" i="4" s="1"/>
  <c r="D15" i="4"/>
  <c r="L15" i="4" s="1"/>
  <c r="D8" i="4"/>
  <c r="D42" i="4"/>
  <c r="L42" i="4" s="1"/>
  <c r="D46" i="4"/>
  <c r="D35" i="4"/>
  <c r="L35" i="4" s="1"/>
  <c r="D49" i="4"/>
  <c r="D69" i="4"/>
  <c r="D25" i="4"/>
  <c r="L25" i="4" s="1"/>
  <c r="D47" i="4"/>
  <c r="D6" i="4"/>
  <c r="L6" i="4" s="1"/>
  <c r="D31" i="4"/>
  <c r="D68" i="4"/>
  <c r="L68" i="4" s="1"/>
  <c r="D22" i="4"/>
  <c r="L22" i="4" s="1"/>
  <c r="D34" i="4"/>
  <c r="L34" i="4" s="1"/>
  <c r="D32" i="4"/>
  <c r="L32" i="4" s="1"/>
  <c r="D10" i="4"/>
  <c r="L10" i="4" s="1"/>
  <c r="D40" i="4"/>
  <c r="L40" i="4" s="1"/>
  <c r="D61" i="4"/>
  <c r="D70" i="4"/>
  <c r="L70" i="4" s="1"/>
  <c r="D60" i="4"/>
  <c r="L60" i="4" s="1"/>
  <c r="D37" i="4"/>
  <c r="L37" i="4" s="1"/>
  <c r="D53" i="4"/>
  <c r="L53" i="4" s="1"/>
  <c r="D14" i="4"/>
  <c r="D58" i="4"/>
  <c r="D13" i="4"/>
  <c r="L13" i="4" s="1"/>
  <c r="D20" i="4"/>
  <c r="L20" i="4" s="1"/>
  <c r="D24" i="4"/>
  <c r="D66" i="4"/>
  <c r="D41" i="4"/>
  <c r="L41" i="4" s="1"/>
  <c r="D52" i="4"/>
  <c r="L52" i="4" s="1"/>
  <c r="D65" i="4"/>
  <c r="D27" i="4"/>
  <c r="D2" i="4"/>
  <c r="L2" i="4" s="1"/>
  <c r="O76" i="4" l="1"/>
  <c r="O71" i="4"/>
  <c r="O75" i="4"/>
  <c r="O79" i="4"/>
  <c r="O73" i="4"/>
  <c r="O83" i="4"/>
  <c r="O78" i="4"/>
  <c r="O74" i="4"/>
  <c r="O80" i="4"/>
  <c r="O82" i="4"/>
  <c r="O81" i="4"/>
  <c r="O62" i="4"/>
  <c r="L63" i="4"/>
  <c r="O63" i="4" s="1"/>
  <c r="L47" i="4"/>
  <c r="O47" i="4" s="1"/>
  <c r="L54" i="4"/>
  <c r="O54" i="4" s="1"/>
  <c r="L17" i="4"/>
  <c r="O17" i="4" s="1"/>
  <c r="L66" i="4"/>
  <c r="O66" i="4" s="1"/>
  <c r="L56" i="4"/>
  <c r="O56" i="4" s="1"/>
  <c r="L27" i="4"/>
  <c r="O27" i="4" s="1"/>
  <c r="L49" i="4"/>
  <c r="O49" i="4" s="1"/>
  <c r="L23" i="4"/>
  <c r="O23" i="4" s="1"/>
  <c r="L24" i="4"/>
  <c r="O24" i="4" s="1"/>
  <c r="L67" i="4"/>
  <c r="O67" i="4" s="1"/>
  <c r="L14" i="4"/>
  <c r="O14" i="4" s="1"/>
  <c r="L3" i="4"/>
  <c r="O3" i="4" s="1"/>
  <c r="L12" i="4"/>
  <c r="O12" i="4" s="1"/>
  <c r="L65" i="4"/>
  <c r="O65" i="4" s="1"/>
  <c r="L33" i="4"/>
  <c r="O33" i="4" s="1"/>
  <c r="L58" i="4"/>
  <c r="O58" i="4" s="1"/>
  <c r="L31" i="4"/>
  <c r="O31" i="4" s="1"/>
  <c r="L64" i="4"/>
  <c r="O64" i="4" s="1"/>
  <c r="L44" i="4"/>
  <c r="O44" i="4" s="1"/>
  <c r="L69" i="4"/>
  <c r="O69" i="4" s="1"/>
  <c r="L61" i="4"/>
  <c r="O61" i="4" s="1"/>
  <c r="L39" i="4"/>
  <c r="O39" i="4" s="1"/>
  <c r="L36" i="4"/>
  <c r="O36" i="4" s="1"/>
  <c r="L9" i="4"/>
  <c r="O9" i="4" s="1"/>
  <c r="O70" i="4"/>
  <c r="L50" i="4"/>
  <c r="O50" i="4" s="1"/>
  <c r="L46" i="4"/>
  <c r="O46" i="4" s="1"/>
  <c r="L59" i="4"/>
  <c r="O59" i="4" s="1"/>
  <c r="L8" i="4"/>
  <c r="O8" i="4" s="1"/>
  <c r="L19" i="4"/>
  <c r="O19" i="4" s="1"/>
  <c r="O7" i="4"/>
  <c r="O55" i="4"/>
  <c r="O35" i="4"/>
  <c r="O26" i="4"/>
  <c r="O51" i="4"/>
  <c r="O10" i="4"/>
  <c r="O18" i="4"/>
  <c r="O4" i="4"/>
  <c r="O5" i="4"/>
  <c r="O42" i="4"/>
  <c r="O34" i="4"/>
  <c r="O29" i="4"/>
  <c r="O30" i="4"/>
  <c r="O40" i="4"/>
  <c r="O15" i="4"/>
  <c r="O43" i="4"/>
  <c r="O11" i="4"/>
  <c r="O32" i="4"/>
  <c r="O16" i="4"/>
  <c r="O48" i="4"/>
  <c r="O13" i="4"/>
  <c r="O68" i="4"/>
  <c r="O52" i="4"/>
  <c r="O20" i="4"/>
  <c r="O25" i="4"/>
  <c r="O21" i="4"/>
  <c r="O28" i="4"/>
  <c r="O60" i="4"/>
  <c r="O53" i="4"/>
  <c r="O37" i="4"/>
  <c r="O38" i="4"/>
  <c r="O2" i="4"/>
  <c r="O57" i="4"/>
  <c r="O22" i="4"/>
  <c r="O41" i="4"/>
  <c r="O45" i="4"/>
  <c r="O6" i="4"/>
</calcChain>
</file>

<file path=xl/sharedStrings.xml><?xml version="1.0" encoding="utf-8"?>
<sst xmlns="http://schemas.openxmlformats.org/spreadsheetml/2006/main" count="710" uniqueCount="245">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</sst>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M86"/>
  <sheetViews>
    <sheetView workbookViewId="0">
      <pane ySplit="1" topLeftCell="A58" activePane="bottomLeft" state="frozen"/>
      <selection pane="bottomLeft" activeCell="D70" sqref="D70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8" customWidth="1"/>
    <col min="11" max="11" width="5" customWidth="1"/>
    <col min="12" max="12" width="5.08984375" style="2" customWidth="1"/>
    <col min="13" max="13" width="8.26953125" style="3" customWidth="1"/>
  </cols>
  <sheetData>
    <row r="1" spans="1:13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243</v>
      </c>
      <c r="K1" s="6" t="s">
        <v>244</v>
      </c>
      <c r="L1" s="6" t="s">
        <v>18</v>
      </c>
      <c r="M1" s="8" t="s">
        <v>38</v>
      </c>
    </row>
    <row r="2" spans="1:13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t="shared" ref="G2:G33" ca="1" si="0">ROUND(RAND()*60+40,0)</f>
        <v>80</v>
      </c>
      <c r="H2">
        <f t="shared" ref="H2:H33" ca="1" si="1">ROUND(RAND()*40+90,0)</f>
        <v>101</v>
      </c>
      <c r="I2" s="1" t="s">
        <v>241</v>
      </c>
      <c r="J2" s="4"/>
      <c r="K2" s="3" t="str">
        <f t="shared" ref="K2:K33" si="2">IF(J2&lt;&gt;"",DATEDIF(E2,J2,"d"),"")</f>
        <v/>
      </c>
      <c r="L2" s="2">
        <v>1</v>
      </c>
      <c r="M2" s="3">
        <f t="shared" ref="M2:M33" si="3">WEEKNUM(E2)</f>
        <v>1</v>
      </c>
    </row>
    <row r="3" spans="1:13" x14ac:dyDescent="0.35">
      <c r="A3" t="s">
        <v>100</v>
      </c>
      <c r="B3" s="5" t="s">
        <v>101</v>
      </c>
      <c r="C3" t="s">
        <v>228</v>
      </c>
      <c r="D3" t="s">
        <v>232</v>
      </c>
      <c r="E3" s="4">
        <v>45658</v>
      </c>
      <c r="F3" t="s">
        <v>2</v>
      </c>
      <c r="G3">
        <f t="shared" ca="1" si="0"/>
        <v>91</v>
      </c>
      <c r="H3">
        <f t="shared" ca="1" si="1"/>
        <v>102</v>
      </c>
      <c r="I3" s="1" t="s">
        <v>238</v>
      </c>
      <c r="J3" s="4"/>
      <c r="K3" s="3" t="str">
        <f t="shared" si="2"/>
        <v/>
      </c>
      <c r="L3" s="2">
        <v>2</v>
      </c>
      <c r="M3" s="3">
        <f t="shared" si="3"/>
        <v>1</v>
      </c>
    </row>
    <row r="4" spans="1:13" x14ac:dyDescent="0.35">
      <c r="A4" t="s">
        <v>114</v>
      </c>
      <c r="B4" s="5" t="s">
        <v>115</v>
      </c>
      <c r="C4" t="s">
        <v>227</v>
      </c>
      <c r="D4" t="s">
        <v>232</v>
      </c>
      <c r="E4" s="4">
        <v>45658</v>
      </c>
      <c r="F4" t="s">
        <v>2</v>
      </c>
      <c r="G4">
        <f t="shared" ca="1" si="0"/>
        <v>55</v>
      </c>
      <c r="H4">
        <f t="shared" ca="1" si="1"/>
        <v>100</v>
      </c>
      <c r="I4" s="1" t="s">
        <v>239</v>
      </c>
      <c r="J4" s="4">
        <v>45740</v>
      </c>
      <c r="K4" s="3">
        <f t="shared" si="2"/>
        <v>82</v>
      </c>
      <c r="M4" s="3">
        <f t="shared" si="3"/>
        <v>1</v>
      </c>
    </row>
    <row r="5" spans="1:13" x14ac:dyDescent="0.35">
      <c r="A5" t="s">
        <v>53</v>
      </c>
      <c r="B5" s="5" t="s">
        <v>44</v>
      </c>
      <c r="C5" t="s">
        <v>228</v>
      </c>
      <c r="D5" t="s">
        <v>233</v>
      </c>
      <c r="E5" s="4">
        <v>45658</v>
      </c>
      <c r="F5" t="s">
        <v>4</v>
      </c>
      <c r="G5">
        <f t="shared" ca="1" si="0"/>
        <v>52</v>
      </c>
      <c r="H5">
        <f t="shared" ca="1" si="1"/>
        <v>91</v>
      </c>
      <c r="I5" s="1" t="s">
        <v>240</v>
      </c>
      <c r="J5" s="4">
        <v>45751</v>
      </c>
      <c r="K5" s="3">
        <f t="shared" si="2"/>
        <v>93</v>
      </c>
      <c r="M5" s="3">
        <f t="shared" si="3"/>
        <v>1</v>
      </c>
    </row>
    <row r="6" spans="1:13" x14ac:dyDescent="0.35">
      <c r="A6" t="s">
        <v>51</v>
      </c>
      <c r="B6" s="5" t="s">
        <v>41</v>
      </c>
      <c r="C6" t="s">
        <v>228</v>
      </c>
      <c r="D6" t="s">
        <v>233</v>
      </c>
      <c r="E6" s="4">
        <v>45659</v>
      </c>
      <c r="F6" t="s">
        <v>16</v>
      </c>
      <c r="G6">
        <f t="shared" ca="1" si="0"/>
        <v>86</v>
      </c>
      <c r="H6">
        <f t="shared" ca="1" si="1"/>
        <v>112</v>
      </c>
      <c r="I6" s="1" t="s">
        <v>237</v>
      </c>
      <c r="J6" s="4"/>
      <c r="K6" s="3" t="str">
        <f t="shared" si="2"/>
        <v/>
      </c>
      <c r="L6" s="2">
        <v>3</v>
      </c>
      <c r="M6" s="3">
        <f t="shared" si="3"/>
        <v>1</v>
      </c>
    </row>
    <row r="7" spans="1:13" x14ac:dyDescent="0.35">
      <c r="A7" t="s">
        <v>53</v>
      </c>
      <c r="B7" s="5" t="s">
        <v>42</v>
      </c>
      <c r="C7" t="s">
        <v>229</v>
      </c>
      <c r="D7" t="s">
        <v>233</v>
      </c>
      <c r="E7" s="4">
        <v>45660</v>
      </c>
      <c r="F7" t="s">
        <v>4</v>
      </c>
      <c r="G7">
        <f t="shared" ca="1" si="0"/>
        <v>89</v>
      </c>
      <c r="H7">
        <f t="shared" ca="1" si="1"/>
        <v>102</v>
      </c>
      <c r="I7" s="1" t="s">
        <v>237</v>
      </c>
      <c r="K7" s="3" t="str">
        <f t="shared" si="2"/>
        <v/>
      </c>
      <c r="M7" s="3">
        <f t="shared" si="3"/>
        <v>1</v>
      </c>
    </row>
    <row r="8" spans="1:13" x14ac:dyDescent="0.35">
      <c r="A8" t="s">
        <v>52</v>
      </c>
      <c r="B8" s="5" t="s">
        <v>43</v>
      </c>
      <c r="C8" t="s">
        <v>227</v>
      </c>
      <c r="D8" t="s">
        <v>234</v>
      </c>
      <c r="E8" s="4">
        <v>45661</v>
      </c>
      <c r="F8" t="s">
        <v>16</v>
      </c>
      <c r="G8">
        <f t="shared" ca="1" si="0"/>
        <v>55</v>
      </c>
      <c r="H8">
        <f t="shared" ca="1" si="1"/>
        <v>94</v>
      </c>
      <c r="I8" s="1" t="s">
        <v>238</v>
      </c>
      <c r="J8" s="4">
        <v>45667</v>
      </c>
      <c r="K8" s="3">
        <f t="shared" si="2"/>
        <v>6</v>
      </c>
      <c r="L8" s="2">
        <v>1</v>
      </c>
      <c r="M8" s="3">
        <f t="shared" si="3"/>
        <v>1</v>
      </c>
    </row>
    <row r="9" spans="1:13" x14ac:dyDescent="0.35">
      <c r="A9" t="s">
        <v>54</v>
      </c>
      <c r="B9" s="5" t="s">
        <v>45</v>
      </c>
      <c r="C9" t="s">
        <v>228</v>
      </c>
      <c r="D9" t="s">
        <v>236</v>
      </c>
      <c r="E9" s="4">
        <v>45663</v>
      </c>
      <c r="F9" t="s">
        <v>30</v>
      </c>
      <c r="G9">
        <f t="shared" ca="1" si="0"/>
        <v>67</v>
      </c>
      <c r="H9">
        <f t="shared" ca="1" si="1"/>
        <v>96</v>
      </c>
      <c r="I9" s="1" t="s">
        <v>239</v>
      </c>
      <c r="J9" s="4">
        <v>45674</v>
      </c>
      <c r="K9" s="3">
        <f t="shared" si="2"/>
        <v>11</v>
      </c>
      <c r="L9" s="2">
        <v>4</v>
      </c>
      <c r="M9" s="3">
        <f t="shared" si="3"/>
        <v>2</v>
      </c>
    </row>
    <row r="10" spans="1:13" x14ac:dyDescent="0.35">
      <c r="A10" t="s">
        <v>55</v>
      </c>
      <c r="B10" s="5" t="s">
        <v>46</v>
      </c>
      <c r="C10" t="s">
        <v>227</v>
      </c>
      <c r="D10" t="s">
        <v>232</v>
      </c>
      <c r="E10" s="4">
        <v>45664</v>
      </c>
      <c r="F10" t="s">
        <v>2</v>
      </c>
      <c r="G10">
        <f t="shared" ca="1" si="0"/>
        <v>53</v>
      </c>
      <c r="H10">
        <f t="shared" ca="1" si="1"/>
        <v>92</v>
      </c>
      <c r="I10" s="1" t="s">
        <v>238</v>
      </c>
      <c r="K10" s="3" t="str">
        <f t="shared" si="2"/>
        <v/>
      </c>
      <c r="M10" s="3">
        <f t="shared" si="3"/>
        <v>2</v>
      </c>
    </row>
    <row r="11" spans="1:13" x14ac:dyDescent="0.35">
      <c r="A11" t="s">
        <v>84</v>
      </c>
      <c r="B11" s="5" t="s">
        <v>85</v>
      </c>
      <c r="C11" t="s">
        <v>228</v>
      </c>
      <c r="D11" t="s">
        <v>232</v>
      </c>
      <c r="E11" s="4">
        <v>45665</v>
      </c>
      <c r="F11" t="s">
        <v>179</v>
      </c>
      <c r="G11">
        <f t="shared" ca="1" si="0"/>
        <v>83</v>
      </c>
      <c r="H11">
        <f t="shared" ca="1" si="1"/>
        <v>119</v>
      </c>
      <c r="I11" s="1" t="s">
        <v>239</v>
      </c>
      <c r="J11" s="4">
        <v>45782</v>
      </c>
      <c r="K11" s="3">
        <f t="shared" si="2"/>
        <v>117</v>
      </c>
      <c r="M11" s="3">
        <f t="shared" si="3"/>
        <v>2</v>
      </c>
    </row>
    <row r="12" spans="1:13" x14ac:dyDescent="0.35">
      <c r="A12" t="s">
        <v>110</v>
      </c>
      <c r="B12" s="5" t="s">
        <v>111</v>
      </c>
      <c r="C12" t="s">
        <v>228</v>
      </c>
      <c r="D12" t="s">
        <v>233</v>
      </c>
      <c r="E12" s="4">
        <v>45665</v>
      </c>
      <c r="F12" t="s">
        <v>30</v>
      </c>
      <c r="G12">
        <f t="shared" ca="1" si="0"/>
        <v>87</v>
      </c>
      <c r="H12">
        <f t="shared" ca="1" si="1"/>
        <v>125</v>
      </c>
      <c r="I12" s="1" t="s">
        <v>239</v>
      </c>
      <c r="K12" s="3" t="str">
        <f t="shared" si="2"/>
        <v/>
      </c>
      <c r="L12" s="2">
        <v>1</v>
      </c>
      <c r="M12" s="3">
        <f t="shared" si="3"/>
        <v>2</v>
      </c>
    </row>
    <row r="13" spans="1:13" x14ac:dyDescent="0.35">
      <c r="A13" t="s">
        <v>136</v>
      </c>
      <c r="B13" s="5" t="s">
        <v>137</v>
      </c>
      <c r="C13" t="s">
        <v>228</v>
      </c>
      <c r="D13" t="s">
        <v>233</v>
      </c>
      <c r="E13" s="4">
        <v>45665</v>
      </c>
      <c r="F13" t="s">
        <v>3</v>
      </c>
      <c r="G13">
        <f t="shared" ca="1" si="0"/>
        <v>63</v>
      </c>
      <c r="H13">
        <f t="shared" ca="1" si="1"/>
        <v>130</v>
      </c>
      <c r="I13" s="1" t="s">
        <v>238</v>
      </c>
      <c r="J13" s="4">
        <v>45667</v>
      </c>
      <c r="K13" s="3">
        <f t="shared" si="2"/>
        <v>2</v>
      </c>
      <c r="M13" s="3">
        <f t="shared" si="3"/>
        <v>2</v>
      </c>
    </row>
    <row r="14" spans="1:13" x14ac:dyDescent="0.35">
      <c r="A14" t="s">
        <v>149</v>
      </c>
      <c r="B14" s="5" t="s">
        <v>150</v>
      </c>
      <c r="C14" t="s">
        <v>229</v>
      </c>
      <c r="D14" t="s">
        <v>234</v>
      </c>
      <c r="E14" s="4">
        <v>45665</v>
      </c>
      <c r="F14" t="s">
        <v>4</v>
      </c>
      <c r="G14">
        <f t="shared" ca="1" si="0"/>
        <v>49</v>
      </c>
      <c r="H14">
        <f t="shared" ca="1" si="1"/>
        <v>119</v>
      </c>
      <c r="I14" s="1" t="s">
        <v>239</v>
      </c>
      <c r="J14" s="4">
        <v>45674</v>
      </c>
      <c r="K14" s="3">
        <f t="shared" si="2"/>
        <v>9</v>
      </c>
      <c r="M14" s="3">
        <f t="shared" si="3"/>
        <v>2</v>
      </c>
    </row>
    <row r="15" spans="1:13" x14ac:dyDescent="0.35">
      <c r="A15" t="s">
        <v>176</v>
      </c>
      <c r="B15" s="5" t="s">
        <v>172</v>
      </c>
      <c r="C15" t="s">
        <v>228</v>
      </c>
      <c r="D15" t="s">
        <v>232</v>
      </c>
      <c r="E15" s="4">
        <v>45665</v>
      </c>
      <c r="F15" t="s">
        <v>2</v>
      </c>
      <c r="G15">
        <f t="shared" ca="1" si="0"/>
        <v>56</v>
      </c>
      <c r="H15">
        <f t="shared" ca="1" si="1"/>
        <v>105</v>
      </c>
      <c r="I15" s="1" t="s">
        <v>238</v>
      </c>
      <c r="K15" s="3" t="str">
        <f t="shared" si="2"/>
        <v/>
      </c>
      <c r="M15" s="3">
        <f t="shared" si="3"/>
        <v>2</v>
      </c>
    </row>
    <row r="16" spans="1:13" x14ac:dyDescent="0.35">
      <c r="A16" t="s">
        <v>207</v>
      </c>
      <c r="B16" s="5" t="s">
        <v>208</v>
      </c>
      <c r="C16" t="s">
        <v>227</v>
      </c>
      <c r="D16" t="s">
        <v>232</v>
      </c>
      <c r="E16" s="4">
        <v>45665</v>
      </c>
      <c r="F16" t="s">
        <v>2</v>
      </c>
      <c r="G16">
        <f t="shared" ca="1" si="0"/>
        <v>72</v>
      </c>
      <c r="H16">
        <f t="shared" ca="1" si="1"/>
        <v>127</v>
      </c>
      <c r="I16" s="1" t="s">
        <v>240</v>
      </c>
      <c r="K16" s="3" t="str">
        <f t="shared" si="2"/>
        <v/>
      </c>
      <c r="M16" s="3">
        <f t="shared" si="3"/>
        <v>2</v>
      </c>
    </row>
    <row r="17" spans="1:13" x14ac:dyDescent="0.35">
      <c r="A17" t="s">
        <v>86</v>
      </c>
      <c r="B17" s="5" t="s">
        <v>87</v>
      </c>
      <c r="C17" t="s">
        <v>227</v>
      </c>
      <c r="D17" t="s">
        <v>236</v>
      </c>
      <c r="E17" s="4">
        <v>45666</v>
      </c>
      <c r="F17" t="s">
        <v>2</v>
      </c>
      <c r="G17">
        <f t="shared" ca="1" si="0"/>
        <v>50</v>
      </c>
      <c r="H17">
        <f t="shared" ca="1" si="1"/>
        <v>102</v>
      </c>
      <c r="I17" s="1" t="s">
        <v>238</v>
      </c>
      <c r="J17" s="4">
        <v>45740</v>
      </c>
      <c r="K17" s="3">
        <f t="shared" si="2"/>
        <v>74</v>
      </c>
      <c r="M17" s="3">
        <f t="shared" si="3"/>
        <v>2</v>
      </c>
    </row>
    <row r="18" spans="1:13" x14ac:dyDescent="0.35">
      <c r="A18" t="s">
        <v>88</v>
      </c>
      <c r="B18" s="5" t="s">
        <v>89</v>
      </c>
      <c r="C18" t="s">
        <v>227</v>
      </c>
      <c r="D18" t="s">
        <v>236</v>
      </c>
      <c r="E18" s="4">
        <v>45667</v>
      </c>
      <c r="F18" t="s">
        <v>2</v>
      </c>
      <c r="G18">
        <f t="shared" ca="1" si="0"/>
        <v>75</v>
      </c>
      <c r="H18">
        <f t="shared" ca="1" si="1"/>
        <v>101</v>
      </c>
      <c r="I18" s="1" t="s">
        <v>239</v>
      </c>
      <c r="K18" s="3" t="str">
        <f t="shared" si="2"/>
        <v/>
      </c>
      <c r="L18" s="2">
        <v>1</v>
      </c>
      <c r="M18" s="3">
        <f t="shared" si="3"/>
        <v>2</v>
      </c>
    </row>
    <row r="19" spans="1:13" x14ac:dyDescent="0.35">
      <c r="A19" t="s">
        <v>90</v>
      </c>
      <c r="B19" s="5" t="s">
        <v>91</v>
      </c>
      <c r="C19" t="s">
        <v>231</v>
      </c>
      <c r="D19" t="s">
        <v>232</v>
      </c>
      <c r="E19" s="4">
        <v>45668</v>
      </c>
      <c r="F19" t="s">
        <v>3</v>
      </c>
      <c r="G19">
        <f t="shared" ca="1" si="0"/>
        <v>64</v>
      </c>
      <c r="H19">
        <f t="shared" ca="1" si="1"/>
        <v>116</v>
      </c>
      <c r="I19" s="1" t="s">
        <v>238</v>
      </c>
      <c r="J19" s="4">
        <v>45669</v>
      </c>
      <c r="K19" s="3">
        <f t="shared" si="2"/>
        <v>1</v>
      </c>
      <c r="M19" s="3">
        <f t="shared" si="3"/>
        <v>2</v>
      </c>
    </row>
    <row r="20" spans="1:13" x14ac:dyDescent="0.35">
      <c r="A20" t="s">
        <v>96</v>
      </c>
      <c r="B20" s="5" t="s">
        <v>97</v>
      </c>
      <c r="C20" t="s">
        <v>227</v>
      </c>
      <c r="D20" t="s">
        <v>236</v>
      </c>
      <c r="E20" s="4">
        <v>45669</v>
      </c>
      <c r="F20" t="s">
        <v>2</v>
      </c>
      <c r="G20">
        <f t="shared" ca="1" si="0"/>
        <v>53</v>
      </c>
      <c r="H20">
        <f t="shared" ca="1" si="1"/>
        <v>130</v>
      </c>
      <c r="I20" s="1" t="s">
        <v>240</v>
      </c>
      <c r="J20" s="4">
        <v>45674</v>
      </c>
      <c r="K20" s="3">
        <f t="shared" si="2"/>
        <v>5</v>
      </c>
      <c r="M20" s="3">
        <f t="shared" si="3"/>
        <v>3</v>
      </c>
    </row>
    <row r="21" spans="1:13" x14ac:dyDescent="0.35">
      <c r="A21" t="s">
        <v>98</v>
      </c>
      <c r="B21" s="5" t="s">
        <v>99</v>
      </c>
      <c r="C21" t="s">
        <v>230</v>
      </c>
      <c r="D21" t="s">
        <v>233</v>
      </c>
      <c r="E21" s="4">
        <v>45670</v>
      </c>
      <c r="F21" t="s">
        <v>16</v>
      </c>
      <c r="G21">
        <f t="shared" ca="1" si="0"/>
        <v>79</v>
      </c>
      <c r="H21">
        <f t="shared" ca="1" si="1"/>
        <v>127</v>
      </c>
      <c r="I21" s="1" t="s">
        <v>240</v>
      </c>
      <c r="K21" s="3" t="str">
        <f t="shared" si="2"/>
        <v/>
      </c>
      <c r="M21" s="3">
        <f t="shared" si="3"/>
        <v>3</v>
      </c>
    </row>
    <row r="22" spans="1:13" x14ac:dyDescent="0.35">
      <c r="A22" t="s">
        <v>102</v>
      </c>
      <c r="B22" s="5" t="s">
        <v>103</v>
      </c>
      <c r="C22" t="s">
        <v>227</v>
      </c>
      <c r="D22" t="s">
        <v>232</v>
      </c>
      <c r="E22" s="4">
        <v>45672</v>
      </c>
      <c r="F22" t="s">
        <v>3</v>
      </c>
      <c r="G22">
        <f t="shared" ca="1" si="0"/>
        <v>82</v>
      </c>
      <c r="H22">
        <f t="shared" ca="1" si="1"/>
        <v>111</v>
      </c>
      <c r="I22" s="1" t="s">
        <v>237</v>
      </c>
      <c r="K22" s="3" t="str">
        <f t="shared" si="2"/>
        <v/>
      </c>
      <c r="L22" s="2">
        <v>3</v>
      </c>
      <c r="M22" s="3">
        <f t="shared" si="3"/>
        <v>3</v>
      </c>
    </row>
    <row r="23" spans="1:13" x14ac:dyDescent="0.35">
      <c r="A23" t="s">
        <v>56</v>
      </c>
      <c r="B23" s="5" t="s">
        <v>47</v>
      </c>
      <c r="C23" t="s">
        <v>227</v>
      </c>
      <c r="D23" t="s">
        <v>232</v>
      </c>
      <c r="E23" s="4">
        <v>45673</v>
      </c>
      <c r="F23" t="s">
        <v>4</v>
      </c>
      <c r="G23">
        <f t="shared" ca="1" si="0"/>
        <v>91</v>
      </c>
      <c r="H23">
        <f t="shared" ca="1" si="1"/>
        <v>113</v>
      </c>
      <c r="I23" s="1" t="s">
        <v>237</v>
      </c>
      <c r="K23" s="3" t="str">
        <f t="shared" si="2"/>
        <v/>
      </c>
      <c r="L23" s="2">
        <v>1</v>
      </c>
      <c r="M23" s="3">
        <f t="shared" si="3"/>
        <v>3</v>
      </c>
    </row>
    <row r="24" spans="1:13" x14ac:dyDescent="0.35">
      <c r="A24" t="s">
        <v>57</v>
      </c>
      <c r="B24" s="5" t="s">
        <v>48</v>
      </c>
      <c r="C24" t="s">
        <v>229</v>
      </c>
      <c r="D24" t="s">
        <v>233</v>
      </c>
      <c r="E24" s="4">
        <v>45674</v>
      </c>
      <c r="F24" t="s">
        <v>16</v>
      </c>
      <c r="G24">
        <f t="shared" ca="1" si="0"/>
        <v>86</v>
      </c>
      <c r="H24">
        <f t="shared" ca="1" si="1"/>
        <v>125</v>
      </c>
      <c r="I24" s="1" t="s">
        <v>240</v>
      </c>
      <c r="J24" s="4">
        <v>45677</v>
      </c>
      <c r="K24" s="3">
        <f t="shared" si="2"/>
        <v>3</v>
      </c>
      <c r="L24" s="2">
        <v>1</v>
      </c>
      <c r="M24" s="3">
        <f t="shared" si="3"/>
        <v>3</v>
      </c>
    </row>
    <row r="25" spans="1:13" x14ac:dyDescent="0.35">
      <c r="A25" t="s">
        <v>104</v>
      </c>
      <c r="B25" s="5" t="s">
        <v>105</v>
      </c>
      <c r="C25" t="s">
        <v>228</v>
      </c>
      <c r="D25" t="s">
        <v>233</v>
      </c>
      <c r="E25" s="4">
        <v>45675</v>
      </c>
      <c r="F25" t="s">
        <v>4</v>
      </c>
      <c r="G25">
        <f t="shared" ca="1" si="0"/>
        <v>73</v>
      </c>
      <c r="H25">
        <f t="shared" ca="1" si="1"/>
        <v>96</v>
      </c>
      <c r="I25" s="1" t="s">
        <v>239</v>
      </c>
      <c r="J25" s="4">
        <v>45751</v>
      </c>
      <c r="K25" s="3">
        <f t="shared" si="2"/>
        <v>76</v>
      </c>
      <c r="M25" s="3">
        <f t="shared" si="3"/>
        <v>3</v>
      </c>
    </row>
    <row r="26" spans="1:13" x14ac:dyDescent="0.35">
      <c r="A26" t="s">
        <v>106</v>
      </c>
      <c r="B26" s="5" t="s">
        <v>107</v>
      </c>
      <c r="C26" t="s">
        <v>227</v>
      </c>
      <c r="D26" t="s">
        <v>232</v>
      </c>
      <c r="E26" s="4">
        <v>45676</v>
      </c>
      <c r="F26" t="s">
        <v>30</v>
      </c>
      <c r="G26">
        <f t="shared" ca="1" si="0"/>
        <v>74</v>
      </c>
      <c r="H26">
        <f t="shared" ca="1" si="1"/>
        <v>101</v>
      </c>
      <c r="I26" s="1" t="s">
        <v>239</v>
      </c>
      <c r="K26" s="3" t="str">
        <f t="shared" si="2"/>
        <v/>
      </c>
      <c r="M26" s="3">
        <f t="shared" si="3"/>
        <v>4</v>
      </c>
    </row>
    <row r="27" spans="1:13" x14ac:dyDescent="0.35">
      <c r="A27" t="s">
        <v>66</v>
      </c>
      <c r="B27" s="5" t="s">
        <v>67</v>
      </c>
      <c r="C27" t="s">
        <v>227</v>
      </c>
      <c r="D27" t="s">
        <v>235</v>
      </c>
      <c r="E27" s="4">
        <v>45677</v>
      </c>
      <c r="F27" t="s">
        <v>2</v>
      </c>
      <c r="G27">
        <f t="shared" ca="1" si="0"/>
        <v>83</v>
      </c>
      <c r="H27">
        <f t="shared" ca="1" si="1"/>
        <v>107</v>
      </c>
      <c r="I27" s="1" t="s">
        <v>240</v>
      </c>
      <c r="K27" s="3" t="str">
        <f t="shared" si="2"/>
        <v/>
      </c>
      <c r="M27" s="3">
        <f t="shared" si="3"/>
        <v>4</v>
      </c>
    </row>
    <row r="28" spans="1:13" x14ac:dyDescent="0.35">
      <c r="A28" t="s">
        <v>108</v>
      </c>
      <c r="B28" s="5" t="s">
        <v>109</v>
      </c>
      <c r="C28" t="s">
        <v>228</v>
      </c>
      <c r="D28" t="s">
        <v>232</v>
      </c>
      <c r="E28" s="4">
        <v>45677</v>
      </c>
      <c r="F28" t="s">
        <v>179</v>
      </c>
      <c r="G28">
        <f t="shared" ca="1" si="0"/>
        <v>74</v>
      </c>
      <c r="H28">
        <f t="shared" ca="1" si="1"/>
        <v>108</v>
      </c>
      <c r="I28" s="1" t="s">
        <v>238</v>
      </c>
      <c r="J28" s="4">
        <v>45690</v>
      </c>
      <c r="K28" s="3">
        <f t="shared" si="2"/>
        <v>13</v>
      </c>
      <c r="M28" s="3">
        <f t="shared" si="3"/>
        <v>4</v>
      </c>
    </row>
    <row r="29" spans="1:13" x14ac:dyDescent="0.35">
      <c r="A29" t="s">
        <v>141</v>
      </c>
      <c r="B29" s="5" t="s">
        <v>142</v>
      </c>
      <c r="C29" t="s">
        <v>228</v>
      </c>
      <c r="D29" t="s">
        <v>234</v>
      </c>
      <c r="E29" s="4">
        <v>45677</v>
      </c>
      <c r="F29" t="s">
        <v>2</v>
      </c>
      <c r="G29">
        <f t="shared" ca="1" si="0"/>
        <v>62</v>
      </c>
      <c r="H29">
        <f t="shared" ca="1" si="1"/>
        <v>100</v>
      </c>
      <c r="I29" s="1" t="s">
        <v>239</v>
      </c>
      <c r="K29" s="3" t="str">
        <f t="shared" si="2"/>
        <v/>
      </c>
      <c r="M29" s="3">
        <f t="shared" si="3"/>
        <v>4</v>
      </c>
    </row>
    <row r="30" spans="1:13" x14ac:dyDescent="0.35">
      <c r="A30" t="s">
        <v>159</v>
      </c>
      <c r="B30" s="5" t="s">
        <v>160</v>
      </c>
      <c r="C30" t="s">
        <v>229</v>
      </c>
      <c r="D30" t="s">
        <v>235</v>
      </c>
      <c r="E30" s="4">
        <v>45677</v>
      </c>
      <c r="F30" t="s">
        <v>2</v>
      </c>
      <c r="G30">
        <f t="shared" ca="1" si="0"/>
        <v>73</v>
      </c>
      <c r="H30">
        <f t="shared" ca="1" si="1"/>
        <v>110</v>
      </c>
      <c r="I30" s="1" t="s">
        <v>238</v>
      </c>
      <c r="J30" s="4">
        <v>45740</v>
      </c>
      <c r="K30" s="3">
        <f t="shared" si="2"/>
        <v>63</v>
      </c>
      <c r="M30" s="3">
        <f t="shared" si="3"/>
        <v>4</v>
      </c>
    </row>
    <row r="31" spans="1:13" x14ac:dyDescent="0.35">
      <c r="A31" t="s">
        <v>178</v>
      </c>
      <c r="B31" s="5" t="s">
        <v>174</v>
      </c>
      <c r="C31" t="s">
        <v>227</v>
      </c>
      <c r="D31" t="s">
        <v>232</v>
      </c>
      <c r="E31" s="4">
        <v>45677</v>
      </c>
      <c r="F31" t="s">
        <v>2</v>
      </c>
      <c r="G31">
        <f t="shared" ca="1" si="0"/>
        <v>78</v>
      </c>
      <c r="H31">
        <f t="shared" ca="1" si="1"/>
        <v>130</v>
      </c>
      <c r="I31" s="1" t="s">
        <v>241</v>
      </c>
      <c r="K31" s="3" t="str">
        <f t="shared" si="2"/>
        <v/>
      </c>
      <c r="L31" s="2">
        <v>3</v>
      </c>
      <c r="M31" s="3">
        <f t="shared" si="3"/>
        <v>4</v>
      </c>
    </row>
    <row r="32" spans="1:13" x14ac:dyDescent="0.35">
      <c r="A32" t="s">
        <v>58</v>
      </c>
      <c r="B32" s="5" t="s">
        <v>49</v>
      </c>
      <c r="C32" t="s">
        <v>229</v>
      </c>
      <c r="D32" t="s">
        <v>233</v>
      </c>
      <c r="E32" s="4">
        <v>45678</v>
      </c>
      <c r="F32" t="s">
        <v>30</v>
      </c>
      <c r="G32">
        <f t="shared" ca="1" si="0"/>
        <v>79</v>
      </c>
      <c r="H32">
        <f t="shared" ca="1" si="1"/>
        <v>92</v>
      </c>
      <c r="I32" s="1" t="s">
        <v>241</v>
      </c>
      <c r="J32" s="4"/>
      <c r="K32" s="3" t="str">
        <f t="shared" si="2"/>
        <v/>
      </c>
      <c r="M32" s="3">
        <f t="shared" si="3"/>
        <v>4</v>
      </c>
    </row>
    <row r="33" spans="1:13" x14ac:dyDescent="0.35">
      <c r="A33" t="s">
        <v>112</v>
      </c>
      <c r="B33" s="5" t="s">
        <v>113</v>
      </c>
      <c r="C33" t="s">
        <v>227</v>
      </c>
      <c r="D33" t="s">
        <v>232</v>
      </c>
      <c r="E33" s="4">
        <v>45680</v>
      </c>
      <c r="F33" t="s">
        <v>217</v>
      </c>
      <c r="G33">
        <f t="shared" ca="1" si="0"/>
        <v>43</v>
      </c>
      <c r="H33">
        <f t="shared" ca="1" si="1"/>
        <v>122</v>
      </c>
      <c r="I33" s="1" t="s">
        <v>240</v>
      </c>
      <c r="J33" s="4"/>
      <c r="K33" s="3" t="str">
        <f t="shared" si="2"/>
        <v/>
      </c>
      <c r="M33" s="3">
        <f t="shared" si="3"/>
        <v>4</v>
      </c>
    </row>
    <row r="34" spans="1:13" x14ac:dyDescent="0.35">
      <c r="A34" t="s">
        <v>53</v>
      </c>
      <c r="B34" s="5" t="s">
        <v>59</v>
      </c>
      <c r="C34" t="s">
        <v>230</v>
      </c>
      <c r="D34" t="s">
        <v>233</v>
      </c>
      <c r="E34" s="4">
        <v>45682</v>
      </c>
      <c r="F34" t="s">
        <v>16</v>
      </c>
      <c r="G34">
        <f t="shared" ref="G34:G65" ca="1" si="4">ROUND(RAND()*60+40,0)</f>
        <v>81</v>
      </c>
      <c r="H34">
        <f t="shared" ref="H34:H65" ca="1" si="5">ROUND(RAND()*40+90,0)</f>
        <v>126</v>
      </c>
      <c r="I34" s="1" t="s">
        <v>241</v>
      </c>
      <c r="K34" s="3" t="str">
        <f t="shared" ref="K34:K65" si="6">IF(J34&lt;&gt;"",DATEDIF(E34,J34,"d"),"")</f>
        <v/>
      </c>
      <c r="M34" s="3">
        <f t="shared" ref="M34:M65" si="7">WEEKNUM(E34)</f>
        <v>4</v>
      </c>
    </row>
    <row r="35" spans="1:13" x14ac:dyDescent="0.35">
      <c r="A35" t="s">
        <v>116</v>
      </c>
      <c r="B35" s="5" t="s">
        <v>117</v>
      </c>
      <c r="C35" t="s">
        <v>231</v>
      </c>
      <c r="D35" t="s">
        <v>233</v>
      </c>
      <c r="E35" s="4">
        <v>45683</v>
      </c>
      <c r="F35" t="s">
        <v>16</v>
      </c>
      <c r="G35">
        <f t="shared" ca="1" si="4"/>
        <v>61</v>
      </c>
      <c r="H35">
        <f t="shared" ca="1" si="5"/>
        <v>118</v>
      </c>
      <c r="I35" s="1" t="s">
        <v>239</v>
      </c>
      <c r="J35" s="4">
        <v>45740</v>
      </c>
      <c r="K35" s="3">
        <f t="shared" si="6"/>
        <v>57</v>
      </c>
      <c r="L35" s="2">
        <v>2</v>
      </c>
      <c r="M35" s="3">
        <f t="shared" si="7"/>
        <v>5</v>
      </c>
    </row>
    <row r="36" spans="1:13" x14ac:dyDescent="0.35">
      <c r="A36" t="s">
        <v>118</v>
      </c>
      <c r="B36" s="5" t="s">
        <v>119</v>
      </c>
      <c r="C36" t="s">
        <v>230</v>
      </c>
      <c r="D36" t="s">
        <v>233</v>
      </c>
      <c r="E36" s="4">
        <v>45684</v>
      </c>
      <c r="F36" t="s">
        <v>2</v>
      </c>
      <c r="G36">
        <f t="shared" ca="1" si="4"/>
        <v>54</v>
      </c>
      <c r="H36">
        <f t="shared" ca="1" si="5"/>
        <v>101</v>
      </c>
      <c r="I36" s="1" t="s">
        <v>241</v>
      </c>
      <c r="J36" s="4"/>
      <c r="K36" s="3" t="str">
        <f t="shared" si="6"/>
        <v/>
      </c>
      <c r="M36" s="3">
        <f t="shared" si="7"/>
        <v>5</v>
      </c>
    </row>
    <row r="37" spans="1:13" x14ac:dyDescent="0.35">
      <c r="A37" t="s">
        <v>120</v>
      </c>
      <c r="B37" s="5" t="s">
        <v>121</v>
      </c>
      <c r="C37" t="s">
        <v>230</v>
      </c>
      <c r="D37" t="s">
        <v>233</v>
      </c>
      <c r="E37" s="4">
        <v>45685</v>
      </c>
      <c r="F37" t="s">
        <v>30</v>
      </c>
      <c r="G37">
        <f t="shared" ca="1" si="4"/>
        <v>53</v>
      </c>
      <c r="H37">
        <f t="shared" ca="1" si="5"/>
        <v>90</v>
      </c>
      <c r="I37" s="1" t="s">
        <v>237</v>
      </c>
      <c r="J37" s="4"/>
      <c r="K37" s="3" t="str">
        <f t="shared" si="6"/>
        <v/>
      </c>
      <c r="M37" s="3">
        <f t="shared" si="7"/>
        <v>5</v>
      </c>
    </row>
    <row r="38" spans="1:13" x14ac:dyDescent="0.35">
      <c r="A38" t="s">
        <v>122</v>
      </c>
      <c r="B38" s="5" t="s">
        <v>123</v>
      </c>
      <c r="C38" t="s">
        <v>228</v>
      </c>
      <c r="D38" t="s">
        <v>233</v>
      </c>
      <c r="E38" s="4">
        <v>45686</v>
      </c>
      <c r="F38" t="s">
        <v>30</v>
      </c>
      <c r="G38">
        <f t="shared" ca="1" si="4"/>
        <v>93</v>
      </c>
      <c r="H38">
        <f t="shared" ca="1" si="5"/>
        <v>114</v>
      </c>
      <c r="I38" s="1" t="s">
        <v>239</v>
      </c>
      <c r="K38" s="3" t="str">
        <f t="shared" si="6"/>
        <v/>
      </c>
      <c r="M38" s="3">
        <f t="shared" si="7"/>
        <v>5</v>
      </c>
    </row>
    <row r="39" spans="1:13" x14ac:dyDescent="0.35">
      <c r="A39" t="s">
        <v>124</v>
      </c>
      <c r="B39" s="5" t="s">
        <v>125</v>
      </c>
      <c r="C39" t="s">
        <v>231</v>
      </c>
      <c r="D39" t="s">
        <v>234</v>
      </c>
      <c r="E39" s="4">
        <v>45687</v>
      </c>
      <c r="F39" t="s">
        <v>4</v>
      </c>
      <c r="G39">
        <f t="shared" ca="1" si="4"/>
        <v>91</v>
      </c>
      <c r="H39">
        <f t="shared" ca="1" si="5"/>
        <v>98</v>
      </c>
      <c r="I39" s="1" t="s">
        <v>240</v>
      </c>
      <c r="J39" s="4"/>
      <c r="K39" s="3" t="str">
        <f t="shared" si="6"/>
        <v/>
      </c>
      <c r="M39" s="3">
        <f t="shared" si="7"/>
        <v>5</v>
      </c>
    </row>
    <row r="40" spans="1:13" x14ac:dyDescent="0.35">
      <c r="A40" t="s">
        <v>126</v>
      </c>
      <c r="B40" s="5" t="s">
        <v>127</v>
      </c>
      <c r="C40" t="s">
        <v>229</v>
      </c>
      <c r="D40" t="s">
        <v>234</v>
      </c>
      <c r="E40" s="4">
        <v>45688</v>
      </c>
      <c r="F40" t="s">
        <v>30</v>
      </c>
      <c r="G40">
        <f t="shared" ca="1" si="4"/>
        <v>44</v>
      </c>
      <c r="H40">
        <f t="shared" ca="1" si="5"/>
        <v>102</v>
      </c>
      <c r="I40" s="1" t="s">
        <v>241</v>
      </c>
      <c r="K40" s="3" t="str">
        <f t="shared" si="6"/>
        <v/>
      </c>
      <c r="L40" s="2">
        <v>3</v>
      </c>
      <c r="M40" s="3">
        <f t="shared" si="7"/>
        <v>5</v>
      </c>
    </row>
    <row r="41" spans="1:13" x14ac:dyDescent="0.35">
      <c r="A41" t="s">
        <v>128</v>
      </c>
      <c r="B41" s="5" t="s">
        <v>129</v>
      </c>
      <c r="C41" t="s">
        <v>229</v>
      </c>
      <c r="D41" t="s">
        <v>234</v>
      </c>
      <c r="E41" s="4">
        <v>45689</v>
      </c>
      <c r="F41" t="s">
        <v>217</v>
      </c>
      <c r="G41">
        <f t="shared" ca="1" si="4"/>
        <v>76</v>
      </c>
      <c r="H41">
        <f t="shared" ca="1" si="5"/>
        <v>130</v>
      </c>
      <c r="I41" s="1" t="s">
        <v>241</v>
      </c>
      <c r="K41" s="3" t="str">
        <f t="shared" si="6"/>
        <v/>
      </c>
      <c r="M41" s="3">
        <f t="shared" si="7"/>
        <v>5</v>
      </c>
    </row>
    <row r="42" spans="1:13" x14ac:dyDescent="0.35">
      <c r="A42" t="s">
        <v>159</v>
      </c>
      <c r="B42" s="5" t="s">
        <v>130</v>
      </c>
      <c r="C42" t="s">
        <v>229</v>
      </c>
      <c r="D42" t="s">
        <v>234</v>
      </c>
      <c r="E42" s="4">
        <v>45690</v>
      </c>
      <c r="F42" t="s">
        <v>2</v>
      </c>
      <c r="G42">
        <f t="shared" ca="1" si="4"/>
        <v>55</v>
      </c>
      <c r="H42">
        <f t="shared" ca="1" si="5"/>
        <v>96</v>
      </c>
      <c r="I42" s="1" t="s">
        <v>239</v>
      </c>
      <c r="K42" s="3" t="str">
        <f t="shared" si="6"/>
        <v/>
      </c>
      <c r="M42" s="3">
        <f t="shared" si="7"/>
        <v>6</v>
      </c>
    </row>
    <row r="43" spans="1:13" x14ac:dyDescent="0.35">
      <c r="A43" t="s">
        <v>131</v>
      </c>
      <c r="B43" s="5" t="s">
        <v>132</v>
      </c>
      <c r="C43" t="s">
        <v>228</v>
      </c>
      <c r="D43" t="s">
        <v>233</v>
      </c>
      <c r="E43" s="4">
        <v>45691</v>
      </c>
      <c r="F43" t="s">
        <v>16</v>
      </c>
      <c r="G43">
        <f t="shared" ca="1" si="4"/>
        <v>89</v>
      </c>
      <c r="H43">
        <f t="shared" ca="1" si="5"/>
        <v>97</v>
      </c>
      <c r="I43" s="1" t="s">
        <v>241</v>
      </c>
      <c r="J43" s="4"/>
      <c r="K43" s="3" t="str">
        <f t="shared" si="6"/>
        <v/>
      </c>
      <c r="M43" s="3">
        <f t="shared" si="7"/>
        <v>6</v>
      </c>
    </row>
    <row r="44" spans="1:13" x14ac:dyDescent="0.35">
      <c r="A44" t="s">
        <v>133</v>
      </c>
      <c r="B44" s="5" t="s">
        <v>134</v>
      </c>
      <c r="C44" t="s">
        <v>230</v>
      </c>
      <c r="D44" t="s">
        <v>234</v>
      </c>
      <c r="E44" s="4">
        <v>45692</v>
      </c>
      <c r="F44" t="s">
        <v>30</v>
      </c>
      <c r="G44">
        <f t="shared" ca="1" si="4"/>
        <v>95</v>
      </c>
      <c r="H44">
        <f t="shared" ca="1" si="5"/>
        <v>112</v>
      </c>
      <c r="I44" s="1" t="s">
        <v>241</v>
      </c>
      <c r="K44" s="3" t="str">
        <f t="shared" si="6"/>
        <v/>
      </c>
      <c r="M44" s="3">
        <f t="shared" si="7"/>
        <v>6</v>
      </c>
    </row>
    <row r="45" spans="1:13" x14ac:dyDescent="0.35">
      <c r="A45" t="s">
        <v>133</v>
      </c>
      <c r="B45" s="5" t="s">
        <v>135</v>
      </c>
      <c r="C45" t="s">
        <v>228</v>
      </c>
      <c r="D45" t="s">
        <v>233</v>
      </c>
      <c r="E45" s="4">
        <v>45693</v>
      </c>
      <c r="F45" t="s">
        <v>16</v>
      </c>
      <c r="G45">
        <f t="shared" ca="1" si="4"/>
        <v>69</v>
      </c>
      <c r="H45">
        <f t="shared" ca="1" si="5"/>
        <v>104</v>
      </c>
      <c r="I45" s="1" t="s">
        <v>238</v>
      </c>
      <c r="K45" s="3" t="str">
        <f t="shared" si="6"/>
        <v/>
      </c>
      <c r="M45" s="3">
        <f t="shared" si="7"/>
        <v>6</v>
      </c>
    </row>
    <row r="46" spans="1:13" x14ac:dyDescent="0.35">
      <c r="A46" t="s">
        <v>138</v>
      </c>
      <c r="B46" s="5" t="s">
        <v>139</v>
      </c>
      <c r="C46" t="s">
        <v>228</v>
      </c>
      <c r="D46" t="s">
        <v>234</v>
      </c>
      <c r="E46" s="4">
        <v>45695</v>
      </c>
      <c r="F46" t="s">
        <v>16</v>
      </c>
      <c r="G46">
        <f t="shared" ca="1" si="4"/>
        <v>46</v>
      </c>
      <c r="H46">
        <f t="shared" ca="1" si="5"/>
        <v>105</v>
      </c>
      <c r="I46" s="1" t="s">
        <v>241</v>
      </c>
      <c r="J46" s="4">
        <v>45696</v>
      </c>
      <c r="K46" s="3">
        <f t="shared" si="6"/>
        <v>1</v>
      </c>
      <c r="L46" s="2">
        <v>3</v>
      </c>
      <c r="M46" s="3">
        <f t="shared" si="7"/>
        <v>6</v>
      </c>
    </row>
    <row r="47" spans="1:13" x14ac:dyDescent="0.35">
      <c r="A47" t="s">
        <v>133</v>
      </c>
      <c r="B47" s="5" t="s">
        <v>140</v>
      </c>
      <c r="C47" t="s">
        <v>231</v>
      </c>
      <c r="D47" t="s">
        <v>233</v>
      </c>
      <c r="E47" s="4">
        <v>45696</v>
      </c>
      <c r="F47" t="s">
        <v>179</v>
      </c>
      <c r="G47">
        <f t="shared" ca="1" si="4"/>
        <v>78</v>
      </c>
      <c r="H47">
        <f t="shared" ca="1" si="5"/>
        <v>108</v>
      </c>
      <c r="I47" s="1" t="s">
        <v>237</v>
      </c>
      <c r="K47" s="3" t="str">
        <f t="shared" si="6"/>
        <v/>
      </c>
      <c r="M47" s="3">
        <f t="shared" si="7"/>
        <v>6</v>
      </c>
    </row>
    <row r="48" spans="1:13" x14ac:dyDescent="0.35">
      <c r="A48" t="s">
        <v>143</v>
      </c>
      <c r="B48" s="5" t="s">
        <v>144</v>
      </c>
      <c r="C48" t="s">
        <v>231</v>
      </c>
      <c r="D48" t="s">
        <v>233</v>
      </c>
      <c r="E48" s="4">
        <v>45698</v>
      </c>
      <c r="F48" t="s">
        <v>2</v>
      </c>
      <c r="G48">
        <f t="shared" ca="1" si="4"/>
        <v>80</v>
      </c>
      <c r="H48">
        <f t="shared" ca="1" si="5"/>
        <v>100</v>
      </c>
      <c r="I48" s="1" t="s">
        <v>239</v>
      </c>
      <c r="K48" s="3" t="str">
        <f t="shared" si="6"/>
        <v/>
      </c>
      <c r="M48" s="3">
        <f t="shared" si="7"/>
        <v>7</v>
      </c>
    </row>
    <row r="49" spans="1:13" x14ac:dyDescent="0.35">
      <c r="A49" t="s">
        <v>145</v>
      </c>
      <c r="B49" s="5" t="s">
        <v>146</v>
      </c>
      <c r="C49" t="s">
        <v>227</v>
      </c>
      <c r="D49" t="s">
        <v>233</v>
      </c>
      <c r="E49" s="4">
        <v>45699</v>
      </c>
      <c r="F49" t="s">
        <v>10</v>
      </c>
      <c r="G49">
        <f t="shared" ca="1" si="4"/>
        <v>71</v>
      </c>
      <c r="H49">
        <f t="shared" ca="1" si="5"/>
        <v>123</v>
      </c>
      <c r="I49" s="1" t="s">
        <v>238</v>
      </c>
      <c r="K49" s="3" t="str">
        <f t="shared" si="6"/>
        <v/>
      </c>
      <c r="L49" s="2">
        <v>4</v>
      </c>
      <c r="M49" s="3">
        <f t="shared" si="7"/>
        <v>7</v>
      </c>
    </row>
    <row r="50" spans="1:13" x14ac:dyDescent="0.35">
      <c r="A50" t="s">
        <v>147</v>
      </c>
      <c r="B50" s="5" t="s">
        <v>148</v>
      </c>
      <c r="C50" t="s">
        <v>229</v>
      </c>
      <c r="D50" t="s">
        <v>233</v>
      </c>
      <c r="E50" s="4">
        <v>45700</v>
      </c>
      <c r="F50" t="s">
        <v>2</v>
      </c>
      <c r="G50">
        <f t="shared" ca="1" si="4"/>
        <v>46</v>
      </c>
      <c r="H50">
        <f t="shared" ca="1" si="5"/>
        <v>93</v>
      </c>
      <c r="I50" s="1" t="s">
        <v>238</v>
      </c>
      <c r="J50" s="4"/>
      <c r="K50" s="3" t="str">
        <f t="shared" si="6"/>
        <v/>
      </c>
      <c r="M50" s="3">
        <f t="shared" si="7"/>
        <v>7</v>
      </c>
    </row>
    <row r="51" spans="1:13" x14ac:dyDescent="0.35">
      <c r="A51" t="s">
        <v>151</v>
      </c>
      <c r="B51" s="5" t="s">
        <v>152</v>
      </c>
      <c r="C51" t="s">
        <v>227</v>
      </c>
      <c r="D51" t="s">
        <v>233</v>
      </c>
      <c r="E51" s="4">
        <v>45702</v>
      </c>
      <c r="F51" t="s">
        <v>4</v>
      </c>
      <c r="G51">
        <f t="shared" ca="1" si="4"/>
        <v>94</v>
      </c>
      <c r="H51">
        <f t="shared" ca="1" si="5"/>
        <v>125</v>
      </c>
      <c r="I51" s="1" t="s">
        <v>237</v>
      </c>
      <c r="K51" s="3" t="str">
        <f t="shared" si="6"/>
        <v/>
      </c>
      <c r="M51" s="3">
        <f t="shared" si="7"/>
        <v>7</v>
      </c>
    </row>
    <row r="52" spans="1:13" x14ac:dyDescent="0.35">
      <c r="A52" t="s">
        <v>153</v>
      </c>
      <c r="B52" s="5" t="s">
        <v>154</v>
      </c>
      <c r="C52" t="s">
        <v>229</v>
      </c>
      <c r="D52" t="s">
        <v>234</v>
      </c>
      <c r="E52" s="4">
        <v>45703</v>
      </c>
      <c r="F52" t="s">
        <v>16</v>
      </c>
      <c r="G52">
        <f t="shared" ca="1" si="4"/>
        <v>47</v>
      </c>
      <c r="H52">
        <f t="shared" ca="1" si="5"/>
        <v>124</v>
      </c>
      <c r="I52" s="1" t="s">
        <v>239</v>
      </c>
      <c r="J52" s="4">
        <v>45779</v>
      </c>
      <c r="K52" s="3">
        <f t="shared" si="6"/>
        <v>76</v>
      </c>
      <c r="M52" s="3">
        <f t="shared" si="7"/>
        <v>7</v>
      </c>
    </row>
    <row r="53" spans="1:13" x14ac:dyDescent="0.35">
      <c r="A53" t="s">
        <v>155</v>
      </c>
      <c r="B53" s="5" t="s">
        <v>156</v>
      </c>
      <c r="C53" t="s">
        <v>230</v>
      </c>
      <c r="D53" t="s">
        <v>234</v>
      </c>
      <c r="E53" s="4">
        <v>45704</v>
      </c>
      <c r="F53" t="s">
        <v>10</v>
      </c>
      <c r="G53">
        <f t="shared" ca="1" si="4"/>
        <v>65</v>
      </c>
      <c r="H53">
        <f t="shared" ca="1" si="5"/>
        <v>99</v>
      </c>
      <c r="I53" s="1" t="s">
        <v>241</v>
      </c>
      <c r="K53" s="3" t="str">
        <f t="shared" si="6"/>
        <v/>
      </c>
      <c r="M53" s="3">
        <f t="shared" si="7"/>
        <v>8</v>
      </c>
    </row>
    <row r="54" spans="1:13" x14ac:dyDescent="0.35">
      <c r="A54" t="s">
        <v>157</v>
      </c>
      <c r="B54" s="5" t="s">
        <v>158</v>
      </c>
      <c r="C54" t="s">
        <v>230</v>
      </c>
      <c r="D54" t="s">
        <v>234</v>
      </c>
      <c r="E54" s="4">
        <v>45705</v>
      </c>
      <c r="F54" t="s">
        <v>2</v>
      </c>
      <c r="G54">
        <f t="shared" ca="1" si="4"/>
        <v>92</v>
      </c>
      <c r="H54">
        <f t="shared" ca="1" si="5"/>
        <v>111</v>
      </c>
      <c r="I54" s="1" t="s">
        <v>239</v>
      </c>
      <c r="K54" s="3" t="str">
        <f t="shared" si="6"/>
        <v/>
      </c>
      <c r="M54" s="3">
        <f t="shared" si="7"/>
        <v>8</v>
      </c>
    </row>
    <row r="55" spans="1:13" x14ac:dyDescent="0.35">
      <c r="A55" t="s">
        <v>159</v>
      </c>
      <c r="B55" s="5" t="s">
        <v>161</v>
      </c>
      <c r="C55" t="s">
        <v>229</v>
      </c>
      <c r="D55" t="s">
        <v>235</v>
      </c>
      <c r="E55" s="4">
        <v>45707</v>
      </c>
      <c r="F55" t="s">
        <v>30</v>
      </c>
      <c r="G55">
        <f t="shared" ca="1" si="4"/>
        <v>68</v>
      </c>
      <c r="H55">
        <f t="shared" ca="1" si="5"/>
        <v>102</v>
      </c>
      <c r="I55" s="1" t="s">
        <v>240</v>
      </c>
      <c r="J55" s="4">
        <v>45740</v>
      </c>
      <c r="K55" s="3">
        <f t="shared" si="6"/>
        <v>33</v>
      </c>
      <c r="L55" s="2">
        <v>3</v>
      </c>
      <c r="M55" s="3">
        <f t="shared" si="7"/>
        <v>8</v>
      </c>
    </row>
    <row r="56" spans="1:13" x14ac:dyDescent="0.35">
      <c r="A56" t="s">
        <v>60</v>
      </c>
      <c r="B56" s="5" t="s">
        <v>61</v>
      </c>
      <c r="C56" t="s">
        <v>230</v>
      </c>
      <c r="D56" t="s">
        <v>236</v>
      </c>
      <c r="E56" s="4">
        <v>45708</v>
      </c>
      <c r="F56" t="s">
        <v>10</v>
      </c>
      <c r="G56">
        <f t="shared" ca="1" si="4"/>
        <v>97</v>
      </c>
      <c r="H56">
        <f t="shared" ca="1" si="5"/>
        <v>128</v>
      </c>
      <c r="I56" s="1" t="s">
        <v>241</v>
      </c>
      <c r="K56" s="3" t="str">
        <f t="shared" si="6"/>
        <v/>
      </c>
      <c r="M56" s="3">
        <f t="shared" si="7"/>
        <v>8</v>
      </c>
    </row>
    <row r="57" spans="1:13" x14ac:dyDescent="0.35">
      <c r="A57" t="s">
        <v>159</v>
      </c>
      <c r="B57" s="5" t="s">
        <v>162</v>
      </c>
      <c r="C57" t="s">
        <v>228</v>
      </c>
      <c r="D57" t="s">
        <v>235</v>
      </c>
      <c r="E57" s="4">
        <v>45709</v>
      </c>
      <c r="F57" t="s">
        <v>30</v>
      </c>
      <c r="G57">
        <f t="shared" ca="1" si="4"/>
        <v>57</v>
      </c>
      <c r="H57">
        <f t="shared" ca="1" si="5"/>
        <v>92</v>
      </c>
      <c r="I57" s="1" t="s">
        <v>238</v>
      </c>
      <c r="K57" s="3" t="str">
        <f t="shared" si="6"/>
        <v/>
      </c>
      <c r="M57" s="3">
        <f t="shared" si="7"/>
        <v>8</v>
      </c>
    </row>
    <row r="58" spans="1:13" x14ac:dyDescent="0.35">
      <c r="A58" t="s">
        <v>163</v>
      </c>
      <c r="B58" s="5" t="s">
        <v>164</v>
      </c>
      <c r="C58" t="s">
        <v>229</v>
      </c>
      <c r="D58" t="s">
        <v>235</v>
      </c>
      <c r="E58" s="4">
        <v>45710</v>
      </c>
      <c r="F58" t="s">
        <v>2</v>
      </c>
      <c r="G58">
        <f t="shared" ca="1" si="4"/>
        <v>69</v>
      </c>
      <c r="H58">
        <f t="shared" ca="1" si="5"/>
        <v>107</v>
      </c>
      <c r="I58" s="1" t="s">
        <v>239</v>
      </c>
      <c r="K58" s="3" t="str">
        <f t="shared" si="6"/>
        <v/>
      </c>
      <c r="M58" s="3">
        <f t="shared" si="7"/>
        <v>8</v>
      </c>
    </row>
    <row r="59" spans="1:13" x14ac:dyDescent="0.35">
      <c r="A59" t="s">
        <v>62</v>
      </c>
      <c r="B59" s="5" t="s">
        <v>63</v>
      </c>
      <c r="C59" t="s">
        <v>227</v>
      </c>
      <c r="D59" t="s">
        <v>235</v>
      </c>
      <c r="E59" s="4">
        <v>45711</v>
      </c>
      <c r="F59" t="s">
        <v>3</v>
      </c>
      <c r="G59">
        <f t="shared" ca="1" si="4"/>
        <v>96</v>
      </c>
      <c r="H59">
        <f t="shared" ca="1" si="5"/>
        <v>103</v>
      </c>
      <c r="I59" s="1" t="s">
        <v>238</v>
      </c>
      <c r="J59" s="4">
        <v>45716</v>
      </c>
      <c r="K59" s="3">
        <f t="shared" si="6"/>
        <v>5</v>
      </c>
      <c r="M59" s="3">
        <f t="shared" si="7"/>
        <v>9</v>
      </c>
    </row>
    <row r="60" spans="1:13" x14ac:dyDescent="0.35">
      <c r="A60" t="s">
        <v>165</v>
      </c>
      <c r="B60" s="5" t="s">
        <v>166</v>
      </c>
      <c r="C60" t="s">
        <v>231</v>
      </c>
      <c r="D60" t="s">
        <v>235</v>
      </c>
      <c r="E60" s="4">
        <v>45712</v>
      </c>
      <c r="F60" t="s">
        <v>4</v>
      </c>
      <c r="G60">
        <f t="shared" ca="1" si="4"/>
        <v>86</v>
      </c>
      <c r="H60">
        <f t="shared" ca="1" si="5"/>
        <v>111</v>
      </c>
      <c r="I60" s="1" t="s">
        <v>240</v>
      </c>
      <c r="K60" s="3" t="str">
        <f t="shared" si="6"/>
        <v/>
      </c>
      <c r="M60" s="3">
        <f t="shared" si="7"/>
        <v>9</v>
      </c>
    </row>
    <row r="61" spans="1:13" x14ac:dyDescent="0.35">
      <c r="A61" t="s">
        <v>64</v>
      </c>
      <c r="B61" s="5" t="s">
        <v>65</v>
      </c>
      <c r="C61" t="s">
        <v>227</v>
      </c>
      <c r="D61" t="s">
        <v>235</v>
      </c>
      <c r="E61" s="4">
        <v>45713</v>
      </c>
      <c r="F61" t="s">
        <v>11</v>
      </c>
      <c r="G61">
        <f t="shared" ca="1" si="4"/>
        <v>54</v>
      </c>
      <c r="H61">
        <f t="shared" ca="1" si="5"/>
        <v>106</v>
      </c>
      <c r="I61" s="1" t="s">
        <v>237</v>
      </c>
      <c r="J61" s="4"/>
      <c r="K61" s="3" t="str">
        <f t="shared" si="6"/>
        <v/>
      </c>
      <c r="M61" s="3">
        <f t="shared" si="7"/>
        <v>9</v>
      </c>
    </row>
    <row r="62" spans="1:13" x14ac:dyDescent="0.35">
      <c r="A62" t="s">
        <v>167</v>
      </c>
      <c r="B62" s="5" t="s">
        <v>168</v>
      </c>
      <c r="C62" t="s">
        <v>231</v>
      </c>
      <c r="D62" t="s">
        <v>235</v>
      </c>
      <c r="E62" s="4">
        <v>45714</v>
      </c>
      <c r="F62" t="s">
        <v>30</v>
      </c>
      <c r="G62">
        <f t="shared" ca="1" si="4"/>
        <v>71</v>
      </c>
      <c r="H62">
        <f t="shared" ca="1" si="5"/>
        <v>130</v>
      </c>
      <c r="I62" s="1" t="s">
        <v>238</v>
      </c>
      <c r="K62" s="3" t="str">
        <f t="shared" si="6"/>
        <v/>
      </c>
      <c r="M62" s="3">
        <f t="shared" si="7"/>
        <v>9</v>
      </c>
    </row>
    <row r="63" spans="1:13" x14ac:dyDescent="0.35">
      <c r="A63" t="s">
        <v>169</v>
      </c>
      <c r="B63" s="5" t="s">
        <v>170</v>
      </c>
      <c r="C63" t="s">
        <v>229</v>
      </c>
      <c r="D63" t="s">
        <v>235</v>
      </c>
      <c r="E63" s="4">
        <v>45716</v>
      </c>
      <c r="F63" t="s">
        <v>217</v>
      </c>
      <c r="G63">
        <f t="shared" ca="1" si="4"/>
        <v>57</v>
      </c>
      <c r="H63">
        <f t="shared" ca="1" si="5"/>
        <v>100</v>
      </c>
      <c r="I63" s="1" t="s">
        <v>237</v>
      </c>
      <c r="K63" s="3" t="str">
        <f t="shared" si="6"/>
        <v/>
      </c>
      <c r="M63" s="3">
        <f t="shared" si="7"/>
        <v>9</v>
      </c>
    </row>
    <row r="64" spans="1:13" x14ac:dyDescent="0.35">
      <c r="A64" t="s">
        <v>68</v>
      </c>
      <c r="B64" s="5" t="s">
        <v>69</v>
      </c>
      <c r="C64" t="s">
        <v>229</v>
      </c>
      <c r="D64" t="s">
        <v>235</v>
      </c>
      <c r="E64" s="4">
        <v>45717</v>
      </c>
      <c r="F64" t="s">
        <v>179</v>
      </c>
      <c r="G64">
        <f t="shared" ca="1" si="4"/>
        <v>74</v>
      </c>
      <c r="H64">
        <f t="shared" ca="1" si="5"/>
        <v>93</v>
      </c>
      <c r="I64" s="1" t="s">
        <v>237</v>
      </c>
      <c r="J64" s="4">
        <v>45779</v>
      </c>
      <c r="K64" s="3">
        <f t="shared" si="6"/>
        <v>62</v>
      </c>
      <c r="M64" s="3">
        <f t="shared" si="7"/>
        <v>9</v>
      </c>
    </row>
    <row r="65" spans="1:13" x14ac:dyDescent="0.35">
      <c r="A65" t="s">
        <v>175</v>
      </c>
      <c r="B65" s="5" t="s">
        <v>171</v>
      </c>
      <c r="C65" t="s">
        <v>227</v>
      </c>
      <c r="D65" t="s">
        <v>234</v>
      </c>
      <c r="E65" s="4">
        <v>45718</v>
      </c>
      <c r="F65" t="s">
        <v>16</v>
      </c>
      <c r="G65">
        <f t="shared" ca="1" si="4"/>
        <v>70</v>
      </c>
      <c r="H65">
        <f t="shared" ca="1" si="5"/>
        <v>120</v>
      </c>
      <c r="I65" s="1" t="s">
        <v>238</v>
      </c>
      <c r="K65" s="3" t="str">
        <f t="shared" si="6"/>
        <v/>
      </c>
      <c r="M65" s="3">
        <f t="shared" si="7"/>
        <v>10</v>
      </c>
    </row>
    <row r="66" spans="1:13" x14ac:dyDescent="0.35">
      <c r="A66" t="s">
        <v>94</v>
      </c>
      <c r="B66" s="5" t="s">
        <v>70</v>
      </c>
      <c r="C66" t="s">
        <v>231</v>
      </c>
      <c r="D66" t="s">
        <v>236</v>
      </c>
      <c r="E66" s="4">
        <v>45719</v>
      </c>
      <c r="F66" t="s">
        <v>11</v>
      </c>
      <c r="G66">
        <f t="shared" ref="G66:G86" ca="1" si="8">ROUND(RAND()*60+40,0)</f>
        <v>77</v>
      </c>
      <c r="H66">
        <f t="shared" ref="H66:H86" ca="1" si="9">ROUND(RAND()*40+90,0)</f>
        <v>125</v>
      </c>
      <c r="I66" s="1" t="s">
        <v>239</v>
      </c>
      <c r="J66" s="4"/>
      <c r="K66" s="3" t="str">
        <f t="shared" ref="K66:K86" si="10">IF(J66&lt;&gt;"",DATEDIF(E66,J66,"d"),"")</f>
        <v/>
      </c>
      <c r="L66" s="2">
        <v>1</v>
      </c>
      <c r="M66" s="3">
        <f t="shared" ref="M66:M86" si="11">WEEKNUM(E66)</f>
        <v>10</v>
      </c>
    </row>
    <row r="67" spans="1:13" x14ac:dyDescent="0.35">
      <c r="A67" t="s">
        <v>71</v>
      </c>
      <c r="B67" s="5" t="s">
        <v>72</v>
      </c>
      <c r="C67" t="s">
        <v>229</v>
      </c>
      <c r="D67" t="s">
        <v>235</v>
      </c>
      <c r="E67" s="4">
        <v>45721</v>
      </c>
      <c r="F67" t="s">
        <v>30</v>
      </c>
      <c r="G67">
        <f t="shared" ca="1" si="8"/>
        <v>69</v>
      </c>
      <c r="H67">
        <f t="shared" ca="1" si="9"/>
        <v>129</v>
      </c>
      <c r="I67" s="1" t="s">
        <v>240</v>
      </c>
      <c r="K67" s="3" t="str">
        <f t="shared" si="10"/>
        <v/>
      </c>
      <c r="L67" s="2">
        <v>2</v>
      </c>
      <c r="M67" s="3">
        <f t="shared" si="11"/>
        <v>10</v>
      </c>
    </row>
    <row r="68" spans="1:13" x14ac:dyDescent="0.35">
      <c r="A68" t="s">
        <v>177</v>
      </c>
      <c r="B68" s="5" t="s">
        <v>173</v>
      </c>
      <c r="C68" t="s">
        <v>228</v>
      </c>
      <c r="D68" t="s">
        <v>232</v>
      </c>
      <c r="E68" s="4">
        <v>45722</v>
      </c>
      <c r="F68" t="s">
        <v>11</v>
      </c>
      <c r="G68">
        <f t="shared" ca="1" si="8"/>
        <v>54</v>
      </c>
      <c r="H68">
        <f t="shared" ca="1" si="9"/>
        <v>98</v>
      </c>
      <c r="I68" s="1" t="s">
        <v>241</v>
      </c>
      <c r="J68" s="4">
        <v>45740</v>
      </c>
      <c r="K68" s="3">
        <f t="shared" si="10"/>
        <v>18</v>
      </c>
      <c r="L68" s="2">
        <v>1</v>
      </c>
      <c r="M68" s="3">
        <f t="shared" si="11"/>
        <v>10</v>
      </c>
    </row>
    <row r="69" spans="1:13" x14ac:dyDescent="0.35">
      <c r="A69" t="s">
        <v>73</v>
      </c>
      <c r="B69" s="5" t="s">
        <v>74</v>
      </c>
      <c r="C69" t="s">
        <v>228</v>
      </c>
      <c r="D69" t="s">
        <v>235</v>
      </c>
      <c r="E69" s="4">
        <v>45723</v>
      </c>
      <c r="F69" t="s">
        <v>2</v>
      </c>
      <c r="G69">
        <f t="shared" ca="1" si="8"/>
        <v>53</v>
      </c>
      <c r="H69">
        <f t="shared" ca="1" si="9"/>
        <v>95</v>
      </c>
      <c r="I69" s="1" t="s">
        <v>239</v>
      </c>
      <c r="J69" s="4">
        <v>45740</v>
      </c>
      <c r="K69" s="3">
        <f t="shared" si="10"/>
        <v>17</v>
      </c>
      <c r="M69" s="3">
        <f t="shared" si="11"/>
        <v>10</v>
      </c>
    </row>
    <row r="70" spans="1:13" x14ac:dyDescent="0.35">
      <c r="A70" t="s">
        <v>75</v>
      </c>
      <c r="B70" s="5" t="s">
        <v>76</v>
      </c>
      <c r="C70" t="s">
        <v>228</v>
      </c>
      <c r="D70" t="s">
        <v>232</v>
      </c>
      <c r="E70" s="4">
        <v>45725</v>
      </c>
      <c r="F70" t="s">
        <v>11</v>
      </c>
      <c r="G70">
        <f t="shared" ca="1" si="8"/>
        <v>48</v>
      </c>
      <c r="H70">
        <f t="shared" ca="1" si="9"/>
        <v>110</v>
      </c>
      <c r="I70" s="1" t="s">
        <v>239</v>
      </c>
      <c r="J70" s="4">
        <v>45740</v>
      </c>
      <c r="K70" s="3">
        <f t="shared" si="10"/>
        <v>15</v>
      </c>
      <c r="L70" s="2">
        <v>1</v>
      </c>
      <c r="M70" s="3">
        <f t="shared" si="11"/>
        <v>11</v>
      </c>
    </row>
    <row r="71" spans="1:13" x14ac:dyDescent="0.35">
      <c r="A71" t="s">
        <v>195</v>
      </c>
      <c r="B71" s="5" t="s">
        <v>196</v>
      </c>
      <c r="C71" t="s">
        <v>227</v>
      </c>
      <c r="D71" t="s">
        <v>232</v>
      </c>
      <c r="E71" s="4">
        <v>45726</v>
      </c>
      <c r="F71" t="s">
        <v>2</v>
      </c>
      <c r="G71">
        <f t="shared" ca="1" si="8"/>
        <v>90</v>
      </c>
      <c r="H71">
        <f t="shared" ca="1" si="9"/>
        <v>119</v>
      </c>
      <c r="I71" s="1" t="s">
        <v>239</v>
      </c>
      <c r="K71" s="3" t="str">
        <f t="shared" si="10"/>
        <v/>
      </c>
      <c r="L71" s="2">
        <v>4</v>
      </c>
      <c r="M71" s="3">
        <f t="shared" si="11"/>
        <v>11</v>
      </c>
    </row>
    <row r="72" spans="1:13" x14ac:dyDescent="0.35">
      <c r="A72" t="s">
        <v>77</v>
      </c>
      <c r="B72" s="5" t="s">
        <v>78</v>
      </c>
      <c r="C72" t="s">
        <v>227</v>
      </c>
      <c r="D72" t="s">
        <v>234</v>
      </c>
      <c r="E72" s="4">
        <v>45727</v>
      </c>
      <c r="F72" t="s">
        <v>2</v>
      </c>
      <c r="G72">
        <f t="shared" ca="1" si="8"/>
        <v>95</v>
      </c>
      <c r="H72">
        <f t="shared" ca="1" si="9"/>
        <v>96</v>
      </c>
      <c r="I72" s="1" t="s">
        <v>240</v>
      </c>
      <c r="K72" s="3" t="str">
        <f t="shared" si="10"/>
        <v/>
      </c>
      <c r="M72" s="3">
        <f t="shared" si="11"/>
        <v>11</v>
      </c>
    </row>
    <row r="73" spans="1:13" x14ac:dyDescent="0.35">
      <c r="A73" t="s">
        <v>197</v>
      </c>
      <c r="B73" s="5" t="s">
        <v>198</v>
      </c>
      <c r="C73" t="s">
        <v>229</v>
      </c>
      <c r="D73" t="s">
        <v>233</v>
      </c>
      <c r="E73" s="4">
        <v>45728</v>
      </c>
      <c r="F73" t="s">
        <v>2</v>
      </c>
      <c r="G73">
        <f t="shared" ca="1" si="8"/>
        <v>61</v>
      </c>
      <c r="H73">
        <f t="shared" ca="1" si="9"/>
        <v>106</v>
      </c>
      <c r="I73" s="1" t="s">
        <v>238</v>
      </c>
      <c r="K73" s="3" t="str">
        <f t="shared" si="10"/>
        <v/>
      </c>
      <c r="L73" s="2">
        <v>3</v>
      </c>
      <c r="M73" s="3">
        <f t="shared" si="11"/>
        <v>11</v>
      </c>
    </row>
    <row r="74" spans="1:13" x14ac:dyDescent="0.35">
      <c r="A74" t="s">
        <v>92</v>
      </c>
      <c r="B74" s="5" t="s">
        <v>93</v>
      </c>
      <c r="C74" t="s">
        <v>228</v>
      </c>
      <c r="D74" t="s">
        <v>236</v>
      </c>
      <c r="E74" s="4">
        <v>45729</v>
      </c>
      <c r="F74" t="s">
        <v>2</v>
      </c>
      <c r="G74">
        <f t="shared" ca="1" si="8"/>
        <v>42</v>
      </c>
      <c r="H74">
        <f t="shared" ca="1" si="9"/>
        <v>99</v>
      </c>
      <c r="I74" s="1" t="s">
        <v>238</v>
      </c>
      <c r="J74" s="4"/>
      <c r="K74" s="3" t="str">
        <f t="shared" si="10"/>
        <v/>
      </c>
      <c r="M74" s="3">
        <f t="shared" si="11"/>
        <v>11</v>
      </c>
    </row>
    <row r="75" spans="1:13" x14ac:dyDescent="0.35">
      <c r="A75" t="s">
        <v>53</v>
      </c>
      <c r="B75" s="5" t="s">
        <v>80</v>
      </c>
      <c r="C75" t="s">
        <v>227</v>
      </c>
      <c r="D75" t="s">
        <v>232</v>
      </c>
      <c r="E75" s="4">
        <v>45729</v>
      </c>
      <c r="F75" t="s">
        <v>3</v>
      </c>
      <c r="G75">
        <f t="shared" ca="1" si="8"/>
        <v>82</v>
      </c>
      <c r="H75">
        <f t="shared" ca="1" si="9"/>
        <v>95</v>
      </c>
      <c r="I75" s="1" t="s">
        <v>237</v>
      </c>
      <c r="K75" s="3" t="str">
        <f t="shared" si="10"/>
        <v/>
      </c>
      <c r="L75" s="2">
        <v>1</v>
      </c>
      <c r="M75" s="3">
        <f t="shared" si="11"/>
        <v>11</v>
      </c>
    </row>
    <row r="76" spans="1:13" x14ac:dyDescent="0.35">
      <c r="A76" t="s">
        <v>203</v>
      </c>
      <c r="B76" s="5" t="s">
        <v>204</v>
      </c>
      <c r="C76" t="s">
        <v>228</v>
      </c>
      <c r="D76" t="s">
        <v>232</v>
      </c>
      <c r="E76" s="4">
        <v>45729</v>
      </c>
      <c r="F76" t="s">
        <v>2</v>
      </c>
      <c r="G76">
        <f t="shared" ca="1" si="8"/>
        <v>43</v>
      </c>
      <c r="H76">
        <f t="shared" ca="1" si="9"/>
        <v>114</v>
      </c>
      <c r="I76" s="1" t="s">
        <v>238</v>
      </c>
      <c r="K76" s="3" t="str">
        <f t="shared" si="10"/>
        <v/>
      </c>
      <c r="L76" s="2">
        <v>1</v>
      </c>
      <c r="M76" s="3">
        <f t="shared" si="11"/>
        <v>11</v>
      </c>
    </row>
    <row r="77" spans="1:13" x14ac:dyDescent="0.35">
      <c r="A77" t="s">
        <v>199</v>
      </c>
      <c r="B77" s="5" t="s">
        <v>200</v>
      </c>
      <c r="C77" t="s">
        <v>227</v>
      </c>
      <c r="D77" t="s">
        <v>232</v>
      </c>
      <c r="E77" s="4">
        <v>45730</v>
      </c>
      <c r="F77" t="s">
        <v>2</v>
      </c>
      <c r="G77">
        <f t="shared" ca="1" si="8"/>
        <v>61</v>
      </c>
      <c r="H77">
        <f t="shared" ca="1" si="9"/>
        <v>94</v>
      </c>
      <c r="I77" s="1" t="s">
        <v>237</v>
      </c>
      <c r="K77" s="3" t="str">
        <f t="shared" si="10"/>
        <v/>
      </c>
      <c r="L77" s="2">
        <v>2</v>
      </c>
      <c r="M77" s="3">
        <f t="shared" si="11"/>
        <v>11</v>
      </c>
    </row>
    <row r="78" spans="1:13" x14ac:dyDescent="0.35">
      <c r="A78" t="s">
        <v>81</v>
      </c>
      <c r="B78" s="5" t="s">
        <v>82</v>
      </c>
      <c r="C78" t="s">
        <v>229</v>
      </c>
      <c r="D78" t="s">
        <v>236</v>
      </c>
      <c r="E78" s="4">
        <v>45731</v>
      </c>
      <c r="F78" t="s">
        <v>4</v>
      </c>
      <c r="G78">
        <f t="shared" ca="1" si="8"/>
        <v>46</v>
      </c>
      <c r="H78">
        <f t="shared" ca="1" si="9"/>
        <v>90</v>
      </c>
      <c r="I78" s="1" t="s">
        <v>240</v>
      </c>
      <c r="K78" s="3" t="str">
        <f t="shared" si="10"/>
        <v/>
      </c>
      <c r="M78" s="3">
        <f t="shared" si="11"/>
        <v>11</v>
      </c>
    </row>
    <row r="79" spans="1:13" x14ac:dyDescent="0.35">
      <c r="A79" t="s">
        <v>201</v>
      </c>
      <c r="B79" s="5" t="s">
        <v>202</v>
      </c>
      <c r="C79" t="s">
        <v>227</v>
      </c>
      <c r="D79" t="s">
        <v>232</v>
      </c>
      <c r="E79" s="4">
        <v>45732</v>
      </c>
      <c r="F79" t="s">
        <v>2</v>
      </c>
      <c r="G79">
        <f t="shared" ca="1" si="8"/>
        <v>58</v>
      </c>
      <c r="H79">
        <f t="shared" ca="1" si="9"/>
        <v>111</v>
      </c>
      <c r="I79" s="1" t="s">
        <v>240</v>
      </c>
      <c r="K79" s="3" t="str">
        <f t="shared" si="10"/>
        <v/>
      </c>
      <c r="M79" s="3">
        <f t="shared" si="11"/>
        <v>12</v>
      </c>
    </row>
    <row r="80" spans="1:13" x14ac:dyDescent="0.35">
      <c r="A80" t="s">
        <v>94</v>
      </c>
      <c r="B80" s="5" t="s">
        <v>83</v>
      </c>
      <c r="C80" t="s">
        <v>230</v>
      </c>
      <c r="D80" t="s">
        <v>236</v>
      </c>
      <c r="E80" s="4">
        <v>45733</v>
      </c>
      <c r="F80" t="s">
        <v>4</v>
      </c>
      <c r="G80">
        <f t="shared" ca="1" si="8"/>
        <v>73</v>
      </c>
      <c r="H80">
        <f t="shared" ca="1" si="9"/>
        <v>95</v>
      </c>
      <c r="I80" s="1" t="s">
        <v>239</v>
      </c>
      <c r="K80" s="3" t="str">
        <f t="shared" si="10"/>
        <v/>
      </c>
      <c r="M80" s="3">
        <f t="shared" si="11"/>
        <v>12</v>
      </c>
    </row>
    <row r="81" spans="1:13" x14ac:dyDescent="0.35">
      <c r="A81" t="s">
        <v>205</v>
      </c>
      <c r="B81" s="5" t="s">
        <v>206</v>
      </c>
      <c r="C81" t="s">
        <v>228</v>
      </c>
      <c r="D81" t="s">
        <v>232</v>
      </c>
      <c r="E81" s="4">
        <v>45735</v>
      </c>
      <c r="F81" t="s">
        <v>2</v>
      </c>
      <c r="G81">
        <f t="shared" ca="1" si="8"/>
        <v>42</v>
      </c>
      <c r="H81">
        <f t="shared" ca="1" si="9"/>
        <v>121</v>
      </c>
      <c r="I81" s="1" t="s">
        <v>241</v>
      </c>
      <c r="K81" s="3" t="str">
        <f t="shared" si="10"/>
        <v/>
      </c>
      <c r="L81" s="2">
        <v>2</v>
      </c>
      <c r="M81" s="3">
        <f t="shared" si="11"/>
        <v>12</v>
      </c>
    </row>
    <row r="82" spans="1:13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t="s">
        <v>3</v>
      </c>
      <c r="G82">
        <f t="shared" ca="1" si="8"/>
        <v>76</v>
      </c>
      <c r="H82">
        <f t="shared" ca="1" si="9"/>
        <v>128</v>
      </c>
      <c r="I82" s="1" t="s">
        <v>240</v>
      </c>
      <c r="J82" s="4">
        <v>45877</v>
      </c>
      <c r="K82" s="3">
        <f t="shared" si="10"/>
        <v>140</v>
      </c>
      <c r="M82" s="3">
        <f t="shared" si="11"/>
        <v>12</v>
      </c>
    </row>
    <row r="83" spans="1:13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t="s">
        <v>2</v>
      </c>
      <c r="G83">
        <f t="shared" ca="1" si="8"/>
        <v>80</v>
      </c>
      <c r="H83">
        <f t="shared" ca="1" si="9"/>
        <v>129</v>
      </c>
      <c r="I83" s="1" t="s">
        <v>241</v>
      </c>
      <c r="K83" s="3" t="str">
        <f t="shared" si="10"/>
        <v/>
      </c>
      <c r="M83" s="3">
        <f t="shared" si="11"/>
        <v>12</v>
      </c>
    </row>
    <row r="84" spans="1:13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t="s">
        <v>179</v>
      </c>
      <c r="G84">
        <f t="shared" ca="1" si="8"/>
        <v>82</v>
      </c>
      <c r="H84">
        <f t="shared" ca="1" si="9"/>
        <v>110</v>
      </c>
      <c r="I84" s="1" t="s">
        <v>239</v>
      </c>
      <c r="J84" s="4">
        <v>45787</v>
      </c>
      <c r="K84" s="3">
        <f t="shared" si="10"/>
        <v>48</v>
      </c>
      <c r="M84" s="3">
        <f t="shared" si="11"/>
        <v>13</v>
      </c>
    </row>
    <row r="85" spans="1:13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t="s">
        <v>217</v>
      </c>
      <c r="G85">
        <f t="shared" ca="1" si="8"/>
        <v>46</v>
      </c>
      <c r="H85">
        <f t="shared" ca="1" si="9"/>
        <v>120</v>
      </c>
      <c r="I85" s="1" t="s">
        <v>239</v>
      </c>
      <c r="K85" s="3" t="str">
        <f t="shared" si="10"/>
        <v/>
      </c>
      <c r="M85" s="3">
        <f t="shared" si="11"/>
        <v>13</v>
      </c>
    </row>
    <row r="86" spans="1:13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45742</v>
      </c>
      <c r="F86" t="s">
        <v>30</v>
      </c>
      <c r="G86">
        <f t="shared" ca="1" si="8"/>
        <v>85</v>
      </c>
      <c r="H86">
        <f t="shared" ca="1" si="9"/>
        <v>93</v>
      </c>
      <c r="I86" s="1" t="s">
        <v>237</v>
      </c>
      <c r="J86" s="4"/>
      <c r="K86" s="3" t="str">
        <f t="shared" si="10"/>
        <v/>
      </c>
      <c r="M86" s="3">
        <f t="shared" si="11"/>
        <v>13</v>
      </c>
    </row>
  </sheetData>
  <sortState xmlns:xlrd2="http://schemas.microsoft.com/office/spreadsheetml/2017/richdata2" ref="A2:M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I1048576 M1:M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K1048576 M1:M1048576 E1:E1048576">
    <cfRule type="beginsWith" dxfId="3" priority="35" operator="beginsWith" text="?">
      <formula>LEFT(E1,LEN("?"))="?"</formula>
    </cfRule>
  </conditionalFormatting>
  <conditionalFormatting sqref="J4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J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J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J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J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J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J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J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J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J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J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J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J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J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J1:K1048576">
    <cfRule type="containsText" dxfId="2" priority="15" operator="containsText" text="Ended">
      <formula>NOT(ISERROR(SEARCH("Ended",J1)))</formula>
    </cfRule>
    <cfRule type="containsText" dxfId="1" priority="17" operator="containsText" text="Den">
      <formula>NOT(ISERROR(SEARCH("Den",J1)))</formula>
    </cfRule>
    <cfRule type="containsText" dxfId="0" priority="18" operator="containsText" text="Interv">
      <formula>NOT(ISERROR(SEARCH("Interv",J1)))</formula>
    </cfRule>
  </conditionalFormatting>
  <dataValidations count="5">
    <dataValidation type="whole" allowBlank="1" showInputMessage="1" showErrorMessage="1" sqref="L1:L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90"/>
  <sheetViews>
    <sheetView tabSelected="1" topLeftCell="B1" workbookViewId="0">
      <pane ySplit="1" topLeftCell="A2" activePane="bottomLeft" state="frozen"/>
      <selection pane="bottomLeft" activeCell="K14" sqref="K14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90.5</v>
      </c>
      <c r="E2" s="1">
        <v>0.8</v>
      </c>
      <c r="F2" s="1">
        <f>_xlfn.XLOOKUP(Tracker!D2, Weights!$E$2:$E$30, Weights!$F$2:$F$30, 1)</f>
        <v>0.6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_xlfn.XLOOKUP(Tracker!F2, Weights!$G$2:$G$30, Weights!$H$2:$H$30, 0.2)</f>
        <v>0.5</v>
      </c>
      <c r="J2" s="15">
        <f>_xlfn.XLOOKUP(Tracker!I2, Weights!$C$2:$C$30, Weights!$D$2:$D$30, 0.2)</f>
        <v>0.5</v>
      </c>
      <c r="K2" s="15">
        <v>1</v>
      </c>
      <c r="L2">
        <f ca="1">IF(D2=0, 0.5, MIN(1, MAX(0, (E2 * F2 * G2 * H2 * (D2 / 120)))))</f>
        <v>0.27512000000000003</v>
      </c>
      <c r="M2">
        <f>IF(J2=0, 0.2, (0.4 * J2 + 0.3 * I2 + 0.3 * K2))</f>
        <v>0.64999999999999991</v>
      </c>
      <c r="O2">
        <f ca="1">L2/M2</f>
        <v>0.42326153846153858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96.5</v>
      </c>
      <c r="E3" s="1">
        <v>0.8</v>
      </c>
      <c r="F3" s="1">
        <f>_xlfn.XLOOKUP(Tracker!D3, Weights!$E$2:$E$30, Weights!$F$2:$F$30, 1)</f>
        <v>0.5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0.5</v>
      </c>
      <c r="J3" s="15">
        <f>_xlfn.XLOOKUP(Tracker!I3, Weights!$C$2:$C$30, Weights!$D$2:$D$30, 0.2)</f>
        <v>0.4</v>
      </c>
      <c r="K3" s="15">
        <v>1</v>
      </c>
      <c r="L3">
        <f t="shared" ref="L3:L66" ca="1" si="1">IF(D3=0, 0.5, MIN(1, MAX(0, (E3 * F3 * G3 * H3 * (D3 / 120)))))</f>
        <v>0.27502500000000002</v>
      </c>
      <c r="M3">
        <f t="shared" ref="M3:M66" si="2">IF(J3=0, 0.2, (0.4 * J3 + 0.3 * I3 + 0.3 * K3))</f>
        <v>0.6100000000000001</v>
      </c>
      <c r="O3">
        <f t="shared" ref="O3:O66" ca="1" si="3">L3/M3</f>
        <v>0.4508606557377049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77.5</v>
      </c>
      <c r="E4" s="1">
        <v>0.8</v>
      </c>
      <c r="F4" s="1">
        <f>_xlfn.XLOOKUP(Tracker!D4, Weights!$E$2:$E$30, Weights!$F$2:$F$30, 1)</f>
        <v>0.5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_xlfn.XLOOKUP(Tracker!F4, Weights!$G$2:$G$30, Weights!$H$2:$H$30, 0.2)</f>
        <v>0.5</v>
      </c>
      <c r="J4" s="15">
        <f>_xlfn.XLOOKUP(Tracker!I4, Weights!$C$2:$C$30, Weights!$D$2:$D$30, 0.2)</f>
        <v>0.5</v>
      </c>
      <c r="K4" s="15">
        <v>1</v>
      </c>
      <c r="L4">
        <f t="shared" ca="1" si="1"/>
        <v>0.19633333333333339</v>
      </c>
      <c r="M4">
        <f t="shared" si="2"/>
        <v>0.64999999999999991</v>
      </c>
      <c r="O4">
        <f t="shared" ca="1" si="3"/>
        <v>0.30205128205128218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71.5</v>
      </c>
      <c r="E5" s="1">
        <v>0.8</v>
      </c>
      <c r="F5" s="1">
        <f>_xlfn.XLOOKUP(Tracker!D5, Weights!$E$2:$E$30, Weights!$F$2:$F$30, 1)</f>
        <v>0.6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_xlfn.XLOOKUP(Tracker!F5, Weights!$G$2:$G$30, Weights!$H$2:$H$30, 0.2)</f>
        <v>0.5</v>
      </c>
      <c r="J5" s="15">
        <f>_xlfn.XLOOKUP(Tracker!I5, Weights!$C$2:$C$30, Weights!$D$2:$D$30, 0.2)</f>
        <v>0.6</v>
      </c>
      <c r="K5" s="15">
        <v>1</v>
      </c>
      <c r="L5">
        <f t="shared" ca="1" si="1"/>
        <v>0.24453</v>
      </c>
      <c r="M5">
        <f t="shared" si="2"/>
        <v>0.69</v>
      </c>
      <c r="O5">
        <f t="shared" ca="1" si="3"/>
        <v>0.35439130434782612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99</v>
      </c>
      <c r="E6" s="1">
        <v>0.8</v>
      </c>
      <c r="F6" s="1">
        <f>_xlfn.XLOOKUP(Tracker!D6, Weights!$E$2:$E$30, Weights!$F$2:$F$30, 1)</f>
        <v>0.6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0.5</v>
      </c>
      <c r="J6" s="15">
        <f>_xlfn.XLOOKUP(Tracker!I6, Weights!$C$2:$C$30, Weights!$D$2:$D$30, 0.2)</f>
        <v>0.3</v>
      </c>
      <c r="K6" s="15">
        <v>1</v>
      </c>
      <c r="L6">
        <f t="shared" ca="1" si="1"/>
        <v>0.33857999999999999</v>
      </c>
      <c r="M6">
        <f t="shared" si="2"/>
        <v>0.57000000000000006</v>
      </c>
      <c r="O6">
        <f t="shared" ca="1" si="3"/>
        <v>0.59399999999999997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95.5</v>
      </c>
      <c r="E7" s="1">
        <v>0.8</v>
      </c>
      <c r="F7" s="1">
        <f>_xlfn.XLOOKUP(Tracker!D7, Weights!$E$2:$E$30, Weights!$F$2:$F$30, 1)</f>
        <v>0.6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_xlfn.XLOOKUP(Tracker!F7, Weights!$G$2:$G$30, Weights!$H$2:$H$30, 0.2)</f>
        <v>0.5</v>
      </c>
      <c r="J7" s="15">
        <f>_xlfn.XLOOKUP(Tracker!I7, Weights!$C$2:$C$30, Weights!$D$2:$D$30, 0.2)</f>
        <v>0.3</v>
      </c>
      <c r="K7" s="15">
        <v>1</v>
      </c>
      <c r="L7">
        <f t="shared" ca="1" si="1"/>
        <v>0.36289999999999994</v>
      </c>
      <c r="M7">
        <f t="shared" ref="M7:M67" si="4">IF(J7=0, 0.2, (J7 * I7 * K7))</f>
        <v>0.15</v>
      </c>
      <c r="O7">
        <f t="shared" ca="1" si="3"/>
        <v>2.4193333333333329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74.5</v>
      </c>
      <c r="E8" s="1">
        <v>0.8</v>
      </c>
      <c r="F8" s="1">
        <f>_xlfn.XLOOKUP(Tracker!D8, Weights!$E$2:$E$30, Weights!$F$2:$F$30, 1)</f>
        <v>0.7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0.5</v>
      </c>
      <c r="J8" s="15">
        <f>_xlfn.XLOOKUP(Tracker!I8, Weights!$C$2:$C$30, Weights!$D$2:$D$30, 0.2)</f>
        <v>0.4</v>
      </c>
      <c r="K8" s="15">
        <v>1</v>
      </c>
      <c r="L8">
        <f t="shared" ca="1" si="1"/>
        <v>0.26422666666666667</v>
      </c>
      <c r="M8">
        <f t="shared" si="4"/>
        <v>0.2</v>
      </c>
      <c r="O8">
        <f t="shared" ca="1" si="3"/>
        <v>1.3211333333333333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81.5</v>
      </c>
      <c r="E9" s="1">
        <v>0.8</v>
      </c>
      <c r="F9" s="1">
        <f>_xlfn.XLOOKUP(Tracker!D9, Weights!$E$2:$E$30, Weights!$F$2:$F$30, 1)</f>
        <v>0.9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0.5</v>
      </c>
      <c r="J9" s="15">
        <f>_xlfn.XLOOKUP(Tracker!I9, Weights!$C$2:$C$30, Weights!$D$2:$D$30, 0.2)</f>
        <v>0.5</v>
      </c>
      <c r="K9" s="15">
        <v>1</v>
      </c>
      <c r="L9">
        <f t="shared" ca="1" si="1"/>
        <v>0.41809500000000005</v>
      </c>
      <c r="M9">
        <f t="shared" si="4"/>
        <v>0.25</v>
      </c>
      <c r="O9">
        <f t="shared" ca="1" si="3"/>
        <v>1.6723800000000002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72.5</v>
      </c>
      <c r="E10" s="1">
        <v>0.8</v>
      </c>
      <c r="F10" s="1">
        <f>_xlfn.XLOOKUP(Tracker!D10, Weights!$E$2:$E$30, Weights!$F$2:$F$30, 1)</f>
        <v>0.5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0.5</v>
      </c>
      <c r="J10" s="15">
        <f>_xlfn.XLOOKUP(Tracker!I10, Weights!$C$2:$C$30, Weights!$D$2:$D$30, 0.2)</f>
        <v>0.4</v>
      </c>
      <c r="K10" s="15">
        <v>1</v>
      </c>
      <c r="L10">
        <f t="shared" ca="1" si="1"/>
        <v>0.18366666666666667</v>
      </c>
      <c r="M10">
        <f t="shared" si="4"/>
        <v>0.2</v>
      </c>
      <c r="O10">
        <f t="shared" ca="1" si="3"/>
        <v>0.91833333333333333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101</v>
      </c>
      <c r="E11" s="1">
        <v>0.8</v>
      </c>
      <c r="F11" s="1">
        <f>_xlfn.XLOOKUP(Tracker!D11, Weights!$E$2:$E$30, Weights!$F$2:$F$30, 1)</f>
        <v>0.5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0.5</v>
      </c>
      <c r="J11" s="15">
        <f>_xlfn.XLOOKUP(Tracker!I11, Weights!$C$2:$C$30, Weights!$D$2:$D$30, 0.2)</f>
        <v>0.5</v>
      </c>
      <c r="K11" s="15">
        <v>1</v>
      </c>
      <c r="L11">
        <f t="shared" ca="1" si="1"/>
        <v>0.28785000000000005</v>
      </c>
      <c r="M11">
        <f t="shared" si="4"/>
        <v>0.25</v>
      </c>
      <c r="O11">
        <f t="shared" ca="1" si="3"/>
        <v>1.1514000000000002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106</v>
      </c>
      <c r="E12" s="1">
        <v>0.8</v>
      </c>
      <c r="F12" s="1">
        <f>_xlfn.XLOOKUP(Tracker!D12, Weights!$E$2:$E$30, Weights!$F$2:$F$30, 1)</f>
        <v>0.6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0.5</v>
      </c>
      <c r="J12" s="15">
        <f>_xlfn.XLOOKUP(Tracker!I12, Weights!$C$2:$C$30, Weights!$D$2:$D$30, 0.2)</f>
        <v>0.5</v>
      </c>
      <c r="K12" s="15">
        <v>1</v>
      </c>
      <c r="L12">
        <f t="shared" ca="1" si="1"/>
        <v>0.36251999999999995</v>
      </c>
      <c r="M12">
        <f t="shared" si="4"/>
        <v>0.25</v>
      </c>
      <c r="O12">
        <f t="shared" ca="1" si="3"/>
        <v>1.4500799999999998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96.5</v>
      </c>
      <c r="E13" s="1">
        <v>0.8</v>
      </c>
      <c r="F13" s="1">
        <f>_xlfn.XLOOKUP(Tracker!D13, Weights!$E$2:$E$30, Weights!$F$2:$F$30, 1)</f>
        <v>0.6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_xlfn.XLOOKUP(Tracker!F13, Weights!$G$2:$G$30, Weights!$H$2:$H$30, 0.2)</f>
        <v>0.5</v>
      </c>
      <c r="J13" s="15">
        <f>_xlfn.XLOOKUP(Tracker!I13, Weights!$C$2:$C$30, Weights!$D$2:$D$30, 0.2)</f>
        <v>0.4</v>
      </c>
      <c r="K13" s="15">
        <v>1</v>
      </c>
      <c r="L13">
        <f t="shared" ca="1" si="1"/>
        <v>0.33002999999999999</v>
      </c>
      <c r="M13">
        <f t="shared" si="4"/>
        <v>0.2</v>
      </c>
      <c r="O13">
        <f t="shared" ca="1" si="3"/>
        <v>1.6501499999999998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84</v>
      </c>
      <c r="E14" s="1">
        <v>0.8</v>
      </c>
      <c r="F14" s="1">
        <f>_xlfn.XLOOKUP(Tracker!D14, Weights!$E$2:$E$30, Weights!$F$2:$F$30, 1)</f>
        <v>0.7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0.5</v>
      </c>
      <c r="J14" s="15">
        <f>_xlfn.XLOOKUP(Tracker!I14, Weights!$C$2:$C$30, Weights!$D$2:$D$30, 0.2)</f>
        <v>0.5</v>
      </c>
      <c r="K14" s="15">
        <v>1</v>
      </c>
      <c r="L14">
        <f t="shared" ca="1" si="1"/>
        <v>0.3723999999999999</v>
      </c>
      <c r="M14">
        <f t="shared" si="4"/>
        <v>0.25</v>
      </c>
      <c r="O14">
        <f t="shared" ca="1" si="3"/>
        <v>1.4895999999999996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80.5</v>
      </c>
      <c r="E15" s="1">
        <v>0.8</v>
      </c>
      <c r="F15" s="1">
        <f>_xlfn.XLOOKUP(Tracker!D15, Weights!$E$2:$E$30, Weights!$F$2:$F$30, 1)</f>
        <v>0.5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0.5</v>
      </c>
      <c r="J15" s="15">
        <f>_xlfn.XLOOKUP(Tracker!I15, Weights!$C$2:$C$30, Weights!$D$2:$D$30, 0.2)</f>
        <v>0.4</v>
      </c>
      <c r="K15" s="15">
        <v>1</v>
      </c>
      <c r="L15">
        <f t="shared" ca="1" si="1"/>
        <v>0.22942499999999999</v>
      </c>
      <c r="M15">
        <f t="shared" si="4"/>
        <v>0.2</v>
      </c>
      <c r="O15">
        <f t="shared" ca="1" si="3"/>
        <v>1.147125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99.5</v>
      </c>
      <c r="E16" s="1">
        <v>0.8</v>
      </c>
      <c r="F16" s="1">
        <f>_xlfn.XLOOKUP(Tracker!D16, Weights!$E$2:$E$30, Weights!$F$2:$F$30, 1)</f>
        <v>0.5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0.5</v>
      </c>
      <c r="J16" s="15">
        <f>_xlfn.XLOOKUP(Tracker!I16, Weights!$C$2:$C$30, Weights!$D$2:$D$30, 0.2)</f>
        <v>0.6</v>
      </c>
      <c r="K16" s="15">
        <v>1</v>
      </c>
      <c r="L16">
        <f t="shared" ca="1" si="1"/>
        <v>0.25206666666666672</v>
      </c>
      <c r="M16">
        <f t="shared" si="4"/>
        <v>0.3</v>
      </c>
      <c r="O16">
        <f t="shared" ca="1" si="3"/>
        <v>0.84022222222222243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76</v>
      </c>
      <c r="E17" s="1">
        <v>0.8</v>
      </c>
      <c r="F17" s="1">
        <f>_xlfn.XLOOKUP(Tracker!D17, Weights!$E$2:$E$30, Weights!$F$2:$F$30, 1)</f>
        <v>0.9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0.5</v>
      </c>
      <c r="J17" s="15">
        <f>_xlfn.XLOOKUP(Tracker!I17, Weights!$C$2:$C$30, Weights!$D$2:$D$30, 0.2)</f>
        <v>0.4</v>
      </c>
      <c r="K17" s="15">
        <v>1</v>
      </c>
      <c r="L17">
        <f t="shared" ca="1" si="1"/>
        <v>0.34655999999999998</v>
      </c>
      <c r="M17">
        <f t="shared" si="4"/>
        <v>0.2</v>
      </c>
      <c r="O17">
        <f t="shared" ca="1" si="3"/>
        <v>1.7327999999999999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88</v>
      </c>
      <c r="E18" s="1">
        <v>0.8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_xlfn.XLOOKUP(Tracker!F18, Weights!$G$2:$G$30, Weights!$H$2:$H$30, 0.2)</f>
        <v>0.5</v>
      </c>
      <c r="J18" s="15">
        <f>_xlfn.XLOOKUP(Tracker!I18, Weights!$C$2:$C$30, Weights!$D$2:$D$30, 0.2)</f>
        <v>0.5</v>
      </c>
      <c r="K18" s="15">
        <v>1</v>
      </c>
      <c r="L18">
        <f t="shared" ca="1" si="1"/>
        <v>0.40127999999999997</v>
      </c>
      <c r="M18">
        <f t="shared" si="4"/>
        <v>0.25</v>
      </c>
      <c r="O18">
        <f t="shared" ca="1" si="3"/>
        <v>1.6051199999999999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90</v>
      </c>
      <c r="E19" s="1">
        <v>0.8</v>
      </c>
      <c r="F19" s="1">
        <f>_xlfn.XLOOKUP(Tracker!D19, Weights!$E$2:$E$30, Weights!$F$2:$F$30, 1)</f>
        <v>0.5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_xlfn.XLOOKUP(Tracker!F19, Weights!$G$2:$G$30, Weights!$H$2:$H$30, 0.2)</f>
        <v>0.5</v>
      </c>
      <c r="J19" s="15">
        <f>_xlfn.XLOOKUP(Tracker!I19, Weights!$C$2:$C$30, Weights!$D$2:$D$30, 0.2)</f>
        <v>0.4</v>
      </c>
      <c r="K19" s="15">
        <v>1</v>
      </c>
      <c r="L19">
        <f t="shared" ca="1" si="1"/>
        <v>0.22800000000000004</v>
      </c>
      <c r="M19">
        <f t="shared" si="4"/>
        <v>0.2</v>
      </c>
      <c r="O19">
        <f t="shared" ca="1" si="3"/>
        <v>1.1400000000000001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91.5</v>
      </c>
      <c r="E20" s="1">
        <v>0.8</v>
      </c>
      <c r="F20" s="1">
        <f>_xlfn.XLOOKUP(Tracker!D20, Weights!$E$2:$E$30, Weights!$F$2:$F$30, 1)</f>
        <v>0.9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0.5</v>
      </c>
      <c r="J20" s="15">
        <f>_xlfn.XLOOKUP(Tracker!I20, Weights!$C$2:$C$30, Weights!$D$2:$D$30, 0.2)</f>
        <v>0.6</v>
      </c>
      <c r="K20" s="15">
        <v>1</v>
      </c>
      <c r="L20">
        <f t="shared" ca="1" si="1"/>
        <v>0.41724</v>
      </c>
      <c r="M20">
        <f t="shared" si="4"/>
        <v>0.3</v>
      </c>
      <c r="O20">
        <f t="shared" ca="1" si="3"/>
        <v>1.3908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103</v>
      </c>
      <c r="E21" s="1">
        <v>0.8</v>
      </c>
      <c r="F21" s="1">
        <f>_xlfn.XLOOKUP(Tracker!D21, Weights!$E$2:$E$30, Weights!$F$2:$F$30, 1)</f>
        <v>0.6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_xlfn.XLOOKUP(Tracker!F21, Weights!$G$2:$G$30, Weights!$H$2:$H$30, 0.2)</f>
        <v>0.5</v>
      </c>
      <c r="J21" s="15">
        <f>_xlfn.XLOOKUP(Tracker!I21, Weights!$C$2:$C$30, Weights!$D$2:$D$30, 0.2)</f>
        <v>0.6</v>
      </c>
      <c r="K21" s="15">
        <v>1</v>
      </c>
      <c r="L21">
        <f t="shared" ca="1" si="1"/>
        <v>0.43054000000000003</v>
      </c>
      <c r="M21">
        <f t="shared" si="4"/>
        <v>0.3</v>
      </c>
      <c r="O21">
        <f t="shared" ca="1" si="3"/>
        <v>1.4351333333333336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96.5</v>
      </c>
      <c r="E22" s="1">
        <v>0.8</v>
      </c>
      <c r="F22" s="1">
        <f>_xlfn.XLOOKUP(Tracker!D22, Weights!$E$2:$E$30, Weights!$F$2:$F$30, 1)</f>
        <v>0.5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_xlfn.XLOOKUP(Tracker!F22, Weights!$G$2:$G$30, Weights!$H$2:$H$30, 0.2)</f>
        <v>0.5</v>
      </c>
      <c r="J22" s="15">
        <f>_xlfn.XLOOKUP(Tracker!I22, Weights!$C$2:$C$30, Weights!$D$2:$D$30, 0.2)</f>
        <v>0.3</v>
      </c>
      <c r="K22" s="15">
        <v>1</v>
      </c>
      <c r="L22">
        <f t="shared" ca="1" si="1"/>
        <v>0.24446666666666672</v>
      </c>
      <c r="M22">
        <f t="shared" si="4"/>
        <v>0.15</v>
      </c>
      <c r="O22">
        <f t="shared" ca="1" si="3"/>
        <v>1.6297777777777782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102</v>
      </c>
      <c r="E23" s="1">
        <v>0.8</v>
      </c>
      <c r="F23" s="1">
        <f>_xlfn.XLOOKUP(Tracker!D23, Weights!$E$2:$E$30, Weights!$F$2:$F$30, 1)</f>
        <v>0.5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0.5</v>
      </c>
      <c r="J23" s="15">
        <f>_xlfn.XLOOKUP(Tracker!I23, Weights!$C$2:$C$30, Weights!$D$2:$D$30, 0.2)</f>
        <v>0.3</v>
      </c>
      <c r="K23" s="15">
        <v>1</v>
      </c>
      <c r="L23">
        <f t="shared" ca="1" si="1"/>
        <v>0.25840000000000002</v>
      </c>
      <c r="M23">
        <f t="shared" si="4"/>
        <v>0.15</v>
      </c>
      <c r="O23">
        <f t="shared" ca="1" si="3"/>
        <v>1.7226666666666668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105.5</v>
      </c>
      <c r="E24" s="1">
        <v>0.8</v>
      </c>
      <c r="F24" s="1">
        <f>_xlfn.XLOOKUP(Tracker!D24, Weights!$E$2:$E$30, Weights!$F$2:$F$30, 1)</f>
        <v>0.6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_xlfn.XLOOKUP(Tracker!F24, Weights!$G$2:$G$30, Weights!$H$2:$H$30, 0.2)</f>
        <v>0.5</v>
      </c>
      <c r="J24" s="15">
        <f>_xlfn.XLOOKUP(Tracker!I24, Weights!$C$2:$C$30, Weights!$D$2:$D$30, 0.2)</f>
        <v>0.6</v>
      </c>
      <c r="K24" s="15">
        <v>1</v>
      </c>
      <c r="L24">
        <f t="shared" ca="1" si="1"/>
        <v>0.40089999999999998</v>
      </c>
      <c r="M24">
        <f t="shared" si="4"/>
        <v>0.3</v>
      </c>
      <c r="O24">
        <f t="shared" ca="1" si="3"/>
        <v>1.3363333333333334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84.5</v>
      </c>
      <c r="E25" s="1">
        <v>0.8</v>
      </c>
      <c r="F25" s="1">
        <f>_xlfn.XLOOKUP(Tracker!D25, Weights!$E$2:$E$30, Weights!$F$2:$F$30, 1)</f>
        <v>0.6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0.5</v>
      </c>
      <c r="J25" s="15">
        <f>_xlfn.XLOOKUP(Tracker!I25, Weights!$C$2:$C$30, Weights!$D$2:$D$30, 0.2)</f>
        <v>0.5</v>
      </c>
      <c r="K25" s="15">
        <v>1</v>
      </c>
      <c r="L25">
        <f t="shared" ca="1" si="1"/>
        <v>0.28899000000000002</v>
      </c>
      <c r="M25">
        <f t="shared" si="4"/>
        <v>0.25</v>
      </c>
      <c r="O25">
        <f t="shared" ca="1" si="3"/>
        <v>1.1559600000000001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87.5</v>
      </c>
      <c r="E26" s="1">
        <v>0.8</v>
      </c>
      <c r="F26" s="1">
        <f>_xlfn.XLOOKUP(Tracker!D26, Weights!$E$2:$E$30, Weights!$F$2:$F$30, 1)</f>
        <v>0.5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0.5</v>
      </c>
      <c r="J26" s="15">
        <f>_xlfn.XLOOKUP(Tracker!I26, Weights!$C$2:$C$30, Weights!$D$2:$D$30, 0.2)</f>
        <v>0.5</v>
      </c>
      <c r="K26" s="15">
        <v>1</v>
      </c>
      <c r="L26">
        <f t="shared" ca="1" si="1"/>
        <v>0.22166666666666668</v>
      </c>
      <c r="M26">
        <f t="shared" si="4"/>
        <v>0.25</v>
      </c>
      <c r="O26">
        <f t="shared" ca="1" si="3"/>
        <v>0.88666666666666671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95</v>
      </c>
      <c r="E27" s="1">
        <v>0.8</v>
      </c>
      <c r="F27" s="1">
        <f>_xlfn.XLOOKUP(Tracker!D27, Weights!$E$2:$E$30, Weights!$F$2:$F$30, 1)</f>
        <v>0.8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_xlfn.XLOOKUP(Tracker!F27, Weights!$G$2:$G$30, Weights!$H$2:$H$30, 0.2)</f>
        <v>0.5</v>
      </c>
      <c r="J27" s="15">
        <f>_xlfn.XLOOKUP(Tracker!I27, Weights!$C$2:$C$30, Weights!$D$2:$D$30, 0.2)</f>
        <v>0.6</v>
      </c>
      <c r="K27" s="15">
        <v>1</v>
      </c>
      <c r="L27">
        <f t="shared" ca="1" si="1"/>
        <v>0.38506666666666672</v>
      </c>
      <c r="M27">
        <f t="shared" si="4"/>
        <v>0.3</v>
      </c>
      <c r="O27">
        <f t="shared" ca="1" si="3"/>
        <v>1.2835555555555558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91</v>
      </c>
      <c r="E28" s="1">
        <v>0.8</v>
      </c>
      <c r="F28" s="1">
        <f>_xlfn.XLOOKUP(Tracker!D28, Weights!$E$2:$E$30, Weights!$F$2:$F$30, 1)</f>
        <v>0.5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_xlfn.XLOOKUP(Tracker!F28, Weights!$G$2:$G$30, Weights!$H$2:$H$30, 0.2)</f>
        <v>0.5</v>
      </c>
      <c r="J28" s="15">
        <f>_xlfn.XLOOKUP(Tracker!I28, Weights!$C$2:$C$30, Weights!$D$2:$D$30, 0.2)</f>
        <v>0.4</v>
      </c>
      <c r="K28" s="15">
        <v>1</v>
      </c>
      <c r="L28">
        <f t="shared" ca="1" si="1"/>
        <v>0.25935000000000002</v>
      </c>
      <c r="M28">
        <f t="shared" si="4"/>
        <v>0.2</v>
      </c>
      <c r="O28">
        <f t="shared" ca="1" si="3"/>
        <v>1.2967500000000001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81</v>
      </c>
      <c r="E29" s="1">
        <v>0.8</v>
      </c>
      <c r="F29" s="1">
        <f>_xlfn.XLOOKUP(Tracker!D29, Weights!$E$2:$E$30, Weights!$F$2:$F$30, 1)</f>
        <v>0.7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0.5</v>
      </c>
      <c r="J29" s="15">
        <f>_xlfn.XLOOKUP(Tracker!I29, Weights!$C$2:$C$30, Weights!$D$2:$D$30, 0.2)</f>
        <v>0.5</v>
      </c>
      <c r="K29" s="15">
        <v>1</v>
      </c>
      <c r="L29">
        <f t="shared" ca="1" si="1"/>
        <v>0.32318999999999998</v>
      </c>
      <c r="M29">
        <f t="shared" si="4"/>
        <v>0.25</v>
      </c>
      <c r="O29">
        <f t="shared" ca="1" si="3"/>
        <v>1.2927599999999999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91.5</v>
      </c>
      <c r="E30" s="1">
        <v>0.8</v>
      </c>
      <c r="F30" s="1">
        <f>_xlfn.XLOOKUP(Tracker!D30, Weights!$E$2:$E$30, Weights!$F$2:$F$30, 1)</f>
        <v>0.8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_xlfn.XLOOKUP(Tracker!F30, Weights!$G$2:$G$30, Weights!$H$2:$H$30, 0.2)</f>
        <v>0.5</v>
      </c>
      <c r="J30" s="15">
        <f>_xlfn.XLOOKUP(Tracker!I30, Weights!$C$2:$C$30, Weights!$D$2:$D$30, 0.2)</f>
        <v>0.4</v>
      </c>
      <c r="K30" s="15">
        <v>1</v>
      </c>
      <c r="L30">
        <f t="shared" ca="1" si="1"/>
        <v>0.46360000000000007</v>
      </c>
      <c r="M30">
        <f t="shared" si="4"/>
        <v>0.2</v>
      </c>
      <c r="O30">
        <f t="shared" ca="1" si="3"/>
        <v>2.3180000000000001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104</v>
      </c>
      <c r="E31" s="1">
        <v>0.8</v>
      </c>
      <c r="F31" s="1">
        <f>_xlfn.XLOOKUP(Tracker!D31, Weights!$E$2:$E$30, Weights!$F$2:$F$30, 1)</f>
        <v>0.5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0.5</v>
      </c>
      <c r="J31" s="15">
        <f>_xlfn.XLOOKUP(Tracker!I31, Weights!$C$2:$C$30, Weights!$D$2:$D$30, 0.2)</f>
        <v>0.5</v>
      </c>
      <c r="K31" s="15">
        <v>1</v>
      </c>
      <c r="L31">
        <f t="shared" ca="1" si="1"/>
        <v>0.26346666666666674</v>
      </c>
      <c r="M31">
        <f t="shared" si="4"/>
        <v>0.25</v>
      </c>
      <c r="O31">
        <f t="shared" ca="1" si="3"/>
        <v>1.053866666666667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85.5</v>
      </c>
      <c r="E32" s="1">
        <v>0.8</v>
      </c>
      <c r="F32" s="1">
        <f>_xlfn.XLOOKUP(Tracker!D32, Weights!$E$2:$E$30, Weights!$F$2:$F$30, 1)</f>
        <v>0.6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0.5</v>
      </c>
      <c r="J32" s="15">
        <f>_xlfn.XLOOKUP(Tracker!I32, Weights!$C$2:$C$30, Weights!$D$2:$D$30, 0.2)</f>
        <v>0.5</v>
      </c>
      <c r="K32" s="15">
        <v>1</v>
      </c>
      <c r="L32">
        <f t="shared" ca="1" si="1"/>
        <v>0.32489999999999997</v>
      </c>
      <c r="M32">
        <f t="shared" si="4"/>
        <v>0.25</v>
      </c>
      <c r="O32">
        <f t="shared" ca="1" si="3"/>
        <v>1.2995999999999999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82.5</v>
      </c>
      <c r="E33" s="1">
        <v>0.8</v>
      </c>
      <c r="F33" s="1">
        <f>_xlfn.XLOOKUP(Tracker!D33, Weights!$E$2:$E$30, Weights!$F$2:$F$30, 1)</f>
        <v>0.5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0.5</v>
      </c>
      <c r="J33" s="15">
        <f>_xlfn.XLOOKUP(Tracker!I33, Weights!$C$2:$C$30, Weights!$D$2:$D$30, 0.2)</f>
        <v>0.6</v>
      </c>
      <c r="K33" s="15">
        <v>1</v>
      </c>
      <c r="L33">
        <f t="shared" ca="1" si="1"/>
        <v>0.20900000000000002</v>
      </c>
      <c r="M33">
        <f t="shared" si="4"/>
        <v>0.3</v>
      </c>
      <c r="O33">
        <f t="shared" ca="1" si="3"/>
        <v>0.69666666666666677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103.5</v>
      </c>
      <c r="E34" s="1">
        <v>0.8</v>
      </c>
      <c r="F34" s="1">
        <f>_xlfn.XLOOKUP(Tracker!D34, Weights!$E$2:$E$30, Weights!$F$2:$F$30, 1)</f>
        <v>0.6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_xlfn.XLOOKUP(Tracker!F34, Weights!$G$2:$G$30, Weights!$H$2:$H$30, 0.2)</f>
        <v>0.5</v>
      </c>
      <c r="J34" s="15">
        <f>_xlfn.XLOOKUP(Tracker!I34, Weights!$C$2:$C$30, Weights!$D$2:$D$30, 0.2)</f>
        <v>0.5</v>
      </c>
      <c r="K34" s="15">
        <v>1</v>
      </c>
      <c r="L34">
        <f t="shared" ca="1" si="1"/>
        <v>0.43263000000000007</v>
      </c>
      <c r="M34">
        <f t="shared" si="4"/>
        <v>0.25</v>
      </c>
      <c r="O34">
        <f t="shared" ca="1" si="3"/>
        <v>1.7305200000000003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89.5</v>
      </c>
      <c r="E35" s="1">
        <v>0.8</v>
      </c>
      <c r="F35" s="1">
        <f>_xlfn.XLOOKUP(Tracker!D35, Weights!$E$2:$E$30, Weights!$F$2:$F$30, 1)</f>
        <v>0.6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_xlfn.XLOOKUP(Tracker!F35, Weights!$G$2:$G$30, Weights!$H$2:$H$30, 0.2)</f>
        <v>0.5</v>
      </c>
      <c r="J35" s="15">
        <f>_xlfn.XLOOKUP(Tracker!I35, Weights!$C$2:$C$30, Weights!$D$2:$D$30, 0.2)</f>
        <v>0.5</v>
      </c>
      <c r="K35" s="15">
        <v>1</v>
      </c>
      <c r="L35">
        <f t="shared" ca="1" si="1"/>
        <v>0.27207999999999999</v>
      </c>
      <c r="M35">
        <f t="shared" si="4"/>
        <v>0.25</v>
      </c>
      <c r="O35">
        <f t="shared" ca="1" si="3"/>
        <v>1.08832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77.5</v>
      </c>
      <c r="E36" s="1">
        <v>0.8</v>
      </c>
      <c r="F36" s="1">
        <f>_xlfn.XLOOKUP(Tracker!D36, Weights!$E$2:$E$30, Weights!$F$2:$F$30, 1)</f>
        <v>0.6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0.5</v>
      </c>
      <c r="J36" s="15">
        <f>_xlfn.XLOOKUP(Tracker!I36, Weights!$C$2:$C$30, Weights!$D$2:$D$30, 0.2)</f>
        <v>0.5</v>
      </c>
      <c r="K36" s="15">
        <v>1</v>
      </c>
      <c r="L36">
        <f t="shared" ca="1" si="1"/>
        <v>0.32395000000000007</v>
      </c>
      <c r="M36">
        <f t="shared" si="4"/>
        <v>0.25</v>
      </c>
      <c r="O36">
        <f t="shared" ca="1" si="3"/>
        <v>1.2958000000000003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71.5</v>
      </c>
      <c r="E37" s="1">
        <v>0.8</v>
      </c>
      <c r="F37" s="1">
        <f>_xlfn.XLOOKUP(Tracker!D37, Weights!$E$2:$E$30, Weights!$F$2:$F$30, 1)</f>
        <v>0.6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_xlfn.XLOOKUP(Tracker!F37, Weights!$G$2:$G$30, Weights!$H$2:$H$30, 0.2)</f>
        <v>0.5</v>
      </c>
      <c r="J37" s="15">
        <f>_xlfn.XLOOKUP(Tracker!I37, Weights!$C$2:$C$30, Weights!$D$2:$D$30, 0.2)</f>
        <v>0.3</v>
      </c>
      <c r="K37" s="15">
        <v>1</v>
      </c>
      <c r="L37">
        <f t="shared" ca="1" si="1"/>
        <v>0.29887000000000002</v>
      </c>
      <c r="M37">
        <f t="shared" si="4"/>
        <v>0.15</v>
      </c>
      <c r="O37">
        <f t="shared" ca="1" si="3"/>
        <v>1.9924666666666668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103.5</v>
      </c>
      <c r="E38" s="1">
        <v>0.8</v>
      </c>
      <c r="F38" s="1">
        <f>_xlfn.XLOOKUP(Tracker!D38, Weights!$E$2:$E$30, Weights!$F$2:$F$30, 1)</f>
        <v>0.6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0.5</v>
      </c>
      <c r="J38" s="15">
        <f>_xlfn.XLOOKUP(Tracker!I38, Weights!$C$2:$C$30, Weights!$D$2:$D$30, 0.2)</f>
        <v>0.5</v>
      </c>
      <c r="K38" s="15">
        <v>1</v>
      </c>
      <c r="L38">
        <f t="shared" ca="1" si="1"/>
        <v>0.35397000000000001</v>
      </c>
      <c r="M38">
        <f t="shared" si="4"/>
        <v>0.25</v>
      </c>
      <c r="O38">
        <f t="shared" ca="1" si="3"/>
        <v>1.41588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94.5</v>
      </c>
      <c r="E39" s="1">
        <v>0.8</v>
      </c>
      <c r="F39" s="1">
        <f>_xlfn.XLOOKUP(Tracker!D39, Weights!$E$2:$E$30, Weights!$F$2:$F$30, 1)</f>
        <v>0.7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_xlfn.XLOOKUP(Tracker!F39, Weights!$G$2:$G$30, Weights!$H$2:$H$30, 0.2)</f>
        <v>0.5</v>
      </c>
      <c r="J39" s="15">
        <f>_xlfn.XLOOKUP(Tracker!I39, Weights!$C$2:$C$30, Weights!$D$2:$D$30, 0.2)</f>
        <v>0.6</v>
      </c>
      <c r="K39" s="15">
        <v>1</v>
      </c>
      <c r="L39">
        <f t="shared" ca="1" si="1"/>
        <v>0.33515999999999996</v>
      </c>
      <c r="M39">
        <f t="shared" si="4"/>
        <v>0.3</v>
      </c>
      <c r="O39">
        <f t="shared" ca="1" si="3"/>
        <v>1.1172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73</v>
      </c>
      <c r="E40" s="1">
        <v>0.8</v>
      </c>
      <c r="F40" s="1">
        <f>_xlfn.XLOOKUP(Tracker!D40, Weights!$E$2:$E$30, Weights!$F$2:$F$30, 1)</f>
        <v>0.7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0.5</v>
      </c>
      <c r="J40" s="15">
        <f>_xlfn.XLOOKUP(Tracker!I40, Weights!$C$2:$C$30, Weights!$D$2:$D$30, 0.2)</f>
        <v>0.5</v>
      </c>
      <c r="K40" s="15">
        <v>1</v>
      </c>
      <c r="L40">
        <f t="shared" ca="1" si="1"/>
        <v>0.32363333333333327</v>
      </c>
      <c r="M40">
        <f t="shared" si="4"/>
        <v>0.25</v>
      </c>
      <c r="O40">
        <f t="shared" ca="1" si="3"/>
        <v>1.2945333333333331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103</v>
      </c>
      <c r="E41" s="1">
        <v>0.8</v>
      </c>
      <c r="F41" s="1">
        <f>_xlfn.XLOOKUP(Tracker!D41, Weights!$E$2:$E$30, Weights!$F$2:$F$30, 1)</f>
        <v>0.7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_xlfn.XLOOKUP(Tracker!F41, Weights!$G$2:$G$30, Weights!$H$2:$H$30, 0.2)</f>
        <v>0.5</v>
      </c>
      <c r="J41" s="15">
        <f>_xlfn.XLOOKUP(Tracker!I41, Weights!$C$2:$C$30, Weights!$D$2:$D$30, 0.2)</f>
        <v>0.5</v>
      </c>
      <c r="K41" s="15">
        <v>1</v>
      </c>
      <c r="L41">
        <f t="shared" ca="1" si="1"/>
        <v>0.45663333333333322</v>
      </c>
      <c r="M41">
        <f t="shared" si="4"/>
        <v>0.25</v>
      </c>
      <c r="O41">
        <f t="shared" ca="1" si="3"/>
        <v>1.8265333333333329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75.5</v>
      </c>
      <c r="E42" s="1">
        <v>0.8</v>
      </c>
      <c r="F42" s="1">
        <f>_xlfn.XLOOKUP(Tracker!D42, Weights!$E$2:$E$30, Weights!$F$2:$F$30, 1)</f>
        <v>0.7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_xlfn.XLOOKUP(Tracker!F42, Weights!$G$2:$G$30, Weights!$H$2:$H$30, 0.2)</f>
        <v>0.5</v>
      </c>
      <c r="J42" s="15">
        <f>_xlfn.XLOOKUP(Tracker!I42, Weights!$C$2:$C$30, Weights!$D$2:$D$30, 0.2)</f>
        <v>0.5</v>
      </c>
      <c r="K42" s="15">
        <v>1</v>
      </c>
      <c r="L42">
        <f t="shared" ca="1" si="1"/>
        <v>0.33471666666666661</v>
      </c>
      <c r="M42">
        <f t="shared" si="4"/>
        <v>0.25</v>
      </c>
      <c r="O42">
        <f t="shared" ca="1" si="3"/>
        <v>1.3388666666666664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93</v>
      </c>
      <c r="E43" s="1">
        <v>0.8</v>
      </c>
      <c r="F43" s="1">
        <f>_xlfn.XLOOKUP(Tracker!D43, Weights!$E$2:$E$30, Weights!$F$2:$F$30, 1)</f>
        <v>0.6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_xlfn.XLOOKUP(Tracker!F43, Weights!$G$2:$G$30, Weights!$H$2:$H$30, 0.2)</f>
        <v>0.5</v>
      </c>
      <c r="J43" s="15">
        <f>_xlfn.XLOOKUP(Tracker!I43, Weights!$C$2:$C$30, Weights!$D$2:$D$30, 0.2)</f>
        <v>0.5</v>
      </c>
      <c r="K43" s="15">
        <v>1</v>
      </c>
      <c r="L43">
        <f t="shared" ca="1" si="1"/>
        <v>0.31806000000000001</v>
      </c>
      <c r="M43">
        <f t="shared" si="4"/>
        <v>0.25</v>
      </c>
      <c r="O43">
        <f t="shared" ca="1" si="3"/>
        <v>1.27224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103.5</v>
      </c>
      <c r="E44" s="1">
        <v>0.8</v>
      </c>
      <c r="F44" s="1">
        <f>_xlfn.XLOOKUP(Tracker!D44, Weights!$E$2:$E$30, Weights!$F$2:$F$30, 1)</f>
        <v>0.7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_xlfn.XLOOKUP(Tracker!F44, Weights!$G$2:$G$30, Weights!$H$2:$H$30, 0.2)</f>
        <v>0.5</v>
      </c>
      <c r="J44" s="15">
        <f>_xlfn.XLOOKUP(Tracker!I44, Weights!$C$2:$C$30, Weights!$D$2:$D$30, 0.2)</f>
        <v>0.5</v>
      </c>
      <c r="K44" s="15">
        <v>1</v>
      </c>
      <c r="L44">
        <f t="shared" ca="1" si="1"/>
        <v>0.50473499999999993</v>
      </c>
      <c r="M44">
        <f t="shared" si="4"/>
        <v>0.25</v>
      </c>
      <c r="O44">
        <f t="shared" ca="1" si="3"/>
        <v>2.0189399999999997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86.5</v>
      </c>
      <c r="E45" s="1">
        <v>0.8</v>
      </c>
      <c r="F45" s="1">
        <f>_xlfn.XLOOKUP(Tracker!D45, Weights!$E$2:$E$30, Weights!$F$2:$F$30, 1)</f>
        <v>0.6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_xlfn.XLOOKUP(Tracker!F45, Weights!$G$2:$G$30, Weights!$H$2:$H$30, 0.2)</f>
        <v>0.5</v>
      </c>
      <c r="J45" s="15">
        <f>_xlfn.XLOOKUP(Tracker!I45, Weights!$C$2:$C$30, Weights!$D$2:$D$30, 0.2)</f>
        <v>0.4</v>
      </c>
      <c r="K45" s="15">
        <v>1</v>
      </c>
      <c r="L45">
        <f t="shared" ca="1" si="1"/>
        <v>0.29582999999999998</v>
      </c>
      <c r="M45">
        <f t="shared" si="4"/>
        <v>0.2</v>
      </c>
      <c r="O45">
        <f t="shared" ca="1" si="3"/>
        <v>1.4791499999999997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75.5</v>
      </c>
      <c r="E46" s="1">
        <v>0.8</v>
      </c>
      <c r="F46" s="1">
        <f>_xlfn.XLOOKUP(Tracker!D46, Weights!$E$2:$E$30, Weights!$F$2:$F$30, 1)</f>
        <v>0.7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_xlfn.XLOOKUP(Tracker!F46, Weights!$G$2:$G$30, Weights!$H$2:$H$30, 0.2)</f>
        <v>0.5</v>
      </c>
      <c r="J46" s="15">
        <f>_xlfn.XLOOKUP(Tracker!I46, Weights!$C$2:$C$30, Weights!$D$2:$D$30, 0.2)</f>
        <v>0.5</v>
      </c>
      <c r="K46" s="15">
        <v>1</v>
      </c>
      <c r="L46">
        <f t="shared" ca="1" si="1"/>
        <v>0.30124499999999999</v>
      </c>
      <c r="M46">
        <f t="shared" si="4"/>
        <v>0.25</v>
      </c>
      <c r="O46">
        <f t="shared" ca="1" si="3"/>
        <v>1.2049799999999999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93</v>
      </c>
      <c r="E47" s="1">
        <v>0.8</v>
      </c>
      <c r="F47" s="1">
        <f>_xlfn.XLOOKUP(Tracker!D47, Weights!$E$2:$E$30, Weights!$F$2:$F$30, 1)</f>
        <v>0.6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_xlfn.XLOOKUP(Tracker!F47, Weights!$G$2:$G$30, Weights!$H$2:$H$30, 0.2)</f>
        <v>0.5</v>
      </c>
      <c r="J47" s="15">
        <f>_xlfn.XLOOKUP(Tracker!I47, Weights!$C$2:$C$30, Weights!$D$2:$D$30, 0.2)</f>
        <v>0.3</v>
      </c>
      <c r="K47" s="15">
        <v>1</v>
      </c>
      <c r="L47">
        <f t="shared" ca="1" si="1"/>
        <v>0.28272000000000003</v>
      </c>
      <c r="M47">
        <f t="shared" si="4"/>
        <v>0.15</v>
      </c>
      <c r="O47">
        <f t="shared" ca="1" si="3"/>
        <v>1.8848000000000003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90</v>
      </c>
      <c r="E48" s="1">
        <v>0.8</v>
      </c>
      <c r="F48" s="1">
        <f>_xlfn.XLOOKUP(Tracker!D48, Weights!$E$2:$E$30, Weights!$F$2:$F$30, 1)</f>
        <v>0.6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_xlfn.XLOOKUP(Tracker!F48, Weights!$G$2:$G$30, Weights!$H$2:$H$30, 0.2)</f>
        <v>0.5</v>
      </c>
      <c r="J48" s="15">
        <f>_xlfn.XLOOKUP(Tracker!I48, Weights!$C$2:$C$30, Weights!$D$2:$D$30, 0.2)</f>
        <v>0.5</v>
      </c>
      <c r="K48" s="15">
        <v>1</v>
      </c>
      <c r="L48">
        <f t="shared" ca="1" si="1"/>
        <v>0.27360000000000001</v>
      </c>
      <c r="M48">
        <f t="shared" si="4"/>
        <v>0.25</v>
      </c>
      <c r="O48">
        <f t="shared" ca="1" si="3"/>
        <v>1.0944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97</v>
      </c>
      <c r="E49" s="1">
        <v>0.8</v>
      </c>
      <c r="F49" s="1">
        <f>_xlfn.XLOOKUP(Tracker!D49, Weights!$E$2:$E$30, Weights!$F$2:$F$30, 1)</f>
        <v>0.6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_xlfn.XLOOKUP(Tracker!F49, Weights!$G$2:$G$30, Weights!$H$2:$H$30, 0.2)</f>
        <v>0.5</v>
      </c>
      <c r="J49" s="15">
        <f>_xlfn.XLOOKUP(Tracker!I49, Weights!$C$2:$C$30, Weights!$D$2:$D$30, 0.2)</f>
        <v>0.4</v>
      </c>
      <c r="K49" s="15">
        <v>1</v>
      </c>
      <c r="L49">
        <f t="shared" ca="1" si="1"/>
        <v>0.29488000000000003</v>
      </c>
      <c r="M49">
        <f t="shared" si="4"/>
        <v>0.2</v>
      </c>
      <c r="O49">
        <f t="shared" ca="1" si="3"/>
        <v>1.4744000000000002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69.5</v>
      </c>
      <c r="E50" s="1">
        <v>0.8</v>
      </c>
      <c r="F50" s="1">
        <f>_xlfn.XLOOKUP(Tracker!D50, Weights!$E$2:$E$30, Weights!$F$2:$F$30, 1)</f>
        <v>0.6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0.5</v>
      </c>
      <c r="J50" s="15">
        <f>_xlfn.XLOOKUP(Tracker!I50, Weights!$C$2:$C$30, Weights!$D$2:$D$30, 0.2)</f>
        <v>0.4</v>
      </c>
      <c r="K50" s="15">
        <v>1</v>
      </c>
      <c r="L50">
        <f t="shared" ca="1" si="1"/>
        <v>0.2641</v>
      </c>
      <c r="M50">
        <f t="shared" si="4"/>
        <v>0.2</v>
      </c>
      <c r="O50">
        <f t="shared" ca="1" si="3"/>
        <v>1.3205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109.5</v>
      </c>
      <c r="E51" s="1">
        <v>0.8</v>
      </c>
      <c r="F51" s="1">
        <f>_xlfn.XLOOKUP(Tracker!D51, Weights!$E$2:$E$30, Weights!$F$2:$F$30, 1)</f>
        <v>0.6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_xlfn.XLOOKUP(Tracker!F51, Weights!$G$2:$G$30, Weights!$H$2:$H$30, 0.2)</f>
        <v>0.5</v>
      </c>
      <c r="J51" s="15">
        <f>_xlfn.XLOOKUP(Tracker!I51, Weights!$C$2:$C$30, Weights!$D$2:$D$30, 0.2)</f>
        <v>0.3</v>
      </c>
      <c r="K51" s="15">
        <v>1</v>
      </c>
      <c r="L51">
        <f t="shared" ca="1" si="1"/>
        <v>0.33288000000000001</v>
      </c>
      <c r="M51">
        <f t="shared" si="4"/>
        <v>0.15</v>
      </c>
      <c r="O51">
        <f t="shared" ca="1" si="3"/>
        <v>2.2192000000000003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85.5</v>
      </c>
      <c r="E52" s="1">
        <v>0.8</v>
      </c>
      <c r="F52" s="1">
        <f>_xlfn.XLOOKUP(Tracker!D52, Weights!$E$2:$E$30, Weights!$F$2:$F$30, 1)</f>
        <v>0.7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_xlfn.XLOOKUP(Tracker!F52, Weights!$G$2:$G$30, Weights!$H$2:$H$30, 0.2)</f>
        <v>0.5</v>
      </c>
      <c r="J52" s="15">
        <f>_xlfn.XLOOKUP(Tracker!I52, Weights!$C$2:$C$30, Weights!$D$2:$D$30, 0.2)</f>
        <v>0.5</v>
      </c>
      <c r="K52" s="15">
        <v>1</v>
      </c>
      <c r="L52">
        <f t="shared" ca="1" si="1"/>
        <v>0.37904999999999994</v>
      </c>
      <c r="M52">
        <f t="shared" si="4"/>
        <v>0.25</v>
      </c>
      <c r="O52">
        <f t="shared" ca="1" si="3"/>
        <v>1.5161999999999998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82</v>
      </c>
      <c r="E53" s="1">
        <v>0.8</v>
      </c>
      <c r="F53" s="1">
        <f>_xlfn.XLOOKUP(Tracker!D53, Weights!$E$2:$E$30, Weights!$F$2:$F$30, 1)</f>
        <v>0.7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_xlfn.XLOOKUP(Tracker!F53, Weights!$G$2:$G$30, Weights!$H$2:$H$30, 0.2)</f>
        <v>0.5</v>
      </c>
      <c r="J53" s="15">
        <f>_xlfn.XLOOKUP(Tracker!I53, Weights!$C$2:$C$30, Weights!$D$2:$D$30, 0.2)</f>
        <v>0.5</v>
      </c>
      <c r="K53" s="15">
        <v>1</v>
      </c>
      <c r="L53">
        <f t="shared" ca="1" si="1"/>
        <v>0.39988666666666661</v>
      </c>
      <c r="M53">
        <f t="shared" si="4"/>
        <v>0.25</v>
      </c>
      <c r="O53">
        <f t="shared" ca="1" si="3"/>
        <v>1.5995466666666665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101.5</v>
      </c>
      <c r="E54" s="1">
        <v>0.8</v>
      </c>
      <c r="F54" s="1">
        <f>_xlfn.XLOOKUP(Tracker!D54, Weights!$E$2:$E$30, Weights!$F$2:$F$30, 1)</f>
        <v>0.7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_xlfn.XLOOKUP(Tracker!F54, Weights!$G$2:$G$30, Weights!$H$2:$H$30, 0.2)</f>
        <v>0.5</v>
      </c>
      <c r="J54" s="15">
        <f>_xlfn.XLOOKUP(Tracker!I54, Weights!$C$2:$C$30, Weights!$D$2:$D$30, 0.2)</f>
        <v>0.5</v>
      </c>
      <c r="K54" s="15">
        <v>1</v>
      </c>
      <c r="L54">
        <f t="shared" ca="1" si="1"/>
        <v>0.4949816666666666</v>
      </c>
      <c r="M54">
        <f t="shared" si="4"/>
        <v>0.25</v>
      </c>
      <c r="O54">
        <f t="shared" ca="1" si="3"/>
        <v>1.9799266666666664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85</v>
      </c>
      <c r="E55" s="1">
        <v>0.8</v>
      </c>
      <c r="F55" s="1">
        <f>_xlfn.XLOOKUP(Tracker!D55, Weights!$E$2:$E$30, Weights!$F$2:$F$30, 1)</f>
        <v>0.8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0.5</v>
      </c>
      <c r="J55" s="15">
        <f>_xlfn.XLOOKUP(Tracker!I55, Weights!$C$2:$C$30, Weights!$D$2:$D$30, 0.2)</f>
        <v>0.6</v>
      </c>
      <c r="K55" s="15">
        <v>1</v>
      </c>
      <c r="L55">
        <f t="shared" ca="1" si="1"/>
        <v>0.43066666666666675</v>
      </c>
      <c r="M55">
        <f t="shared" si="4"/>
        <v>0.3</v>
      </c>
      <c r="O55">
        <f t="shared" ca="1" si="3"/>
        <v>1.4355555555555559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112.5</v>
      </c>
      <c r="E56" s="1">
        <v>0.8</v>
      </c>
      <c r="F56" s="1">
        <f>_xlfn.XLOOKUP(Tracker!D56, Weights!$E$2:$E$30, Weights!$F$2:$F$30, 1)</f>
        <v>0.9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_xlfn.XLOOKUP(Tracker!F56, Weights!$G$2:$G$30, Weights!$H$2:$H$30, 0.2)</f>
        <v>0.5</v>
      </c>
      <c r="J56" s="15">
        <f>_xlfn.XLOOKUP(Tracker!I56, Weights!$C$2:$C$30, Weights!$D$2:$D$30, 0.2)</f>
        <v>0.5</v>
      </c>
      <c r="K56" s="15">
        <v>1</v>
      </c>
      <c r="L56">
        <f t="shared" ca="1" si="1"/>
        <v>0.70537500000000009</v>
      </c>
      <c r="M56">
        <f t="shared" si="4"/>
        <v>0.25</v>
      </c>
      <c r="O56">
        <f t="shared" ca="1" si="3"/>
        <v>2.8215000000000003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74.5</v>
      </c>
      <c r="E57" s="1">
        <v>0.8</v>
      </c>
      <c r="F57" s="1">
        <f>_xlfn.XLOOKUP(Tracker!D57, Weights!$E$2:$E$30, Weights!$F$2:$F$30, 1)</f>
        <v>0.8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_xlfn.XLOOKUP(Tracker!F57, Weights!$G$2:$G$30, Weights!$H$2:$H$30, 0.2)</f>
        <v>0.5</v>
      </c>
      <c r="J57" s="15">
        <f>_xlfn.XLOOKUP(Tracker!I57, Weights!$C$2:$C$30, Weights!$D$2:$D$30, 0.2)</f>
        <v>0.4</v>
      </c>
      <c r="K57" s="15">
        <v>1</v>
      </c>
      <c r="L57">
        <f t="shared" ca="1" si="1"/>
        <v>0.33972000000000008</v>
      </c>
      <c r="M57">
        <f t="shared" si="4"/>
        <v>0.2</v>
      </c>
      <c r="O57">
        <f t="shared" ca="1" si="3"/>
        <v>1.6986000000000003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88</v>
      </c>
      <c r="E58" s="1">
        <v>0.8</v>
      </c>
      <c r="F58" s="1">
        <f>_xlfn.XLOOKUP(Tracker!D58, Weights!$E$2:$E$30, Weights!$F$2:$F$30, 1)</f>
        <v>0.8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0.5</v>
      </c>
      <c r="J58" s="15">
        <f>_xlfn.XLOOKUP(Tracker!I58, Weights!$C$2:$C$30, Weights!$D$2:$D$30, 0.2)</f>
        <v>0.5</v>
      </c>
      <c r="K58" s="15">
        <v>1</v>
      </c>
      <c r="L58">
        <f t="shared" ca="1" si="1"/>
        <v>0.44586666666666669</v>
      </c>
      <c r="M58">
        <f t="shared" si="4"/>
        <v>0.25</v>
      </c>
      <c r="O58">
        <f t="shared" ca="1" si="3"/>
        <v>1.7834666666666668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99.5</v>
      </c>
      <c r="E59" s="1">
        <v>0.8</v>
      </c>
      <c r="F59" s="1">
        <f>_xlfn.XLOOKUP(Tracker!D59, Weights!$E$2:$E$30, Weights!$F$2:$F$30, 1)</f>
        <v>0.8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0.5</v>
      </c>
      <c r="J59" s="15">
        <f>_xlfn.XLOOKUP(Tracker!I59, Weights!$C$2:$C$30, Weights!$D$2:$D$30, 0.2)</f>
        <v>0.4</v>
      </c>
      <c r="K59" s="15">
        <v>1</v>
      </c>
      <c r="L59">
        <f t="shared" ca="1" si="1"/>
        <v>0.40330666666666676</v>
      </c>
      <c r="M59">
        <f t="shared" si="4"/>
        <v>0.2</v>
      </c>
      <c r="O59">
        <f t="shared" ca="1" si="3"/>
        <v>2.0165333333333337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98.5</v>
      </c>
      <c r="E60" s="1">
        <v>0.8</v>
      </c>
      <c r="F60" s="1">
        <f>_xlfn.XLOOKUP(Tracker!D60, Weights!$E$2:$E$30, Weights!$F$2:$F$30, 1)</f>
        <v>0.8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_xlfn.XLOOKUP(Tracker!F60, Weights!$G$2:$G$30, Weights!$H$2:$H$30, 0.2)</f>
        <v>0.5</v>
      </c>
      <c r="J60" s="15">
        <f>_xlfn.XLOOKUP(Tracker!I60, Weights!$C$2:$C$30, Weights!$D$2:$D$30, 0.2)</f>
        <v>0.6</v>
      </c>
      <c r="K60" s="15">
        <v>1</v>
      </c>
      <c r="L60">
        <f t="shared" ca="1" si="1"/>
        <v>0.3992533333333334</v>
      </c>
      <c r="M60">
        <f t="shared" si="4"/>
        <v>0.3</v>
      </c>
      <c r="O60">
        <f t="shared" ca="1" si="3"/>
        <v>1.3308444444444447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80</v>
      </c>
      <c r="E61" s="1">
        <v>0.8</v>
      </c>
      <c r="F61" s="1">
        <f>_xlfn.XLOOKUP(Tracker!D61, Weights!$E$2:$E$30, Weights!$F$2:$F$30, 1)</f>
        <v>0.8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_xlfn.XLOOKUP(Tracker!F61, Weights!$G$2:$G$30, Weights!$H$2:$H$30, 0.2)</f>
        <v>0.2</v>
      </c>
      <c r="J61" s="15">
        <f>_xlfn.XLOOKUP(Tracker!I61, Weights!$C$2:$C$30, Weights!$D$2:$D$30, 0.2)</f>
        <v>0.3</v>
      </c>
      <c r="K61" s="15">
        <v>1</v>
      </c>
      <c r="L61">
        <f t="shared" ca="1" si="1"/>
        <v>0.3242666666666667</v>
      </c>
      <c r="M61">
        <f t="shared" si="4"/>
        <v>0.06</v>
      </c>
      <c r="O61">
        <f t="shared" ca="1" si="3"/>
        <v>5.4044444444444455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100.5</v>
      </c>
      <c r="E62" s="1">
        <v>0.8</v>
      </c>
      <c r="F62" s="1">
        <f>_xlfn.XLOOKUP(Tracker!D62, Weights!$E$2:$E$30, Weights!$F$2:$F$30, 1)</f>
        <v>0.8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_xlfn.XLOOKUP(Tracker!F62, Weights!$G$2:$G$30, Weights!$H$2:$H$30, 0.2)</f>
        <v>0.5</v>
      </c>
      <c r="J62" s="15">
        <f>_xlfn.XLOOKUP(Tracker!I62, Weights!$C$2:$C$30, Weights!$D$2:$D$30, 0.2)</f>
        <v>0.4</v>
      </c>
      <c r="K62" s="15">
        <v>1</v>
      </c>
      <c r="L62">
        <f t="shared" ca="1" si="1"/>
        <v>0.40736000000000011</v>
      </c>
      <c r="M62">
        <f t="shared" si="4"/>
        <v>0.2</v>
      </c>
      <c r="O62">
        <f t="shared" ca="1" si="3"/>
        <v>2.0368000000000004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78.5</v>
      </c>
      <c r="E63" s="1">
        <v>0.8</v>
      </c>
      <c r="F63" s="1">
        <f>_xlfn.XLOOKUP(Tracker!D63, Weights!$E$2:$E$30, Weights!$F$2:$F$30, 1)</f>
        <v>0.8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0.5</v>
      </c>
      <c r="J63" s="15">
        <f>_xlfn.XLOOKUP(Tracker!I63, Weights!$C$2:$C$30, Weights!$D$2:$D$30, 0.2)</f>
        <v>0.3</v>
      </c>
      <c r="K63" s="15">
        <v>1</v>
      </c>
      <c r="L63">
        <f t="shared" ca="1" si="1"/>
        <v>0.39773333333333338</v>
      </c>
      <c r="M63">
        <f t="shared" si="4"/>
        <v>0.15</v>
      </c>
      <c r="O63">
        <f t="shared" ca="1" si="3"/>
        <v>2.6515555555555559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83.5</v>
      </c>
      <c r="E64" s="1">
        <v>0.8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0.5</v>
      </c>
      <c r="J64" s="15">
        <f>_xlfn.XLOOKUP(Tracker!I64, Weights!$C$2:$C$30, Weights!$D$2:$D$30, 0.2)</f>
        <v>0.3</v>
      </c>
      <c r="K64" s="15">
        <v>1</v>
      </c>
      <c r="L64">
        <f t="shared" ca="1" si="1"/>
        <v>0.4230666666666667</v>
      </c>
      <c r="M64">
        <f t="shared" si="4"/>
        <v>0.15</v>
      </c>
      <c r="O64">
        <f t="shared" ca="1" si="3"/>
        <v>2.820444444444445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95</v>
      </c>
      <c r="E65" s="1">
        <v>0.8</v>
      </c>
      <c r="F65" s="1">
        <f>_xlfn.XLOOKUP(Tracker!D65, Weights!$E$2:$E$30, Weights!$F$2:$F$30, 1)</f>
        <v>0.7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_xlfn.XLOOKUP(Tracker!F65, Weights!$G$2:$G$30, Weights!$H$2:$H$30, 0.2)</f>
        <v>0.5</v>
      </c>
      <c r="J65" s="15">
        <f>_xlfn.XLOOKUP(Tracker!I65, Weights!$C$2:$C$30, Weights!$D$2:$D$30, 0.2)</f>
        <v>0.4</v>
      </c>
      <c r="K65" s="15">
        <v>1</v>
      </c>
      <c r="L65">
        <f t="shared" ca="1" si="1"/>
        <v>0.33693333333333331</v>
      </c>
      <c r="M65">
        <f t="shared" si="4"/>
        <v>0.2</v>
      </c>
      <c r="O65">
        <f t="shared" ca="1" si="3"/>
        <v>1.6846666666666665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101</v>
      </c>
      <c r="E66" s="1">
        <v>0.8</v>
      </c>
      <c r="F66" s="1">
        <f>_xlfn.XLOOKUP(Tracker!D66, Weights!$E$2:$E$30, Weights!$F$2:$F$30, 1)</f>
        <v>0.9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_xlfn.XLOOKUP(Tracker!F66, Weights!$G$2:$G$30, Weights!$H$2:$H$30, 0.2)</f>
        <v>0.2</v>
      </c>
      <c r="J66" s="15">
        <f>_xlfn.XLOOKUP(Tracker!I66, Weights!$C$2:$C$30, Weights!$D$2:$D$30, 0.2)</f>
        <v>0.5</v>
      </c>
      <c r="K66" s="15">
        <v>1</v>
      </c>
      <c r="L66">
        <f t="shared" ca="1" si="1"/>
        <v>0.46056000000000002</v>
      </c>
      <c r="M66">
        <f t="shared" si="4"/>
        <v>0.1</v>
      </c>
      <c r="O66">
        <f t="shared" ca="1" si="3"/>
        <v>4.6055999999999999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99</v>
      </c>
      <c r="E67" s="1">
        <v>0.8</v>
      </c>
      <c r="F67" s="1">
        <f>_xlfn.XLOOKUP(Tracker!D67, Weights!$E$2:$E$30, Weights!$F$2:$F$30, 1)</f>
        <v>0.8</v>
      </c>
      <c r="G67" s="1">
        <f t="shared" ref="G67:G90" si="5">0.95</f>
        <v>0.95</v>
      </c>
      <c r="H67" s="1">
        <f>_xlfn.XLOOKUP(Tracker!C67, Weights!$A$2:$A$30, Weights!$B$2:$B$30, 0.5)</f>
        <v>1</v>
      </c>
      <c r="I67" s="15">
        <f>_xlfn.XLOOKUP(Tracker!F67, Weights!$G$2:$G$30, Weights!$H$2:$H$30, 0.2)</f>
        <v>0.5</v>
      </c>
      <c r="J67" s="15">
        <f>_xlfn.XLOOKUP(Tracker!I67, Weights!$C$2:$C$30, Weights!$D$2:$D$30, 0.2)</f>
        <v>0.6</v>
      </c>
      <c r="K67" s="15">
        <v>1</v>
      </c>
      <c r="L67">
        <f t="shared" ref="L67:L69" ca="1" si="6">IF(D67=0, 0.5, MIN(1, MAX(0, (E67 * F67 * G67 * H67 * (D67 / 120)))))</f>
        <v>0.50160000000000005</v>
      </c>
      <c r="M67">
        <f t="shared" si="4"/>
        <v>0.3</v>
      </c>
      <c r="O67">
        <f t="shared" ref="O67:O70" ca="1" si="7">L67/M67</f>
        <v>1.6720000000000002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76</v>
      </c>
      <c r="E68" s="1">
        <v>0.8</v>
      </c>
      <c r="F68" s="1">
        <f>_xlfn.XLOOKUP(Tracker!D68, Weights!$E$2:$E$30, Weights!$F$2:$F$30, 1)</f>
        <v>0.5</v>
      </c>
      <c r="G68" s="1">
        <f t="shared" si="5"/>
        <v>0.95</v>
      </c>
      <c r="H68" s="1">
        <f>_xlfn.XLOOKUP(Tracker!C68, Weights!$A$2:$A$30, Weights!$B$2:$B$30, 0.5)</f>
        <v>0.9</v>
      </c>
      <c r="I68" s="15">
        <f>_xlfn.XLOOKUP(Tracker!F68, Weights!$G$2:$G$30, Weights!$H$2:$H$30, 0.2)</f>
        <v>0.2</v>
      </c>
      <c r="J68" s="15">
        <f>_xlfn.XLOOKUP(Tracker!I68, Weights!$C$2:$C$30, Weights!$D$2:$D$30, 0.2)</f>
        <v>0.5</v>
      </c>
      <c r="K68" s="15">
        <v>1</v>
      </c>
      <c r="L68">
        <f t="shared" ca="1" si="6"/>
        <v>0.21660000000000001</v>
      </c>
      <c r="M68">
        <f>IF(J68=0, 0.2, (J68 * I68 * K68))</f>
        <v>0.1</v>
      </c>
      <c r="O68">
        <f t="shared" ca="1" si="7"/>
        <v>2.1659999999999999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74</v>
      </c>
      <c r="E69" s="1">
        <v>0.8</v>
      </c>
      <c r="F69" s="1">
        <f>_xlfn.XLOOKUP(Tracker!D69, Weights!$E$2:$E$30, Weights!$F$2:$F$30, 1)</f>
        <v>0.8</v>
      </c>
      <c r="G69" s="1">
        <f t="shared" si="5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0.5</v>
      </c>
      <c r="J69" s="15">
        <f>_xlfn.XLOOKUP(Tracker!I69, Weights!$C$2:$C$30, Weights!$D$2:$D$30, 0.2)</f>
        <v>0.5</v>
      </c>
      <c r="K69" s="15">
        <v>1</v>
      </c>
      <c r="L69">
        <f t="shared" ca="1" si="6"/>
        <v>0.33744000000000007</v>
      </c>
      <c r="M69">
        <f t="shared" ref="M69:M90" si="8">IF(J69=0, 0.2, (J69 * I69 * K69))</f>
        <v>0.25</v>
      </c>
      <c r="O69">
        <f t="shared" ca="1" si="7"/>
        <v>1.3497600000000003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79</v>
      </c>
      <c r="E70" s="1">
        <v>0.8</v>
      </c>
      <c r="F70" s="1">
        <f>_xlfn.XLOOKUP(Tracker!D70, Weights!$E$2:$E$30, Weights!$F$2:$F$30, 1)</f>
        <v>0.5</v>
      </c>
      <c r="G70" s="1">
        <f t="shared" si="5"/>
        <v>0.95</v>
      </c>
      <c r="H70" s="1">
        <f>_xlfn.XLOOKUP(Tracker!C70, Weights!$A$2:$A$30, Weights!$B$2:$B$30, 0.5)</f>
        <v>0.9</v>
      </c>
      <c r="I70" s="15">
        <f>_xlfn.XLOOKUP(Tracker!F70, Weights!$G$2:$G$30, Weights!$H$2:$H$30, 0.2)</f>
        <v>0.2</v>
      </c>
      <c r="J70" s="15">
        <f>_xlfn.XLOOKUP(Tracker!I70, Weights!$C$2:$C$30, Weights!$D$2:$D$30, 0.2)</f>
        <v>0.5</v>
      </c>
      <c r="K70" s="15">
        <v>1</v>
      </c>
      <c r="L70">
        <f ca="1">IF(D70=0, 0.5, MIN(1, MAX(0, (E70 * F70 * G70 * H70 * (D70 / 120)))))</f>
        <v>0.22515000000000002</v>
      </c>
      <c r="M70">
        <f t="shared" si="8"/>
        <v>0.1</v>
      </c>
      <c r="O70">
        <f t="shared" ca="1" si="7"/>
        <v>2.2515000000000001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104.5</v>
      </c>
      <c r="E71" s="1">
        <v>0.8</v>
      </c>
      <c r="F71" s="1">
        <f>_xlfn.XLOOKUP(Tracker!D71, Weights!$E$2:$E$30, Weights!$F$2:$F$30, 1)</f>
        <v>0.5</v>
      </c>
      <c r="G71" s="1">
        <f t="shared" si="5"/>
        <v>0.95</v>
      </c>
      <c r="H71" s="1">
        <f>_xlfn.XLOOKUP(Tracker!C71, Weights!$A$2:$A$30, Weights!$B$2:$B$30, 0.5)</f>
        <v>0.8</v>
      </c>
      <c r="I71" s="15">
        <f>_xlfn.XLOOKUP(Tracker!F71, Weights!$G$2:$G$30, Weights!$H$2:$H$30, 0.2)</f>
        <v>0.5</v>
      </c>
      <c r="J71" s="15">
        <f>_xlfn.XLOOKUP(Tracker!I71, Weights!$C$2:$C$30, Weights!$D$2:$D$30, 0.2)</f>
        <v>0.5</v>
      </c>
      <c r="K71" s="15">
        <v>1</v>
      </c>
      <c r="L71">
        <f t="shared" ref="L71:L72" ca="1" si="9">IF(D71=0, 0.5, MIN(1, MAX(0, (E71 * F71 * G71 * H71 * (D71 / 120)))))</f>
        <v>0.26473333333333338</v>
      </c>
      <c r="M71">
        <f t="shared" si="8"/>
        <v>0.25</v>
      </c>
      <c r="O71">
        <f t="shared" ref="O71:O72" ca="1" si="10">L71/M71</f>
        <v>1.0589333333333335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95.5</v>
      </c>
      <c r="E72" s="1">
        <v>0.8</v>
      </c>
      <c r="F72" s="1">
        <f>_xlfn.XLOOKUP(Tracker!D72, Weights!$E$2:$E$30, Weights!$F$2:$F$30, 1)</f>
        <v>0.7</v>
      </c>
      <c r="G72" s="1">
        <f t="shared" si="5"/>
        <v>0.95</v>
      </c>
      <c r="H72" s="1">
        <f>_xlfn.XLOOKUP(Tracker!C72, Weights!$A$2:$A$30, Weights!$B$2:$B$30, 0.5)</f>
        <v>0.8</v>
      </c>
      <c r="I72" s="15">
        <f>_xlfn.XLOOKUP(Tracker!F72, Weights!$G$2:$G$30, Weights!$H$2:$H$30, 0.2)</f>
        <v>0.5</v>
      </c>
      <c r="J72" s="15">
        <f>_xlfn.XLOOKUP(Tracker!I72, Weights!$C$2:$C$30, Weights!$D$2:$D$30, 0.2)</f>
        <v>0.6</v>
      </c>
      <c r="K72" s="15">
        <v>1</v>
      </c>
      <c r="L72">
        <f t="shared" ca="1" si="9"/>
        <v>0.3387066666666666</v>
      </c>
      <c r="M72">
        <f t="shared" si="8"/>
        <v>0.3</v>
      </c>
      <c r="O72">
        <f t="shared" ca="1" si="10"/>
        <v>1.1290222222222221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83.5</v>
      </c>
      <c r="E73" s="1">
        <v>0.8</v>
      </c>
      <c r="F73" s="1">
        <f>_xlfn.XLOOKUP(Tracker!D73, Weights!$E$2:$E$30, Weights!$F$2:$F$30, 1)</f>
        <v>0.6</v>
      </c>
      <c r="G73" s="1">
        <f t="shared" si="5"/>
        <v>0.95</v>
      </c>
      <c r="H73" s="1">
        <f>_xlfn.XLOOKUP(Tracker!C73, Weights!$A$2:$A$30, Weights!$B$2:$B$30, 0.5)</f>
        <v>1</v>
      </c>
      <c r="I73" s="15">
        <f>_xlfn.XLOOKUP(Tracker!F73, Weights!$G$2:$G$30, Weights!$H$2:$H$30, 0.2)</f>
        <v>0.5</v>
      </c>
      <c r="J73" s="15">
        <f>_xlfn.XLOOKUP(Tracker!I73, Weights!$C$2:$C$30, Weights!$D$2:$D$30, 0.2)</f>
        <v>0.4</v>
      </c>
      <c r="K73" s="15">
        <v>1</v>
      </c>
      <c r="L73">
        <f t="shared" ref="L73:L82" ca="1" si="11">IF(D73=0, 0.5, MIN(1, MAX(0, (E73 * F73 * G73 * H73 * (D73 / 120)))))</f>
        <v>0.31729999999999997</v>
      </c>
      <c r="M73">
        <f t="shared" si="8"/>
        <v>0.2</v>
      </c>
      <c r="O73">
        <f t="shared" ref="O73:O82" ca="1" si="12">L73/M73</f>
        <v>1.5864999999999998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70.5</v>
      </c>
      <c r="E74" s="1">
        <v>0.8</v>
      </c>
      <c r="F74" s="1">
        <f>_xlfn.XLOOKUP(Tracker!D74, Weights!$E$2:$E$30, Weights!$F$2:$F$30, 1)</f>
        <v>0.9</v>
      </c>
      <c r="G74" s="1">
        <f t="shared" si="5"/>
        <v>0.95</v>
      </c>
      <c r="H74" s="1">
        <f>_xlfn.XLOOKUP(Tracker!C74, Weights!$A$2:$A$30, Weights!$B$2:$B$30, 0.5)</f>
        <v>0.9</v>
      </c>
      <c r="I74" s="15">
        <f>_xlfn.XLOOKUP(Tracker!F74, Weights!$G$2:$G$30, Weights!$H$2:$H$30, 0.2)</f>
        <v>0.5</v>
      </c>
      <c r="J74" s="15">
        <f>_xlfn.XLOOKUP(Tracker!I74, Weights!$C$2:$C$30, Weights!$D$2:$D$30, 0.2)</f>
        <v>0.4</v>
      </c>
      <c r="K74" s="15">
        <v>1</v>
      </c>
      <c r="L74">
        <f t="shared" ca="1" si="11"/>
        <v>0.36166500000000001</v>
      </c>
      <c r="M74">
        <f t="shared" si="8"/>
        <v>0.2</v>
      </c>
      <c r="O74">
        <f t="shared" ca="1" si="12"/>
        <v>1.808325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88.5</v>
      </c>
      <c r="E75" s="1">
        <v>0.8</v>
      </c>
      <c r="F75" s="1">
        <f>_xlfn.XLOOKUP(Tracker!D75, Weights!$E$2:$E$30, Weights!$F$2:$F$30, 1)</f>
        <v>0.5</v>
      </c>
      <c r="G75" s="1">
        <f t="shared" si="5"/>
        <v>0.95</v>
      </c>
      <c r="H75" s="1">
        <f>_xlfn.XLOOKUP(Tracker!C75, Weights!$A$2:$A$30, Weights!$B$2:$B$30, 0.5)</f>
        <v>0.8</v>
      </c>
      <c r="I75" s="15">
        <f>_xlfn.XLOOKUP(Tracker!F75, Weights!$G$2:$G$30, Weights!$H$2:$H$30, 0.2)</f>
        <v>0.5</v>
      </c>
      <c r="J75" s="15">
        <f>_xlfn.XLOOKUP(Tracker!I75, Weights!$C$2:$C$30, Weights!$D$2:$D$30, 0.2)</f>
        <v>0.3</v>
      </c>
      <c r="K75" s="15">
        <v>1</v>
      </c>
      <c r="L75">
        <f t="shared" ca="1" si="11"/>
        <v>0.22420000000000004</v>
      </c>
      <c r="M75">
        <f t="shared" si="8"/>
        <v>0.15</v>
      </c>
      <c r="O75">
        <f t="shared" ca="1" si="12"/>
        <v>1.494666666666667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78.5</v>
      </c>
      <c r="E76" s="1">
        <v>0.8</v>
      </c>
      <c r="F76" s="1">
        <f>_xlfn.XLOOKUP(Tracker!D76, Weights!$E$2:$E$30, Weights!$F$2:$F$30, 1)</f>
        <v>0.5</v>
      </c>
      <c r="G76" s="1">
        <f t="shared" si="5"/>
        <v>0.95</v>
      </c>
      <c r="H76" s="1">
        <f>_xlfn.XLOOKUP(Tracker!C76, Weights!$A$2:$A$30, Weights!$B$2:$B$30, 0.5)</f>
        <v>0.9</v>
      </c>
      <c r="I76" s="15">
        <f>_xlfn.XLOOKUP(Tracker!F76, Weights!$G$2:$G$30, Weights!$H$2:$H$30, 0.2)</f>
        <v>0.5</v>
      </c>
      <c r="J76" s="15">
        <f>_xlfn.XLOOKUP(Tracker!I76, Weights!$C$2:$C$30, Weights!$D$2:$D$30, 0.2)</f>
        <v>0.4</v>
      </c>
      <c r="K76" s="15">
        <v>1</v>
      </c>
      <c r="L76">
        <f t="shared" ca="1" si="11"/>
        <v>0.22372500000000001</v>
      </c>
      <c r="M76">
        <f t="shared" si="8"/>
        <v>0.2</v>
      </c>
      <c r="O76">
        <f t="shared" ca="1" si="12"/>
        <v>1.118625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77.5</v>
      </c>
      <c r="E77" s="1">
        <v>0.8</v>
      </c>
      <c r="F77" s="1">
        <f>_xlfn.XLOOKUP(Tracker!D77, Weights!$E$2:$E$30, Weights!$F$2:$F$30, 1)</f>
        <v>0.5</v>
      </c>
      <c r="G77" s="1">
        <f t="shared" si="5"/>
        <v>0.95</v>
      </c>
      <c r="H77" s="1">
        <f>_xlfn.XLOOKUP(Tracker!C77, Weights!$A$2:$A$30, Weights!$B$2:$B$30, 0.5)</f>
        <v>0.8</v>
      </c>
      <c r="I77" s="15">
        <f>_xlfn.XLOOKUP(Tracker!F77, Weights!$G$2:$G$30, Weights!$H$2:$H$30, 0.2)</f>
        <v>0.5</v>
      </c>
      <c r="J77" s="15">
        <f>_xlfn.XLOOKUP(Tracker!I77, Weights!$C$2:$C$30, Weights!$D$2:$D$30, 0.2)</f>
        <v>0.3</v>
      </c>
      <c r="K77" s="15">
        <v>1</v>
      </c>
      <c r="L77">
        <f t="shared" ca="1" si="11"/>
        <v>0.19633333333333339</v>
      </c>
      <c r="M77">
        <f t="shared" si="8"/>
        <v>0.15</v>
      </c>
      <c r="O77">
        <f t="shared" ca="1" si="12"/>
        <v>1.3088888888888892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68</v>
      </c>
      <c r="E78" s="1">
        <v>0.8</v>
      </c>
      <c r="F78" s="1">
        <f>_xlfn.XLOOKUP(Tracker!D78, Weights!$E$2:$E$30, Weights!$F$2:$F$30, 1)</f>
        <v>0.9</v>
      </c>
      <c r="G78" s="1">
        <f t="shared" si="5"/>
        <v>0.95</v>
      </c>
      <c r="H78" s="1">
        <f>_xlfn.XLOOKUP(Tracker!C78, Weights!$A$2:$A$30, Weights!$B$2:$B$30, 0.5)</f>
        <v>1</v>
      </c>
      <c r="I78" s="15">
        <f>_xlfn.XLOOKUP(Tracker!F78, Weights!$G$2:$G$30, Weights!$H$2:$H$30, 0.2)</f>
        <v>0.5</v>
      </c>
      <c r="J78" s="15">
        <f>_xlfn.XLOOKUP(Tracker!I78, Weights!$C$2:$C$30, Weights!$D$2:$D$30, 0.2)</f>
        <v>0.6</v>
      </c>
      <c r="K78" s="15">
        <v>1</v>
      </c>
      <c r="L78">
        <f t="shared" ca="1" si="11"/>
        <v>0.3876</v>
      </c>
      <c r="M78">
        <f t="shared" si="8"/>
        <v>0.3</v>
      </c>
      <c r="O78">
        <f t="shared" ca="1" si="12"/>
        <v>1.292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84.5</v>
      </c>
      <c r="E79" s="1">
        <v>0.8</v>
      </c>
      <c r="F79" s="1">
        <f>_xlfn.XLOOKUP(Tracker!D79, Weights!$E$2:$E$30, Weights!$F$2:$F$30, 1)</f>
        <v>0.5</v>
      </c>
      <c r="G79" s="1">
        <f t="shared" si="5"/>
        <v>0.95</v>
      </c>
      <c r="H79" s="1">
        <f>_xlfn.XLOOKUP(Tracker!C79, Weights!$A$2:$A$30, Weights!$B$2:$B$30, 0.5)</f>
        <v>0.8</v>
      </c>
      <c r="I79" s="15">
        <f>_xlfn.XLOOKUP(Tracker!F79, Weights!$G$2:$G$30, Weights!$H$2:$H$30, 0.2)</f>
        <v>0.5</v>
      </c>
      <c r="J79" s="15">
        <f>_xlfn.XLOOKUP(Tracker!I79, Weights!$C$2:$C$30, Weights!$D$2:$D$30, 0.2)</f>
        <v>0.6</v>
      </c>
      <c r="K79" s="15">
        <v>1</v>
      </c>
      <c r="L79">
        <f t="shared" ca="1" si="11"/>
        <v>0.21406666666666671</v>
      </c>
      <c r="M79">
        <f t="shared" si="8"/>
        <v>0.3</v>
      </c>
      <c r="O79">
        <f t="shared" ca="1" si="12"/>
        <v>0.71355555555555572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84</v>
      </c>
      <c r="E80" s="1">
        <v>0.8</v>
      </c>
      <c r="F80" s="1">
        <f>_xlfn.XLOOKUP(Tracker!D80, Weights!$E$2:$E$30, Weights!$F$2:$F$30, 1)</f>
        <v>0.9</v>
      </c>
      <c r="G80" s="1">
        <f t="shared" si="5"/>
        <v>0.95</v>
      </c>
      <c r="H80" s="1">
        <f>_xlfn.XLOOKUP(Tracker!C80, Weights!$A$2:$A$30, Weights!$B$2:$B$30, 0.5)</f>
        <v>1.1000000000000001</v>
      </c>
      <c r="I80" s="15">
        <f>_xlfn.XLOOKUP(Tracker!F80, Weights!$G$2:$G$30, Weights!$H$2:$H$30, 0.2)</f>
        <v>0.5</v>
      </c>
      <c r="J80" s="15">
        <f>_xlfn.XLOOKUP(Tracker!I80, Weights!$C$2:$C$30, Weights!$D$2:$D$30, 0.2)</f>
        <v>0.5</v>
      </c>
      <c r="K80" s="15">
        <v>1</v>
      </c>
      <c r="L80">
        <f t="shared" ca="1" si="11"/>
        <v>0.52668000000000004</v>
      </c>
      <c r="M80">
        <f t="shared" si="8"/>
        <v>0.25</v>
      </c>
      <c r="O80">
        <f t="shared" ca="1" si="12"/>
        <v>2.1067200000000001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81.5</v>
      </c>
      <c r="E81" s="1">
        <v>0.8</v>
      </c>
      <c r="F81" s="1">
        <f>_xlfn.XLOOKUP(Tracker!D81, Weights!$E$2:$E$30, Weights!$F$2:$F$30, 1)</f>
        <v>0.5</v>
      </c>
      <c r="G81" s="1">
        <f t="shared" si="5"/>
        <v>0.95</v>
      </c>
      <c r="H81" s="1">
        <f>_xlfn.XLOOKUP(Tracker!C81, Weights!$A$2:$A$30, Weights!$B$2:$B$30, 0.5)</f>
        <v>0.9</v>
      </c>
      <c r="I81" s="15">
        <f>_xlfn.XLOOKUP(Tracker!F81, Weights!$G$2:$G$30, Weights!$H$2:$H$30, 0.2)</f>
        <v>0.5</v>
      </c>
      <c r="J81" s="15">
        <f>_xlfn.XLOOKUP(Tracker!I81, Weights!$C$2:$C$30, Weights!$D$2:$D$30, 0.2)</f>
        <v>0.5</v>
      </c>
      <c r="K81" s="15">
        <v>1</v>
      </c>
      <c r="L81">
        <f t="shared" ca="1" si="11"/>
        <v>0.23227500000000004</v>
      </c>
      <c r="M81">
        <f t="shared" si="8"/>
        <v>0.25</v>
      </c>
      <c r="O81">
        <f t="shared" ca="1" si="12"/>
        <v>0.92910000000000015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102</v>
      </c>
      <c r="E82" s="1">
        <v>0.8</v>
      </c>
      <c r="F82" s="1">
        <f>_xlfn.XLOOKUP(Tracker!D82, Weights!$E$2:$E$30, Weights!$F$2:$F$30, 1)</f>
        <v>0.5</v>
      </c>
      <c r="G82" s="1">
        <f t="shared" si="5"/>
        <v>0.95</v>
      </c>
      <c r="H82" s="1">
        <f>_xlfn.XLOOKUP(Tracker!C82, Weights!$A$2:$A$30, Weights!$B$2:$B$30, 0.5)</f>
        <v>0.8</v>
      </c>
      <c r="I82" s="15">
        <f>_xlfn.XLOOKUP(Tracker!F82, Weights!$G$2:$G$30, Weights!$H$2:$H$30, 0.2)</f>
        <v>0.5</v>
      </c>
      <c r="J82" s="15">
        <f>_xlfn.XLOOKUP(Tracker!I82, Weights!$C$2:$C$30, Weights!$D$2:$D$30, 0.2)</f>
        <v>0.6</v>
      </c>
      <c r="K82" s="15">
        <v>1</v>
      </c>
      <c r="L82">
        <f t="shared" ca="1" si="11"/>
        <v>0.25840000000000002</v>
      </c>
      <c r="M82">
        <f t="shared" si="8"/>
        <v>0.3</v>
      </c>
      <c r="O82">
        <f t="shared" ca="1" si="12"/>
        <v>0.8613333333333334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104.5</v>
      </c>
      <c r="E83" s="1">
        <v>0.8</v>
      </c>
      <c r="F83" s="1">
        <f>_xlfn.XLOOKUP(Tracker!D83, Weights!$E$2:$E$30, Weights!$F$2:$F$30, 1)</f>
        <v>0.5</v>
      </c>
      <c r="G83" s="1">
        <f t="shared" si="5"/>
        <v>0.95</v>
      </c>
      <c r="H83" s="1">
        <f>_xlfn.XLOOKUP(Tracker!C83, Weights!$A$2:$A$30, Weights!$B$2:$B$30, 0.5)</f>
        <v>0.8</v>
      </c>
      <c r="I83" s="15">
        <f>_xlfn.XLOOKUP(Tracker!F83, Weights!$G$2:$G$30, Weights!$H$2:$H$30, 0.2)</f>
        <v>0.5</v>
      </c>
      <c r="J83" s="15">
        <f>_xlfn.XLOOKUP(Tracker!I83, Weights!$C$2:$C$30, Weights!$D$2:$D$30, 0.2)</f>
        <v>0.5</v>
      </c>
      <c r="K83" s="15">
        <v>1</v>
      </c>
      <c r="L83">
        <f t="shared" ref="L83:L90" ca="1" si="13">IF(D83=0, 0.5, MIN(1, MAX(0, (E83 * F83 * G83 * H83 * (D83 / 120)))))</f>
        <v>0.26473333333333338</v>
      </c>
      <c r="M83">
        <f t="shared" si="8"/>
        <v>0.25</v>
      </c>
      <c r="O83">
        <f t="shared" ref="O83:O90" ca="1" si="14">L83/M83</f>
        <v>1.0589333333333335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96</v>
      </c>
      <c r="E84" s="1">
        <v>0.8</v>
      </c>
      <c r="F84" s="1">
        <f>_xlfn.XLOOKUP(Tracker!D84, Weights!$E$2:$E$30, Weights!$F$2:$F$30, 1)</f>
        <v>0.5</v>
      </c>
      <c r="G84" s="1">
        <f t="shared" si="5"/>
        <v>0.95</v>
      </c>
      <c r="H84" s="1">
        <f>_xlfn.XLOOKUP(Tracker!C84, Weights!$A$2:$A$30, Weights!$B$2:$B$30, 0.5)</f>
        <v>0.9</v>
      </c>
      <c r="I84" s="15">
        <f>_xlfn.XLOOKUP(Tracker!F84, Weights!$G$2:$G$30, Weights!$H$2:$H$30, 0.2)</f>
        <v>0.5</v>
      </c>
      <c r="J84" s="15">
        <f>_xlfn.XLOOKUP(Tracker!I84, Weights!$C$2:$C$30, Weights!$D$2:$D$30, 0.2)</f>
        <v>0.5</v>
      </c>
      <c r="K84" s="15">
        <v>1</v>
      </c>
      <c r="L84">
        <f t="shared" ca="1" si="13"/>
        <v>0.27360000000000001</v>
      </c>
      <c r="M84">
        <f t="shared" si="8"/>
        <v>0.25</v>
      </c>
      <c r="O84">
        <f t="shared" ca="1" si="14"/>
        <v>1.0944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83</v>
      </c>
      <c r="E85" s="1">
        <v>0.8</v>
      </c>
      <c r="F85" s="1">
        <f>_xlfn.XLOOKUP(Tracker!D85, Weights!$E$2:$E$30, Weights!$F$2:$F$30, 1)</f>
        <v>0.6</v>
      </c>
      <c r="G85" s="1">
        <f t="shared" si="5"/>
        <v>0.95</v>
      </c>
      <c r="H85" s="1">
        <f>_xlfn.XLOOKUP(Tracker!C85, Weights!$A$2:$A$30, Weights!$B$2:$B$30, 0.5)</f>
        <v>0.8</v>
      </c>
      <c r="I85" s="15">
        <f>_xlfn.XLOOKUP(Tracker!F85, Weights!$G$2:$G$30, Weights!$H$2:$H$30, 0.2)</f>
        <v>0.5</v>
      </c>
      <c r="J85" s="15">
        <f>_xlfn.XLOOKUP(Tracker!I85, Weights!$C$2:$C$30, Weights!$D$2:$D$30, 0.2)</f>
        <v>0.5</v>
      </c>
      <c r="K85" s="15">
        <v>1</v>
      </c>
      <c r="L85">
        <f t="shared" ca="1" si="13"/>
        <v>0.25231999999999999</v>
      </c>
      <c r="M85">
        <f t="shared" si="8"/>
        <v>0.25</v>
      </c>
      <c r="O85">
        <f t="shared" ca="1" si="14"/>
        <v>1.00928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89</v>
      </c>
      <c r="E86" s="1">
        <v>0.8</v>
      </c>
      <c r="F86" s="1">
        <f>_xlfn.XLOOKUP(Tracker!D86, Weights!$E$2:$E$30, Weights!$F$2:$F$30, 1)</f>
        <v>0.9</v>
      </c>
      <c r="G86" s="1">
        <f t="shared" si="5"/>
        <v>0.95</v>
      </c>
      <c r="H86" s="1">
        <f>_xlfn.XLOOKUP(Tracker!C86, Weights!$A$2:$A$30, Weights!$B$2:$B$30, 0.5)</f>
        <v>0.8</v>
      </c>
      <c r="I86" s="15">
        <f>_xlfn.XLOOKUP(Tracker!F86, Weights!$G$2:$G$30, Weights!$H$2:$H$30, 0.2)</f>
        <v>0.5</v>
      </c>
      <c r="J86" s="15">
        <f>_xlfn.XLOOKUP(Tracker!I86, Weights!$C$2:$C$30, Weights!$D$2:$D$30, 0.2)</f>
        <v>0.3</v>
      </c>
      <c r="K86" s="15">
        <v>1</v>
      </c>
      <c r="L86">
        <f t="shared" ca="1" si="13"/>
        <v>0.40584000000000003</v>
      </c>
      <c r="M86">
        <f t="shared" si="8"/>
        <v>0.15</v>
      </c>
      <c r="O86">
        <f t="shared" ca="1" si="14"/>
        <v>2.7056000000000004</v>
      </c>
    </row>
    <row r="87" spans="1:15" x14ac:dyDescent="0.35">
      <c r="A87">
        <f>Tracker!A87</f>
        <v>0</v>
      </c>
      <c r="B87">
        <f>Tracker!B87</f>
        <v>0</v>
      </c>
      <c r="C87">
        <f>Tracker!F87</f>
        <v>0</v>
      </c>
      <c r="D87" s="1">
        <f>(Tracker!G87+Tracker!H87)/2</f>
        <v>0</v>
      </c>
      <c r="E87" s="1">
        <v>0.8</v>
      </c>
      <c r="F87" s="1">
        <f>_xlfn.XLOOKUP(Tracker!D87, Weights!$E$2:$E$30, Weights!$F$2:$F$30, 1)</f>
        <v>0</v>
      </c>
      <c r="G87" s="1">
        <f t="shared" si="5"/>
        <v>0.95</v>
      </c>
      <c r="H87" s="1">
        <f>_xlfn.XLOOKUP(Tracker!C87, Weights!$A$2:$A$30, Weights!$B$2:$B$30, 0.5)</f>
        <v>0</v>
      </c>
      <c r="I87" s="15">
        <f>_xlfn.XLOOKUP(Tracker!F87, Weights!$G$2:$G$30, Weights!$H$2:$H$30, 0.2)</f>
        <v>0</v>
      </c>
      <c r="J87" s="15">
        <f>_xlfn.XLOOKUP(Tracker!I87, Weights!$C$2:$C$30, Weights!$D$2:$D$30, 0.2)</f>
        <v>0</v>
      </c>
      <c r="K87" s="15">
        <v>1</v>
      </c>
      <c r="L87">
        <f t="shared" si="13"/>
        <v>0.5</v>
      </c>
      <c r="M87">
        <f t="shared" si="8"/>
        <v>0.2</v>
      </c>
      <c r="O87">
        <f t="shared" si="14"/>
        <v>2.5</v>
      </c>
    </row>
    <row r="88" spans="1:15" x14ac:dyDescent="0.35">
      <c r="A88">
        <f>Tracker!A88</f>
        <v>0</v>
      </c>
      <c r="B88">
        <f>Tracker!B88</f>
        <v>0</v>
      </c>
      <c r="C88">
        <f>Tracker!F88</f>
        <v>0</v>
      </c>
      <c r="D88" s="1">
        <f>(Tracker!G88+Tracker!H88)/2</f>
        <v>0</v>
      </c>
      <c r="E88" s="1">
        <v>0.8</v>
      </c>
      <c r="F88" s="1">
        <f>_xlfn.XLOOKUP(Tracker!D88, Weights!$E$2:$E$30, Weights!$F$2:$F$30, 1)</f>
        <v>0</v>
      </c>
      <c r="G88" s="1">
        <f t="shared" si="5"/>
        <v>0.95</v>
      </c>
      <c r="H88" s="1">
        <f>_xlfn.XLOOKUP(Tracker!C88, Weights!$A$2:$A$30, Weights!$B$2:$B$30, 0.5)</f>
        <v>0</v>
      </c>
      <c r="I88" s="15">
        <f>_xlfn.XLOOKUP(Tracker!F88, Weights!$G$2:$G$30, Weights!$H$2:$H$30, 0.2)</f>
        <v>0</v>
      </c>
      <c r="J88" s="15">
        <f>_xlfn.XLOOKUP(Tracker!I88, Weights!$C$2:$C$30, Weights!$D$2:$D$30, 0.2)</f>
        <v>0</v>
      </c>
      <c r="K88" s="15">
        <v>1</v>
      </c>
      <c r="L88">
        <f t="shared" si="13"/>
        <v>0.5</v>
      </c>
      <c r="M88">
        <f t="shared" si="8"/>
        <v>0.2</v>
      </c>
      <c r="O88">
        <f t="shared" si="14"/>
        <v>2.5</v>
      </c>
    </row>
    <row r="89" spans="1:15" x14ac:dyDescent="0.35">
      <c r="A89">
        <f>Tracker!A89</f>
        <v>0</v>
      </c>
      <c r="B89">
        <f>Tracker!B89</f>
        <v>0</v>
      </c>
      <c r="C89">
        <f>Tracker!F89</f>
        <v>0</v>
      </c>
      <c r="D89" s="1">
        <f>(Tracker!G89+Tracker!H89)/2</f>
        <v>0</v>
      </c>
      <c r="E89" s="1">
        <v>0.8</v>
      </c>
      <c r="F89" s="1">
        <f>_xlfn.XLOOKUP(Tracker!D89, Weights!$E$2:$E$30, Weights!$F$2:$F$30, 1)</f>
        <v>0</v>
      </c>
      <c r="G89" s="1">
        <f t="shared" si="5"/>
        <v>0.95</v>
      </c>
      <c r="H89" s="1">
        <f>_xlfn.XLOOKUP(Tracker!C89, Weights!$A$2:$A$30, Weights!$B$2:$B$30, 0.5)</f>
        <v>0</v>
      </c>
      <c r="I89" s="15">
        <f>_xlfn.XLOOKUP(Tracker!F89, Weights!$G$2:$G$30, Weights!$H$2:$H$30, 0.2)</f>
        <v>0</v>
      </c>
      <c r="J89" s="15">
        <f>_xlfn.XLOOKUP(Tracker!I89, Weights!$C$2:$C$30, Weights!$D$2:$D$30, 0.2)</f>
        <v>0</v>
      </c>
      <c r="K89" s="15">
        <v>1</v>
      </c>
      <c r="L89">
        <f t="shared" si="13"/>
        <v>0.5</v>
      </c>
      <c r="M89">
        <f t="shared" si="8"/>
        <v>0.2</v>
      </c>
      <c r="O89">
        <f t="shared" si="14"/>
        <v>2.5</v>
      </c>
    </row>
    <row r="90" spans="1:15" x14ac:dyDescent="0.35">
      <c r="A90">
        <f>Tracker!A90</f>
        <v>0</v>
      </c>
      <c r="B90">
        <f>Tracker!B90</f>
        <v>0</v>
      </c>
      <c r="C90">
        <f>Tracker!F90</f>
        <v>0</v>
      </c>
      <c r="D90" s="1">
        <f>(Tracker!G90+Tracker!H90)/2</f>
        <v>0</v>
      </c>
      <c r="E90" s="1">
        <v>0.8</v>
      </c>
      <c r="F90" s="1">
        <f>_xlfn.XLOOKUP(Tracker!D90, Weights!$E$2:$E$30, Weights!$F$2:$F$30, 1)</f>
        <v>0</v>
      </c>
      <c r="G90" s="1">
        <f t="shared" si="5"/>
        <v>0.95</v>
      </c>
      <c r="H90" s="1">
        <f>_xlfn.XLOOKUP(Tracker!C90, Weights!$A$2:$A$30, Weights!$B$2:$B$30, 0.5)</f>
        <v>0</v>
      </c>
      <c r="I90" s="15">
        <f>_xlfn.XLOOKUP(Tracker!F90, Weights!$G$2:$G$30, Weights!$H$2:$H$30, 0.2)</f>
        <v>0</v>
      </c>
      <c r="J90" s="15">
        <f>_xlfn.XLOOKUP(Tracker!I90, Weights!$C$2:$C$30, Weights!$D$2:$D$30, 0.2)</f>
        <v>0</v>
      </c>
      <c r="K90" s="15">
        <v>1</v>
      </c>
      <c r="L90">
        <f t="shared" si="13"/>
        <v>0.5</v>
      </c>
      <c r="M90">
        <f t="shared" si="8"/>
        <v>0.2</v>
      </c>
      <c r="O90">
        <f t="shared" si="14"/>
        <v>2.5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0.5</v>
      </c>
      <c r="G2" t="s">
        <v>2</v>
      </c>
      <c r="H2">
        <v>0.5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0.6</v>
      </c>
      <c r="G3" t="s">
        <v>4</v>
      </c>
      <c r="H3">
        <v>0.5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0.7</v>
      </c>
      <c r="G4" t="s">
        <v>16</v>
      </c>
      <c r="H4">
        <v>0.5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0.8</v>
      </c>
      <c r="G5" t="s">
        <v>3</v>
      </c>
      <c r="H5">
        <v>0.5</v>
      </c>
    </row>
    <row r="6" spans="1:8" x14ac:dyDescent="0.35">
      <c r="A6" t="s">
        <v>231</v>
      </c>
      <c r="B6">
        <v>0.8</v>
      </c>
      <c r="C6" t="s">
        <v>241</v>
      </c>
      <c r="D6">
        <v>0.5</v>
      </c>
      <c r="E6" t="s">
        <v>236</v>
      </c>
      <c r="F6">
        <v>0.9</v>
      </c>
      <c r="G6" t="s">
        <v>179</v>
      </c>
      <c r="H6">
        <v>0.5</v>
      </c>
    </row>
    <row r="7" spans="1:8" x14ac:dyDescent="0.35">
      <c r="G7" t="s">
        <v>217</v>
      </c>
      <c r="H7">
        <v>0.5</v>
      </c>
    </row>
    <row r="8" spans="1:8" x14ac:dyDescent="0.35">
      <c r="G8" t="s">
        <v>30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2025-07-09T17:54:02Z</dcterms:modified>
</cp:coreProperties>
</file>