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lp_eval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<sst xmlns="http://schemas.openxmlformats.org/spreadsheetml/2006/main" count="219" uniqueCount="151">
  <si>
    <t xml:space="preserve">Question id</t>
  </si>
  <si>
    <t xml:space="preserve">The Question</t>
  </si>
  <si>
    <t xml:space="preserve">Ontodia(DQA)</t>
  </si>
  <si>
    <t xml:space="preserve">DQA vs WDAqua – see info below</t>
  </si>
  <si>
    <t xml:space="preserve">WDAqua vs DQA – see info below</t>
  </si>
  <si>
    <t xml:space="preserve">DQA AND WDAqua  – choose better F1 result</t>
  </si>
  <si>
    <t xml:space="preserve">WDAqua (over Wikidata): result</t>
  </si>
  <si>
    <t xml:space="preserve">WDAqua score</t>
  </si>
  <si>
    <t xml:space="preserve">askplatyp.us</t>
  </si>
  <si>
    <t xml:space="preserve">platypus score</t>
  </si>
  <si>
    <t xml:space="preserve">qakis.org</t>
  </si>
  <si>
    <t xml:space="preserve">qakis score</t>
  </si>
  <si>
    <t xml:space="preserve">ganswer</t>
  </si>
  <si>
    <t xml:space="preserve">ganswer score</t>
  </si>
  <si>
    <t xml:space="preserve">Correct/Gold Answer</t>
  </si>
  <si>
    <t xml:space="preserve">P</t>
  </si>
  <si>
    <t xml:space="preserve">R</t>
  </si>
  <si>
    <t xml:space="preserve">F1</t>
  </si>
  <si>
    <t xml:space="preserve">R </t>
  </si>
  <si>
    <t xml:space="preserve">How many movies did Park Chan-wook direct?</t>
  </si>
  <si>
    <t xml:space="preserve">None</t>
  </si>
  <si>
    <t xml:space="preserve">.. shows two titles ..</t>
  </si>
  <si>
    <t xml:space="preserve">How many people live in Poland?</t>
  </si>
  <si>
    <t xml:space="preserve">Gives “Error”</t>
  </si>
  <si>
    <t xml:space="preserve">wrong: list of languages </t>
  </si>
  <si>
    <t xml:space="preserve">Give me all South American countries.</t>
  </si>
  <si>
    <t xml:space="preserve">No answer</t>
  </si>
  <si>
    <t xml:space="preserve">None ..</t>
  </si>
  <si>
    <t xml:space="preserve">no results</t>
  </si>
  <si>
    <t xml:space="preserve">Lists 13 countries ..</t>
  </si>
  <si>
    <t xml:space="preserve">Who discovered Ceres?</t>
  </si>
  <si>
    <t xml:space="preserve">Giuseppe Piazzi</t>
  </si>
  <si>
    <t xml:space="preserve">Bob Massie-politician /wrong</t>
  </si>
  <si>
    <t xml:space="preserve">Giuseppe_Piazzi</t>
  </si>
  <si>
    <t xml:space="preserve">Guiseppe Piazzi</t>
  </si>
  <si>
    <t xml:space="preserve">What is the name of the school where Obama's wife studied?
</t>
  </si>
  <si>
    <t xml:space="preserve">Articles about the Obamas</t>
  </si>
  <si>
    <t xml:space="preserve">nonsense</t>
  </si>
  <si>
    <t xml:space="preserve">Java exception</t>
  </si>
  <si>
    <t xml:space="preserve">What is the capital of Cameroon?</t>
  </si>
  <si>
    <t xml:space="preserve">Yaounde</t>
  </si>
  <si>
    <t xml:space="preserve">Yaounde </t>
  </si>
  <si>
    <t xml:space="preserve">Yaoundé</t>
  </si>
  <si>
    <t xml:space="preserve">Yaound? (with encoding error)</t>
  </si>
  <si>
    <t xml:space="preserve">Yarounde</t>
  </si>
  <si>
    <t xml:space="preserve">To which party does the mayor of Paris belong?</t>
  </si>
  <si>
    <t xml:space="preserve">List of related articles // Direct answer correct</t>
  </si>
  <si>
    <t xml:space="preserve">some person: http://dbpedia.org/page/Bertrand_Delano%C3%AB</t>
  </si>
  <si>
    <t xml:space="preserve">Socialist_Party_(France)</t>
  </si>
  <si>
    <t xml:space="preserve">Socialist Party</t>
  </si>
  <si>
    <t xml:space="preserve">In which city did Nikos Kazantzakis die?</t>
  </si>
  <si>
    <t xml:space="preserve">Freiburg im Breisgau</t>
  </si>
  <si>
    <t xml:space="preserve">a date</t>
  </si>
  <si>
    <t xml:space="preserve">3 Answers: 
Freiburg_im_Breisgau
Germany
West_Germany</t>
  </si>
  <si>
    <t xml:space="preserve">Who was the doctoral supervisor of Albert Einstein?</t>
  </si>
  <si>
    <t xml:space="preserve">Alfred Kleiner,Heinrich Burkhardt, Heinrich Friedrich Weber</t>
  </si>
  <si>
    <t xml:space="preserve">Error</t>
  </si>
  <si>
    <t xml:space="preserve">Alfred Kleiner </t>
  </si>
  <si>
    <t xml:space="preserve">Alfred_Kleiner</t>
  </si>
  <si>
    <t xml:space="preserve">Alfred Kleiner</t>
  </si>
  <si>
    <t xml:space="preserve">How many grand-children did Jacques Cousteau have?</t>
  </si>
  <si>
    <t xml:space="preserve">Some location</t>
  </si>
  <si>
    <t xml:space="preserve">How many seats does the home stadium of FC Porto have?</t>
  </si>
  <si>
    <t xml:space="preserve">some entities</t>
  </si>
  <si>
    <t xml:space="preserve">Show me Hemingway's autobiography.</t>
  </si>
  <si>
    <t xml:space="preserve">A Moveable Feast</t>
  </si>
  <si>
    <t xml:space="preserve">wrong answer</t>
  </si>
  <si>
    <t xml:space="preserve">Who wrote the Game of Thrones theme?</t>
  </si>
  <si>
    <t xml:space="preserve">George R. R. Martin</t>
  </si>
  <si>
    <t xml:space="preserve">Ramin Djawadi </t>
  </si>
  <si>
    <t xml:space="preserve">Ramin_Djawadi</t>
  </si>
  <si>
    <t xml:space="preserve">Ramin Djawadi</t>
  </si>
  <si>
    <t xml:space="preserve">What country is Sitecore from?</t>
  </si>
  <si>
    <t xml:space="preserve">Denmark</t>
  </si>
  <si>
    <t xml:space="preserve">Info about Sitecore only</t>
  </si>
  <si>
    <t xml:space="preserve">Denmark </t>
  </si>
  <si>
    <t xml:space="preserve">What is the full name of Prince Charles?</t>
  </si>
  <si>
    <t xml:space="preserve">a list of relatives</t>
  </si>
  <si>
    <t xml:space="preserve">wrong</t>
  </si>
  <si>
    <t xml:space="preserve">Charles Philip Arthur George</t>
  </si>
  <si>
    <t xml:space="preserve">Charles Philip Arthur George Mountbatten-Windsor</t>
  </si>
  <si>
    <t xml:space="preserve">Which films did Stanley Kubrick direct?</t>
  </si>
  <si>
    <t xml:space="preserve">All 16 movies</t>
  </si>
  <si>
    <t xml:space="preserve">Only 1 movie</t>
  </si>
  <si>
    <t xml:space="preserve">OK: 16 movies list ..</t>
  </si>
  <si>
    <t xml:space="preserve">16 movies list</t>
  </si>
  <si>
    <t xml:space="preserve">In which city are the headquarters of the United Nations?</t>
  </si>
  <si>
    <t xml:space="preserve">Map : correct</t>
  </si>
  <si>
    <t xml:space="preserve">map: correct</t>
  </si>
  <si>
    <t xml:space="preserve">Wrong</t>
  </si>
  <si>
    <t xml:space="preserve">NYC</t>
  </si>
  <si>
    <t xml:space="preserve">Who created Family Guy?</t>
  </si>
  <si>
    <t xml:space="preserve">Seth MacFarlane</t>
  </si>
  <si>
    <t xml:space="preserve">Seth_MacFarlane</t>
  </si>
  <si>
    <t xml:space="preserve">How many moons does Mars have?</t>
  </si>
  <si>
    <t xml:space="preserve">How much did the Lego Movie cost?</t>
  </si>
  <si>
    <t xml:space="preserve">60.000.000</t>
  </si>
  <si>
    <t xml:space="preserve">In what city is the Heineken brewery?</t>
  </si>
  <si>
    <t xml:space="preserve">No Answer</t>
  </si>
  <si>
    <t xml:space="preserve">Amsterdam</t>
  </si>
  <si>
    <t xml:space="preserve">Who was on the Apollo 11 mission?</t>
  </si>
  <si>
    <t xml:space="preserve">list of the 3 ppl</t>
  </si>
  <si>
    <t xml:space="preserve">correct</t>
  </si>
  <si>
    <t xml:space="preserve">What was the original occupation of the inventor of Lego?</t>
  </si>
  <si>
    <t xml:space="preserve">Lists 4 occupations</t>
  </si>
  <si>
    <t xml:space="preserve">Carpentry</t>
  </si>
  <si>
    <t xml:space="preserve">Carpenter</t>
  </si>
  <si>
    <t xml:space="preserve">What movies does Jesse Eisenberg play in?</t>
  </si>
  <si>
    <t xml:space="preserve">a list of 30 movies</t>
  </si>
  <si>
    <t xml:space="preserve">14 movies list, 12 correct</t>
  </si>
  <si>
    <t xml:space="preserve">22 movies list, 19 correct</t>
  </si>
  <si>
    <t xml:space="preserve">list of 30 movies</t>
  </si>
  <si>
    <t xml:space="preserve">In which countries do people speak Japanese?</t>
  </si>
  <si>
    <t xml:space="preserve">Category:Japanese educators</t>
  </si>
  <si>
    <t xml:space="preserve">Japan</t>
  </si>
  <si>
    <t xml:space="preserve">In which time zone is Rome?</t>
  </si>
  <si>
    <t xml:space="preserve">Lists the correct time zones, but also wrong ones and other informationo</t>
  </si>
  <si>
    <t xml:space="preserve">Show me all books in Asimov's Foundation series.</t>
  </si>
  <si>
    <t xml:space="preserve">Isaac Asimov</t>
  </si>
  <si>
    <t xml:space="preserve">The 7 books</t>
  </si>
  <si>
    <t xml:space="preserve">How did Michael Jackson die?</t>
  </si>
  <si>
    <t xml:space="preserve">Los Angeles</t>
  </si>
  <si>
    <t xml:space="preserve">combined drug intoxication</t>
  </si>
  <si>
    <t xml:space="preserve">Who was Vincent van Gogh inspired by?</t>
  </si>
  <si>
    <t xml:space="preserve">Vincent van Gogh</t>
  </si>
  <si>
    <t xml:space="preserve">Millet, Mauvre</t>
  </si>
  <si>
    <t xml:space="preserve">Monticelli, Mauvre</t>
  </si>
  <si>
    <t xml:space="preserve"> </t>
  </si>
  <si>
    <t xml:space="preserve">mauvre</t>
  </si>
  <si>
    <t xml:space="preserve">Who is the son of Sonny and Cher?</t>
  </si>
  <si>
    <t xml:space="preserve">Georgia Holt</t>
  </si>
  <si>
    <t xml:space="preserve">Chaz Bono</t>
  </si>
  <si>
    <t xml:space="preserve">Who is the mayor of Paris?</t>
  </si>
  <si>
    <t xml:space="preserve">Anne Hidalgo</t>
  </si>
  <si>
    <t xml:space="preserve">old mayor </t>
  </si>
  <si>
    <t xml:space="preserve">Anne_Hidalgo</t>
  </si>
  <si>
    <t xml:space="preserve">What languages do they speak in Pakistan?</t>
  </si>
  <si>
    <t xml:space="preserve">English / Urdu</t>
  </si>
  <si>
    <t xml:space="preserve">49 languages list</t>
  </si>
  <si>
    <t xml:space="preserve">What kind of music did Lou Reed play?</t>
  </si>
  <si>
    <t xml:space="preserve">a list of his genres</t>
  </si>
  <si>
    <t xml:space="preserve">On which day is Columbus Day?</t>
  </si>
  <si>
    <t xml:space="preserve">second Monday in October</t>
  </si>
  <si>
    <t xml:space="preserve">Show me all Czech movies.</t>
  </si>
  <si>
    <t xml:space="preserve">xx0173151</t>
  </si>
  <si>
    <t xml:space="preserve">46 movies</t>
  </si>
  <si>
    <t xml:space="preserve">Average P / R / F1</t>
  </si>
  <si>
    <t xml:space="preserve">For DQA: We had 4 people answering each question</t>
  </si>
  <si>
    <t xml:space="preserve">DQA vs WDAqua: Questions where WDAqua has no correct result – what are DQA scores for it?</t>
  </si>
  <si>
    <t xml:space="preserve">WDAqua vs DQA: Questions where DQA has no correct result – what are WDAqua scores for it?</t>
  </si>
  <si>
    <t xml:space="preserve">DQA AND WDAqua: When DQA is used as a backup method in cases where WDAqua has no results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</si>
</sst>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M Mono 10"/>
      <family val="0"/>
      <charset val="1"/>
    </font>
    <font>
      <b val="true"/>
      <sz val="10"/>
      <name val="LM Mono 10"/>
      <family val="0"/>
      <charset val="1"/>
    </font>
    <font>
      <sz val="10"/>
      <name val="Times New Roman"/>
      <family val="1"/>
      <charset val="1"/>
    </font>
    <font>
      <sz val="10"/>
      <color rgb="FF0000FF"/>
      <name val="LM Mono 10"/>
      <family val="0"/>
      <charset val="1"/>
    </font>
    <font>
      <b val="true"/>
      <sz val="10"/>
      <color rgb="FFFF0000"/>
      <name val="LM Mono 10"/>
      <family val="0"/>
      <charset val="1"/>
    </font>
    <font>
      <b val="true"/>
      <sz val="10"/>
      <color rgb="FF000000"/>
      <name val="LM Mono 10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6F9D4"/>
        <bgColor rgb="FFE0EFD4"/>
      </patternFill>
    </fill>
    <fill>
      <patternFill patternType="solid">
        <fgColor rgb="FFE0EFD4"/>
        <bgColor rgb="FFDEE7E5"/>
      </patternFill>
    </fill>
    <fill>
      <patternFill patternType="solid">
        <fgColor rgb="FFDEE7E5"/>
        <bgColor rgb="FFE0EFD4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hair"/>
      <right style="thin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n.wikipedia.org/wiki/Giuseppe_Piazzi" TargetMode="External"/><Relationship Id="rId2" Type="http://schemas.openxmlformats.org/officeDocument/2006/relationships/hyperlink" Target="http://g.co/kg/m/01y58d" TargetMode="External"/><Relationship Id="rId3" Type="http://schemas.openxmlformats.org/officeDocument/2006/relationships/hyperlink" Target="http://dbpedia.org/resource/Yaound&#233;" TargetMode="External"/><Relationship Id="rId4" Type="http://schemas.openxmlformats.org/officeDocument/2006/relationships/hyperlink" Target="http://dbpedia.org/page/Bertrand_Delano&#235;" TargetMode="External"/><Relationship Id="rId5" Type="http://schemas.openxmlformats.org/officeDocument/2006/relationships/hyperlink" Target="http://en.wikipedia.org/wiki/Socialist_Party_(France)" TargetMode="External"/><Relationship Id="rId6" Type="http://schemas.openxmlformats.org/officeDocument/2006/relationships/hyperlink" Target="http://dbpedia.org/resource/Alfred_Kleiner" TargetMode="External"/><Relationship Id="rId7" Type="http://schemas.openxmlformats.org/officeDocument/2006/relationships/hyperlink" Target="http://en.wikipedia.org/wiki/Alfred_Kleiner" TargetMode="External"/><Relationship Id="rId8" Type="http://schemas.openxmlformats.org/officeDocument/2006/relationships/hyperlink" Target="http://dbpedia.org/resource/Ramin_Djawadi" TargetMode="External"/><Relationship Id="rId9" Type="http://schemas.openxmlformats.org/officeDocument/2006/relationships/hyperlink" Target="http://en.wikipedia.org/wiki/Ramin_Djawadi" TargetMode="External"/><Relationship Id="rId10" Type="http://schemas.openxmlformats.org/officeDocument/2006/relationships/hyperlink" Target="http://dbpedia.org/resource/Denmark" TargetMode="External"/><Relationship Id="rId11" Type="http://schemas.openxmlformats.org/officeDocument/2006/relationships/hyperlink" Target="http://en.wikipedia.org/wiki/Denmark" TargetMode="External"/><Relationship Id="rId12" Type="http://schemas.openxmlformats.org/officeDocument/2006/relationships/hyperlink" Target="http://en.wikipedia.org/wiki/Charles%20Philip%20Arthur%20George" TargetMode="External"/><Relationship Id="rId13" Type="http://schemas.openxmlformats.org/officeDocument/2006/relationships/hyperlink" Target="http://en.wikipedia.org/wiki/Seth_MacFarlane" TargetMode="External"/><Relationship Id="rId14" Type="http://schemas.openxmlformats.org/officeDocument/2006/relationships/hyperlink" Target="http://en.wikipedia.org/wiki/Seth_MacFarlane" TargetMode="External"/><Relationship Id="rId15" Type="http://schemas.openxmlformats.org/officeDocument/2006/relationships/hyperlink" Target="http://en.wikipedia.org/wiki/Anne_Hidalg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38" activeCellId="0" sqref="F38"/>
    </sheetView>
  </sheetViews>
  <sheetFormatPr defaultRowHeight="12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2" width="54.42"/>
    <col collapsed="false" customWidth="true" hidden="false" outlineLevel="0" max="3" min="3" style="3" width="13.43"/>
    <col collapsed="false" customWidth="true" hidden="false" outlineLevel="0" max="4" min="4" style="3" width="8.67"/>
    <col collapsed="false" customWidth="true" hidden="false" outlineLevel="0" max="5" min="5" style="4" width="8.33"/>
    <col collapsed="false" customWidth="true" hidden="false" outlineLevel="0" max="6" min="6" style="5" width="10.31"/>
    <col collapsed="false" customWidth="false" hidden="false" outlineLevel="0" max="7" min="7" style="5" width="11.57"/>
    <col collapsed="false" customWidth="true" hidden="false" outlineLevel="0" max="8" min="8" style="5" width="14.47"/>
    <col collapsed="false" customWidth="true" hidden="false" outlineLevel="0" max="9" min="9" style="6" width="22.81"/>
    <col collapsed="false" customWidth="true" hidden="false" outlineLevel="0" max="10" min="10" style="7" width="10.77"/>
    <col collapsed="false" customWidth="true" hidden="false" outlineLevel="0" max="11" min="11" style="1" width="7.87"/>
    <col collapsed="false" customWidth="true" hidden="false" outlineLevel="0" max="12" min="12" style="8" width="6.83"/>
    <col collapsed="false" customWidth="true" hidden="false" outlineLevel="0" max="13" min="13" style="6" width="13.09"/>
    <col collapsed="false" customWidth="true" hidden="false" outlineLevel="0" max="14" min="14" style="7" width="7.07"/>
    <col collapsed="false" customWidth="true" hidden="false" outlineLevel="0" max="15" min="15" style="1" width="7.76"/>
    <col collapsed="false" customWidth="true" hidden="false" outlineLevel="0" max="16" min="16" style="8" width="7.53"/>
    <col collapsed="false" customWidth="true" hidden="false" outlineLevel="0" max="17" min="17" style="6" width="14.47"/>
    <col collapsed="false" customWidth="true" hidden="false" outlineLevel="0" max="18" min="18" style="7" width="6.13"/>
    <col collapsed="false" customWidth="true" hidden="false" outlineLevel="0" max="19" min="19" style="1" width="7.04"/>
    <col collapsed="false" customWidth="true" hidden="false" outlineLevel="0" max="20" min="20" style="8" width="5.43"/>
    <col collapsed="false" customWidth="true" hidden="false" outlineLevel="0" max="21" min="21" style="6" width="23.15"/>
    <col collapsed="false" customWidth="true" hidden="false" outlineLevel="0" max="22" min="22" style="7" width="7.41"/>
    <col collapsed="false" customWidth="true" hidden="false" outlineLevel="0" max="23" min="23" style="1" width="6.36"/>
    <col collapsed="false" customWidth="true" hidden="false" outlineLevel="0" max="24" min="24" style="9" width="6.02"/>
    <col collapsed="false" customWidth="false" hidden="false" outlineLevel="0" max="25" min="25" style="2" width="11.52"/>
    <col collapsed="false" customWidth="true" hidden="false" outlineLevel="0" max="26" min="26" style="10" width="13.66"/>
    <col collapsed="false" customWidth="false" hidden="false" outlineLevel="0" max="1025" min="27" style="2" width="11.52"/>
  </cols>
  <sheetData>
    <row r="1" s="12" customFormat="true" ht="34.1" hidden="false" customHeight="true" outlineLevel="0" collapsed="false">
      <c r="A1" s="11" t="s">
        <v>0</v>
      </c>
      <c r="B1" s="12" t="s">
        <v>1</v>
      </c>
      <c r="C1" s="13" t="s">
        <v>2</v>
      </c>
      <c r="D1" s="13"/>
      <c r="E1" s="13"/>
      <c r="F1" s="14" t="s">
        <v>3</v>
      </c>
      <c r="G1" s="14" t="s">
        <v>4</v>
      </c>
      <c r="H1" s="14" t="s">
        <v>5</v>
      </c>
      <c r="I1" s="15" t="s">
        <v>6</v>
      </c>
      <c r="J1" s="16" t="s">
        <v>7</v>
      </c>
      <c r="K1" s="16"/>
      <c r="L1" s="16"/>
      <c r="M1" s="15" t="s">
        <v>8</v>
      </c>
      <c r="N1" s="16" t="s">
        <v>9</v>
      </c>
      <c r="O1" s="16"/>
      <c r="P1" s="16"/>
      <c r="Q1" s="15" t="s">
        <v>10</v>
      </c>
      <c r="R1" s="16" t="s">
        <v>11</v>
      </c>
      <c r="S1" s="16"/>
      <c r="T1" s="16"/>
      <c r="U1" s="15" t="s">
        <v>12</v>
      </c>
      <c r="V1" s="16" t="s">
        <v>13</v>
      </c>
      <c r="W1" s="16"/>
      <c r="X1" s="16"/>
      <c r="Z1" s="17" t="s">
        <v>14</v>
      </c>
    </row>
    <row r="2" s="19" customFormat="true" ht="22.35" hidden="false" customHeight="true" outlineLevel="0" collapsed="false">
      <c r="A2" s="18"/>
      <c r="C2" s="20" t="s">
        <v>15</v>
      </c>
      <c r="D2" s="20" t="s">
        <v>16</v>
      </c>
      <c r="E2" s="21" t="s">
        <v>17</v>
      </c>
      <c r="F2" s="14"/>
      <c r="G2" s="14"/>
      <c r="H2" s="14"/>
      <c r="I2" s="15"/>
      <c r="J2" s="22" t="s">
        <v>15</v>
      </c>
      <c r="K2" s="23" t="s">
        <v>18</v>
      </c>
      <c r="L2" s="24" t="s">
        <v>17</v>
      </c>
      <c r="M2" s="15"/>
      <c r="N2" s="22" t="s">
        <v>15</v>
      </c>
      <c r="O2" s="23" t="s">
        <v>18</v>
      </c>
      <c r="P2" s="24" t="s">
        <v>17</v>
      </c>
      <c r="Q2" s="15"/>
      <c r="R2" s="22" t="s">
        <v>15</v>
      </c>
      <c r="S2" s="23" t="s">
        <v>18</v>
      </c>
      <c r="T2" s="24" t="s">
        <v>17</v>
      </c>
      <c r="U2" s="15"/>
      <c r="V2" s="22" t="s">
        <v>15</v>
      </c>
      <c r="W2" s="23" t="s">
        <v>18</v>
      </c>
      <c r="X2" s="25" t="s">
        <v>17</v>
      </c>
      <c r="Z2" s="26"/>
    </row>
    <row r="3" customFormat="false" ht="12.8" hidden="false" customHeight="false" outlineLevel="0" collapsed="false">
      <c r="A3" s="1" t="n">
        <v>8</v>
      </c>
      <c r="B3" s="2" t="s">
        <v>19</v>
      </c>
      <c r="C3" s="3" t="n">
        <v>1</v>
      </c>
      <c r="D3" s="27" t="n">
        <v>1</v>
      </c>
      <c r="E3" s="28" t="n">
        <f aca="false">2*(C3*D3)/(C3+D3)</f>
        <v>1</v>
      </c>
      <c r="F3" s="29" t="n">
        <v>1</v>
      </c>
      <c r="G3" s="29"/>
      <c r="H3" s="29" t="n">
        <f aca="false">MAX(E3,L3)</f>
        <v>1</v>
      </c>
      <c r="I3" s="6" t="n">
        <v>19</v>
      </c>
      <c r="J3" s="30" t="n">
        <v>0.5</v>
      </c>
      <c r="K3" s="31" t="n">
        <f aca="false">17/19</f>
        <v>0.894736842105263</v>
      </c>
      <c r="L3" s="32" t="n">
        <f aca="false">2*(J3*K3)/(J3+K3)</f>
        <v>0.641509433962264</v>
      </c>
      <c r="M3" s="6" t="s">
        <v>20</v>
      </c>
      <c r="N3" s="30" t="n">
        <v>0</v>
      </c>
      <c r="O3" s="31" t="n">
        <v>0</v>
      </c>
      <c r="P3" s="32" t="n">
        <v>0</v>
      </c>
      <c r="Q3" s="6" t="s">
        <v>21</v>
      </c>
      <c r="R3" s="30" t="n">
        <v>0</v>
      </c>
      <c r="S3" s="33" t="n">
        <v>0</v>
      </c>
      <c r="T3" s="34" t="n">
        <v>0</v>
      </c>
      <c r="U3" s="6" t="n">
        <v>14</v>
      </c>
      <c r="V3" s="30" t="n">
        <v>0.3</v>
      </c>
      <c r="W3" s="31" t="n">
        <f aca="false">14/19</f>
        <v>0.736842105263158</v>
      </c>
      <c r="X3" s="28" t="n">
        <f aca="false">2*(V3*W3)/(V3+W3)</f>
        <v>0.426395939086295</v>
      </c>
      <c r="Z3" s="10" t="n">
        <v>17</v>
      </c>
    </row>
    <row r="4" customFormat="false" ht="14.9" hidden="false" customHeight="false" outlineLevel="0" collapsed="false">
      <c r="A4" s="1" t="n">
        <v>24</v>
      </c>
      <c r="B4" s="2" t="s">
        <v>22</v>
      </c>
      <c r="C4" s="3" t="n">
        <v>0.25</v>
      </c>
      <c r="D4" s="27" t="n">
        <v>0.25</v>
      </c>
      <c r="E4" s="28" t="n">
        <f aca="false">2*(C4*D4)/(C4+D4)</f>
        <v>0.25</v>
      </c>
      <c r="F4" s="29" t="n">
        <v>0.25</v>
      </c>
      <c r="G4" s="29" t="n">
        <v>0</v>
      </c>
      <c r="H4" s="29" t="n">
        <f aca="false">MAX(E4,L4)</f>
        <v>0.25</v>
      </c>
      <c r="I4" s="35" t="n">
        <v>1</v>
      </c>
      <c r="J4" s="30" t="n">
        <v>0</v>
      </c>
      <c r="K4" s="31" t="n">
        <v>0</v>
      </c>
      <c r="L4" s="32" t="n">
        <v>0</v>
      </c>
      <c r="M4" s="6" t="s">
        <v>23</v>
      </c>
      <c r="N4" s="30" t="n">
        <v>0</v>
      </c>
      <c r="O4" s="31" t="n">
        <v>0</v>
      </c>
      <c r="P4" s="36" t="n">
        <v>0</v>
      </c>
      <c r="Q4" s="6" t="s">
        <v>24</v>
      </c>
      <c r="R4" s="30" t="n">
        <v>0</v>
      </c>
      <c r="S4" s="31" t="n">
        <v>0</v>
      </c>
      <c r="T4" s="37" t="n">
        <v>0</v>
      </c>
      <c r="U4" s="38" t="n">
        <v>38186860</v>
      </c>
      <c r="V4" s="39" t="n">
        <v>1</v>
      </c>
      <c r="W4" s="40" t="n">
        <v>1</v>
      </c>
      <c r="X4" s="37" t="n">
        <f aca="false">2*(V4*W4)/(V4+W4)</f>
        <v>1</v>
      </c>
    </row>
    <row r="5" customFormat="false" ht="12.8" hidden="false" customHeight="false" outlineLevel="0" collapsed="false">
      <c r="A5" s="1" t="n">
        <v>86</v>
      </c>
      <c r="B5" s="2" t="s">
        <v>25</v>
      </c>
      <c r="C5" s="3" t="n">
        <v>0.5</v>
      </c>
      <c r="D5" s="27" t="n">
        <v>0.5</v>
      </c>
      <c r="E5" s="28" t="n">
        <f aca="false">2*(C5*D5)/(C5+D5)</f>
        <v>0.5</v>
      </c>
      <c r="F5" s="29" t="n">
        <v>0.5</v>
      </c>
      <c r="G5" s="29" t="n">
        <v>0</v>
      </c>
      <c r="H5" s="29" t="n">
        <f aca="false">MAX(E5,L5)</f>
        <v>0.5</v>
      </c>
      <c r="I5" s="6" t="s">
        <v>26</v>
      </c>
      <c r="J5" s="30" t="n">
        <v>0</v>
      </c>
      <c r="K5" s="31" t="n">
        <v>0</v>
      </c>
      <c r="L5" s="32" t="n">
        <v>0</v>
      </c>
      <c r="M5" s="6" t="s">
        <v>27</v>
      </c>
      <c r="N5" s="30" t="n">
        <v>0</v>
      </c>
      <c r="O5" s="31" t="n">
        <v>0</v>
      </c>
      <c r="P5" s="36" t="n">
        <v>0</v>
      </c>
      <c r="Q5" s="6" t="s">
        <v>28</v>
      </c>
      <c r="R5" s="30" t="n">
        <v>0</v>
      </c>
      <c r="S5" s="31" t="n">
        <v>0</v>
      </c>
      <c r="T5" s="37" t="n">
        <v>0</v>
      </c>
      <c r="U5" s="6" t="s">
        <v>29</v>
      </c>
      <c r="V5" s="30" t="n">
        <f aca="false">12/13</f>
        <v>0.923076923076923</v>
      </c>
      <c r="W5" s="31" t="n">
        <v>1</v>
      </c>
      <c r="X5" s="37" t="n">
        <f aca="false">2*(V5*W5)/(V5+W5)</f>
        <v>0.96</v>
      </c>
      <c r="Z5" s="10" t="n">
        <v>12</v>
      </c>
    </row>
    <row r="6" customFormat="false" ht="27.85" hidden="false" customHeight="false" outlineLevel="0" collapsed="false">
      <c r="A6" s="1" t="n">
        <v>46</v>
      </c>
      <c r="B6" s="2" t="s">
        <v>30</v>
      </c>
      <c r="C6" s="3" t="n">
        <v>1</v>
      </c>
      <c r="D6" s="27" t="n">
        <v>1</v>
      </c>
      <c r="E6" s="28" t="n">
        <f aca="false">2*(C6*D6)/(C6+D6)</f>
        <v>1</v>
      </c>
      <c r="F6" s="29"/>
      <c r="G6" s="29"/>
      <c r="H6" s="29" t="n">
        <f aca="false">MAX(E6,L6)</f>
        <v>1</v>
      </c>
      <c r="I6" s="35" t="s">
        <v>31</v>
      </c>
      <c r="J6" s="30" t="n">
        <v>1</v>
      </c>
      <c r="K6" s="31" t="n">
        <v>1</v>
      </c>
      <c r="L6" s="32" t="n">
        <f aca="false">2*(J6*K6)/(J6+K6)</f>
        <v>1</v>
      </c>
      <c r="M6" s="6" t="s">
        <v>20</v>
      </c>
      <c r="N6" s="30" t="n">
        <v>0</v>
      </c>
      <c r="O6" s="31" t="n">
        <v>0</v>
      </c>
      <c r="P6" s="36" t="n">
        <v>0</v>
      </c>
      <c r="Q6" s="6" t="s">
        <v>32</v>
      </c>
      <c r="R6" s="30" t="n">
        <v>0</v>
      </c>
      <c r="S6" s="31" t="n">
        <v>0</v>
      </c>
      <c r="T6" s="37" t="n">
        <v>0</v>
      </c>
      <c r="U6" s="41" t="s">
        <v>33</v>
      </c>
      <c r="V6" s="39" t="n">
        <v>1</v>
      </c>
      <c r="W6" s="40" t="n">
        <v>1</v>
      </c>
      <c r="X6" s="37" t="n">
        <f aca="false">2*(V6*W6)/(V6+W6)</f>
        <v>1</v>
      </c>
      <c r="Z6" s="42" t="s">
        <v>34</v>
      </c>
    </row>
    <row r="7" customFormat="false" ht="27.35" hidden="false" customHeight="true" outlineLevel="0" collapsed="false">
      <c r="A7" s="1" t="n">
        <v>11</v>
      </c>
      <c r="B7" s="43" t="s">
        <v>35</v>
      </c>
      <c r="C7" s="3" t="n">
        <v>1</v>
      </c>
      <c r="D7" s="27" t="n">
        <v>0.5</v>
      </c>
      <c r="E7" s="28" t="n">
        <f aca="false">2*(C7*D7)/(C7+D7)</f>
        <v>0.666666666666667</v>
      </c>
      <c r="F7" s="29" t="n">
        <f aca="false">E7</f>
        <v>0.666666666666667</v>
      </c>
      <c r="G7" s="29"/>
      <c r="H7" s="29" t="n">
        <f aca="false">MAX(E7,L7)</f>
        <v>0.666666666666667</v>
      </c>
      <c r="I7" s="6" t="s">
        <v>36</v>
      </c>
      <c r="J7" s="30" t="n">
        <v>0</v>
      </c>
      <c r="K7" s="31" t="n">
        <v>0</v>
      </c>
      <c r="L7" s="32" t="n">
        <v>0</v>
      </c>
      <c r="M7" s="6" t="s">
        <v>37</v>
      </c>
      <c r="N7" s="30" t="n">
        <v>0</v>
      </c>
      <c r="O7" s="31" t="n">
        <v>0</v>
      </c>
      <c r="P7" s="37" t="n">
        <v>0</v>
      </c>
      <c r="Q7" s="6" t="s">
        <v>28</v>
      </c>
      <c r="R7" s="30" t="n">
        <v>0</v>
      </c>
      <c r="S7" s="31" t="n">
        <v>0</v>
      </c>
      <c r="T7" s="37" t="n">
        <v>0</v>
      </c>
      <c r="U7" s="6" t="s">
        <v>38</v>
      </c>
      <c r="V7" s="30" t="n">
        <v>0</v>
      </c>
      <c r="W7" s="31" t="n">
        <v>0</v>
      </c>
      <c r="X7" s="37" t="n">
        <v>0</v>
      </c>
    </row>
    <row r="8" customFormat="false" ht="23.6" hidden="false" customHeight="true" outlineLevel="0" collapsed="false">
      <c r="A8" s="1" t="n">
        <v>13</v>
      </c>
      <c r="B8" s="2" t="s">
        <v>39</v>
      </c>
      <c r="C8" s="3" t="n">
        <v>1</v>
      </c>
      <c r="D8" s="27" t="n">
        <v>1</v>
      </c>
      <c r="E8" s="28" t="n">
        <f aca="false">2*(C8*D8)/(C8+D8)</f>
        <v>1</v>
      </c>
      <c r="F8" s="29"/>
      <c r="G8" s="29"/>
      <c r="H8" s="29" t="n">
        <f aca="false">MAX(E8,L8)</f>
        <v>1</v>
      </c>
      <c r="I8" s="35" t="s">
        <v>40</v>
      </c>
      <c r="J8" s="30" t="n">
        <v>1</v>
      </c>
      <c r="K8" s="31" t="n">
        <v>1</v>
      </c>
      <c r="L8" s="32" t="n">
        <f aca="false">2*(J8*K8)/(J8+K8)</f>
        <v>1</v>
      </c>
      <c r="M8" s="41" t="s">
        <v>41</v>
      </c>
      <c r="N8" s="39" t="n">
        <v>1</v>
      </c>
      <c r="O8" s="40" t="n">
        <v>1</v>
      </c>
      <c r="P8" s="34" t="n">
        <f aca="false">2*(N8*O8)/(N8+O8)</f>
        <v>1</v>
      </c>
      <c r="Q8" s="41" t="s">
        <v>42</v>
      </c>
      <c r="R8" s="39" t="n">
        <v>1</v>
      </c>
      <c r="S8" s="40" t="n">
        <v>1</v>
      </c>
      <c r="T8" s="37" t="n">
        <f aca="false">2*(R8*S8)/(R8+S8)</f>
        <v>1</v>
      </c>
      <c r="U8" s="38" t="s">
        <v>43</v>
      </c>
      <c r="V8" s="39" t="n">
        <v>1</v>
      </c>
      <c r="W8" s="40" t="n">
        <v>1</v>
      </c>
      <c r="X8" s="37" t="n">
        <f aca="false">2*(V8*W8)/(V8+W8)</f>
        <v>1</v>
      </c>
      <c r="Z8" s="10" t="s">
        <v>44</v>
      </c>
    </row>
    <row r="9" customFormat="false" ht="27.85" hidden="false" customHeight="false" outlineLevel="0" collapsed="false">
      <c r="A9" s="1" t="n">
        <v>25</v>
      </c>
      <c r="B9" s="2" t="s">
        <v>45</v>
      </c>
      <c r="C9" s="3" t="n">
        <v>0.5833333</v>
      </c>
      <c r="D9" s="27" t="n">
        <v>0.75</v>
      </c>
      <c r="E9" s="28" t="n">
        <f aca="false">2*(C9*D9)/(C9+D9)</f>
        <v>0.656249978906249</v>
      </c>
      <c r="F9" s="29"/>
      <c r="G9" s="29" t="n">
        <v>1</v>
      </c>
      <c r="H9" s="29" t="n">
        <f aca="false">MAX(E9,L9)</f>
        <v>1</v>
      </c>
      <c r="I9" s="35" t="s">
        <v>46</v>
      </c>
      <c r="J9" s="30" t="n">
        <v>1</v>
      </c>
      <c r="K9" s="31" t="n">
        <v>1</v>
      </c>
      <c r="L9" s="32" t="n">
        <f aca="false">2*(J9*K9)/(J9+K9)</f>
        <v>1</v>
      </c>
      <c r="M9" s="6" t="s">
        <v>20</v>
      </c>
      <c r="N9" s="30" t="n">
        <v>0</v>
      </c>
      <c r="O9" s="31" t="n">
        <v>0</v>
      </c>
      <c r="P9" s="37" t="n">
        <v>0</v>
      </c>
      <c r="Q9" s="44" t="s">
        <v>47</v>
      </c>
      <c r="R9" s="30" t="n">
        <v>0</v>
      </c>
      <c r="S9" s="31" t="n">
        <v>0</v>
      </c>
      <c r="T9" s="37" t="n">
        <v>0</v>
      </c>
      <c r="U9" s="41" t="s">
        <v>48</v>
      </c>
      <c r="V9" s="39" t="n">
        <v>1</v>
      </c>
      <c r="W9" s="40" t="n">
        <v>1</v>
      </c>
      <c r="X9" s="37" t="n">
        <f aca="false">2*(V9*W9)/(V9+W9)</f>
        <v>1</v>
      </c>
      <c r="Z9" s="42" t="s">
        <v>49</v>
      </c>
    </row>
    <row r="10" customFormat="false" ht="33.55" hidden="false" customHeight="true" outlineLevel="0" collapsed="false">
      <c r="A10" s="1" t="n">
        <v>33</v>
      </c>
      <c r="B10" s="2" t="s">
        <v>50</v>
      </c>
      <c r="C10" s="3" t="n">
        <v>1</v>
      </c>
      <c r="D10" s="27" t="n">
        <v>1</v>
      </c>
      <c r="E10" s="28" t="n">
        <f aca="false">2*(C10*D10)/(C10+D10)</f>
        <v>1</v>
      </c>
      <c r="F10" s="29"/>
      <c r="G10" s="29"/>
      <c r="H10" s="29" t="n">
        <f aca="false">MAX(E10,L10)</f>
        <v>1</v>
      </c>
      <c r="I10" s="35" t="s">
        <v>51</v>
      </c>
      <c r="J10" s="30" t="n">
        <v>1</v>
      </c>
      <c r="K10" s="31" t="n">
        <v>1</v>
      </c>
      <c r="L10" s="32" t="n">
        <f aca="false">2*(J10*K10)/(J10+K10)</f>
        <v>1</v>
      </c>
      <c r="M10" s="6" t="s">
        <v>20</v>
      </c>
      <c r="N10" s="30" t="n">
        <v>0</v>
      </c>
      <c r="O10" s="31" t="n">
        <v>0</v>
      </c>
      <c r="P10" s="37" t="n">
        <v>0</v>
      </c>
      <c r="Q10" s="6" t="s">
        <v>52</v>
      </c>
      <c r="R10" s="30" t="n">
        <v>0</v>
      </c>
      <c r="S10" s="31" t="n">
        <v>0</v>
      </c>
      <c r="T10" s="37" t="n">
        <v>0</v>
      </c>
      <c r="U10" s="38" t="s">
        <v>53</v>
      </c>
      <c r="V10" s="30" t="n">
        <f aca="false">1/3</f>
        <v>0.333333333333333</v>
      </c>
      <c r="W10" s="31" t="n">
        <v>1</v>
      </c>
      <c r="X10" s="37" t="n">
        <f aca="false">2*(V10*W10)/(V10+W10)</f>
        <v>0.5</v>
      </c>
      <c r="Z10" s="42" t="s">
        <v>51</v>
      </c>
    </row>
    <row r="11" customFormat="false" ht="33" hidden="false" customHeight="true" outlineLevel="0" collapsed="false">
      <c r="A11" s="1" t="n">
        <v>1</v>
      </c>
      <c r="B11" s="2" t="s">
        <v>54</v>
      </c>
      <c r="C11" s="3" t="n">
        <v>0.75</v>
      </c>
      <c r="D11" s="27" t="n">
        <v>0.75</v>
      </c>
      <c r="E11" s="28" t="n">
        <f aca="false">2*(C11*D11)/(C11+D11)</f>
        <v>0.75</v>
      </c>
      <c r="F11" s="29" t="n">
        <v>0.75</v>
      </c>
      <c r="G11" s="29"/>
      <c r="H11" s="29" t="n">
        <f aca="false">MAX(E11,L11)</f>
        <v>0.75</v>
      </c>
      <c r="I11" s="6" t="s">
        <v>55</v>
      </c>
      <c r="J11" s="30" t="n">
        <f aca="false">1/3</f>
        <v>0.333333333333333</v>
      </c>
      <c r="K11" s="31" t="n">
        <v>1</v>
      </c>
      <c r="L11" s="32" t="n">
        <f aca="false">2*(J11*K11)/(J11+K11)</f>
        <v>0.5</v>
      </c>
      <c r="M11" s="6" t="s">
        <v>56</v>
      </c>
      <c r="N11" s="30" t="n">
        <v>0</v>
      </c>
      <c r="O11" s="31" t="n">
        <v>0</v>
      </c>
      <c r="P11" s="37" t="n">
        <v>0</v>
      </c>
      <c r="Q11" s="41" t="s">
        <v>57</v>
      </c>
      <c r="R11" s="39" t="n">
        <v>1</v>
      </c>
      <c r="S11" s="40" t="n">
        <v>1</v>
      </c>
      <c r="T11" s="37" t="n">
        <f aca="false">2*(R11*S11)/(R11+S11)</f>
        <v>1</v>
      </c>
      <c r="U11" s="41" t="s">
        <v>58</v>
      </c>
      <c r="V11" s="39" t="n">
        <v>1</v>
      </c>
      <c r="W11" s="40" t="n">
        <v>1</v>
      </c>
      <c r="X11" s="37" t="n">
        <f aca="false">2*(V11*W11)/(V11+W11)</f>
        <v>1</v>
      </c>
      <c r="Z11" s="42" t="s">
        <v>59</v>
      </c>
    </row>
    <row r="12" customFormat="false" ht="14.9" hidden="false" customHeight="false" outlineLevel="0" collapsed="false">
      <c r="A12" s="1" t="n">
        <v>34</v>
      </c>
      <c r="B12" s="2" t="s">
        <v>60</v>
      </c>
      <c r="C12" s="3" t="n">
        <v>0.95</v>
      </c>
      <c r="D12" s="27" t="n">
        <v>1</v>
      </c>
      <c r="E12" s="28" t="n">
        <f aca="false">2*(C12*D12)/(C12+D12)</f>
        <v>0.974358974358974</v>
      </c>
      <c r="F12" s="29" t="n">
        <f aca="false">E12</f>
        <v>0.974358974358974</v>
      </c>
      <c r="G12" s="29"/>
      <c r="H12" s="29" t="n">
        <f aca="false">MAX(E12,L12)</f>
        <v>0.974358974358974</v>
      </c>
      <c r="I12" s="6" t="n">
        <v>2</v>
      </c>
      <c r="J12" s="30" t="n">
        <v>0.2</v>
      </c>
      <c r="K12" s="31" t="n">
        <f aca="false">2/4</f>
        <v>0.5</v>
      </c>
      <c r="L12" s="32" t="n">
        <f aca="false">2*(J12*K12)/(J12+K12)</f>
        <v>0.285714285714286</v>
      </c>
      <c r="M12" s="6" t="s">
        <v>20</v>
      </c>
      <c r="N12" s="30" t="n">
        <v>0</v>
      </c>
      <c r="O12" s="31" t="n">
        <v>0</v>
      </c>
      <c r="P12" s="37" t="n">
        <v>0</v>
      </c>
      <c r="Q12" s="6" t="s">
        <v>61</v>
      </c>
      <c r="R12" s="30" t="n">
        <v>0</v>
      </c>
      <c r="S12" s="31" t="n">
        <v>0</v>
      </c>
      <c r="T12" s="37" t="n">
        <v>0</v>
      </c>
      <c r="U12" s="6" t="n">
        <v>2</v>
      </c>
      <c r="V12" s="30" t="n">
        <v>0.2</v>
      </c>
      <c r="W12" s="31" t="n">
        <f aca="false">2/4</f>
        <v>0.5</v>
      </c>
      <c r="X12" s="37" t="n">
        <f aca="false">2*(V12*W12)/(V12+W12)</f>
        <v>0.285714285714286</v>
      </c>
      <c r="Z12" s="42" t="n">
        <v>4</v>
      </c>
    </row>
    <row r="13" customFormat="false" ht="14.9" hidden="false" customHeight="false" outlineLevel="0" collapsed="false">
      <c r="A13" s="1" t="n">
        <v>37</v>
      </c>
      <c r="B13" s="2" t="s">
        <v>62</v>
      </c>
      <c r="C13" s="3" t="n">
        <v>0.25</v>
      </c>
      <c r="D13" s="27" t="n">
        <v>0.25</v>
      </c>
      <c r="E13" s="28" t="n">
        <f aca="false">2*(C13*D13)/(C13+D13)</f>
        <v>0.25</v>
      </c>
      <c r="F13" s="29" t="n">
        <v>0.25</v>
      </c>
      <c r="G13" s="29" t="n">
        <v>0</v>
      </c>
      <c r="H13" s="29" t="n">
        <f aca="false">MAX(E13,L13)</f>
        <v>0.25</v>
      </c>
      <c r="I13" s="6" t="n">
        <v>1</v>
      </c>
      <c r="J13" s="30" t="n">
        <v>0</v>
      </c>
      <c r="K13" s="31" t="n">
        <v>0</v>
      </c>
      <c r="L13" s="32" t="n">
        <v>0</v>
      </c>
      <c r="M13" s="6" t="s">
        <v>20</v>
      </c>
      <c r="N13" s="30" t="n">
        <v>0</v>
      </c>
      <c r="O13" s="31" t="n">
        <v>0</v>
      </c>
      <c r="P13" s="37" t="n">
        <v>0</v>
      </c>
      <c r="Q13" s="6" t="s">
        <v>63</v>
      </c>
      <c r="R13" s="30" t="n">
        <v>0</v>
      </c>
      <c r="S13" s="31" t="n">
        <v>0</v>
      </c>
      <c r="T13" s="37" t="n">
        <v>0</v>
      </c>
      <c r="U13" s="6" t="n">
        <v>6</v>
      </c>
      <c r="V13" s="30" t="n">
        <v>0</v>
      </c>
      <c r="W13" s="31" t="n">
        <v>0</v>
      </c>
      <c r="X13" s="37" t="n">
        <v>0</v>
      </c>
      <c r="Z13" s="42" t="n">
        <v>50431</v>
      </c>
    </row>
    <row r="14" customFormat="false" ht="24.85" hidden="false" customHeight="false" outlineLevel="0" collapsed="false">
      <c r="A14" s="1" t="n">
        <v>90</v>
      </c>
      <c r="B14" s="2" t="s">
        <v>64</v>
      </c>
      <c r="C14" s="3" t="n">
        <v>0.25</v>
      </c>
      <c r="D14" s="27" t="n">
        <v>0.25</v>
      </c>
      <c r="E14" s="28" t="n">
        <f aca="false">2*(C14*D14)/(C14+D14)</f>
        <v>0.25</v>
      </c>
      <c r="F14" s="29"/>
      <c r="G14" s="29" t="n">
        <v>1</v>
      </c>
      <c r="H14" s="29" t="n">
        <f aca="false">MAX(E14,L14)</f>
        <v>1</v>
      </c>
      <c r="I14" s="35" t="s">
        <v>65</v>
      </c>
      <c r="J14" s="30" t="n">
        <v>1</v>
      </c>
      <c r="K14" s="31" t="n">
        <v>1</v>
      </c>
      <c r="L14" s="32" t="n">
        <f aca="false">2*(J14*K14)/(J14+K14)</f>
        <v>1</v>
      </c>
      <c r="M14" s="6" t="s">
        <v>20</v>
      </c>
      <c r="N14" s="30" t="n">
        <v>0</v>
      </c>
      <c r="O14" s="31" t="n">
        <v>0</v>
      </c>
      <c r="P14" s="37" t="n">
        <v>0</v>
      </c>
      <c r="Q14" s="6" t="s">
        <v>28</v>
      </c>
      <c r="R14" s="30" t="n">
        <v>0</v>
      </c>
      <c r="S14" s="31" t="n">
        <v>0</v>
      </c>
      <c r="T14" s="37" t="n">
        <v>0</v>
      </c>
      <c r="U14" s="6" t="s">
        <v>66</v>
      </c>
      <c r="V14" s="30" t="n">
        <v>0</v>
      </c>
      <c r="W14" s="31" t="n">
        <v>0</v>
      </c>
      <c r="X14" s="37" t="n">
        <v>0</v>
      </c>
      <c r="Z14" s="45" t="s">
        <v>65</v>
      </c>
    </row>
    <row r="15" customFormat="false" ht="14.9" hidden="false" customHeight="false" outlineLevel="0" collapsed="false">
      <c r="A15" s="1" t="n">
        <v>68</v>
      </c>
      <c r="B15" s="2" t="s">
        <v>67</v>
      </c>
      <c r="C15" s="3" t="n">
        <v>0.5</v>
      </c>
      <c r="D15" s="27" t="n">
        <v>0.5</v>
      </c>
      <c r="E15" s="28" t="n">
        <f aca="false">2*(C15*D15)/(C15+D15)</f>
        <v>0.5</v>
      </c>
      <c r="F15" s="29" t="n">
        <v>0.5</v>
      </c>
      <c r="G15" s="29" t="n">
        <v>0</v>
      </c>
      <c r="H15" s="29" t="n">
        <f aca="false">MAX(E15,L15)</f>
        <v>0.5</v>
      </c>
      <c r="I15" s="35" t="s">
        <v>68</v>
      </c>
      <c r="J15" s="30" t="n">
        <v>0</v>
      </c>
      <c r="K15" s="31" t="n">
        <v>0</v>
      </c>
      <c r="L15" s="32" t="n">
        <v>0</v>
      </c>
      <c r="M15" s="6" t="s">
        <v>20</v>
      </c>
      <c r="N15" s="30" t="n">
        <v>0</v>
      </c>
      <c r="O15" s="31" t="n">
        <v>0</v>
      </c>
      <c r="P15" s="37" t="n">
        <v>0</v>
      </c>
      <c r="Q15" s="41" t="s">
        <v>69</v>
      </c>
      <c r="R15" s="39" t="n">
        <v>1</v>
      </c>
      <c r="S15" s="40" t="n">
        <v>1</v>
      </c>
      <c r="T15" s="37" t="n">
        <f aca="false">2*(R15*S15)/(R15+S15)</f>
        <v>1</v>
      </c>
      <c r="U15" s="41" t="s">
        <v>70</v>
      </c>
      <c r="V15" s="39" t="n">
        <v>1</v>
      </c>
      <c r="W15" s="40" t="n">
        <v>1</v>
      </c>
      <c r="X15" s="37" t="n">
        <f aca="false">2*(V15*W15)/(V15+W15)</f>
        <v>1</v>
      </c>
      <c r="Z15" s="42" t="s">
        <v>71</v>
      </c>
    </row>
    <row r="16" customFormat="false" ht="14.9" hidden="false" customHeight="false" outlineLevel="0" collapsed="false">
      <c r="A16" s="1" t="n">
        <v>30</v>
      </c>
      <c r="B16" s="2" t="s">
        <v>72</v>
      </c>
      <c r="C16" s="3" t="n">
        <v>1</v>
      </c>
      <c r="D16" s="27" t="n">
        <v>1</v>
      </c>
      <c r="E16" s="28" t="n">
        <f aca="false">2*(C16*D16)/(C16+D16)</f>
        <v>1</v>
      </c>
      <c r="F16" s="29"/>
      <c r="G16" s="29"/>
      <c r="H16" s="29" t="n">
        <f aca="false">MAX(E16,L16)</f>
        <v>1</v>
      </c>
      <c r="I16" s="35" t="s">
        <v>73</v>
      </c>
      <c r="J16" s="30" t="n">
        <v>1</v>
      </c>
      <c r="K16" s="31" t="n">
        <v>1</v>
      </c>
      <c r="L16" s="32" t="n">
        <f aca="false">2*(J16*K16)/(J16+K16)</f>
        <v>1</v>
      </c>
      <c r="M16" s="6" t="s">
        <v>74</v>
      </c>
      <c r="N16" s="30" t="n">
        <v>0</v>
      </c>
      <c r="O16" s="31" t="n">
        <v>0</v>
      </c>
      <c r="P16" s="37" t="n">
        <v>0</v>
      </c>
      <c r="Q16" s="41" t="s">
        <v>75</v>
      </c>
      <c r="R16" s="39" t="n">
        <v>1</v>
      </c>
      <c r="S16" s="40" t="n">
        <v>1</v>
      </c>
      <c r="T16" s="37" t="n">
        <f aca="false">2*(R16*S16)/(R16+S16)</f>
        <v>1</v>
      </c>
      <c r="U16" s="41" t="s">
        <v>73</v>
      </c>
      <c r="V16" s="39" t="n">
        <v>1</v>
      </c>
      <c r="W16" s="40" t="n">
        <v>1</v>
      </c>
      <c r="X16" s="37" t="n">
        <f aca="false">2*(V16*W16)/(V16+W16)</f>
        <v>1</v>
      </c>
      <c r="Z16" s="42" t="s">
        <v>73</v>
      </c>
    </row>
    <row r="17" customFormat="false" ht="25.45" hidden="false" customHeight="true" outlineLevel="0" collapsed="false">
      <c r="A17" s="1" t="n">
        <v>44</v>
      </c>
      <c r="B17" s="2" t="s">
        <v>76</v>
      </c>
      <c r="C17" s="3" t="n">
        <v>0.75</v>
      </c>
      <c r="D17" s="27" t="n">
        <v>0.75</v>
      </c>
      <c r="E17" s="28" t="n">
        <f aca="false">2*(C17*D17)/(C17+D17)</f>
        <v>0.75</v>
      </c>
      <c r="F17" s="29" t="n">
        <v>0.5</v>
      </c>
      <c r="G17" s="29" t="n">
        <v>0</v>
      </c>
      <c r="H17" s="29" t="n">
        <f aca="false">MAX(E17,L17)</f>
        <v>0.75</v>
      </c>
      <c r="I17" s="6" t="s">
        <v>77</v>
      </c>
      <c r="J17" s="30" t="n">
        <v>0</v>
      </c>
      <c r="K17" s="31" t="n">
        <v>0</v>
      </c>
      <c r="L17" s="32" t="n">
        <v>0</v>
      </c>
      <c r="M17" s="6" t="s">
        <v>20</v>
      </c>
      <c r="N17" s="30" t="n">
        <v>0</v>
      </c>
      <c r="O17" s="31" t="n">
        <v>0</v>
      </c>
      <c r="P17" s="37" t="n">
        <v>0</v>
      </c>
      <c r="Q17" s="6" t="s">
        <v>78</v>
      </c>
      <c r="R17" s="30" t="n">
        <v>0</v>
      </c>
      <c r="S17" s="31" t="n">
        <v>0</v>
      </c>
      <c r="T17" s="37" t="n">
        <v>0</v>
      </c>
      <c r="U17" s="41" t="s">
        <v>79</v>
      </c>
      <c r="V17" s="39" t="n">
        <v>1</v>
      </c>
      <c r="W17" s="40" t="n">
        <v>1</v>
      </c>
      <c r="X17" s="37" t="n">
        <v>1</v>
      </c>
      <c r="Z17" s="42" t="s">
        <v>80</v>
      </c>
    </row>
    <row r="18" customFormat="false" ht="14.9" hidden="false" customHeight="false" outlineLevel="0" collapsed="false">
      <c r="A18" s="1" t="n">
        <v>35</v>
      </c>
      <c r="B18" s="2" t="s">
        <v>81</v>
      </c>
      <c r="C18" s="3" t="n">
        <v>1</v>
      </c>
      <c r="D18" s="27" t="n">
        <v>1</v>
      </c>
      <c r="E18" s="28" t="n">
        <f aca="false">2*(C18*D18)/(C18+D18)</f>
        <v>1</v>
      </c>
      <c r="F18" s="29"/>
      <c r="G18" s="29"/>
      <c r="H18" s="29" t="n">
        <f aca="false">MAX(E18,L18)</f>
        <v>1</v>
      </c>
      <c r="I18" s="6" t="s">
        <v>82</v>
      </c>
      <c r="J18" s="30" t="n">
        <v>1</v>
      </c>
      <c r="K18" s="31" t="n">
        <v>1</v>
      </c>
      <c r="L18" s="32" t="n">
        <f aca="false">2*(J18*K18)/(J18+K18)</f>
        <v>1</v>
      </c>
      <c r="M18" s="6" t="s">
        <v>20</v>
      </c>
      <c r="N18" s="30" t="n">
        <v>0</v>
      </c>
      <c r="O18" s="31" t="n">
        <v>0</v>
      </c>
      <c r="P18" s="37" t="n">
        <v>0</v>
      </c>
      <c r="Q18" s="6" t="s">
        <v>83</v>
      </c>
      <c r="R18" s="30" t="n">
        <v>1</v>
      </c>
      <c r="S18" s="31" t="n">
        <f aca="false">1/16</f>
        <v>0.0625</v>
      </c>
      <c r="T18" s="37" t="n">
        <f aca="false">2*(R18*S18)/(R18+S18)</f>
        <v>0.117647058823529</v>
      </c>
      <c r="U18" s="6" t="s">
        <v>84</v>
      </c>
      <c r="V18" s="30" t="n">
        <v>1</v>
      </c>
      <c r="W18" s="31" t="n">
        <v>1</v>
      </c>
      <c r="X18" s="37" t="n">
        <f aca="false">2*(V18*W18)/(V18+W18)</f>
        <v>1</v>
      </c>
      <c r="Z18" s="42" t="s">
        <v>85</v>
      </c>
    </row>
    <row r="19" customFormat="false" ht="14.9" hidden="false" customHeight="false" outlineLevel="0" collapsed="false">
      <c r="A19" s="1" t="n">
        <v>40</v>
      </c>
      <c r="B19" s="2" t="s">
        <v>86</v>
      </c>
      <c r="C19" s="3" t="n">
        <v>1</v>
      </c>
      <c r="D19" s="27" t="n">
        <v>1</v>
      </c>
      <c r="E19" s="28" t="n">
        <f aca="false">2*(C19*D19)/(C19+D19)</f>
        <v>1</v>
      </c>
      <c r="F19" s="29"/>
      <c r="G19" s="29"/>
      <c r="H19" s="29" t="n">
        <f aca="false">MAX(E19,L19)</f>
        <v>1</v>
      </c>
      <c r="I19" s="35" t="s">
        <v>87</v>
      </c>
      <c r="J19" s="30" t="n">
        <v>1</v>
      </c>
      <c r="K19" s="31" t="n">
        <v>1</v>
      </c>
      <c r="L19" s="32" t="n">
        <f aca="false">2*(J19*K19)/(J19+K19)</f>
        <v>1</v>
      </c>
      <c r="M19" s="6" t="s">
        <v>88</v>
      </c>
      <c r="N19" s="30" t="n">
        <v>1</v>
      </c>
      <c r="O19" s="31" t="n">
        <v>1</v>
      </c>
      <c r="P19" s="37" t="n">
        <f aca="false">2*(N19*O19)/(N19+O19)</f>
        <v>1</v>
      </c>
      <c r="Q19" s="6" t="s">
        <v>89</v>
      </c>
      <c r="R19" s="30" t="n">
        <v>0</v>
      </c>
      <c r="S19" s="31" t="n">
        <v>0</v>
      </c>
      <c r="T19" s="37" t="n">
        <v>0</v>
      </c>
      <c r="U19" s="6" t="s">
        <v>26</v>
      </c>
      <c r="V19" s="30" t="n">
        <v>0</v>
      </c>
      <c r="W19" s="31" t="n">
        <v>0</v>
      </c>
      <c r="X19" s="37" t="n">
        <v>0</v>
      </c>
      <c r="Z19" s="42" t="s">
        <v>90</v>
      </c>
    </row>
    <row r="20" customFormat="false" ht="14.9" hidden="false" customHeight="false" outlineLevel="0" collapsed="false">
      <c r="A20" s="1" t="n">
        <v>23</v>
      </c>
      <c r="B20" s="2" t="s">
        <v>91</v>
      </c>
      <c r="C20" s="3" t="n">
        <v>1</v>
      </c>
      <c r="D20" s="27" t="n">
        <v>1</v>
      </c>
      <c r="E20" s="28" t="n">
        <f aca="false">2*(C20*D20)/(C20+D20)</f>
        <v>1</v>
      </c>
      <c r="F20" s="29"/>
      <c r="G20" s="29"/>
      <c r="H20" s="29" t="n">
        <f aca="false">MAX(E20,L20)</f>
        <v>1</v>
      </c>
      <c r="I20" s="6" t="s">
        <v>92</v>
      </c>
      <c r="J20" s="30" t="n">
        <v>1</v>
      </c>
      <c r="K20" s="31" t="n">
        <v>1</v>
      </c>
      <c r="L20" s="32" t="n">
        <f aca="false">2*(J20*K20)/(J20+K20)</f>
        <v>1</v>
      </c>
      <c r="M20" s="6" t="s">
        <v>20</v>
      </c>
      <c r="N20" s="30" t="n">
        <v>0</v>
      </c>
      <c r="O20" s="31" t="n">
        <v>0</v>
      </c>
      <c r="P20" s="37" t="n">
        <v>0</v>
      </c>
      <c r="Q20" s="41" t="s">
        <v>93</v>
      </c>
      <c r="R20" s="39" t="n">
        <v>1</v>
      </c>
      <c r="S20" s="40" t="n">
        <v>1</v>
      </c>
      <c r="T20" s="37" t="n">
        <f aca="false">2*(R20*S20)/(R20+S20)</f>
        <v>1</v>
      </c>
      <c r="U20" s="41" t="s">
        <v>93</v>
      </c>
      <c r="V20" s="39" t="n">
        <v>1</v>
      </c>
      <c r="W20" s="40" t="n">
        <v>1</v>
      </c>
      <c r="X20" s="37" t="n">
        <v>1</v>
      </c>
      <c r="Z20" s="10" t="s">
        <v>92</v>
      </c>
    </row>
    <row r="21" customFormat="false" ht="14.9" hidden="false" customHeight="false" outlineLevel="0" collapsed="false">
      <c r="A21" s="1" t="n">
        <v>50</v>
      </c>
      <c r="B21" s="2" t="s">
        <v>94</v>
      </c>
      <c r="C21" s="3" t="n">
        <v>1</v>
      </c>
      <c r="D21" s="27" t="n">
        <v>1</v>
      </c>
      <c r="E21" s="28" t="n">
        <f aca="false">2*(C21*D21)/(C21+D21)</f>
        <v>1</v>
      </c>
      <c r="F21" s="29"/>
      <c r="G21" s="29"/>
      <c r="H21" s="29" t="n">
        <f aca="false">MAX(E21,L21)</f>
        <v>1</v>
      </c>
      <c r="I21" s="6" t="n">
        <v>2</v>
      </c>
      <c r="J21" s="30" t="n">
        <v>1</v>
      </c>
      <c r="K21" s="31" t="n">
        <v>1</v>
      </c>
      <c r="L21" s="32" t="n">
        <f aca="false">2*(J21*K21)/(J21+K21)</f>
        <v>1</v>
      </c>
      <c r="M21" s="6" t="s">
        <v>56</v>
      </c>
      <c r="N21" s="30" t="n">
        <v>0</v>
      </c>
      <c r="O21" s="31" t="n">
        <v>0</v>
      </c>
      <c r="P21" s="37" t="n">
        <v>0</v>
      </c>
      <c r="Q21" s="6" t="s">
        <v>89</v>
      </c>
      <c r="R21" s="30" t="n">
        <v>0</v>
      </c>
      <c r="S21" s="31" t="n">
        <v>0</v>
      </c>
      <c r="T21" s="37" t="n">
        <v>0</v>
      </c>
      <c r="U21" s="6" t="s">
        <v>26</v>
      </c>
      <c r="V21" s="30" t="n">
        <v>0</v>
      </c>
      <c r="W21" s="31" t="n">
        <v>0</v>
      </c>
      <c r="X21" s="37" t="n">
        <v>0</v>
      </c>
      <c r="Z21" s="42" t="n">
        <v>2</v>
      </c>
    </row>
    <row r="22" customFormat="false" ht="14.9" hidden="false" customHeight="false" outlineLevel="0" collapsed="false">
      <c r="A22" s="1" t="n">
        <v>64</v>
      </c>
      <c r="B22" s="2" t="s">
        <v>95</v>
      </c>
      <c r="C22" s="3" t="n">
        <v>0.25</v>
      </c>
      <c r="D22" s="27" t="n">
        <v>0.25</v>
      </c>
      <c r="E22" s="28" t="n">
        <f aca="false">2*(C22*D22)/(C22+D22)</f>
        <v>0.25</v>
      </c>
      <c r="F22" s="29"/>
      <c r="G22" s="29" t="n">
        <v>1</v>
      </c>
      <c r="H22" s="29" t="n">
        <f aca="false">MAX(E22,L22)</f>
        <v>1</v>
      </c>
      <c r="I22" s="6" t="s">
        <v>96</v>
      </c>
      <c r="J22" s="30" t="n">
        <v>1</v>
      </c>
      <c r="K22" s="31" t="n">
        <v>1</v>
      </c>
      <c r="L22" s="32" t="n">
        <f aca="false">2*(J22*K22)/(J22+K22)</f>
        <v>1</v>
      </c>
      <c r="M22" s="6" t="s">
        <v>20</v>
      </c>
      <c r="N22" s="30" t="n">
        <v>0</v>
      </c>
      <c r="O22" s="31" t="n">
        <v>0</v>
      </c>
      <c r="P22" s="37" t="n">
        <v>0</v>
      </c>
      <c r="Q22" s="6" t="s">
        <v>78</v>
      </c>
      <c r="R22" s="30" t="n">
        <v>0</v>
      </c>
      <c r="S22" s="31" t="n">
        <v>0</v>
      </c>
      <c r="T22" s="37" t="n">
        <v>0</v>
      </c>
      <c r="U22" s="38" t="n">
        <v>60000000</v>
      </c>
      <c r="V22" s="39" t="n">
        <v>1</v>
      </c>
      <c r="W22" s="40" t="n">
        <v>1</v>
      </c>
      <c r="X22" s="37" t="n">
        <f aca="false">2*(V22*W22)/(V22+W22)</f>
        <v>1</v>
      </c>
      <c r="Z22" s="42" t="n">
        <v>60000000</v>
      </c>
    </row>
    <row r="23" customFormat="false" ht="14.9" hidden="false" customHeight="false" outlineLevel="0" collapsed="false">
      <c r="A23" s="1" t="n">
        <v>98</v>
      </c>
      <c r="B23" s="2" t="s">
        <v>97</v>
      </c>
      <c r="C23" s="3" t="n">
        <v>1</v>
      </c>
      <c r="D23" s="27" t="n">
        <v>1</v>
      </c>
      <c r="E23" s="28" t="n">
        <f aca="false">2*(C23*D23)/(C23+D23)</f>
        <v>1</v>
      </c>
      <c r="F23" s="29" t="n">
        <v>1</v>
      </c>
      <c r="G23" s="29"/>
      <c r="H23" s="29" t="n">
        <f aca="false">MAX(E23,L23)</f>
        <v>1</v>
      </c>
      <c r="I23" s="35" t="s">
        <v>98</v>
      </c>
      <c r="J23" s="30" t="n">
        <v>0</v>
      </c>
      <c r="K23" s="31" t="n">
        <v>0</v>
      </c>
      <c r="L23" s="32" t="n">
        <v>0</v>
      </c>
      <c r="M23" s="6" t="s">
        <v>20</v>
      </c>
      <c r="N23" s="30" t="n">
        <v>0</v>
      </c>
      <c r="O23" s="31" t="n">
        <v>0</v>
      </c>
      <c r="P23" s="37" t="n">
        <v>0</v>
      </c>
      <c r="Q23" s="6" t="s">
        <v>28</v>
      </c>
      <c r="R23" s="30" t="n">
        <v>0</v>
      </c>
      <c r="S23" s="31" t="n">
        <v>0</v>
      </c>
      <c r="T23" s="37" t="n">
        <v>0</v>
      </c>
      <c r="U23" s="6" t="s">
        <v>38</v>
      </c>
      <c r="V23" s="30" t="n">
        <v>0</v>
      </c>
      <c r="W23" s="31" t="n">
        <v>0</v>
      </c>
      <c r="X23" s="37" t="n">
        <v>0</v>
      </c>
      <c r="Z23" s="42" t="s">
        <v>99</v>
      </c>
    </row>
    <row r="24" customFormat="false" ht="12.8" hidden="false" customHeight="false" outlineLevel="0" collapsed="false">
      <c r="A24" s="1" t="n">
        <v>4</v>
      </c>
      <c r="B24" s="2" t="s">
        <v>100</v>
      </c>
      <c r="C24" s="3" t="n">
        <v>1</v>
      </c>
      <c r="D24" s="27" t="n">
        <v>1</v>
      </c>
      <c r="E24" s="28" t="n">
        <f aca="false">2*(C24*D24)/(C24+D24)</f>
        <v>1</v>
      </c>
      <c r="F24" s="29"/>
      <c r="G24" s="29"/>
      <c r="H24" s="29" t="n">
        <f aca="false">MAX(E24,L24)</f>
        <v>1</v>
      </c>
      <c r="I24" s="6" t="s">
        <v>101</v>
      </c>
      <c r="J24" s="30" t="n">
        <v>1</v>
      </c>
      <c r="K24" s="31" t="n">
        <v>1</v>
      </c>
      <c r="L24" s="32" t="n">
        <v>1</v>
      </c>
      <c r="M24" s="6" t="s">
        <v>20</v>
      </c>
      <c r="N24" s="30" t="n">
        <v>0</v>
      </c>
      <c r="O24" s="31" t="n">
        <v>0</v>
      </c>
      <c r="P24" s="37" t="n">
        <v>0</v>
      </c>
      <c r="Q24" s="6" t="s">
        <v>102</v>
      </c>
      <c r="R24" s="30" t="n">
        <v>1</v>
      </c>
      <c r="S24" s="31" t="n">
        <v>1</v>
      </c>
      <c r="T24" s="37" t="n">
        <f aca="false">2*(R24*S24)/(R24+S24)</f>
        <v>1</v>
      </c>
      <c r="U24" s="6" t="s">
        <v>102</v>
      </c>
      <c r="V24" s="30" t="n">
        <v>1</v>
      </c>
      <c r="W24" s="31" t="n">
        <v>1</v>
      </c>
      <c r="X24" s="37" t="n">
        <f aca="false">2*(V24*W24)/(V24+W24)</f>
        <v>1</v>
      </c>
    </row>
    <row r="25" customFormat="false" ht="15.6" hidden="false" customHeight="true" outlineLevel="0" collapsed="false">
      <c r="A25" s="1" t="n">
        <v>65</v>
      </c>
      <c r="B25" s="2" t="s">
        <v>103</v>
      </c>
      <c r="C25" s="3" t="n">
        <v>1</v>
      </c>
      <c r="D25" s="27" t="n">
        <v>0.58333</v>
      </c>
      <c r="E25" s="28" t="n">
        <f aca="false">2*(C25*D25)/(C25+D25)</f>
        <v>0.736839445977781</v>
      </c>
      <c r="F25" s="29" t="n">
        <v>0.75</v>
      </c>
      <c r="G25" s="29"/>
      <c r="H25" s="29" t="n">
        <f aca="false">MAX(E25,L25)</f>
        <v>0.736839445977781</v>
      </c>
      <c r="I25" s="6" t="s">
        <v>104</v>
      </c>
      <c r="J25" s="30" t="n">
        <f aca="false">1/4</f>
        <v>0.25</v>
      </c>
      <c r="K25" s="31" t="n">
        <v>1</v>
      </c>
      <c r="L25" s="32" t="n">
        <f aca="false">2*(J25*K25)/(J25+K25)</f>
        <v>0.4</v>
      </c>
      <c r="M25" s="6" t="n">
        <v>3</v>
      </c>
      <c r="N25" s="30" t="n">
        <v>0</v>
      </c>
      <c r="O25" s="31" t="n">
        <v>0</v>
      </c>
      <c r="P25" s="37" t="n">
        <v>0</v>
      </c>
      <c r="Q25" s="6" t="s">
        <v>78</v>
      </c>
      <c r="R25" s="30" t="n">
        <v>0</v>
      </c>
      <c r="S25" s="31" t="n">
        <v>0</v>
      </c>
      <c r="T25" s="37" t="n">
        <v>0</v>
      </c>
      <c r="U25" s="6" t="s">
        <v>105</v>
      </c>
      <c r="V25" s="30" t="n">
        <v>1</v>
      </c>
      <c r="W25" s="31" t="n">
        <v>1</v>
      </c>
      <c r="X25" s="37" t="n">
        <f aca="false">2*(V25*W25)/(V25+W25)</f>
        <v>1</v>
      </c>
      <c r="Z25" s="42" t="s">
        <v>106</v>
      </c>
    </row>
    <row r="26" customFormat="false" ht="27.85" hidden="false" customHeight="false" outlineLevel="0" collapsed="false">
      <c r="A26" s="1" t="n">
        <v>83</v>
      </c>
      <c r="B26" s="2" t="s">
        <v>107</v>
      </c>
      <c r="C26" s="3" t="n">
        <v>1</v>
      </c>
      <c r="D26" s="27" t="n">
        <v>1</v>
      </c>
      <c r="E26" s="28" t="n">
        <f aca="false">2*(C26*D26)/(C26+D26)</f>
        <v>1</v>
      </c>
      <c r="F26" s="29"/>
      <c r="G26" s="29"/>
      <c r="H26" s="29" t="n">
        <f aca="false">MAX(E26,L26)</f>
        <v>1</v>
      </c>
      <c r="I26" s="6" t="s">
        <v>108</v>
      </c>
      <c r="J26" s="30" t="n">
        <v>1</v>
      </c>
      <c r="K26" s="31" t="n">
        <v>1</v>
      </c>
      <c r="L26" s="32" t="n">
        <f aca="false">2*(J26*K26)/(J26+K26)</f>
        <v>1</v>
      </c>
      <c r="M26" s="6" t="s">
        <v>20</v>
      </c>
      <c r="N26" s="30" t="n">
        <v>0</v>
      </c>
      <c r="O26" s="31" t="n">
        <v>0</v>
      </c>
      <c r="P26" s="37" t="n">
        <v>0</v>
      </c>
      <c r="Q26" s="6" t="s">
        <v>109</v>
      </c>
      <c r="R26" s="30" t="n">
        <f aca="false">12/14</f>
        <v>0.857142857142857</v>
      </c>
      <c r="S26" s="31" t="n">
        <f aca="false">12/30</f>
        <v>0.4</v>
      </c>
      <c r="T26" s="37" t="n">
        <f aca="false">2*(R26*S26)/(R26+S26)</f>
        <v>0.545454545454546</v>
      </c>
      <c r="U26" s="6" t="s">
        <v>110</v>
      </c>
      <c r="V26" s="30" t="n">
        <f aca="false">19/22</f>
        <v>0.863636363636364</v>
      </c>
      <c r="W26" s="31" t="n">
        <f aca="false">19/30</f>
        <v>0.633333333333333</v>
      </c>
      <c r="X26" s="37" t="n">
        <f aca="false">2*(V26*W26)/(V26+W26)</f>
        <v>0.730769230769231</v>
      </c>
      <c r="Z26" s="42" t="s">
        <v>111</v>
      </c>
    </row>
    <row r="27" customFormat="false" ht="12.9" hidden="false" customHeight="false" outlineLevel="0" collapsed="false">
      <c r="A27" s="1" t="n">
        <v>55</v>
      </c>
      <c r="B27" s="2" t="s">
        <v>112</v>
      </c>
      <c r="C27" s="3" t="n">
        <v>1</v>
      </c>
      <c r="D27" s="27" t="n">
        <v>0.875</v>
      </c>
      <c r="E27" s="28" t="n">
        <f aca="false">2*(C27*D27)/(C27+D27)</f>
        <v>0.933333333333333</v>
      </c>
      <c r="F27" s="29" t="n">
        <f aca="false">E27</f>
        <v>0.933333333333333</v>
      </c>
      <c r="G27" s="29"/>
      <c r="H27" s="29" t="n">
        <f aca="false">MAX(E27,L27)</f>
        <v>0.933333333333333</v>
      </c>
      <c r="I27" s="35" t="s">
        <v>113</v>
      </c>
      <c r="J27" s="30" t="n">
        <v>0</v>
      </c>
      <c r="K27" s="31" t="n">
        <v>0</v>
      </c>
      <c r="L27" s="32" t="n">
        <v>0</v>
      </c>
      <c r="M27" s="6" t="s">
        <v>20</v>
      </c>
      <c r="N27" s="30" t="n">
        <v>0</v>
      </c>
      <c r="O27" s="31" t="n">
        <v>0</v>
      </c>
      <c r="P27" s="37" t="n">
        <v>0</v>
      </c>
      <c r="Q27" s="6" t="s">
        <v>114</v>
      </c>
      <c r="R27" s="30" t="n">
        <v>1</v>
      </c>
      <c r="S27" s="31" t="n">
        <v>1</v>
      </c>
      <c r="T27" s="37" t="n">
        <f aca="false">2*(R27*S27)/(R27+S27)</f>
        <v>1</v>
      </c>
      <c r="U27" s="6" t="s">
        <v>26</v>
      </c>
      <c r="V27" s="30" t="n">
        <v>0</v>
      </c>
      <c r="W27" s="31" t="n">
        <v>0</v>
      </c>
      <c r="X27" s="37" t="n">
        <v>0</v>
      </c>
      <c r="Z27" s="10" t="s">
        <v>114</v>
      </c>
    </row>
    <row r="28" customFormat="false" ht="12.8" hidden="false" customHeight="false" outlineLevel="0" collapsed="false">
      <c r="A28" s="1" t="n">
        <v>62</v>
      </c>
      <c r="B28" s="2" t="s">
        <v>115</v>
      </c>
      <c r="C28" s="3" t="n">
        <v>1</v>
      </c>
      <c r="D28" s="27" t="n">
        <v>1</v>
      </c>
      <c r="E28" s="28" t="n">
        <f aca="false">2*(C28*D28)/(C28+D28)</f>
        <v>1</v>
      </c>
      <c r="F28" s="29"/>
      <c r="G28" s="29"/>
      <c r="H28" s="29" t="n">
        <f aca="false">MAX(E28,L28)</f>
        <v>1</v>
      </c>
      <c r="I28" s="6" t="s">
        <v>116</v>
      </c>
      <c r="J28" s="30" t="n">
        <v>1</v>
      </c>
      <c r="K28" s="31" t="n">
        <v>1</v>
      </c>
      <c r="L28" s="32" t="n">
        <f aca="false">2*(J28*K28)/(J28+K28)</f>
        <v>1</v>
      </c>
      <c r="M28" s="6" t="s">
        <v>56</v>
      </c>
      <c r="N28" s="30" t="n">
        <v>0</v>
      </c>
      <c r="O28" s="31" t="n">
        <v>0</v>
      </c>
      <c r="P28" s="37" t="n">
        <v>0</v>
      </c>
      <c r="Q28" s="6" t="s">
        <v>78</v>
      </c>
      <c r="R28" s="30" t="n">
        <v>0</v>
      </c>
      <c r="S28" s="31" t="n">
        <v>0</v>
      </c>
      <c r="T28" s="37" t="n">
        <v>0</v>
      </c>
      <c r="U28" s="6" t="s">
        <v>38</v>
      </c>
      <c r="V28" s="30" t="n">
        <v>0</v>
      </c>
      <c r="W28" s="31" t="n">
        <v>0</v>
      </c>
      <c r="X28" s="37" t="n">
        <v>0</v>
      </c>
      <c r="Z28" s="46"/>
    </row>
    <row r="29" customFormat="false" ht="12.9" hidden="false" customHeight="false" outlineLevel="0" collapsed="false">
      <c r="A29" s="1" t="n">
        <v>38</v>
      </c>
      <c r="B29" s="2" t="s">
        <v>117</v>
      </c>
      <c r="C29" s="3" t="n">
        <v>1</v>
      </c>
      <c r="D29" s="27" t="n">
        <v>1</v>
      </c>
      <c r="E29" s="28" t="n">
        <f aca="false">2*(C29*D29)/(C29+D29)</f>
        <v>1</v>
      </c>
      <c r="F29" s="29" t="n">
        <v>1</v>
      </c>
      <c r="G29" s="29" t="n">
        <v>0</v>
      </c>
      <c r="H29" s="29" t="n">
        <f aca="false">MAX(E29,L29)</f>
        <v>1</v>
      </c>
      <c r="I29" s="35" t="s">
        <v>118</v>
      </c>
      <c r="J29" s="30" t="n">
        <v>0</v>
      </c>
      <c r="K29" s="31" t="n">
        <v>0</v>
      </c>
      <c r="L29" s="32" t="n">
        <v>0</v>
      </c>
      <c r="M29" s="6" t="s">
        <v>56</v>
      </c>
      <c r="N29" s="30" t="n">
        <v>0</v>
      </c>
      <c r="O29" s="31" t="n">
        <v>0</v>
      </c>
      <c r="P29" s="37" t="n">
        <v>0</v>
      </c>
      <c r="Q29" s="6" t="s">
        <v>28</v>
      </c>
      <c r="R29" s="30" t="n">
        <v>0</v>
      </c>
      <c r="S29" s="31" t="n">
        <v>0</v>
      </c>
      <c r="T29" s="37" t="n">
        <v>0</v>
      </c>
      <c r="U29" s="6" t="s">
        <v>119</v>
      </c>
      <c r="V29" s="30" t="n">
        <v>1</v>
      </c>
      <c r="W29" s="31" t="n">
        <v>1</v>
      </c>
      <c r="X29" s="37" t="n">
        <f aca="false">2*(V29*W29)/(V29+W29)</f>
        <v>1</v>
      </c>
    </row>
    <row r="30" customFormat="false" ht="27.85" hidden="false" customHeight="false" outlineLevel="0" collapsed="false">
      <c r="A30" s="1" t="n">
        <v>75</v>
      </c>
      <c r="B30" s="47" t="s">
        <v>120</v>
      </c>
      <c r="C30" s="3" t="n">
        <v>1</v>
      </c>
      <c r="D30" s="27" t="n">
        <v>1</v>
      </c>
      <c r="E30" s="28" t="n">
        <f aca="false">2*(C30*D30)/(C30+D30)</f>
        <v>1</v>
      </c>
      <c r="F30" s="29" t="n">
        <v>1</v>
      </c>
      <c r="G30" s="29"/>
      <c r="H30" s="29" t="n">
        <f aca="false">MAX(E30,L30)</f>
        <v>1</v>
      </c>
      <c r="I30" s="35" t="s">
        <v>121</v>
      </c>
      <c r="J30" s="30" t="n">
        <v>0</v>
      </c>
      <c r="K30" s="31" t="n">
        <v>0</v>
      </c>
      <c r="L30" s="32" t="n">
        <v>0</v>
      </c>
      <c r="M30" s="6" t="s">
        <v>20</v>
      </c>
      <c r="N30" s="30" t="n">
        <v>0</v>
      </c>
      <c r="O30" s="31" t="n">
        <v>0</v>
      </c>
      <c r="P30" s="37" t="n">
        <v>0</v>
      </c>
      <c r="Q30" s="6" t="s">
        <v>78</v>
      </c>
      <c r="R30" s="30" t="n">
        <v>0</v>
      </c>
      <c r="S30" s="31" t="n">
        <v>0</v>
      </c>
      <c r="T30" s="37" t="n">
        <v>0</v>
      </c>
      <c r="U30" s="6" t="s">
        <v>66</v>
      </c>
      <c r="V30" s="30" t="n">
        <v>0</v>
      </c>
      <c r="W30" s="31" t="n">
        <v>0</v>
      </c>
      <c r="X30" s="37" t="n">
        <v>0</v>
      </c>
      <c r="Z30" s="42" t="s">
        <v>122</v>
      </c>
    </row>
    <row r="31" customFormat="false" ht="14.9" hidden="false" customHeight="false" outlineLevel="0" collapsed="false">
      <c r="A31" s="1" t="n">
        <v>93</v>
      </c>
      <c r="B31" s="2" t="s">
        <v>123</v>
      </c>
      <c r="C31" s="3" t="n">
        <v>0.375</v>
      </c>
      <c r="D31" s="27" t="n">
        <v>0.5</v>
      </c>
      <c r="E31" s="28" t="n">
        <f aca="false">2*(C31*D31)/(C31+D31)</f>
        <v>0.428571428571429</v>
      </c>
      <c r="F31" s="29" t="n">
        <f aca="false">E31</f>
        <v>0.428571428571429</v>
      </c>
      <c r="G31" s="29" t="n">
        <v>0</v>
      </c>
      <c r="H31" s="29" t="n">
        <f aca="false">MAX(E31,L31)</f>
        <v>0.428571428571429</v>
      </c>
      <c r="I31" s="35" t="s">
        <v>124</v>
      </c>
      <c r="J31" s="30" t="n">
        <v>0</v>
      </c>
      <c r="K31" s="31" t="n">
        <v>0</v>
      </c>
      <c r="L31" s="32" t="n">
        <v>0</v>
      </c>
      <c r="M31" s="6" t="s">
        <v>20</v>
      </c>
      <c r="N31" s="30" t="n">
        <v>0</v>
      </c>
      <c r="O31" s="31" t="n">
        <v>0</v>
      </c>
      <c r="P31" s="37" t="n">
        <v>0</v>
      </c>
      <c r="Q31" s="6" t="s">
        <v>125</v>
      </c>
      <c r="R31" s="30" t="n">
        <f aca="false">1/2</f>
        <v>0.5</v>
      </c>
      <c r="S31" s="31" t="n">
        <f aca="false">1/2</f>
        <v>0.5</v>
      </c>
      <c r="T31" s="37" t="n">
        <f aca="false">2*(R31*S31)/(R31+S31)</f>
        <v>0.5</v>
      </c>
      <c r="U31" s="6" t="s">
        <v>126</v>
      </c>
      <c r="V31" s="30" t="n">
        <f aca="false">1/2</f>
        <v>0.5</v>
      </c>
      <c r="W31" s="31" t="n">
        <f aca="false">1/2</f>
        <v>0.5</v>
      </c>
      <c r="X31" s="37" t="n">
        <f aca="false">2*(V31*W31)/(V31+W31)</f>
        <v>0.5</v>
      </c>
      <c r="Y31" s="2" t="s">
        <v>127</v>
      </c>
      <c r="Z31" s="42" t="s">
        <v>128</v>
      </c>
    </row>
    <row r="32" customFormat="false" ht="12.9" hidden="false" customHeight="false" outlineLevel="0" collapsed="false">
      <c r="A32" s="1" t="n">
        <v>88</v>
      </c>
      <c r="B32" s="2" t="s">
        <v>129</v>
      </c>
      <c r="C32" s="3" t="n">
        <v>1</v>
      </c>
      <c r="D32" s="27" t="n">
        <v>1</v>
      </c>
      <c r="E32" s="28" t="n">
        <f aca="false">2*(C32*D32)/(C32+D32)</f>
        <v>1</v>
      </c>
      <c r="F32" s="29" t="n">
        <v>1</v>
      </c>
      <c r="G32" s="29"/>
      <c r="H32" s="29" t="n">
        <f aca="false">MAX(E32,L32)</f>
        <v>1</v>
      </c>
      <c r="I32" s="35" t="s">
        <v>130</v>
      </c>
      <c r="J32" s="30" t="n">
        <v>0</v>
      </c>
      <c r="K32" s="31" t="n">
        <v>0</v>
      </c>
      <c r="L32" s="32" t="n">
        <v>0</v>
      </c>
      <c r="M32" s="6" t="s">
        <v>56</v>
      </c>
      <c r="N32" s="30" t="n">
        <v>0</v>
      </c>
      <c r="O32" s="31" t="n">
        <v>0</v>
      </c>
      <c r="P32" s="37" t="n">
        <v>0</v>
      </c>
      <c r="Q32" s="6" t="s">
        <v>131</v>
      </c>
      <c r="R32" s="30" t="n">
        <v>1</v>
      </c>
      <c r="S32" s="31" t="n">
        <v>1</v>
      </c>
      <c r="T32" s="37" t="n">
        <f aca="false">2*(R32*S32)/(R32+S32)</f>
        <v>1</v>
      </c>
      <c r="U32" s="6" t="s">
        <v>26</v>
      </c>
      <c r="V32" s="30" t="n">
        <v>0</v>
      </c>
      <c r="W32" s="31" t="n">
        <v>0</v>
      </c>
      <c r="X32" s="37" t="n">
        <v>0</v>
      </c>
      <c r="Z32" s="10" t="s">
        <v>131</v>
      </c>
    </row>
    <row r="33" customFormat="false" ht="14.9" hidden="false" customHeight="false" outlineLevel="0" collapsed="false">
      <c r="A33" s="1" t="n">
        <v>43</v>
      </c>
      <c r="B33" s="2" t="s">
        <v>132</v>
      </c>
      <c r="C33" s="3" t="n">
        <v>0.75</v>
      </c>
      <c r="D33" s="27" t="n">
        <v>0.75</v>
      </c>
      <c r="E33" s="28" t="n">
        <f aca="false">2*(C33*D33)/(C33+D33)</f>
        <v>0.75</v>
      </c>
      <c r="F33" s="29"/>
      <c r="G33" s="29"/>
      <c r="H33" s="29" t="n">
        <f aca="false">MAX(E33,L33)</f>
        <v>1</v>
      </c>
      <c r="I33" s="35" t="s">
        <v>133</v>
      </c>
      <c r="J33" s="30" t="n">
        <v>1</v>
      </c>
      <c r="K33" s="31" t="n">
        <v>1</v>
      </c>
      <c r="L33" s="32" t="n">
        <f aca="false">2*(J33*K33)/(J33+K33)</f>
        <v>1</v>
      </c>
      <c r="M33" s="6" t="s">
        <v>133</v>
      </c>
      <c r="N33" s="30" t="n">
        <v>1</v>
      </c>
      <c r="O33" s="31" t="n">
        <v>1</v>
      </c>
      <c r="P33" s="37" t="n">
        <f aca="false">2*(N33*O33)/(N33+O33)</f>
        <v>1</v>
      </c>
      <c r="Q33" s="6" t="s">
        <v>134</v>
      </c>
      <c r="R33" s="30" t="n">
        <v>0</v>
      </c>
      <c r="S33" s="31" t="n">
        <v>0</v>
      </c>
      <c r="T33" s="37" t="n">
        <v>0</v>
      </c>
      <c r="U33" s="41" t="s">
        <v>135</v>
      </c>
      <c r="V33" s="39" t="n">
        <v>1</v>
      </c>
      <c r="W33" s="40" t="n">
        <v>1</v>
      </c>
      <c r="X33" s="37" t="n">
        <f aca="false">2*(V33*W33)/(V33+W33)</f>
        <v>1</v>
      </c>
      <c r="Z33" s="46"/>
    </row>
    <row r="34" customFormat="false" ht="12.8" hidden="false" customHeight="false" outlineLevel="0" collapsed="false">
      <c r="A34" s="1" t="n">
        <v>96</v>
      </c>
      <c r="B34" s="2" t="s">
        <v>136</v>
      </c>
      <c r="C34" s="3" t="n">
        <v>1</v>
      </c>
      <c r="D34" s="27" t="n">
        <v>1</v>
      </c>
      <c r="E34" s="28" t="n">
        <f aca="false">2*(C34*D34)/(C34+D34)</f>
        <v>1</v>
      </c>
      <c r="F34" s="29" t="n">
        <f aca="false">E34</f>
        <v>1</v>
      </c>
      <c r="G34" s="29"/>
      <c r="H34" s="29" t="n">
        <f aca="false">MAX(E34,L34)</f>
        <v>1</v>
      </c>
      <c r="I34" s="6" t="s">
        <v>137</v>
      </c>
      <c r="J34" s="30" t="n">
        <f aca="false">1/2</f>
        <v>0.5</v>
      </c>
      <c r="K34" s="31" t="n">
        <f aca="false">1/6</f>
        <v>0.166666666666667</v>
      </c>
      <c r="L34" s="32" t="n">
        <f aca="false">2*(J34*K34)/(J34+K34)</f>
        <v>0.25</v>
      </c>
      <c r="M34" s="6" t="s">
        <v>56</v>
      </c>
      <c r="N34" s="30" t="n">
        <v>0</v>
      </c>
      <c r="O34" s="31" t="n">
        <v>0</v>
      </c>
      <c r="P34" s="37" t="n">
        <v>0</v>
      </c>
      <c r="Q34" s="6" t="s">
        <v>78</v>
      </c>
      <c r="R34" s="30" t="n">
        <v>0</v>
      </c>
      <c r="S34" s="31" t="n">
        <v>0</v>
      </c>
      <c r="T34" s="37" t="n">
        <v>0</v>
      </c>
      <c r="U34" s="6" t="s">
        <v>138</v>
      </c>
      <c r="V34" s="30" t="n">
        <v>1</v>
      </c>
      <c r="W34" s="31" t="n">
        <v>1</v>
      </c>
      <c r="X34" s="37" t="n">
        <f aca="false">2*(V34*W34)/(V34+W34)</f>
        <v>1</v>
      </c>
    </row>
    <row r="35" customFormat="false" ht="12.8" hidden="false" customHeight="false" outlineLevel="0" collapsed="false">
      <c r="A35" s="1" t="n">
        <v>91</v>
      </c>
      <c r="B35" s="2" t="s">
        <v>139</v>
      </c>
      <c r="C35" s="3" t="n">
        <v>1</v>
      </c>
      <c r="D35" s="27" t="n">
        <v>1</v>
      </c>
      <c r="E35" s="28" t="n">
        <f aca="false">2*(C35*D35)/(C35+D35)</f>
        <v>1</v>
      </c>
      <c r="F35" s="29"/>
      <c r="G35" s="29"/>
      <c r="H35" s="29" t="n">
        <f aca="false">MAX(E35,L35)</f>
        <v>1</v>
      </c>
      <c r="I35" s="6" t="s">
        <v>140</v>
      </c>
      <c r="J35" s="30" t="n">
        <v>1</v>
      </c>
      <c r="K35" s="31" t="n">
        <v>1</v>
      </c>
      <c r="L35" s="32" t="n">
        <f aca="false">2*(J35*K35)/(J35+K35)</f>
        <v>1</v>
      </c>
      <c r="M35" s="6" t="s">
        <v>20</v>
      </c>
      <c r="N35" s="30" t="n">
        <v>0</v>
      </c>
      <c r="O35" s="31" t="n">
        <v>0</v>
      </c>
      <c r="P35" s="37" t="n">
        <v>0</v>
      </c>
      <c r="Q35" s="6" t="s">
        <v>78</v>
      </c>
      <c r="R35" s="30" t="n">
        <v>0</v>
      </c>
      <c r="S35" s="31" t="n">
        <v>0</v>
      </c>
      <c r="T35" s="37" t="n">
        <v>0</v>
      </c>
      <c r="U35" s="6" t="s">
        <v>66</v>
      </c>
      <c r="V35" s="30" t="n">
        <v>0</v>
      </c>
      <c r="W35" s="31" t="n">
        <v>0</v>
      </c>
      <c r="X35" s="37" t="n">
        <v>0</v>
      </c>
    </row>
    <row r="36" customFormat="false" ht="12.9" hidden="false" customHeight="false" outlineLevel="0" collapsed="false">
      <c r="A36" s="1" t="n">
        <v>79</v>
      </c>
      <c r="B36" s="2" t="s">
        <v>141</v>
      </c>
      <c r="C36" s="3" t="n">
        <v>1</v>
      </c>
      <c r="D36" s="27" t="n">
        <v>1</v>
      </c>
      <c r="E36" s="28" t="n">
        <f aca="false">2*(C36*D36)/(C36+D36)</f>
        <v>1</v>
      </c>
      <c r="F36" s="29"/>
      <c r="G36" s="29"/>
      <c r="H36" s="29" t="n">
        <f aca="false">MAX(E36,L36)</f>
        <v>1</v>
      </c>
      <c r="I36" s="35" t="s">
        <v>142</v>
      </c>
      <c r="J36" s="30" t="n">
        <v>1</v>
      </c>
      <c r="K36" s="31" t="n">
        <v>1</v>
      </c>
      <c r="L36" s="32" t="n">
        <f aca="false">2*(J36*K36)/(J36+K36)</f>
        <v>1</v>
      </c>
      <c r="M36" s="6" t="s">
        <v>20</v>
      </c>
      <c r="N36" s="30" t="n">
        <v>0</v>
      </c>
      <c r="O36" s="31" t="n">
        <v>0</v>
      </c>
      <c r="P36" s="37" t="n">
        <v>0</v>
      </c>
      <c r="Q36" s="6" t="s">
        <v>78</v>
      </c>
      <c r="R36" s="30" t="n">
        <v>0</v>
      </c>
      <c r="S36" s="31" t="n">
        <v>0</v>
      </c>
      <c r="T36" s="37" t="n">
        <v>0</v>
      </c>
      <c r="U36" s="6" t="s">
        <v>66</v>
      </c>
      <c r="V36" s="30" t="n">
        <v>0</v>
      </c>
      <c r="W36" s="31" t="n">
        <v>0</v>
      </c>
      <c r="X36" s="37" t="n">
        <v>0</v>
      </c>
    </row>
    <row r="37" s="49" customFormat="true" ht="12.9" hidden="false" customHeight="false" outlineLevel="0" collapsed="false">
      <c r="A37" s="48" t="n">
        <v>58</v>
      </c>
      <c r="B37" s="49" t="s">
        <v>143</v>
      </c>
      <c r="C37" s="50" t="n">
        <v>0.057</v>
      </c>
      <c r="D37" s="51" t="n">
        <v>0.009</v>
      </c>
      <c r="E37" s="52" t="n">
        <f aca="false">2*(C37*D37)/(C37+D37)</f>
        <v>0.0155454545454545</v>
      </c>
      <c r="F37" s="53" t="n">
        <f aca="false">E37</f>
        <v>0.0155454545454545</v>
      </c>
      <c r="G37" s="53" t="n">
        <v>0</v>
      </c>
      <c r="H37" s="53" t="n">
        <f aca="false">MAX(E37,L37)</f>
        <v>0.0155454545454545</v>
      </c>
      <c r="I37" s="54" t="s">
        <v>144</v>
      </c>
      <c r="J37" s="55" t="n">
        <v>0</v>
      </c>
      <c r="K37" s="56" t="n">
        <v>0</v>
      </c>
      <c r="L37" s="57" t="n">
        <v>0</v>
      </c>
      <c r="M37" s="58" t="s">
        <v>20</v>
      </c>
      <c r="N37" s="55" t="n">
        <v>0</v>
      </c>
      <c r="O37" s="56" t="n">
        <v>0</v>
      </c>
      <c r="P37" s="59" t="n">
        <v>0</v>
      </c>
      <c r="Q37" s="58" t="s">
        <v>78</v>
      </c>
      <c r="R37" s="55" t="n">
        <v>0</v>
      </c>
      <c r="S37" s="56" t="n">
        <v>0</v>
      </c>
      <c r="T37" s="59" t="n">
        <v>0</v>
      </c>
      <c r="U37" s="58" t="s">
        <v>145</v>
      </c>
      <c r="V37" s="55" t="n">
        <v>1</v>
      </c>
      <c r="W37" s="56" t="n">
        <v>1</v>
      </c>
      <c r="X37" s="59" t="n">
        <f aca="false">2*(V37*W37)/(V37+W37)</f>
        <v>1</v>
      </c>
      <c r="Z37" s="60"/>
    </row>
    <row r="38" s="62" customFormat="true" ht="12.8" hidden="false" customHeight="false" outlineLevel="0" collapsed="false">
      <c r="A38" s="61"/>
      <c r="B38" s="62" t="s">
        <v>146</v>
      </c>
      <c r="C38" s="63" t="n">
        <f aca="false">SUM(C3:C37)/35</f>
        <v>0.80615238</v>
      </c>
      <c r="D38" s="64" t="n">
        <f aca="false">SUM(D3:D37)/35</f>
        <v>0.784780857142857</v>
      </c>
      <c r="E38" s="65" t="n">
        <f aca="false">2*(C38*D38)/(C38+D38)</f>
        <v>0.795323073267776</v>
      </c>
      <c r="F38" s="66" t="n">
        <f aca="false">SUM(F3:F37)/18</f>
        <v>0.695470880970881</v>
      </c>
      <c r="G38" s="66" t="n">
        <f aca="false">SUM(G3:G37)/11</f>
        <v>0.272727272727273</v>
      </c>
      <c r="H38" s="66" t="n">
        <f aca="false">AVERAGE(H3:H37)</f>
        <v>0.850151865812961</v>
      </c>
      <c r="I38" s="63"/>
      <c r="J38" s="67" t="n">
        <f aca="false">SUM(J3:J37)/35</f>
        <v>0.536666666666667</v>
      </c>
      <c r="K38" s="63" t="n">
        <f aca="false">SUM(K3:K37)/35</f>
        <v>0.587468671679198</v>
      </c>
      <c r="L38" s="68" t="n">
        <f aca="false">2*(J38*K38)/(J38+K38)</f>
        <v>0.560919745241864</v>
      </c>
      <c r="M38" s="69"/>
      <c r="N38" s="67" t="n">
        <f aca="false">SUM(N3:N37)/35</f>
        <v>0.0857142857142857</v>
      </c>
      <c r="O38" s="63" t="n">
        <f aca="false">SUM(O3:O37)/35</f>
        <v>0.0857142857142857</v>
      </c>
      <c r="P38" s="70" t="n">
        <f aca="false">2*(N38*O38)/(N38+O38)</f>
        <v>0.0857142857142857</v>
      </c>
      <c r="Q38" s="71"/>
      <c r="R38" s="67" t="n">
        <f aca="false">SUM(R3:R37)/35</f>
        <v>0.295918367346939</v>
      </c>
      <c r="S38" s="63" t="n">
        <f aca="false">SUM(S3:S37)/35</f>
        <v>0.256071428571429</v>
      </c>
      <c r="T38" s="70" t="n">
        <f aca="false">2*(R38*S38)/(R38+S38)</f>
        <v>0.27455666618251</v>
      </c>
      <c r="U38" s="69"/>
      <c r="V38" s="67" t="n">
        <f aca="false">SUM(V3:V37)/35</f>
        <v>0.574858474858475</v>
      </c>
      <c r="W38" s="61" t="n">
        <f aca="false">SUM(W3:W37)/35</f>
        <v>0.610576441102757</v>
      </c>
      <c r="X38" s="72" t="n">
        <f aca="false">2*(V38*W38)/(V38+W38)</f>
        <v>0.592179354582677</v>
      </c>
      <c r="Z38" s="73"/>
    </row>
    <row r="41" customFormat="false" ht="12.8" hidden="false" customHeight="false" outlineLevel="0" collapsed="false">
      <c r="B41" s="47" t="s">
        <v>147</v>
      </c>
    </row>
    <row r="42" customFormat="false" ht="12.8" hidden="false" customHeight="false" outlineLevel="0" collapsed="false">
      <c r="B42" s="47"/>
    </row>
    <row r="43" customFormat="false" ht="12.8" hidden="false" customHeight="false" outlineLevel="0" collapsed="false">
      <c r="B43" s="47" t="s">
        <v>148</v>
      </c>
    </row>
    <row r="44" customFormat="false" ht="12.8" hidden="false" customHeight="false" outlineLevel="0" collapsed="false">
      <c r="B44" s="47" t="s">
        <v>149</v>
      </c>
    </row>
    <row r="45" customFormat="false" ht="12.8" hidden="false" customHeight="false" outlineLevel="0" collapsed="false">
      <c r="B45" s="47" t="s">
        <v>150</v>
      </c>
    </row>
  </sheetData>
  <mergeCells count="12">
    <mergeCell ref="C1:E1"/>
    <mergeCell ref="F1:F2"/>
    <mergeCell ref="G1:G2"/>
    <mergeCell ref="H1:H2"/>
    <mergeCell ref="I1:I2"/>
    <mergeCell ref="J1:L1"/>
    <mergeCell ref="M1:M2"/>
    <mergeCell ref="N1:P1"/>
    <mergeCell ref="Q1:Q2"/>
    <mergeCell ref="R1:T1"/>
    <mergeCell ref="U1:U2"/>
    <mergeCell ref="V1:X1"/>
  </mergeCells>
  <hyperlinks>
    <hyperlink ref="U6" r:id="rId1" display="Giuseppe_Piazzi"/>
    <hyperlink ref="M8" r:id="rId2" display="Yaounde "/>
    <hyperlink ref="Q8" r:id="rId3" display="Yaoundé"/>
    <hyperlink ref="Q9" r:id="rId4" display="some person: http://dbpedia.org/page/Bertrand_Delano%C3%AB"/>
    <hyperlink ref="U9" r:id="rId5" display="Socialist_Party_(France)"/>
    <hyperlink ref="Q11" r:id="rId6" display="Alfred Kleiner "/>
    <hyperlink ref="U11" r:id="rId7" display="Alfred_Kleiner"/>
    <hyperlink ref="Q15" r:id="rId8" display="Ramin Djawadi "/>
    <hyperlink ref="U15" r:id="rId9" display="Ramin_Djawadi"/>
    <hyperlink ref="Q16" r:id="rId10" display="Denmark "/>
    <hyperlink ref="U16" r:id="rId11" display="Denmark"/>
    <hyperlink ref="U17" r:id="rId12" display="Charles Philip Arthur George"/>
    <hyperlink ref="Q20" r:id="rId13" display="Seth_MacFarlane"/>
    <hyperlink ref="U20" r:id="rId14" display="Seth_MacFarlane"/>
    <hyperlink ref="U33" r:id="rId15" display="Anne_Hidalgo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Gerhard Wohlgenannt</cp:lastModifiedBy>
  <dcterms:modified xsi:type="dcterms:W3CDTF">2019-06-18T17:30:40Z</dcterms:modified>
  <cp:revision>29</cp:revision>
  <dc:subject/>
  <dc:title/>
</cp:coreProperties>
</file>