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Responses(Final)" sheetId="1" r:id="rId4"/>
    <sheet state="visible" name="S2 (primary)" sheetId="2" r:id="rId5"/>
    <sheet state="visible" name="S2 (secondary)" sheetId="3" r:id="rId6"/>
    <sheet state="visible" name="S2-codebook(primary)" sheetId="4" r:id="rId7"/>
    <sheet state="visible" name="S4 (primary)" sheetId="5" r:id="rId8"/>
    <sheet state="visible" name="S4 (secondary)" sheetId="6" r:id="rId9"/>
    <sheet state="visible" name="S4-codebook(primary)" sheetId="7" r:id="rId10"/>
    <sheet state="visible" name="S5 (primary)" sheetId="8" r:id="rId11"/>
    <sheet state="visible" name="S5 (secondary)" sheetId="9" r:id="rId12"/>
    <sheet state="visible" name="S5-codebook(primary)" sheetId="10" r:id="rId13"/>
    <sheet state="visible" name="S6-1 (primary)" sheetId="11" r:id="rId14"/>
    <sheet state="visible" name="S6-1 (secondary)" sheetId="12" r:id="rId15"/>
    <sheet state="visible" name="S6-1-codebook(primary)" sheetId="13" r:id="rId16"/>
    <sheet state="visible" name="S6-2 (primary)" sheetId="14" r:id="rId17"/>
    <sheet state="visible" name="S6-2 (secondary)" sheetId="15" r:id="rId18"/>
    <sheet state="visible" name="S6-2-codebook(primary)" sheetId="16" r:id="rId19"/>
    <sheet state="visible" name="S6-3 (primary)" sheetId="17" r:id="rId20"/>
    <sheet state="visible" name="S6-3 (secondary)" sheetId="18" r:id="rId21"/>
    <sheet state="visible" name="S6-3-codebook(primary)" sheetId="19" r:id="rId22"/>
    <sheet state="visible" name="S9 (primary)" sheetId="20" r:id="rId23"/>
    <sheet state="visible" name="S9 (secondary)" sheetId="21" r:id="rId24"/>
    <sheet state="visible" name="S9-codebook(primary)" sheetId="22" r:id="rId25"/>
  </sheets>
  <definedNames/>
  <calcPr/>
</workbook>
</file>

<file path=xl/sharedStrings.xml><?xml version="1.0" encoding="utf-8"?>
<sst xmlns="http://schemas.openxmlformats.org/spreadsheetml/2006/main" count="6238" uniqueCount="1069">
  <si>
    <t>Question ID</t>
  </si>
  <si>
    <t>S2</t>
  </si>
  <si>
    <t>S4</t>
  </si>
  <si>
    <t>S5</t>
  </si>
  <si>
    <t>S6-1</t>
  </si>
  <si>
    <t>S6-2</t>
  </si>
  <si>
    <t>S6-3</t>
  </si>
  <si>
    <t>S9</t>
  </si>
  <si>
    <t>treatment_ver</t>
  </si>
  <si>
    <t>participant_id</t>
  </si>
  <si>
    <t>manage_pword</t>
  </si>
  <si>
    <t>imagine_create_pword</t>
  </si>
  <si>
    <t>how_create_strong_pword</t>
  </si>
  <si>
    <t>why_this_pword_tre1</t>
  </si>
  <si>
    <t>why_this_pword_tre2</t>
  </si>
  <si>
    <t>why_this_pword_tre3</t>
  </si>
  <si>
    <t>mem_actions_taken</t>
  </si>
  <si>
    <t>32</t>
  </si>
  <si>
    <t>i use a specific format for related websites, apps, and then i just change few characters to ease memorizing the password or use a password manager.</t>
  </si>
  <si>
    <t>i will use a work related object which i see everyday in the department</t>
  </si>
  <si>
    <t>combination of words and characters, was inspired by a movie i watched.</t>
  </si>
  <si>
    <t>just had to randomly choose from the things i see around me so i can easily remember the words.</t>
  </si>
  <si>
    <t>i choose words i use almost everyday which i can easily remember</t>
  </si>
  <si>
    <t>treatment3</t>
  </si>
  <si>
    <t>33</t>
  </si>
  <si>
    <t>Passwords used for work are the same and changed monthly. Use the same passwords for sites needed for work purposes.</t>
  </si>
  <si>
    <t>Use a letters, numbers and symbol</t>
  </si>
  <si>
    <t>Personal information known to myself, adding in numbers and symbols</t>
  </si>
  <si>
    <t>The first letter of each word was easier to remember</t>
  </si>
  <si>
    <t>I try to use acronyms as much as possible with familiar numbers related to dates</t>
  </si>
  <si>
    <t>treatment1</t>
  </si>
  <si>
    <t>34</t>
  </si>
  <si>
    <t>Not well. I do not write them down or use a password manager so I often have to reset my passwords.</t>
  </si>
  <si>
    <t>I would create a variation of a password I already use.</t>
  </si>
  <si>
    <t>I joined three words together and added a few numbers and symbols.</t>
  </si>
  <si>
    <t>I stopped once I had a phrase that had rhythm to it when I repeated it in my head. It isn't an actual sentence, but close to it, so I thought I'd be able to memorize it more easily.</t>
  </si>
  <si>
    <t>I repeated the password in my head a few times with a specific cadence.</t>
  </si>
  <si>
    <t>treatment2</t>
  </si>
  <si>
    <t>36</t>
  </si>
  <si>
    <t>i save them on my browers app</t>
  </si>
  <si>
    <t>i will use the name of the company and the date i joined the company</t>
  </si>
  <si>
    <t>i created it from all my names</t>
  </si>
  <si>
    <t>i chose simples registered words student use in school</t>
  </si>
  <si>
    <t>i look thoroughly at the spelling and i keep that in mind</t>
  </si>
  <si>
    <t>38</t>
  </si>
  <si>
    <t>I memorize the password or my browser saves it</t>
  </si>
  <si>
    <t>Pick a word that is associated with that company and add some numerical digits</t>
  </si>
  <si>
    <t>my imagination</t>
  </si>
  <si>
    <t>I try to choose something that's easy for me to remember</t>
  </si>
  <si>
    <t>It's a common phrase to me</t>
  </si>
  <si>
    <t>39</t>
  </si>
  <si>
    <t>I just have them in my head, if one doesn't work I try the other couple until they do.</t>
  </si>
  <si>
    <t>I would utilize letters, numbers and symbols.</t>
  </si>
  <si>
    <t>Something random came to my head that I don't think anyone would guess, and I went from there.</t>
  </si>
  <si>
    <t>I used this one because I forgot the last word of the first one I tried.</t>
  </si>
  <si>
    <t>I sang in my head a little, "truth DOT labor DOT salad DOT route DOT wipe." I emphasized the dots in my head, is why I capitalized them here.</t>
  </si>
  <si>
    <t>40</t>
  </si>
  <si>
    <t>I mostly use the same password so I can remember and I have my browser save them on certain site.s</t>
  </si>
  <si>
    <t>I would think of something I know well and a unique way of writint it as a password.</t>
  </si>
  <si>
    <t>I thought of something I would remember and I wrote it uniquly</t>
  </si>
  <si>
    <t>IDK I just felt like I liked it and could remember it easily.</t>
  </si>
  <si>
    <t>I just repeated it in my head a couple of time.</t>
  </si>
  <si>
    <t>41</t>
  </si>
  <si>
    <t>I have a few different passwords that I use. Usually if the account has sensitive information, such as financial details, I'll make the password a bit more complicated.</t>
  </si>
  <si>
    <t>I might use a random collection of words.</t>
  </si>
  <si>
    <t>The strongest password I use was made by combining some random objects I had around me at the time with some numbers and symbols.</t>
  </si>
  <si>
    <t>I was considering making it a sentence, but after the first two words I decided to throw in assorted objects around me.</t>
  </si>
  <si>
    <t>I repeated it to myself a few times until it stuck.</t>
  </si>
  <si>
    <t>42</t>
  </si>
  <si>
    <t>I use a third party Password manager to store and remember my passwords</t>
  </si>
  <si>
    <t>I would use my third party password manager to generate/create a strong unique password to me</t>
  </si>
  <si>
    <t>I used a third party password manager to create the strongest password I have</t>
  </si>
  <si>
    <t>I thought it was a password that I could remember pretty easily</t>
  </si>
  <si>
    <t>I repeated the password several times in my head and tried to visualize it</t>
  </si>
  <si>
    <t>43</t>
  </si>
  <si>
    <t>If the site I used is a crucial like bank account or mortgage I use difficult password and change it regularly. I change my password regularly and use difficult one but i can remember them.</t>
  </si>
  <si>
    <t>I will use difficult one like my contain CAPS and small letters with special characters and numbers.</t>
  </si>
  <si>
    <t>CAPS+SMALL LETTERS+WORD+NUMBERS AND SPCIAL CHAR</t>
  </si>
  <si>
    <t>It was easy to remembered all words.</t>
  </si>
  <si>
    <t>The password is easy to remember I can still remember it.</t>
  </si>
  <si>
    <t>50</t>
  </si>
  <si>
    <t>I save them either on the websites or on the notes app on my phone. If they are really important, I write them down as well.</t>
  </si>
  <si>
    <t>I would make it unique, but have it still remain professional.</t>
  </si>
  <si>
    <t>I used very personal things to me that I do not believe others would ever guess.</t>
  </si>
  <si>
    <t>Something about it stood out to me and seemed like it was better and easier for me to memorize than the other passwords given.</t>
  </si>
  <si>
    <t>I looked at it a lot and wrote it down.</t>
  </si>
  <si>
    <t>53</t>
  </si>
  <si>
    <t>Foe security purpose i am using this password.It's so uniqe.</t>
  </si>
  <si>
    <t>I am creating my won way like, company name.my name.bithday year .place name etc.</t>
  </si>
  <si>
    <t>Using my secret formula or information.</t>
  </si>
  <si>
    <t>It's not a complete sentence.Just using word for create uniqe password.</t>
  </si>
  <si>
    <t>It arrange the whole sentence different way.</t>
  </si>
  <si>
    <t>55</t>
  </si>
  <si>
    <t>MY EMAILS HAVE THE SAME PASSWORD BUT MY SOCIAL MEDIA ACCOUNTS ARE VERY DIFFERENT</t>
  </si>
  <si>
    <t>I AM MOST LIKELY GOING TO USE A PASSWORD SIMILAR TO MY EMAIL</t>
  </si>
  <si>
    <t>I MATCHED MY DADS NAME WITH MY GIRLFRIEND</t>
  </si>
  <si>
    <t>there are things i have been thinking about</t>
  </si>
  <si>
    <t>i used acronyms</t>
  </si>
  <si>
    <t>57</t>
  </si>
  <si>
    <t>By memory</t>
  </si>
  <si>
    <t>Use a combination of words, uppercase &amp; lowercase letters, symbols, and numbers</t>
  </si>
  <si>
    <t>With the above method</t>
  </si>
  <si>
    <t>Easy to remember</t>
  </si>
  <si>
    <t>Create a sentence</t>
  </si>
  <si>
    <t>60</t>
  </si>
  <si>
    <t>memory</t>
  </si>
  <si>
    <t>I would use a combination of 1) a set number pattern and 2) something related with the organization.</t>
  </si>
  <si>
    <t>I used a combination of symbols that act as letters, a phrase and a set number combination</t>
  </si>
  <si>
    <t>to remember the next word, and to also ensure i was typing it in correctly</t>
  </si>
  <si>
    <t>saying it out loud and breaking it up into groups of words rather than individually to try to make a cohesive thought out of the random words</t>
  </si>
  <si>
    <t>61</t>
  </si>
  <si>
    <t>My computer saves most of my passwords, but I generally have a couple that I use for many things.</t>
  </si>
  <si>
    <t>I would use one of the passwords I already use.</t>
  </si>
  <si>
    <t>I use the first letter of each word in a phrase that I know.</t>
  </si>
  <si>
    <t>They were short words and I related them together.</t>
  </si>
  <si>
    <t>I remembered the first letter of the word and it helped me recall the word.</t>
  </si>
  <si>
    <t>62</t>
  </si>
  <si>
    <t>I keep them in my notes, my head, or they save onto my computer.</t>
  </si>
  <si>
    <t>I would use words that are significant to me and easy to remember</t>
  </si>
  <si>
    <t>I used random words rather than familiar words and memorized it.</t>
  </si>
  <si>
    <t>I wanted to make a password that almost resembled a sentence</t>
  </si>
  <si>
    <t>The password told a mini story so it was easy to remember</t>
  </si>
  <si>
    <t>63</t>
  </si>
  <si>
    <t>I change the symbol for different accounts but the words and numbers remain the same.</t>
  </si>
  <si>
    <t>i will use the day i joined plus my favorite symbol</t>
  </si>
  <si>
    <t>a combination of what i love and what i hate with a unique symbol</t>
  </si>
  <si>
    <t>short and easy to remember</t>
  </si>
  <si>
    <t>no particular method. i just try to remember them that way. just crammed them.</t>
  </si>
  <si>
    <t>64</t>
  </si>
  <si>
    <t>I always try to make my password are same.</t>
  </si>
  <si>
    <t>First 3or 4 letter of my company name and 2 or 3 number and 3 letters of my name.</t>
  </si>
  <si>
    <t>First 3 letter of my name, my zip-code and last 3 letter of may last name.</t>
  </si>
  <si>
    <t>This password is very easy and i remember this password.</t>
  </si>
  <si>
    <t>I always used my password.</t>
  </si>
  <si>
    <t>65</t>
  </si>
  <si>
    <t>I use a password manager, 1Password.</t>
  </si>
  <si>
    <t>Use my password manager to generate a randomized password.</t>
  </si>
  <si>
    <t>My password manager generated one.</t>
  </si>
  <si>
    <t>I like the words, easy to remember.</t>
  </si>
  <si>
    <t>I recorded it.</t>
  </si>
  <si>
    <t>66</t>
  </si>
  <si>
    <t>I have to memorize my passwords myself or save them in my browser</t>
  </si>
  <si>
    <t>I would use the same passwords I use in my other accounts</t>
  </si>
  <si>
    <t>I added capital letters, numbers, and special characters</t>
  </si>
  <si>
    <t>I only switched the first one to make it shorter</t>
  </si>
  <si>
    <t>I wrote it down</t>
  </si>
  <si>
    <t>68</t>
  </si>
  <si>
    <t>Using some uniqe techniqe.</t>
  </si>
  <si>
    <t>I am create a new password using some common word what i can remember but it's unique.</t>
  </si>
  <si>
    <t>I will arange a whole sentance but different way.</t>
  </si>
  <si>
    <t>It's so uniqe. Generally people cann't understand this logic.</t>
  </si>
  <si>
    <t>It's a whole sentence.</t>
  </si>
  <si>
    <t>69</t>
  </si>
  <si>
    <t>I reuse the same 3 passwords. I choose randomly which one I will use each time. I keep them logged in a file</t>
  </si>
  <si>
    <t>I would use something related to my job</t>
  </si>
  <si>
    <t>It is a combination of 2 random words and a number and !</t>
  </si>
  <si>
    <t>It seemed easiest for me to remember</t>
  </si>
  <si>
    <t>I made it into a sing song type verse</t>
  </si>
  <si>
    <t>71</t>
  </si>
  <si>
    <t>Use google passwords.</t>
  </si>
  <si>
    <t>create it according to their standards, use something familiar to my other passwords</t>
  </si>
  <si>
    <t>define strongest password? I used symbols numbers and case differences</t>
  </si>
  <si>
    <t>kinda randomly, but once it made a story of some sort i stopped</t>
  </si>
  <si>
    <t>i created a story in my head</t>
  </si>
  <si>
    <t>75</t>
  </si>
  <si>
    <t>I just use my memory.</t>
  </si>
  <si>
    <t>I would use a phrase with numbers, characters and alternating upper and lowercase letters</t>
  </si>
  <si>
    <t>I used a phrase with numbers, characters and alternating upper and lowercase letters.</t>
  </si>
  <si>
    <t>They were easy and common words for me to remember.</t>
  </si>
  <si>
    <t>Just repeated it several times and grouped the first four words in pairs.</t>
  </si>
  <si>
    <t>76</t>
  </si>
  <si>
    <t>locked in a safe</t>
  </si>
  <si>
    <t>Depends greatly on the requirements for special characters numbers and letter case. Usually I try to make something that I can easily remember, affiliated with that site and not obvious.</t>
  </si>
  <si>
    <t>I used the auto generate function on my phone.</t>
  </si>
  <si>
    <t>easy words with no cross affiliation</t>
  </si>
  <si>
    <t>nemonics.</t>
  </si>
  <si>
    <t>77</t>
  </si>
  <si>
    <t>protect your email file and other content. prevent someone else from getting the information</t>
  </si>
  <si>
    <t>i took alpabets numbers and symbols</t>
  </si>
  <si>
    <t>easy to remember</t>
  </si>
  <si>
    <t>easy words</t>
  </si>
  <si>
    <t>80</t>
  </si>
  <si>
    <t>I have a complicated password with made-up names, numbers, and characters for high-security accounts.
 Weaker passwords for less-important applications/sites/etc.</t>
  </si>
  <si>
    <t>I would do a variation of a current password that meets their requirements.</t>
  </si>
  <si>
    <t>humor, a fake name, and some numbers that are important to me.</t>
  </si>
  <si>
    <t>i tried to generate a memorable humorous phrase</t>
  </si>
  <si>
    <t>repeating it in my head a few times, phrasing chunks of it</t>
  </si>
  <si>
    <t>83</t>
  </si>
  <si>
    <t>I group certain passwords with certain accounts based on their functions</t>
  </si>
  <si>
    <t>I would use lots of numbers, capital letters, and endings like .com, .org, .net, etc</t>
  </si>
  <si>
    <t>I created this password by using random generators and capitalizing</t>
  </si>
  <si>
    <t>I liked the word combination</t>
  </si>
  <si>
    <t>Repetition and the general idea of all of the words in my mind</t>
  </si>
  <si>
    <t>84</t>
  </si>
  <si>
    <t>mostly the same password across all accounts using symbols, capitals, and numbers</t>
  </si>
  <si>
    <t>use the same password i use for everything</t>
  </si>
  <si>
    <t>it included things i can easily remember by adding on numbers and symbols</t>
  </si>
  <si>
    <t>i accidentally clicked this is what i wanted my password to be i did not get to change any of the words</t>
  </si>
  <si>
    <t>kept repeating it in my head</t>
  </si>
  <si>
    <t>85</t>
  </si>
  <si>
    <t>i use the same password in different account</t>
  </si>
  <si>
    <t>i would create a alphanumerical password for it</t>
  </si>
  <si>
    <t>i would use letter,digit and symbol to make it stronger</t>
  </si>
  <si>
    <t>i feel secure about the password. it seems stronger to me.</t>
  </si>
  <si>
    <t>i make notes of it</t>
  </si>
  <si>
    <t>87</t>
  </si>
  <si>
    <t>i mostly use the same password</t>
  </si>
  <si>
    <t>i will use the name of the company and the CEO</t>
  </si>
  <si>
    <t>i created the password with my favorite quote</t>
  </si>
  <si>
    <t>i choose the password because its my favourite</t>
  </si>
  <si>
    <t>its my favorite quote</t>
  </si>
  <si>
    <t>92</t>
  </si>
  <si>
    <t>Most of my passwords are the same. There are a couple of different passwords for different sites, different sites because some sites may be sketchier than other sites. Like a government log in has a different password than facebook.</t>
  </si>
  <si>
    <t>I would probably use a password that I know well and already use.</t>
  </si>
  <si>
    <t>I chose pet names which i thought would be the most descrete.</t>
  </si>
  <si>
    <t>The words I stopped on made me think of money and class so I went with that.</t>
  </si>
  <si>
    <t>The words included things around wealth and issues around wealth.</t>
  </si>
  <si>
    <t>93</t>
  </si>
  <si>
    <t>memorize</t>
  </si>
  <si>
    <t>something i can remember</t>
  </si>
  <si>
    <t>pet names</t>
  </si>
  <si>
    <t>something computer would accept</t>
  </si>
  <si>
    <t>write down
 repeat</t>
  </si>
  <si>
    <t>94</t>
  </si>
  <si>
    <t>I use a password manager to manage my various different passwords across different online accounts.</t>
  </si>
  <si>
    <t>I would use a strong password generator to create a password for this account.</t>
  </si>
  <si>
    <t>My strongest password has been created by a strong password generator.</t>
  </si>
  <si>
    <t>these words are very easy to remember with the mnemonic device that I made.</t>
  </si>
  <si>
    <t>I use a mnemonic device to memorize the generated five-word password</t>
  </si>
  <si>
    <t>95</t>
  </si>
  <si>
    <t>I manage my passwords with my google account. I keep all my passwords saved and used through google's autofill usually in chrome.</t>
  </si>
  <si>
    <t>I would create a password that was required to be used for the company or organization's standards to make one.</t>
  </si>
  <si>
    <t>I created the password using multiple symbols, letters, and punctuation that it would allow, typically around 8 characters or more.</t>
  </si>
  <si>
    <t>I stopped on each word to try and remember. I also stopped because of a typo I made to correct the password.</t>
  </si>
  <si>
    <t>The methods I used was to copy the password somewhere on my computer to read and memorize the password.</t>
  </si>
  <si>
    <t>96</t>
  </si>
  <si>
    <t>I have 3 main passwords that are variations on each other. A word, followed by numbers and then a symbol. I keep the numbers the same but sometimes change the symbol if only some symbols are allowed. I change the word usually for my 2 main email accounts so that if one is hacked the other doesn't have the same pass. I use Chrome sometimes, but primarily Firefox, and some of my passwords are saved on there for convenience of logging in instead of having to type, but mostly I just remember my 3 main passwords in my head anyways and try to avoid saving passwords when the browser asks. If I get the wrong one then I only have to try a couple of variations to get it right.</t>
  </si>
  <si>
    <t>For a company I would probably let the browser autogenerate a password (string of letters/numbers) or use a new variation on my usual password. I would feel uncomfortable using my usual password there in case the IT people need to use it to fix something and then had access to a pass that they could guess was the same as my main email or something.</t>
  </si>
  <si>
    <t>The strongest passwords I have were autogenerated by the browser.</t>
  </si>
  <si>
    <t>Battle, ban, boom are all B words easy to remember, and all words were one syllable which was easy to remember.</t>
  </si>
  <si>
    <t>I spoke it outloud a few times and it has a certain rhythm to it.</t>
  </si>
  <si>
    <t>97</t>
  </si>
  <si>
    <t>I set up a unique password for each of my different online accounts. I then use a third-party password saver app to keep my different passwords, as well as have the passwords saved with each of my different browsers.</t>
  </si>
  <si>
    <t>I would use a password generator, and specify that it should be at least 8 characters in length, and it has to utilize special characters, uppercase and lowercase letters, and not contain any known words.</t>
  </si>
  <si>
    <t>I used a password generator, and specified it to be of a certain length and with special characters, and uppercase and lower case letters.</t>
  </si>
  <si>
    <t>Its something I can remember in my head, I don't have to write it down or store it digitally. Its also easy to write, without having to check if I wrote it incorrectly.</t>
  </si>
  <si>
    <t>I say the password in my head several times. I say the password using a specific rhythm or beat, sort of like a slogan or a catchy saying.</t>
  </si>
  <si>
    <t>98</t>
  </si>
  <si>
    <t>My passwords are a variation of 1 singular password.</t>
  </si>
  <si>
    <t>I would use one of my go to passwords.</t>
  </si>
  <si>
    <t>I added a lot of non letter symbols and numbers and try to vary the case of the letters.</t>
  </si>
  <si>
    <t>It felt more like a sentence, which I find easier to remember than just five random words.</t>
  </si>
  <si>
    <t>I just repeated the words as much as I could in my head.</t>
  </si>
  <si>
    <t>99</t>
  </si>
  <si>
    <t>i use just 2 different passwords</t>
  </si>
  <si>
    <t>I would simply use the one i have been making use of for other accounts</t>
  </si>
  <si>
    <t>It's the same password i have used for my most important documents or accounts</t>
  </si>
  <si>
    <t>It's quite easy to remember</t>
  </si>
  <si>
    <t>I simply read it in my head</t>
  </si>
  <si>
    <t>100</t>
  </si>
  <si>
    <t>I save them in my passwords in my iPhone settings</t>
  </si>
  <si>
    <t>I would have more than 8 characters including two capital letters with a special character.</t>
  </si>
  <si>
    <t>I used a dog's name and then numbers and special characters.</t>
  </si>
  <si>
    <t>I tried to stick to a theme so that I could remember the password.</t>
  </si>
  <si>
    <t>Just tried to stick within the same theme.</t>
  </si>
  <si>
    <t>101</t>
  </si>
  <si>
    <t>Mostly I try to memorize them, some I use a password manager</t>
  </si>
  <si>
    <t>I would try to create a password that incorporates at least one symbol, a capital letter, number, and is lengthy.</t>
  </si>
  <si>
    <t>I try to create passwords with things that will be easier for me to memorize but that will be hard for people except for the closest to me to guess.</t>
  </si>
  <si>
    <t>I felt it might be easier for me to memorize the first then to try and memorize something after looking at several; I also didn't want to get too stuck on getting the "perfect" one as I can get stuck in loops easily.</t>
  </si>
  <si>
    <t>I repeated it to myself in my head once or twice, then I just memorized it. I really didn't have to try hard.</t>
  </si>
  <si>
    <t>102</t>
  </si>
  <si>
    <t>I mainly store my passwords on a notepad, or memorize them depending on how often I use the site.</t>
  </si>
  <si>
    <t>I would most likely use a scramble of letters and numbers and save the password somewhere secure.</t>
  </si>
  <si>
    <t>I simply typed a random combination of numbers and letters.</t>
  </si>
  <si>
    <t>I picked whatever words that came to my mind</t>
  </si>
  <si>
    <t>I've only memorized the password by restating it in my mind multiple times.</t>
  </si>
  <si>
    <t>103</t>
  </si>
  <si>
    <t>I use the same 2 passwords for everything so I can remember them I have no system to which I use for different accounts</t>
  </si>
  <si>
    <t>I'd use 1 of the 2 I always use</t>
  </si>
  <si>
    <t>I thought of something I can easily remember</t>
  </si>
  <si>
    <t>I was thinking of my dog and cat when creating it</t>
  </si>
  <si>
    <t>idk I can just easily remember random phrases</t>
  </si>
  <si>
    <t>104</t>
  </si>
  <si>
    <t>Password manager, personal memory</t>
  </si>
  <si>
    <t>common phrase with subbed symbols and a number of personal meaning but pressing the shift button so they're all symbols</t>
  </si>
  <si>
    <t>my age at the time, short phase with subbed symbols, a number with personal significance typed while holding the shift key so it comes out as symbols</t>
  </si>
  <si>
    <t>the second word was second and the third word was third.</t>
  </si>
  <si>
    <t>second word was second. third word was third. for escape, the song by enrique iglesias and for golden the song golden hour by kacey musgraves.</t>
  </si>
  <si>
    <t>105</t>
  </si>
  <si>
    <t>I use to use one password across many. Overtime when I have had to change or update them i used something else. In the past year I am trying to move everything to a new password. I want them all to be the same so it is easy to login. Im not sure that is the safest thing though. I also save them on my phone to help me remember them.</t>
  </si>
  <si>
    <t>I would use a password that is associated with work. I want it to be separate from my personal accounts.</t>
  </si>
  <si>
    <t>I picked the most random thing but also something that is important to me but people may not know. I them added the symbols and numbers required based on the ones i like.</t>
  </si>
  <si>
    <t>It had words I thought i would remember because I can relate to them.</t>
  </si>
  <si>
    <t>I try and make associations with the words.</t>
  </si>
  <si>
    <t>106</t>
  </si>
  <si>
    <t>LastPass</t>
  </si>
  <si>
    <t>follow instructions for minimally detailed password</t>
  </si>
  <si>
    <t>strung a few words together with numbers and special characters</t>
  </si>
  <si>
    <t>alliteration</t>
  </si>
  <si>
    <t>repetition aloud</t>
  </si>
  <si>
    <t>107</t>
  </si>
  <si>
    <t>I use a password manager, which basically means I have one incredibly long and complicated password that acts as a sort of master password which gives me access to my manager, and then any other passwords I have are stored within it and copied over as necessary.</t>
  </si>
  <si>
    <t>I would use the same system I use for all my other passwords. It would be a string of letters, numbers, and special characters, which I would save within my password manager.</t>
  </si>
  <si>
    <t>Random generation using a password manager.</t>
  </si>
  <si>
    <t>Uh I didn't really stop on each word. I have memorized the string of all five words pretty easily.</t>
  </si>
  <si>
    <t>I simply repeated it in my mind over and over again. Nodwetbelieftasksexual. Over and over again.</t>
  </si>
  <si>
    <t>108</t>
  </si>
  <si>
    <t>I have a simple password for accounts that aren't tied to money/bank account. I have different passwords for every account that uses money/bank account.</t>
  </si>
  <si>
    <t>I would use a random assortment of words, capitalize certain letters (not necessarily the first letter of a word), use 2-3 numbers and at least one special character if allowed.</t>
  </si>
  <si>
    <t>I took a look around noticed a couple of things to choose for my words, chose which letters to capitalize, picked a random number and added a character somewhere in the sequence.</t>
  </si>
  <si>
    <t>I just went with the first suggested words. I figured it was easy enough to recall so no need to switch.</t>
  </si>
  <si>
    <t>I repeated it over and over to myself.</t>
  </si>
  <si>
    <t>109</t>
  </si>
  <si>
    <t>i have them written down in a notebook</t>
  </si>
  <si>
    <t>something related to my work that is impossible to forget</t>
  </si>
  <si>
    <t>it was just something that occurred to me and is relevant to me</t>
  </si>
  <si>
    <t>it's very easy to remember</t>
  </si>
  <si>
    <t>as easy as possible</t>
  </si>
  <si>
    <t>111</t>
  </si>
  <si>
    <t>I have a different password for my school things, bank/money related, and then general passwords</t>
  </si>
  <si>
    <t>I would create a new password that I would use only for work things and make it personally so people can not guess it</t>
  </si>
  <si>
    <t>Expeditoneverest25
 this is my favorite ride at animal kingdom in disney world and 25 is the year I will graduate</t>
  </si>
  <si>
    <t>I had to keep changing some words from my original cause the program told me to do so</t>
  </si>
  <si>
    <t>I just repeated it to myself over and over</t>
  </si>
  <si>
    <t>112</t>
  </si>
  <si>
    <t>I memorize the one password I use.</t>
  </si>
  <si>
    <t>I would take my current usual password, and scramble the letters, then I would write it down on a piece of paper and keep it in my wallet.</t>
  </si>
  <si>
    <t>I took my birth place and year I was born, and put them together.</t>
  </si>
  <si>
    <t>It seemed easier to remember.</t>
  </si>
  <si>
    <t>I repeated the password outloud to myself.</t>
  </si>
  <si>
    <t>113</t>
  </si>
  <si>
    <t>I use a password manager that generates strong passwords for me and stores them as well</t>
  </si>
  <si>
    <t>I would use a generator</t>
  </si>
  <si>
    <t>I used a generator</t>
  </si>
  <si>
    <t>It seemed easiest to remember as I could think of a little story to go with it</t>
  </si>
  <si>
    <t>I told myself a story using the words</t>
  </si>
  <si>
    <t>114</t>
  </si>
  <si>
    <t>When i'm made to make a new password, i move onto the next in my list.</t>
  </si>
  <si>
    <t>Something new just for there</t>
  </si>
  <si>
    <t>I just made it up and kept with it.</t>
  </si>
  <si>
    <t>Had short words</t>
  </si>
  <si>
    <t>Made up a story for it.</t>
  </si>
  <si>
    <t>115</t>
  </si>
  <si>
    <t>Most of my passwords are automatically saved on Google, so they autofill when signing in to different accounts.</t>
  </si>
  <si>
    <t>I would most likely use one of my four common passwords.</t>
  </si>
  <si>
    <t>I created my strongest password by using my dog's nickname with symbols that replace certain letters.</t>
  </si>
  <si>
    <t>I thought of a phrase that I like and used that.</t>
  </si>
  <si>
    <t>I just remembered the phrase since it's pretty common.</t>
  </si>
  <si>
    <t>116</t>
  </si>
  <si>
    <t>i used the same password for most of my account because i can rember them more easy</t>
  </si>
  <si>
    <t>i would probally put one of my usual password to make a account</t>
  </si>
  <si>
    <t>the computer generated it for me</t>
  </si>
  <si>
    <t>most likely how i feel all day long</t>
  </si>
  <si>
    <t>i try to use the same password for most of my account</t>
  </si>
  <si>
    <t>117</t>
  </si>
  <si>
    <t>It wouldn't let me select any of the words I wanted to use.</t>
  </si>
  <si>
    <t>I would make up a random password and then write to down/</t>
  </si>
  <si>
    <t>I took old passwords and added numbers to them over time when I would have to make a new password.</t>
  </si>
  <si>
    <t>I just thought of random words.</t>
  </si>
  <si>
    <t>If you repeat something a certain amount of times you will remember it forever.</t>
  </si>
  <si>
    <t>118</t>
  </si>
  <si>
    <t>I have a diary where I jot down details of all my online accounts, hat way I can easily assess them even if I forget the login details.</t>
  </si>
  <si>
    <t>I'd create a password for this account by combining letters, numbers and symbols, that way the password would be very strong.</t>
  </si>
  <si>
    <t>The strongest password I've had is actually my most used password. Its the combination of the nickname of my favorite sport's celebrity and my birth year, I use them in different sequences but the letters and numbers are constant.</t>
  </si>
  <si>
    <t>I had to follow the instructions carefully before arriving at that password, there were some laid down rules on words not allowed.</t>
  </si>
  <si>
    <t>There were no special methods used in memorizing, all I did was commit the password to memory.</t>
  </si>
  <si>
    <t>119</t>
  </si>
  <si>
    <t>I use my browser to save them.</t>
  </si>
  <si>
    <t>I would make the accounts password have a capital letter, randomly placed numbers, multiple symbols, and be at least 15 characters long.</t>
  </si>
  <si>
    <t>It was randomly generated by my browser.</t>
  </si>
  <si>
    <t>It felt easy to remember.</t>
  </si>
  <si>
    <t>I said it in my head multiple times until I could remember it.</t>
  </si>
  <si>
    <t>120</t>
  </si>
  <si>
    <t>google passwords and bitwarden</t>
  </si>
  <si>
    <t>suggested password by password manager</t>
  </si>
  <si>
    <t>password manager</t>
  </si>
  <si>
    <t>tried to pick one I could remember</t>
  </si>
  <si>
    <t>tried to make a sentence out of it.</t>
  </si>
  <si>
    <t>121</t>
  </si>
  <si>
    <t>My passwords are generally similar but slight changes depending on the website's requirements for passwords.</t>
  </si>
  <si>
    <t>I would most likely keep the same password with a slight change in the numbers or special characters.</t>
  </si>
  <si>
    <t>I created this password by thinking about a loved one and by utilizing some of my favorite characters and numbers.</t>
  </si>
  <si>
    <t>I am familiar with the words and it is easier for me to recall.</t>
  </si>
  <si>
    <t>The words were simple and most of them were one syllable.</t>
  </si>
  <si>
    <t>122</t>
  </si>
  <si>
    <t>i use different passwords on all my online accounts and i try to memorize them and also write them down somewhere safe</t>
  </si>
  <si>
    <t>i would create a unique password. One that cannot be linked to me nor the organization and one that cannot be easily guessed by a third party</t>
  </si>
  <si>
    <t>i created the password out of a word and symbol that came to me on impulse</t>
  </si>
  <si>
    <t>it appears unique, secure and difficult to guess by an outsider</t>
  </si>
  <si>
    <t>i try to memorize the first letters of each of the alphabets and how they appeared.</t>
  </si>
  <si>
    <t>123</t>
  </si>
  <si>
    <t>I switch numbers and symbols around.</t>
  </si>
  <si>
    <t>I would make it very random and not specific to me.</t>
  </si>
  <si>
    <t>Pure luck, to be honest. It's a compilation of random things in my life.</t>
  </si>
  <si>
    <t>It was very random. First thing that came to mind.</t>
  </si>
  <si>
    <t>I repeated it in my head several times.</t>
  </si>
  <si>
    <t>124</t>
  </si>
  <si>
    <t>I try not to always use the same ones.</t>
  </si>
  <si>
    <t>I might use an old password but tweak it a bit.</t>
  </si>
  <si>
    <t>I used a format of what i was taught in middle school of numbers, capitals, and symbols.</t>
  </si>
  <si>
    <t>I was looking at my cat who is asleep next to. me</t>
  </si>
  <si>
    <t>Wrote it down.</t>
  </si>
  <si>
    <t>125</t>
  </si>
  <si>
    <t>I use different passwords based on the importance of the account.</t>
  </si>
  <si>
    <t>think of something very obscure that I know, and then tweak it in a weird way.</t>
  </si>
  <si>
    <t>It's a combination of an old familiar nickname and numbers in a randomized order.</t>
  </si>
  <si>
    <t>it's something weird, but that I will remember.</t>
  </si>
  <si>
    <t>Repeat it over and over in my head</t>
  </si>
  <si>
    <t>126</t>
  </si>
  <si>
    <t>I use a more complex version of the same password for the importance of the account.</t>
  </si>
  <si>
    <t>I would use the same password I use for my personal accounts</t>
  </si>
  <si>
    <t>I created it by using an array of letters, numbers, and symbols</t>
  </si>
  <si>
    <t>I tried to choose short words that still met the requirements.</t>
  </si>
  <si>
    <t>I wanted a password that was easy to remember and met the requirements.</t>
  </si>
  <si>
    <t>128</t>
  </si>
  <si>
    <t>saved or in my memory</t>
  </si>
  <si>
    <t>Use a variation of one i have</t>
  </si>
  <si>
    <t>quote from my favorite movie</t>
  </si>
  <si>
    <t>liked the way the words flowed</t>
  </si>
  <si>
    <t>repeated over, wrote it down</t>
  </si>
  <si>
    <t>129</t>
  </si>
  <si>
    <t>i save my password in the browser</t>
  </si>
  <si>
    <t>i will create the password in respect to the previous ones i have</t>
  </si>
  <si>
    <t>it was created with something i love most</t>
  </si>
  <si>
    <t>i chose those words because it shows an example of strong and safe password</t>
  </si>
  <si>
    <t>the example of the password</t>
  </si>
  <si>
    <t>130</t>
  </si>
  <si>
    <t>I use a variation of the same word and numbers for most of my personal accounts. I change my work password every couple of months so that one is more random.</t>
  </si>
  <si>
    <t>I would make it much stronger than passwords I use for my personal accounts</t>
  </si>
  <si>
    <t>A mix of numbers, symbols that represent letters, and letters.</t>
  </si>
  <si>
    <t>I work in travel so using directions was something chronological and made sense for me remembering.</t>
  </si>
  <si>
    <t>individual directions equal the last word, which was the overall map</t>
  </si>
  <si>
    <t>131</t>
  </si>
  <si>
    <t>same most of the times</t>
  </si>
  <si>
    <t>i will look for a strong password</t>
  </si>
  <si>
    <t>mixture of different words</t>
  </si>
  <si>
    <t>because is secure and strong</t>
  </si>
  <si>
    <t>nature</t>
  </si>
  <si>
    <t>132</t>
  </si>
  <si>
    <t>Most passwords are used to get into my devices. They are stored in a locked encrypted file.</t>
  </si>
  <si>
    <t>I would use a combination of symbols and letters.</t>
  </si>
  <si>
    <t>6fivembj95! I created it with things i can remember.</t>
  </si>
  <si>
    <t>They have importance to me and no one else.</t>
  </si>
  <si>
    <t>I think about what it means to me.</t>
  </si>
  <si>
    <t>133</t>
  </si>
  <si>
    <t>I memorize them in my head and write them down in a small notebook.</t>
  </si>
  <si>
    <t>I would try to keep it simple but also include special characters such as !@#123 to keep it harder to guess.</t>
  </si>
  <si>
    <t>I came up with my password as a kid and it was so obscure that I kept it as my main go-to password when I need something more secure.</t>
  </si>
  <si>
    <t>I wanted to pick something that was simplistic because I didn't want to make it too unique to me.</t>
  </si>
  <si>
    <t>I thought of the rainbow and thought it would be a cool password idea.</t>
  </si>
  <si>
    <t>134</t>
  </si>
  <si>
    <t>I usually use any depending on the number of letters required</t>
  </si>
  <si>
    <t>I would use an existing password</t>
  </si>
  <si>
    <t>It's an alphanumeric password</t>
  </si>
  <si>
    <t>None,I was following the example given</t>
  </si>
  <si>
    <t>Following the example outlined helped</t>
  </si>
  <si>
    <t>136</t>
  </si>
  <si>
    <t>i use a spreadsheet where a short hand code to label which passwords go with which accounts. I also use face ID for my phone apps</t>
  </si>
  <si>
    <t>I would use the most complicated version of my password</t>
  </si>
  <si>
    <t>i used digits from previous id numbers along with my initials and random numbers</t>
  </si>
  <si>
    <t>the words seemed simple to remember rhythmically</t>
  </si>
  <si>
    <t>repetition, singing the password</t>
  </si>
  <si>
    <t>137</t>
  </si>
  <si>
    <t>Memory</t>
  </si>
  <si>
    <t>Something I can remember.</t>
  </si>
  <si>
    <t>Random words.</t>
  </si>
  <si>
    <t>Random, no meaning to me.</t>
  </si>
  <si>
    <t>Not sure of my method or methods. I just try to remember them as well as possible.</t>
  </si>
  <si>
    <t>138</t>
  </si>
  <si>
    <t>I use the same password for my social accounts (Instagram, Facebook, etc), and a different password for accounts associated with my billing information (Bank account, internet provider, etc).</t>
  </si>
  <si>
    <t>I have a password I typically use for any work accounts and so I would use the same one I have used in the past.</t>
  </si>
  <si>
    <t>I thought of something I could easily remember that was fairly long (greater than 10 characters) and has numbers that are meaningful to me.</t>
  </si>
  <si>
    <t>All the words were short, four of the five had an 'i' and two of the five had 'ai' in the word. All of these characteristics make the password easier to remember. They also made a somewhat coherent sentence which makes remembering it easier.</t>
  </si>
  <si>
    <t>As I said previously, the five words make a somewhat coherent sentence so I just think of that sentence when trying to memorize. I also said the password over and over several times.</t>
  </si>
  <si>
    <t>141</t>
  </si>
  <si>
    <t>I use LastPass and my browsers password save features. I typically have a 12+ character passcode.</t>
  </si>
  <si>
    <t>minimum of 8 characters. A cap, number, and symbol included.</t>
  </si>
  <si>
    <t>The strongest one are the ones randomly created by LastPass or Firefox</t>
  </si>
  <si>
    <t>It started with "affair.letter" and it seemed spicy so I just remembered the other 3</t>
  </si>
  <si>
    <t>Well it started with affair.letter so I just remembered the other 3 words that seemed more random. But they were quite easy to remember.</t>
  </si>
  <si>
    <t>142</t>
  </si>
  <si>
    <t>I used the same password on all my online accounts. And it is managed and helpful for me</t>
  </si>
  <si>
    <t>I will feel excited and glad to create the same password as I am using and I wll feel good</t>
  </si>
  <si>
    <t>By using symbols , letters and numerals for creating it so that , the password will be strong.</t>
  </si>
  <si>
    <t>Because , this generated password I have created is a strong password and I can easily memorized it for all my online accounts</t>
  </si>
  <si>
    <t>By making the password sounds easily and familier to me. And also by saving it on a web browser.</t>
  </si>
  <si>
    <t>143</t>
  </si>
  <si>
    <t>I have then written down on paper.</t>
  </si>
  <si>
    <t>I would probably make something in the password related to the company and write it down.</t>
  </si>
  <si>
    <t>I just chose a bunch of my favorite words and put them together.</t>
  </si>
  <si>
    <t>I just had a homework assignment that I hated that had to do with coding.</t>
  </si>
  <si>
    <t>Think of it kind of like a badly spoken sentence.</t>
  </si>
  <si>
    <t>144</t>
  </si>
  <si>
    <t>i remember the four or five I have.</t>
  </si>
  <si>
    <t>a random item around the room.</t>
  </si>
  <si>
    <t>From a pamphlet on my desk</t>
  </si>
  <si>
    <t>seemed the easiest to remember</t>
  </si>
  <si>
    <t>just remember it.</t>
  </si>
  <si>
    <t>145</t>
  </si>
  <si>
    <t>Memorization or chrome password manager</t>
  </si>
  <si>
    <t>I look at what requirements they have and then try to pick 2 words that I will remember, alongside 1-2 numbers. I can't remember random letter sets.</t>
  </si>
  <si>
    <t>I created this password mostly because the account required that the password have a capital letter, a special character (such as punctuation), and a number.</t>
  </si>
  <si>
    <t>I chose words that are closely relevant to things on my mind these days. I've been listening a lot to the third album that a band I like put out, so I pulled from that.</t>
  </si>
  <si>
    <t>I repeated it to myself several times.</t>
  </si>
  <si>
    <t>148</t>
  </si>
  <si>
    <t>Prefer not to say because they are private.</t>
  </si>
  <si>
    <t>I would use a varity of symbols, letters and other keys</t>
  </si>
  <si>
    <t>Im not sure</t>
  </si>
  <si>
    <t>I picked words at random</t>
  </si>
  <si>
    <t>I had to write this one down</t>
  </si>
  <si>
    <t>149</t>
  </si>
  <si>
    <t>I write them down in my notes or autosave them on my computer.</t>
  </si>
  <si>
    <t>I would look to suggested passwords online.</t>
  </si>
  <si>
    <t>I created this password using random things near me and google suggestions.</t>
  </si>
  <si>
    <t>THey were the things near me.</t>
  </si>
  <si>
    <t>I would say it over and over or right again.</t>
  </si>
  <si>
    <t>150</t>
  </si>
  <si>
    <t>I try to make a lot the same 3 passwords but I try to keep track of them in my notes on my phone.</t>
  </si>
  <si>
    <t>I would make it a professional sounding password but keep the usual topics I use to make passwords.</t>
  </si>
  <si>
    <t>I made this password using my dogs name and a variation of numbers that mean something to me.</t>
  </si>
  <si>
    <t>It was the first one to come up and the words were short as well as easy to remember.</t>
  </si>
  <si>
    <t>I just repeated it in my head until it stuck.</t>
  </si>
  <si>
    <t>151</t>
  </si>
  <si>
    <t>Similar passwords are used for similar accounts. And usually, it's the same base with some number/symbol modifications.</t>
  </si>
  <si>
    <t>I would make one based on the company's name plus some symbols.</t>
  </si>
  <si>
    <t>I was a made up word I was fond of when I was younger.</t>
  </si>
  <si>
    <t>I had mixed up the order of the words.</t>
  </si>
  <si>
    <t>It's set to a rhythm in a head, like a made up tune.</t>
  </si>
  <si>
    <t>153</t>
  </si>
  <si>
    <t>I use the same words with just some slide difference in the numbers attach to the password</t>
  </si>
  <si>
    <t>Start with a capital letter and then finish it up with some digits for easy remembrance</t>
  </si>
  <si>
    <t>My first and last name plus my year of birth</t>
  </si>
  <si>
    <t>It is easy to remember any time</t>
  </si>
  <si>
    <t>Words with effective meaning and easy recognition</t>
  </si>
  <si>
    <t>154</t>
  </si>
  <si>
    <t>I make them based off people in my life or my pets. Or I look around me or listen around me and take words or characters to make my passwords.</t>
  </si>
  <si>
    <t>I would make the password based off a word used in the company motto or what my position is.</t>
  </si>
  <si>
    <t>I create my passwords with words that I wouldn't normally use by taking words around me in the immediate closeness and then add an exclamation mark or question marks. I also replace letters with numbers, such as 1 for l or i; 0 for o; 3 for e, and 6 for g</t>
  </si>
  <si>
    <t>I was trying to find a theme and an odd word out so it would be memorable</t>
  </si>
  <si>
    <t>I found a theme with some odd words out so that I would be able to remember them</t>
  </si>
  <si>
    <t>155</t>
  </si>
  <si>
    <t>I try to use same to similar passwords.</t>
  </si>
  <si>
    <t>I will surely not use the company name since it will an easy guess. Selected keywords from what we do would actually work for me</t>
  </si>
  <si>
    <t>Okay, so the password i mostly use is one that is not even a real word. It's a mix of my two names spelt backwards.</t>
  </si>
  <si>
    <t>The words were shorter and better to remember.</t>
  </si>
  <si>
    <t>Just repeated them several times</t>
  </si>
  <si>
    <t>156</t>
  </si>
  <si>
    <t>My passwords are similar words with symbols and in some cases additional numbers to make it unique.</t>
  </si>
  <si>
    <t>A special unique password with words, numbers and symbols. This would ensure a more secure password not easily guessed.</t>
  </si>
  <si>
    <t>It was an unusual long password with combinations of words and numbers.</t>
  </si>
  <si>
    <t>The words are easy to remember, easy but secure words are good for password.</t>
  </si>
  <si>
    <t>The words are self memorable, it was easy for me to remember them even without giving it much thought.</t>
  </si>
  <si>
    <t>157</t>
  </si>
  <si>
    <t>I make use of my passwords by storing them where I wont forget.</t>
  </si>
  <si>
    <t>I'll create the password through words related to the organization.</t>
  </si>
  <si>
    <t>I created my strongest password by combination of names and numbers.</t>
  </si>
  <si>
    <t>I use this word sequence based on the meaningful context in which it sounds.</t>
  </si>
  <si>
    <t>I memorize the five-word password based on how meaningful it sounds.</t>
  </si>
  <si>
    <t>160</t>
  </si>
  <si>
    <t>i save my passwords in devices i use, i save passwords in browsers and also save passwords with google password manager</t>
  </si>
  <si>
    <t>i will create password with number, upper and lowercase letters</t>
  </si>
  <si>
    <t>i used letters and numbers</t>
  </si>
  <si>
    <t>easy to recall</t>
  </si>
  <si>
    <t>memorizing the words</t>
  </si>
  <si>
    <t>161</t>
  </si>
  <si>
    <t>I use different combinations of the same password, either adding numbers, capitals, or special characters</t>
  </si>
  <si>
    <t>something simple that is easy for me to remember</t>
  </si>
  <si>
    <t>I picked the first object that was close to me and added my dogs birthday at the end</t>
  </si>
  <si>
    <t>easiest to remember and retype</t>
  </si>
  <si>
    <t>said it to myself multiple times</t>
  </si>
  <si>
    <t>162</t>
  </si>
  <si>
    <t>I have one password for all my streaming services; one for all my banking/finance; one for personal email; one for work email and work accounts</t>
  </si>
  <si>
    <t>I'd think of a new work-related password-- something to do with my office or company name</t>
  </si>
  <si>
    <t>I picked a series of random letters and numbers</t>
  </si>
  <si>
    <t>I wanted to make sure I'd spelled everything correctly</t>
  </si>
  <si>
    <t>I repeated it out loud several times</t>
  </si>
  <si>
    <t>163</t>
  </si>
  <si>
    <t>I would randomly generate a unique password and write it down in multiple places</t>
  </si>
  <si>
    <t>Used an object and added numbers and characters to the end of it</t>
  </si>
  <si>
    <t>They were objects nearby me</t>
  </si>
  <si>
    <t>Repeated it in my head many times</t>
  </si>
  <si>
    <t>165</t>
  </si>
  <si>
    <t>They are all basically the same</t>
  </si>
  <si>
    <t>Use a familiar one</t>
  </si>
  <si>
    <t>Using the same basic idea with additional numbers and symbols</t>
  </si>
  <si>
    <t>it had 3 and 4 letter easy words</t>
  </si>
  <si>
    <t>broke down into phrases</t>
  </si>
  <si>
    <t>166</t>
  </si>
  <si>
    <t>Accounts I frequently log in to use 5 unique but related passwords with various numbers and symbols. Accounts I do not frequently log in to use randomly generated passwords. All of these are stored in my Chrome's password manager, but some frequently used ones are written down.</t>
  </si>
  <si>
    <t>I would likely choose a password I already use for another account and alter the numbers and/or symbols in it.</t>
  </si>
  <si>
    <t>I chose a reference from my childhood that nobody else would know. To someone else, it would appear to be a nonsensical phrase.</t>
  </si>
  <si>
    <t>It's a reference to a podcast I listen to, which would be easy to remember for me.</t>
  </si>
  <si>
    <t>I simply thought of a memorable, but obscure, phrase.</t>
  </si>
  <si>
    <t>167</t>
  </si>
  <si>
    <t>I tend to use about 2-3 different passwords for all my online accounts because it keeps all my data safe and free from hacking. I also save them on my browser so I don't forget the username or the e-mail address I used on that particular site.</t>
  </si>
  <si>
    <t>I would create an account for the department by using some keywords that are first peculiar to the company/organization and then add the department name or something located in the department as the next combination of characters followed by some symbols.</t>
  </si>
  <si>
    <t>I created this password by combining keywords from my religious beliefs, my name and my nickname all in one.</t>
  </si>
  <si>
    <t>When I write the password and I stop on a word, it helps me to recollect what the next word is. Also the full stop makes the password stronger and harder to crack and be hacked into.</t>
  </si>
  <si>
    <t>I tried to ensured the 5 words could be used in a meaningful sentence altogether.</t>
  </si>
  <si>
    <t>169</t>
  </si>
  <si>
    <t>I just do trial and error for the six passwords that I usually use.</t>
  </si>
  <si>
    <t>I would probably add use two words that I always use in passwords and the number that follows would be like a hiring day or an ID number.</t>
  </si>
  <si>
    <t>It was after a favorite band member of a group with a two digit number after it.</t>
  </si>
  <si>
    <t>Sometimes I forget to drink water, so it was just a little reminder.</t>
  </si>
  <si>
    <t>I kept on repeating it in my mind after a read a couple of the questions.</t>
  </si>
  <si>
    <t>170</t>
  </si>
  <si>
    <t>i use a particular password for academics-related accounts. While for social media, I use another different account for it.</t>
  </si>
  <si>
    <t>I will create the password by using my exciting password for work-related accounts. I won't stress myself much so that I can remember the password.</t>
  </si>
  <si>
    <t>The greatest password I ever created is a combination of my nickname, date of birth, and some asterisks and underscore signs.</t>
  </si>
  <si>
    <t>if your relationship is going very well,i.e. sweet, then you will enjoy every moment of your life.</t>
  </si>
  <si>
    <t>By memorizing an acronym for it, it is easier to remember.</t>
  </si>
  <si>
    <t>171</t>
  </si>
  <si>
    <t>words with symbol with it to memorize easily.</t>
  </si>
  <si>
    <t>Try to use the password I can easily remember.</t>
  </si>
  <si>
    <t>With the combination of letters and symbols.</t>
  </si>
  <si>
    <t>It was easy to remember and looked strong enough for a password.</t>
  </si>
  <si>
    <t>Tried my best to remember.</t>
  </si>
  <si>
    <t>172</t>
  </si>
  <si>
    <t>I use last pass to manage my passwords</t>
  </si>
  <si>
    <t>I would use an existing password I already know</t>
  </si>
  <si>
    <t>I tried to make the password longer and using digits to make it harder to guess</t>
  </si>
  <si>
    <t>It kept telling me the words I wanted to use weren't valid, which was frustrating. I tried to use the example password, but it said "bee" and "password" werent allowed. I eventually figured out a variation of that example password by subbing out those two words it wouldn't accept</t>
  </si>
  <si>
    <t>I made sure the password sentence made sense to me and had a sort of meaning</t>
  </si>
  <si>
    <t>173</t>
  </si>
  <si>
    <t>My passwords are stored in my phone so that I don't have to remember them. When logging in to other accounts, I save the passwords on the browser so that I don't have to remember them there either.</t>
  </si>
  <si>
    <t>I would most likely use a previous password. Something easy to remember and also something that I've used on a variety of accounts.</t>
  </si>
  <si>
    <t>During the time of the password creation, I was watching a very popular anime. I decided to use one of the titles of my favorite character from the show and input numbers instead o letters to make it stronger.</t>
  </si>
  <si>
    <t>As soon as I saw the string of 5 words, my brain immediately process the words and made them into a sentence that I would be able to remember.</t>
  </si>
  <si>
    <t>Made the words into a sentence.</t>
  </si>
  <si>
    <t>174</t>
  </si>
  <si>
    <t>I change my password every 30 days. I always do long passwords with both caps, numbers and symbols. I use the same password for a few accounts but have other passwords where I will add a symbol at the end</t>
  </si>
  <si>
    <t>I would use it somewhere in the password.</t>
  </si>
  <si>
    <t>jcitwork796# I created it using my initials mentioning it is for it work and using random numbers and symbols at the end that are my favorite numbers</t>
  </si>
  <si>
    <t>one of my favorite sayings</t>
  </si>
  <si>
    <t>I wrote it down and it is memorized for it is one of my fav sayings</t>
  </si>
  <si>
    <t>175</t>
  </si>
  <si>
    <t>it's good</t>
  </si>
  <si>
    <t>A strong password</t>
  </si>
  <si>
    <t>#Rahul@750</t>
  </si>
  <si>
    <t>when i enter the forget password option then i well make an new password and disable the older password</t>
  </si>
  <si>
    <t>note the password</t>
  </si>
  <si>
    <t>176</t>
  </si>
  <si>
    <t>I would make up a random word</t>
  </si>
  <si>
    <t>Because you kept saying my chosen words were "INVALID". That's why I included the word "stupid". Becuz you're stupid.</t>
  </si>
  <si>
    <t>I typed it in Notepad so I could see it.</t>
  </si>
  <si>
    <t>177</t>
  </si>
  <si>
    <t>to buy clothes and pay pills and work</t>
  </si>
  <si>
    <t>I would use a capital letter and a symbol</t>
  </si>
  <si>
    <t>I used a lot of symbols and made it really long</t>
  </si>
  <si>
    <t>to memorize and make sure i was typing them in correctly</t>
  </si>
  <si>
    <t>took a photo of it</t>
  </si>
  <si>
    <t>179</t>
  </si>
  <si>
    <t>When i input any online password I try to my favorite thing name and some unique number combination. Number would be my phone number or user I'd or any special year to me. and just try to remember this password.</t>
  </si>
  <si>
    <t>I input my favorite name word and special number combination.</t>
  </si>
  <si>
    <t>I input favorite name word and some number. Word letter could combination of lowercase and uppercase.</t>
  </si>
  <si>
    <t>Winter is coming, And I think I will be remember this type password . I also try to unique word. That I remember.</t>
  </si>
  <si>
    <t>No I don't use specific any method to memorize.</t>
  </si>
  <si>
    <t>180</t>
  </si>
  <si>
    <t>Different word making this password uniqe and i am memoriging.</t>
  </si>
  <si>
    <t>I will make strong password using IT divison name,id,birthdate .I will arrange a unique password.</t>
  </si>
  <si>
    <t>I am logicallay arrange that password.I will make it unique.</t>
  </si>
  <si>
    <t>I will make unique and different password that's why i am using that.Other person cannot be easily getting any idea of this logic.It can be make my password strong.</t>
  </si>
  <si>
    <t>I am memorize the different word.</t>
  </si>
  <si>
    <t>181</t>
  </si>
  <si>
    <t>They're similar but have minor changes to them</t>
  </si>
  <si>
    <t>Using a password I use for other things</t>
  </si>
  <si>
    <t>based on a code I used for school</t>
  </si>
  <si>
    <t>It was a phrase I could easily remember.</t>
  </si>
  <si>
    <t>Just rereading it until it stuck</t>
  </si>
  <si>
    <t>182</t>
  </si>
  <si>
    <t>i use the same password across all accounts so i will not forget</t>
  </si>
  <si>
    <t>i will just use a password i can remember easily</t>
  </si>
  <si>
    <t>i added numbers and letters plus a special sign</t>
  </si>
  <si>
    <t>the dot sign is to make the password stronger</t>
  </si>
  <si>
    <t>i did not use any method</t>
  </si>
  <si>
    <t>183</t>
  </si>
  <si>
    <t>i have some of them stored on the device and other stored both on my cloud and email</t>
  </si>
  <si>
    <t>i would think of a very non common word combination and protect it.</t>
  </si>
  <si>
    <t>i thought of words that are very uncommon and also probably add my family's name or something</t>
  </si>
  <si>
    <t>i just thought of a unique combination of words thats all</t>
  </si>
  <si>
    <t>i don't necessarily have to memorize it, i just store it somewhere</t>
  </si>
  <si>
    <t>184</t>
  </si>
  <si>
    <t>passwords are familiar and i never forget them</t>
  </si>
  <si>
    <t>i would use one of my frequent passwords</t>
  </si>
  <si>
    <t>it only ocurred to me at the moment</t>
  </si>
  <si>
    <t>are easy words to remember</t>
  </si>
  <si>
    <t>use my good memory</t>
  </si>
  <si>
    <t>188</t>
  </si>
  <si>
    <t>I have a secret file with my passwords stashed away.</t>
  </si>
  <si>
    <t>use the same one I use to login for my banking which is unique one</t>
  </si>
  <si>
    <t>took an old animal I had twenty years, combined a date and symbol I know</t>
  </si>
  <si>
    <t>I could say this phrase over and over again in my head with it sticking.</t>
  </si>
  <si>
    <t>Nope, I just keep repeating it in my head over and over</t>
  </si>
  <si>
    <t>189</t>
  </si>
  <si>
    <t>i use a pass manager to do it</t>
  </si>
  <si>
    <t>using an encrypted generator</t>
  </si>
  <si>
    <t>encryption generator</t>
  </si>
  <si>
    <t>trying to remember what it was</t>
  </si>
  <si>
    <t>just tried to remember, no special technique</t>
  </si>
  <si>
    <t>190</t>
  </si>
  <si>
    <t>I use a password management app</t>
  </si>
  <si>
    <t>I would make a memorable one that i could alter numbers on the back end of when it needs updating</t>
  </si>
  <si>
    <t>I had it autogenerated from my password manager</t>
  </si>
  <si>
    <t>they were short and memorable.</t>
  </si>
  <si>
    <t>i made a little song for the words</t>
  </si>
  <si>
    <t>191</t>
  </si>
  <si>
    <t>Combination of password manager and writing down on paper</t>
  </si>
  <si>
    <t>For a work account like login on a computer I would use some specific dumb thing. I would also get a reminder token. An item to jog my memory. Something I keep around work.</t>
  </si>
  <si>
    <t>I use a lot of random generated passwords for non essential accounts. I think they are probably more secure than my "memory" passwords.</t>
  </si>
  <si>
    <t>I liked the 2 f's right next to each other. I also like the enter at the end to tell me to "enter" the password. The other two I just remember as random. Thinking of them as random together as a pair helps.</t>
  </si>
  <si>
    <t>Same as choosing them. I like the 2 f's as a menomic device the enter as "enter" the password and the other two as a random pair.</t>
  </si>
  <si>
    <t>192</t>
  </si>
  <si>
    <t>I keep a listing in a secure location. I update the list as I need to make changes.</t>
  </si>
  <si>
    <t>I would combine my favorite color with the name of my birthday month.</t>
  </si>
  <si>
    <t>I was forced to incorporate uppercase letters, lower case letters, numbers and symbols.</t>
  </si>
  <si>
    <t>I spontaneously decided to have all of the words start with the same letter, so I clicked through until the appropriate word popped up.</t>
  </si>
  <si>
    <t>I repeated it over and over in my head while envisioning each object that was referenced and knowing that each word started with the same letter.</t>
  </si>
  <si>
    <t>193</t>
  </si>
  <si>
    <t>There are a number of different criteria that I use based on my online account, each criteria is specific to me</t>
  </si>
  <si>
    <t>I would use a password that I'm already familiar with and adopt it to my company</t>
  </si>
  <si>
    <t>I have a series of numbers and symbols that have specific meaning in my life</t>
  </si>
  <si>
    <t>That is how I memorized the password</t>
  </si>
  <si>
    <t>I use mnemonic mental tools</t>
  </si>
  <si>
    <t>194</t>
  </si>
  <si>
    <t>I rotate through a password system, combining several attributes to have a random password for each account</t>
  </si>
  <si>
    <t>I would try to use a password that corresponded to the password requirements, while still being memorable and secure.</t>
  </si>
  <si>
    <t>I followed the requirements for my IT department. They wanted a 16 character password with all the different character types (upper, lower, special, number)</t>
  </si>
  <si>
    <t>I just chose the first password that was shown to me.</t>
  </si>
  <si>
    <t>I tried to make a little story for how the words fit together</t>
  </si>
  <si>
    <t>195</t>
  </si>
  <si>
    <t>I use last pass for my password management.</t>
  </si>
  <si>
    <t>I would use a previous password</t>
  </si>
  <si>
    <t>I did an auto generate through last pass to generate the password.</t>
  </si>
  <si>
    <t>I had to think about the story I have in my head for the password that was generated for me.</t>
  </si>
  <si>
    <t>I created a story using those words.</t>
  </si>
  <si>
    <t>196</t>
  </si>
  <si>
    <t>I have a system in which the password is somewhat related to the account so I can easily remember it. I digitally store my passwords in a secret location away from my computer.</t>
  </si>
  <si>
    <t>I would come up with something that I am reminded by of the account that it is unlikely other people would be reminded of.</t>
  </si>
  <si>
    <t>By associating the account with something unrelated that the account reminded me of.</t>
  </si>
  <si>
    <t>They formed a somewhat coherent phrase thats easy for me to remember</t>
  </si>
  <si>
    <t>It is a somewhat coherent non-sensical phrase that is easy to remember</t>
  </si>
  <si>
    <t>197</t>
  </si>
  <si>
    <t>I usually use the same password or a variation of that password for all of my accounts.</t>
  </si>
  <si>
    <t>I would use one of my current passwords.</t>
  </si>
  <si>
    <t>I used my children's names and birthdates.</t>
  </si>
  <si>
    <t>I just stopped at random words.</t>
  </si>
  <si>
    <t>I wrote it down.</t>
  </si>
  <si>
    <t>198</t>
  </si>
  <si>
    <t>I use a lot of the same passwords but usually have some variations like ! @ * at the end. I have notebooks where I keep track of different passwords.</t>
  </si>
  <si>
    <t>I would use a similar one that is easy for me to remember and add a new symbol to change it up.</t>
  </si>
  <si>
    <t>A word that is special to me, with an important date in the middle, and a symbol at the end. I feel like it would be almost impossible for someone else to guess.</t>
  </si>
  <si>
    <t>I felt like summer.rush.react.play.shout would be easy to remember because each word sort of goes together in a way that I can remember. It's a good sequence that almost makes sense.</t>
  </si>
  <si>
    <t>I just repeated until I felt confident I would remember. It felt like a natural sequence.</t>
  </si>
  <si>
    <t>199</t>
  </si>
  <si>
    <t>I use about five different passwords for my accounts, some simple and some more complex. The complex passwords are used in websites where I store sensitive information.</t>
  </si>
  <si>
    <t>I would come up with a password that is hard to guess and is somewhat connected to my job or company.</t>
  </si>
  <si>
    <t>A combination of a nickname with numbers and special characters added to it.</t>
  </si>
  <si>
    <t>There was no specific reason involved.</t>
  </si>
  <si>
    <t>I relied on my memory.</t>
  </si>
  <si>
    <t>201</t>
  </si>
  <si>
    <t>in my head</t>
  </si>
  <si>
    <t>from my imagination</t>
  </si>
  <si>
    <t>randomly</t>
  </si>
  <si>
    <t>it just felt natural.</t>
  </si>
  <si>
    <t>mnemonics</t>
  </si>
  <si>
    <t>202</t>
  </si>
  <si>
    <t>I try to utilize different passwords for financial accounts, so one hack could not impact multiple financial accounts. For other accounts, such as Facebook, Twitter, etc, I keep those simple and will repeat them quite frequently.</t>
  </si>
  <si>
    <t>I would select one that I have used more recently, but change the final two digits to something else</t>
  </si>
  <si>
    <t>It was randomly assigned by the password management function at the company.</t>
  </si>
  <si>
    <t>I was following the directions from your generated suggestion</t>
  </si>
  <si>
    <t>I would use the acronym, which would be sefto</t>
  </si>
  <si>
    <t>203</t>
  </si>
  <si>
    <t>I keep the passwords stored in a safe bank.</t>
  </si>
  <si>
    <t>I would use pet names with capital and lower letters as well as numbers and special symbols which are ones I enjoy the most.</t>
  </si>
  <si>
    <t>I used my pet's name with capital and lower case letters as well as a couple of different special characters along with a very old address that no longer exists and pop in a distant cousin's name with my child's year of birth plus my favorite lucky two double-digit numbers.</t>
  </si>
  <si>
    <t>I needed to use words that somewhat made sense in a sentence even though it didn't totally make sense.</t>
  </si>
  <si>
    <t>I memorized it in my head.</t>
  </si>
  <si>
    <t>204</t>
  </si>
  <si>
    <t>I use MacOS keychain to manage my random generated passwords</t>
  </si>
  <si>
    <t>will use a script to generate a random string with special characters</t>
  </si>
  <si>
    <t>I used a script to generate a long random string</t>
  </si>
  <si>
    <t>i wanted each word to be at least 5 characters long</t>
  </si>
  <si>
    <t>i wrote it down</t>
  </si>
  <si>
    <t>205</t>
  </si>
  <si>
    <t>saved on my iphone and icloud account</t>
  </si>
  <si>
    <t>I would auto generate the password with Mac OS</t>
  </si>
  <si>
    <t>using places and people from my past, sometimes animals too.</t>
  </si>
  <si>
    <t>I think I will remember these words easier</t>
  </si>
  <si>
    <t>I said them over and over in my head</t>
  </si>
  <si>
    <t>206</t>
  </si>
  <si>
    <t>bitwarden generates passwords and stores them</t>
  </si>
  <si>
    <t>it depends on the situatoin and their processes</t>
  </si>
  <si>
    <t>bit warden generated it</t>
  </si>
  <si>
    <t>what do you mean by this questoin not clear</t>
  </si>
  <si>
    <t>camera pen and paper</t>
  </si>
  <si>
    <t>207</t>
  </si>
  <si>
    <t>It started with a copy of a password with added symbols and numbers. Then moved to a work required password that has also been tweaked.</t>
  </si>
  <si>
    <t>Use one of my other passwords.</t>
  </si>
  <si>
    <t>Work requirements for the password also suggestions from a manager.</t>
  </si>
  <si>
    <t>Something easy I could remember with a possible sentence competence.</t>
  </si>
  <si>
    <t>Words that seem close to a sentence.</t>
  </si>
  <si>
    <t>208</t>
  </si>
  <si>
    <t>I use LastPass.</t>
  </si>
  <si>
    <t>I would use the LastPass password generator.</t>
  </si>
  <si>
    <t>LastPass again!</t>
  </si>
  <si>
    <t>I used the first one I was provided.</t>
  </si>
  <si>
    <t>I repeated it out loud to myself and tried to come up with a sentence containing the words.</t>
  </si>
  <si>
    <t>209</t>
  </si>
  <si>
    <t>I write them down in a notebook.</t>
  </si>
  <si>
    <t>I would make something related to the organization.</t>
  </si>
  <si>
    <t>I just made it up on the spot.</t>
  </si>
  <si>
    <t>So I can remember it.</t>
  </si>
  <si>
    <t>I wrote it down on paper.</t>
  </si>
  <si>
    <t>210</t>
  </si>
  <si>
    <t>I try to have one password for each account. I write all of my passwords down on a piece of paper.</t>
  </si>
  <si>
    <t>I would use a suggested password from Google Chrome.</t>
  </si>
  <si>
    <t>It was a suggested password from Google Chrome, that is just a random string of things.</t>
  </si>
  <si>
    <t>I stopped on words that I though would flow well with the rest of the other words. I thought this would be easier for me to remember.</t>
  </si>
  <si>
    <t>I memorized the first letter of each word, which ends up being "FEMLL".</t>
  </si>
  <si>
    <t>211</t>
  </si>
  <si>
    <t>I just memorize them, although I do use autofill for a lot of them on my computer.</t>
  </si>
  <si>
    <t>I would use the technique I use right now. I would base it on the latest movie I really enjoyed, followed by my current age and then the pound sign.</t>
  </si>
  <si>
    <t>I made it using the process I said above. A recent movie I enjoyed, my current age and the pound sign.</t>
  </si>
  <si>
    <t>They're all words I have a mental image of, that I could see combined together.</t>
  </si>
  <si>
    <t>I thought of a mental image involving all the words.</t>
  </si>
  <si>
    <t>212</t>
  </si>
  <si>
    <t>I prefer to use most common numbers as my passwords. I make a pattern out of most important numbers and add symbols to it. I keep the file of my most important passwords.</t>
  </si>
  <si>
    <t>company name and my wife's Date of birth and special character "!".</t>
  </si>
  <si>
    <t>My strongest password was full name of my grandmother accompanied with my father's date of birth. People can guess my number but no about my family members.</t>
  </si>
  <si>
    <t>It was easy to remember. I could relate with it. My mind understood and remembered it as a saying.</t>
  </si>
  <si>
    <t>My mind related it with a real life situation and I managed to remember it. But I cant say if I start using it as my password if I could really memorize it or not. Because if I don't use particular account much there is a probability I might not remember.</t>
  </si>
  <si>
    <t>214</t>
  </si>
  <si>
    <t>So basically I have 2 primary passwords. I have modifications I make to these passwords (usually extra letters/punctuation at the end) to satisfy any password requirements. I then have a word document with these passwords saved, except all but first and final letters are asterisks instead of the actual characters. I probably have 50+ places where passwords are required and to remember so many passwords for so many different locations would be impossible for me.</t>
  </si>
  <si>
    <t>I would use make an extremely complicated password and save it digitally in a place that is not connected to any networks (like 10 USB sticks) and store the sticks in a safe manner.</t>
  </si>
  <si>
    <t>Lately I have been using recommended passwords for sites of which I don't care to much about security. These passwords are generally very complex. My go to password is a spin of my university account password, which is in itself fairly complex (no words, letters and numbers)</t>
  </si>
  <si>
    <t>Seemed easy to memorize</t>
  </si>
  <si>
    <t>Just word flow</t>
  </si>
  <si>
    <t>215</t>
  </si>
  <si>
    <t>The same password is used unless different requirements are necessary. For example some sites require a special character while others don't.</t>
  </si>
  <si>
    <t>I would use the same password I normally use and modify it as needed to fit the password requirements.</t>
  </si>
  <si>
    <t>It is a combination of things I like and I have been using it since childhood.</t>
  </si>
  <si>
    <t>It had the shortest words compared to the other generated passwords.</t>
  </si>
  <si>
    <t>I just kept repeating it to myself over and over again.</t>
  </si>
  <si>
    <t>216</t>
  </si>
  <si>
    <t>I have a set of passwords I've memorized, of varying length and complexity, that I use for different accounts depending on what the account is.</t>
  </si>
  <si>
    <t>I would use one of the passwords I have memorized, probably one of the stronger ones.</t>
  </si>
  <si>
    <t>I used the long form of a name of my original character for a story I'm writing, so it's not a real word. I used both capital and lowercase letters, and added numbers in a pattern that's easy for me to remember, and symbols to create an emoticon I associate with the character's name.</t>
  </si>
  <si>
    <t>I liked the alliteration of the words, because it would help me memorize it</t>
  </si>
  <si>
    <t>I thought of imagery to relate the words to each other</t>
  </si>
  <si>
    <t>217</t>
  </si>
  <si>
    <t>I have a PC password manager that autofills and remembers it for me. I use the same password on a few accounts. And two other passwords and use them on a few accounts each. Be it youtube, yahoo mail, etc.</t>
  </si>
  <si>
    <t>I would create what they require. Is in letters, numbers, symbols. I need more details of what they want.</t>
  </si>
  <si>
    <t>I used 10 letters and numbers, at least one capital letter, at least one number and one special symbol. I made it because those are the requirements.</t>
  </si>
  <si>
    <t>It's a lot to remember and enter each time. This is good enough and don't need to do more I feel.</t>
  </si>
  <si>
    <t>218</t>
  </si>
  <si>
    <t>I use a password manager to keep my passwords unique</t>
  </si>
  <si>
    <t>I used Lastpass</t>
  </si>
  <si>
    <t>They were words that lined up in a way I could memorize them</t>
  </si>
  <si>
    <t>219</t>
  </si>
  <si>
    <t>I memorize the passwords of some of my most important online accounts, such as bank account, main email account, and etc. For less important online accounts, I use Firefox's built-in password manager instead of trying to memorize them, as I use unique and difficult to memorize passwords that are auto-generated.</t>
  </si>
  <si>
    <t>I would create a unique and strong password that I can memorize.</t>
  </si>
  <si>
    <t>It was randomly generated using a password generator.</t>
  </si>
  <si>
    <t>Because this was very easy to memorize.</t>
  </si>
  <si>
    <t>Didn't use any special methods.</t>
  </si>
  <si>
    <t>220</t>
  </si>
  <si>
    <t>I keep track of them in my notes on my phone</t>
  </si>
  <si>
    <t>I would use part of my social so it is easy to remember</t>
  </si>
  <si>
    <t>it is the name of a childhood pet</t>
  </si>
  <si>
    <t>It seemed easy to remember and ".corn" makes me laugh</t>
  </si>
  <si>
    <t>It was easy to remember</t>
  </si>
  <si>
    <t>221</t>
  </si>
  <si>
    <t>I use an offline password manager to manage my accounts and the database is updated regularly across all devices.</t>
  </si>
  <si>
    <t>I would try to think of a phrase at least 12 characters long that included uppercase, lowercase, numbers and special symbols.</t>
  </si>
  <si>
    <t>I created my strongest password using a password generation app.</t>
  </si>
  <si>
    <t>It seemed easy to remember and had a nice ring to it.</t>
  </si>
  <si>
    <t>I used repetition and visualization.</t>
  </si>
  <si>
    <t>222</t>
  </si>
  <si>
    <t>I stay logged into to several accounts like google and twitter. I use two factor authentication on my more important accounts like banking and credit cards. No one else has access to my accounts. I use the same password for a couple accounts depending on their password requirements. I rarely change my passwords unless requested or if I forgot it.</t>
  </si>
  <si>
    <t>I would use a combination of numbers and some letters that are nicknames of people or things that I can remember easily. I'd probably also add a symbol to it and capitalize some of the letters randomly as well and replace some letters with numbers.</t>
  </si>
  <si>
    <t>I used a couple numbers, the word for a color I like but with some of the letters capitalized and one replaced with a number, a childhood pet's nickname with some of its letters capitalized and a symbol at the end</t>
  </si>
  <si>
    <t>I like the sport of tennis so that would be easy to remember and I found tennis uncle to be a funny phrase so that'd be memorable. I also liked the alliteration of dish date waste. I thought it went together well and that "ddw" was a good acronym to help remember it.</t>
  </si>
  <si>
    <t>I broke it into two parts: tennis uncle and dish date waste. I like the sport of tennis so that's easy to remember. I also used the DDW to help remember the last part.</t>
  </si>
  <si>
    <t>223</t>
  </si>
  <si>
    <t>I have them all saved in a private folder and like to differentiate my passwords according to what they are for; so my school passwords are all the same.</t>
  </si>
  <si>
    <t>I could create a general password that reflects something about the company and is kept somewhere confidential but accessible to employees.</t>
  </si>
  <si>
    <t>I would create this password by using something unique to the company or an employee.</t>
  </si>
  <si>
    <t>They are easy to remember for me because I used those words in emails throughout the day.</t>
  </si>
  <si>
    <t>I would remember the first letter of each word.</t>
  </si>
  <si>
    <t>225</t>
  </si>
  <si>
    <t>remember</t>
  </si>
  <si>
    <t>company name</t>
  </si>
  <si>
    <t>my love</t>
  </si>
  <si>
    <t>like word</t>
  </si>
  <si>
    <t>write in the book</t>
  </si>
  <si>
    <t>226</t>
  </si>
  <si>
    <t>I always generate a unique and new password for each website/service I sign up for. I keep track of all my passwords by simply using a text document on my computer.</t>
  </si>
  <si>
    <t>I would type in a word or two such as "water bottle" but add things such as: random letters/numbers, capitalize certain letters, add a ? or ! randomly. In the end it might look like this: "w4T3r!b0tT1e?"</t>
  </si>
  <si>
    <t>My strongest password that I have was created in the same way that I mentioned in the previous question. Essentially, by adding a bunch of random characters within a word or two.</t>
  </si>
  <si>
    <t>I chose these words as I am currently stressed out due to finals week at my university.</t>
  </si>
  <si>
    <t>I simply just said the 5 words out load repeatedly until I felt confident enough that I would remember it.</t>
  </si>
  <si>
    <t>227</t>
  </si>
  <si>
    <t>I use my first name and some random symbols</t>
  </si>
  <si>
    <t>I would probably create a password like the one i used in this study</t>
  </si>
  <si>
    <t>I created the password by adding a mix of symbols to my first name</t>
  </si>
  <si>
    <t>I chose the password based on some words my kid used to say</t>
  </si>
  <si>
    <t>I simply remembered how my kid used to say it</t>
  </si>
  <si>
    <t>228</t>
  </si>
  <si>
    <t>I try to use passwords with words i would remember with a mix of symbols</t>
  </si>
  <si>
    <t>I would use words numbers and symbols</t>
  </si>
  <si>
    <t>used my mothers last name and numbers and symbols</t>
  </si>
  <si>
    <t>It was something easy to remember</t>
  </si>
  <si>
    <t>it is a phrase easy to remember</t>
  </si>
  <si>
    <t>Response ID</t>
  </si>
  <si>
    <t>Treatment_ver</t>
  </si>
  <si>
    <t>Code 1</t>
  </si>
  <si>
    <t>Code 2</t>
  </si>
  <si>
    <t>Code 3</t>
  </si>
  <si>
    <t>Code 4</t>
  </si>
  <si>
    <t>Code 5</t>
  </si>
  <si>
    <t>Code 6</t>
  </si>
  <si>
    <t>Code 7</t>
  </si>
  <si>
    <t>Code 8</t>
  </si>
  <si>
    <t>same</t>
  </si>
  <si>
    <t>same-&gt;change_monthly</t>
  </si>
  <si>
    <t>browser_storage</t>
  </si>
  <si>
    <t>password_manager</t>
  </si>
  <si>
    <t>same-&gt;change_regularly</t>
  </si>
  <si>
    <t>file_storage</t>
  </si>
  <si>
    <t>physical_storage</t>
  </si>
  <si>
    <t>same-&gt;variation</t>
  </si>
  <si>
    <t>passwordbank_3</t>
  </si>
  <si>
    <t>passwordbank</t>
  </si>
  <si>
    <t>passwordbank_2</t>
  </si>
  <si>
    <t>n/a</t>
  </si>
  <si>
    <t>unique</t>
  </si>
  <si>
    <t>passwordbank_2-&gt;categorized</t>
  </si>
  <si>
    <t>passwordbank_5</t>
  </si>
  <si>
    <t>variation</t>
  </si>
  <si>
    <t>passwordbank_4</t>
  </si>
  <si>
    <t>passwordbank_4-&gt;categorized</t>
  </si>
  <si>
    <t>passwordbank-&gt;variation</t>
  </si>
  <si>
    <t>variation-&gt;change_quarterly</t>
  </si>
  <si>
    <t>passwordbank_6</t>
  </si>
  <si>
    <t>variation-&gt;change_monthly</t>
  </si>
  <si>
    <t>All Codes</t>
  </si>
  <si>
    <t>Primary Codes</t>
  </si>
  <si>
    <t>combination</t>
  </si>
  <si>
    <t>combination-&gt;nums_letters_symbols</t>
  </si>
  <si>
    <t>object_inspiration</t>
  </si>
  <si>
    <t>object_inspiration-&gt;favorite</t>
  </si>
  <si>
    <t>combination-&gt;nums_words_symbols</t>
  </si>
  <si>
    <t>usual_pass</t>
  </si>
  <si>
    <t>combination-&gt;nums_symbols</t>
  </si>
  <si>
    <t>nums-&gt;work</t>
  </si>
  <si>
    <t>nums</t>
  </si>
  <si>
    <t>combination-&gt;nums_words</t>
  </si>
  <si>
    <t>combination-&gt;object_inspiration</t>
  </si>
  <si>
    <t>object_inspiration-&gt;work</t>
  </si>
  <si>
    <t>combination-&gt;nums_letters</t>
  </si>
  <si>
    <t>words-&gt;favorite_words</t>
  </si>
  <si>
    <t>nums-&gt;personal</t>
  </si>
  <si>
    <t>words</t>
  </si>
  <si>
    <t>variation-&gt;usual_pass</t>
  </si>
  <si>
    <t>combination-&gt;words</t>
  </si>
  <si>
    <t>words-&gt;work</t>
  </si>
  <si>
    <t>combination-&gt;personal</t>
  </si>
  <si>
    <t>combination-&gt;words_symbols</t>
  </si>
  <si>
    <t>words-&gt;company_name</t>
  </si>
  <si>
    <t>combination-&gt;letters_symbols</t>
  </si>
  <si>
    <t>nums-&gt;personal_+_work</t>
  </si>
  <si>
    <t>words-&gt;personal</t>
  </si>
  <si>
    <t>words-&gt;company_name_+_CEO_name</t>
  </si>
  <si>
    <t>combination-&gt;letters</t>
  </si>
  <si>
    <t>variation-&gt;object_inspiration</t>
  </si>
  <si>
    <t>object_inspiration-&gt;personal</t>
  </si>
  <si>
    <t>words-&gt;usual_pass</t>
  </si>
  <si>
    <t>combinations-&gt;words_nums_symbols</t>
  </si>
  <si>
    <t>combination-&gt;words_nums_symbols</t>
  </si>
  <si>
    <t>words_and_chars</t>
  </si>
  <si>
    <t>words_and_chars-&gt;personal</t>
  </si>
  <si>
    <t>numbers</t>
  </si>
  <si>
    <t>words_and_chars-&gt;random</t>
  </si>
  <si>
    <t>personal</t>
  </si>
  <si>
    <t>imagination</t>
  </si>
  <si>
    <t>formula</t>
  </si>
  <si>
    <t>words_and_chars-&gt;easy_to_remember</t>
  </si>
  <si>
    <t>numbers-&gt;personal</t>
  </si>
  <si>
    <t>words_and_chars-&gt;pet_name</t>
  </si>
  <si>
    <t>words_and_chars-&gt;anime</t>
  </si>
  <si>
    <t>words-&gt;random</t>
  </si>
  <si>
    <t>words_and_chars-&gt;movie</t>
  </si>
  <si>
    <t>words_and_chars-&gt;sentence</t>
  </si>
  <si>
    <t>words_and_chars-&gt;object</t>
  </si>
  <si>
    <t>words_and_chars-&gt;favorite</t>
  </si>
  <si>
    <t>random</t>
  </si>
  <si>
    <t>easy_to_remember</t>
  </si>
  <si>
    <t>easy_to_remember-&gt;first_letter</t>
  </si>
  <si>
    <t>forgot_last_word</t>
  </si>
  <si>
    <t>better_than_other</t>
  </si>
  <si>
    <t>easy_to_remember-&gt;short</t>
  </si>
  <si>
    <t>easy_to_remember-&gt;common_words</t>
  </si>
  <si>
    <t>like_the_combination</t>
  </si>
  <si>
    <t>secure</t>
  </si>
  <si>
    <t>easy_to_remember-&gt;one_syllable</t>
  </si>
  <si>
    <t>easy_to_remember-&gt;word_ordering</t>
  </si>
  <si>
    <t>easy_to_remember-&gt;relate_to_words</t>
  </si>
  <si>
    <t>easy_to_remember-&gt;story</t>
  </si>
  <si>
    <t>secure-&gt;unique</t>
  </si>
  <si>
    <t>like_the_flow</t>
  </si>
  <si>
    <t>easy_to_remember-&gt;rhythm</t>
  </si>
  <si>
    <t>easy_to_remember-&gt;words</t>
  </si>
  <si>
    <t>easy_to_remember-&gt;sentence</t>
  </si>
  <si>
    <t>starting_words</t>
  </si>
  <si>
    <t>easy_to_remember-&gt;strong</t>
  </si>
  <si>
    <t>better_than_other-&gt;short</t>
  </si>
  <si>
    <t>easy_to_remember-&gt;humor</t>
  </si>
  <si>
    <t>easy_to_remember-&gt;rythm</t>
  </si>
  <si>
    <t>easy_to_remember-&gt;rythmic</t>
  </si>
  <si>
    <t>next_word</t>
  </si>
  <si>
    <t>randomly-&gt;story</t>
  </si>
  <si>
    <t>accident</t>
  </si>
  <si>
    <t>easy_to_remember-&gt;typo</t>
  </si>
  <si>
    <t>easy_to_remember-&gt;first_combo</t>
  </si>
  <si>
    <t>first_combo</t>
  </si>
  <si>
    <t>reorder</t>
  </si>
  <si>
    <t>easy_to_remember-&gt;theme</t>
  </si>
  <si>
    <t>easy_to_remember-&gt;secure</t>
  </si>
  <si>
    <t>context</t>
  </si>
  <si>
    <t>context-&gt;meaningful</t>
  </si>
  <si>
    <t>easy_to_remember-&gt;spelling</t>
  </si>
  <si>
    <t>next_word-&gt;secure</t>
  </si>
  <si>
    <t>secure-&gt;special</t>
  </si>
  <si>
    <t>hard_to_remember</t>
  </si>
  <si>
    <t>easy_to_remember-&gt;shorter</t>
  </si>
  <si>
    <t>surroundings</t>
  </si>
  <si>
    <t>simple_words</t>
  </si>
  <si>
    <t>things_on_mind</t>
  </si>
  <si>
    <t>favorite</t>
  </si>
  <si>
    <t>within_dictionary</t>
  </si>
  <si>
    <t>feelings</t>
  </si>
  <si>
    <t>within_dictionary-&gt;short_words</t>
  </si>
  <si>
    <t>work_related</t>
  </si>
  <si>
    <t>important</t>
  </si>
  <si>
    <t>simple</t>
  </si>
  <si>
    <t>none</t>
  </si>
  <si>
    <t>unique_combo</t>
  </si>
  <si>
    <t>acronyms</t>
  </si>
  <si>
    <t>familiar</t>
  </si>
  <si>
    <t>repeat</t>
  </si>
  <si>
    <t>repeat-&gt;in_head</t>
  </si>
  <si>
    <t>repeat-&gt;visual</t>
  </si>
  <si>
    <t>write_down</t>
  </si>
  <si>
    <t>no_method</t>
  </si>
  <si>
    <t>repeat-&gt;oral</t>
  </si>
  <si>
    <t>device</t>
  </si>
  <si>
    <t>device-&gt;mnemonic</t>
  </si>
  <si>
    <t>group_pairs</t>
  </si>
  <si>
    <t>common</t>
  </si>
  <si>
    <t>story</t>
  </si>
  <si>
    <t>sentence</t>
  </si>
  <si>
    <t>phrase</t>
  </si>
  <si>
    <t>meanings</t>
  </si>
  <si>
    <t>theme</t>
  </si>
  <si>
    <t>write_down-&gt;photo</t>
  </si>
  <si>
    <t>easy_to_remember-&gt;coherent</t>
  </si>
  <si>
    <t>personal_connection</t>
  </si>
  <si>
    <t>write_down-&gt;store</t>
  </si>
  <si>
    <t>acronym</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</si>
</sst>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8.0"/>
      <color rgb="FF000000"/>
      <name val="&quot;Helvetica Neue&quot;"/>
    </font>
    <font>
      <color theme="1"/>
      <name val="Arial"/>
      <scheme val="minor"/>
    </font>
    <font>
      <sz val="11.0"/>
      <color rgb="FF000000"/>
      <name val="Calibri"/>
    </font>
    <font>
      <b/>
      <color theme="1"/>
      <name val="Arial"/>
    </font>
    <font>
      <color rgb="FF000000"/>
      <name val="Arial"/>
    </font>
    <font>
      <color theme="1"/>
      <name val="Arial"/>
    </font>
    <font>
      <b/>
      <sz val="8.0"/>
      <color theme="1"/>
      <name val="Helvetica Neue"/>
    </font>
    <font>
      <sz val="11.0"/>
      <color theme="1"/>
      <name val="Calibri"/>
    </font>
  </fonts>
  <fills count="14">
    <fill>
      <patternFill patternType="none"/>
    </fill>
    <fill>
      <patternFill patternType="lightGray"/>
    </fill>
    <fill>
      <patternFill patternType="solid">
        <fgColor rgb="FFB0B3B2"/>
        <bgColor rgb="FFB0B3B2"/>
      </patternFill>
    </fill>
    <fill>
      <patternFill patternType="solid">
        <fgColor theme="6"/>
        <bgColor theme="6"/>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E06666"/>
        <bgColor rgb="FFE06666"/>
      </patternFill>
    </fill>
    <fill>
      <patternFill patternType="solid">
        <fgColor rgb="FFFFE599"/>
        <bgColor rgb="FFFFE599"/>
      </patternFill>
    </fill>
    <fill>
      <patternFill patternType="solid">
        <fgColor rgb="FFD4D4D4"/>
        <bgColor rgb="FFD4D4D4"/>
      </patternFill>
    </fill>
    <fill>
      <patternFill patternType="solid">
        <fgColor rgb="FFF3F3F3"/>
        <bgColor rgb="FFF3F3F3"/>
      </patternFill>
    </fill>
    <fill>
      <patternFill patternType="solid">
        <fgColor theme="8"/>
        <bgColor theme="8"/>
      </patternFill>
    </fill>
    <fill>
      <patternFill patternType="solid">
        <fgColor rgb="FFF9CB9C"/>
        <bgColor rgb="FFF9CB9C"/>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1" numFmtId="49" xfId="0" applyAlignment="1" applyBorder="1" applyFill="1" applyFont="1" applyNumberFormat="1">
      <alignment readingOrder="0" shrinkToFit="0" vertical="top" wrapText="1"/>
    </xf>
    <xf borderId="1" fillId="0" fontId="2" numFmtId="49" xfId="0" applyAlignment="1" applyBorder="1" applyFont="1" applyNumberFormat="1">
      <alignment readingOrder="0" shrinkToFit="0" wrapText="1"/>
    </xf>
    <xf borderId="2" fillId="0" fontId="3" numFmtId="49" xfId="0" applyAlignment="1" applyBorder="1" applyFont="1" applyNumberFormat="1">
      <alignment readingOrder="0" shrinkToFit="0" vertical="bottom" wrapText="0"/>
    </xf>
    <xf borderId="1" fillId="0" fontId="2" numFmtId="0" xfId="0" applyBorder="1" applyFont="1"/>
    <xf borderId="0" fillId="2" fontId="3" numFmtId="49" xfId="0" applyAlignment="1" applyFont="1" applyNumberFormat="1">
      <alignment readingOrder="0" shrinkToFit="0" vertical="bottom" wrapText="0"/>
    </xf>
    <xf borderId="0" fillId="0" fontId="3" numFmtId="49" xfId="0" applyAlignment="1" applyFont="1" applyNumberFormat="1">
      <alignment readingOrder="0" shrinkToFit="0" vertical="bottom" wrapText="1"/>
    </xf>
    <xf borderId="0" fillId="0" fontId="3" numFmtId="49" xfId="0" applyAlignment="1" applyFont="1" applyNumberFormat="1">
      <alignment readingOrder="0" shrinkToFit="0" vertical="bottom" wrapText="0"/>
    </xf>
    <xf borderId="0" fillId="0" fontId="3" numFmtId="0" xfId="0" applyAlignment="1" applyFont="1">
      <alignment readingOrder="0" shrinkToFit="0" vertical="bottom" wrapText="1"/>
    </xf>
    <xf borderId="0" fillId="2" fontId="3" numFmtId="49" xfId="0" applyAlignment="1" applyFont="1" applyNumberFormat="1">
      <alignment horizontal="right" readingOrder="0" shrinkToFit="0" vertical="bottom" wrapText="0"/>
    </xf>
    <xf borderId="0" fillId="0" fontId="3" numFmtId="49" xfId="0" applyAlignment="1" applyFont="1" applyNumberFormat="1">
      <alignment shrinkToFit="0" vertical="bottom" wrapText="1"/>
    </xf>
    <xf borderId="0" fillId="2" fontId="2" numFmtId="49" xfId="0" applyFont="1" applyNumberFormat="1"/>
    <xf borderId="0" fillId="0" fontId="2" numFmtId="49" xfId="0" applyAlignment="1" applyFont="1" applyNumberFormat="1">
      <alignment shrinkToFit="0" wrapText="1"/>
    </xf>
    <xf borderId="0" fillId="0" fontId="2" numFmtId="49" xfId="0" applyFont="1" applyNumberFormat="1"/>
    <xf borderId="1" fillId="0" fontId="1" numFmtId="0" xfId="0" applyAlignment="1" applyBorder="1" applyFont="1">
      <alignment shrinkToFit="0" vertical="top" wrapText="1"/>
    </xf>
    <xf borderId="1" fillId="0" fontId="3" numFmtId="0" xfId="0" applyAlignment="1" applyBorder="1" applyFont="1">
      <alignment readingOrder="0" shrinkToFit="0" vertical="bottom" wrapText="1"/>
    </xf>
    <xf borderId="1" fillId="0" fontId="3" numFmtId="49" xfId="0" applyAlignment="1" applyBorder="1" applyFont="1" applyNumberFormat="1">
      <alignment readingOrder="0" shrinkToFit="0" vertical="bottom" wrapText="1"/>
    </xf>
    <xf borderId="0" fillId="0" fontId="4" numFmtId="0" xfId="0" applyAlignment="1" applyFont="1">
      <alignment shrinkToFit="0" vertical="bottom" wrapText="1"/>
    </xf>
    <xf borderId="0" fillId="0" fontId="2" numFmtId="0" xfId="0" applyAlignment="1" applyFont="1">
      <alignment readingOrder="0"/>
    </xf>
    <xf borderId="0" fillId="3" fontId="2" numFmtId="0" xfId="0" applyAlignment="1" applyFill="1" applyFont="1">
      <alignment readingOrder="0"/>
    </xf>
    <xf borderId="0" fillId="4" fontId="5" numFmtId="0" xfId="0" applyAlignment="1" applyFill="1" applyFont="1">
      <alignment horizontal="left" readingOrder="0"/>
    </xf>
    <xf borderId="0" fillId="5" fontId="2" numFmtId="0" xfId="0" applyAlignment="1" applyFill="1" applyFont="1">
      <alignment readingOrder="0"/>
    </xf>
    <xf borderId="0" fillId="5" fontId="2" numFmtId="0" xfId="0" applyFont="1"/>
    <xf borderId="0" fillId="6" fontId="3" numFmtId="49" xfId="0" applyAlignment="1" applyFill="1" applyFont="1" applyNumberFormat="1">
      <alignment horizontal="right" readingOrder="0" shrinkToFit="0" vertical="bottom" wrapText="0"/>
    </xf>
    <xf borderId="0" fillId="6" fontId="2" numFmtId="0" xfId="0" applyFont="1"/>
    <xf borderId="0" fillId="6" fontId="3" numFmtId="49" xfId="0" applyAlignment="1" applyFont="1" applyNumberFormat="1">
      <alignment readingOrder="0" shrinkToFit="0" vertical="bottom" wrapText="1"/>
    </xf>
    <xf borderId="0" fillId="6" fontId="2" numFmtId="0" xfId="0" applyAlignment="1" applyFont="1">
      <alignment readingOrder="0"/>
    </xf>
    <xf borderId="0" fillId="7" fontId="2" numFmtId="0" xfId="0" applyAlignment="1" applyFill="1" applyFont="1">
      <alignment readingOrder="0"/>
    </xf>
    <xf borderId="0" fillId="0" fontId="1" numFmtId="0" xfId="0" applyAlignment="1" applyFont="1">
      <alignment horizontal="right" shrinkToFit="0" vertical="top" wrapText="1"/>
    </xf>
    <xf borderId="0" fillId="0" fontId="2" numFmtId="0" xfId="0" applyAlignment="1" applyFont="1">
      <alignment shrinkToFit="0" wrapText="1"/>
    </xf>
    <xf borderId="0" fillId="0" fontId="6" numFmtId="0" xfId="0" applyAlignment="1" applyFont="1">
      <alignment vertical="bottom"/>
    </xf>
    <xf borderId="0" fillId="8" fontId="2" numFmtId="0" xfId="0" applyAlignment="1" applyFill="1" applyFont="1">
      <alignment readingOrder="0"/>
    </xf>
    <xf borderId="0" fillId="0" fontId="5" numFmtId="0" xfId="0" applyAlignment="1" applyFont="1">
      <alignment horizontal="left" readingOrder="0"/>
    </xf>
    <xf borderId="0" fillId="9" fontId="1" numFmtId="0" xfId="0" applyAlignment="1" applyFill="1" applyFont="1">
      <alignment horizontal="right" shrinkToFit="0" vertical="top" wrapText="1"/>
    </xf>
    <xf borderId="0" fillId="0" fontId="4" numFmtId="0" xfId="0" applyAlignment="1" applyFont="1">
      <alignment vertical="bottom"/>
    </xf>
    <xf borderId="0" fillId="0" fontId="2" numFmtId="0" xfId="0" applyFont="1"/>
    <xf borderId="3" fillId="0" fontId="7" numFmtId="0" xfId="0" applyAlignment="1" applyBorder="1" applyFont="1">
      <alignment shrinkToFit="0" vertical="top" wrapText="1"/>
    </xf>
    <xf borderId="4" fillId="0" fontId="8" numFmtId="0" xfId="0" applyAlignment="1" applyBorder="1" applyFont="1">
      <alignment readingOrder="0" shrinkToFit="0" vertical="bottom" wrapText="1"/>
    </xf>
    <xf borderId="4" fillId="0" fontId="8" numFmtId="0" xfId="0" applyAlignment="1" applyBorder="1" applyFont="1">
      <alignment shrinkToFit="0" vertical="bottom" wrapText="1"/>
    </xf>
    <xf borderId="0" fillId="2" fontId="8" numFmtId="49" xfId="0" applyAlignment="1" applyFont="1" applyNumberFormat="1">
      <alignment horizontal="right" vertical="bottom"/>
    </xf>
    <xf borderId="0" fillId="10" fontId="8" numFmtId="49" xfId="0" applyAlignment="1" applyFill="1" applyFont="1" applyNumberFormat="1">
      <alignment shrinkToFit="0" vertical="bottom" wrapText="1"/>
    </xf>
    <xf borderId="0" fillId="4" fontId="8" numFmtId="49" xfId="0" applyAlignment="1" applyFont="1" applyNumberFormat="1">
      <alignment shrinkToFit="0" vertical="bottom" wrapText="1"/>
    </xf>
    <xf borderId="0" fillId="11" fontId="2" numFmtId="0" xfId="0" applyAlignment="1" applyFill="1" applyFont="1">
      <alignment readingOrder="0"/>
    </xf>
    <xf borderId="0" fillId="6" fontId="8" numFmtId="49" xfId="0" applyAlignment="1" applyFont="1" applyNumberFormat="1">
      <alignment horizontal="right" vertical="bottom"/>
    </xf>
    <xf borderId="0" fillId="6" fontId="8" numFmtId="49" xfId="0" applyAlignment="1" applyFont="1" applyNumberFormat="1">
      <alignment shrinkToFit="0" vertical="bottom" wrapText="1"/>
    </xf>
    <xf borderId="0" fillId="2" fontId="6" numFmtId="49" xfId="0" applyAlignment="1" applyFont="1" applyNumberFormat="1">
      <alignment vertical="bottom"/>
    </xf>
    <xf borderId="0" fillId="0" fontId="6" numFmtId="49" xfId="0" applyAlignment="1" applyFont="1" applyNumberFormat="1">
      <alignment vertical="bottom"/>
    </xf>
    <xf borderId="0" fillId="0" fontId="2" numFmtId="0" xfId="0" applyFont="1"/>
    <xf borderId="0" fillId="8" fontId="6" numFmtId="0" xfId="0" applyAlignment="1" applyFont="1">
      <alignment vertical="bottom"/>
    </xf>
    <xf borderId="0" fillId="6" fontId="7" numFmtId="0" xfId="0" applyAlignment="1" applyFont="1">
      <alignment horizontal="right" shrinkToFit="0" vertical="top" wrapText="1"/>
    </xf>
    <xf borderId="0" fillId="6" fontId="8" numFmtId="0" xfId="0" applyAlignment="1" applyFont="1">
      <alignment shrinkToFit="0" vertical="bottom" wrapText="1"/>
    </xf>
    <xf borderId="0" fillId="8" fontId="6" numFmtId="0" xfId="0" applyAlignment="1" applyFont="1">
      <alignment vertical="bottom"/>
    </xf>
    <xf borderId="0" fillId="4" fontId="5" numFmtId="0" xfId="0" applyAlignment="1" applyFont="1">
      <alignment horizontal="left" readingOrder="0" shrinkToFit="0" vertical="bottom" wrapText="0"/>
    </xf>
    <xf borderId="3" fillId="9" fontId="7" numFmtId="0" xfId="0" applyAlignment="1" applyBorder="1" applyFont="1">
      <alignment horizontal="right" shrinkToFit="0" vertical="top" wrapText="1"/>
    </xf>
    <xf borderId="1" fillId="10" fontId="8" numFmtId="49" xfId="0" applyAlignment="1" applyBorder="1" applyFont="1" applyNumberFormat="1">
      <alignment shrinkToFit="0" vertical="bottom" wrapText="1"/>
    </xf>
    <xf borderId="4" fillId="0" fontId="6" numFmtId="0" xfId="0" applyAlignment="1" applyBorder="1" applyFont="1">
      <alignment vertical="bottom"/>
    </xf>
    <xf borderId="1" fillId="0" fontId="6" numFmtId="49" xfId="0" applyAlignment="1" applyBorder="1" applyFont="1" applyNumberFormat="1">
      <alignment vertical="bottom"/>
    </xf>
    <xf borderId="3" fillId="0" fontId="6" numFmtId="0" xfId="0" applyAlignment="1" applyBorder="1" applyFont="1">
      <alignment vertical="bottom"/>
    </xf>
    <xf borderId="0" fillId="0" fontId="6" numFmtId="0" xfId="0" applyAlignment="1" applyFont="1">
      <alignment vertical="bottom"/>
    </xf>
    <xf borderId="0" fillId="0" fontId="6" numFmtId="0" xfId="0" applyAlignment="1" applyFont="1">
      <alignment vertical="bottom"/>
    </xf>
    <xf borderId="0" fillId="12" fontId="8" numFmtId="49" xfId="0" applyAlignment="1" applyFill="1" applyFont="1" applyNumberFormat="1">
      <alignment shrinkToFit="0" vertical="bottom" wrapText="1"/>
    </xf>
    <xf borderId="0" fillId="0" fontId="8" numFmtId="49" xfId="0" applyAlignment="1" applyFont="1" applyNumberFormat="1">
      <alignment horizontal="right" vertical="bottom"/>
    </xf>
    <xf borderId="0" fillId="0" fontId="8" numFmtId="49" xfId="0" applyAlignment="1" applyFont="1" applyNumberFormat="1">
      <alignment shrinkToFit="0" vertical="bottom" wrapText="1"/>
    </xf>
    <xf borderId="0" fillId="10" fontId="6" numFmtId="49" xfId="0" applyAlignment="1" applyFont="1" applyNumberFormat="1">
      <alignment vertical="bottom"/>
    </xf>
    <xf borderId="0" fillId="4" fontId="6" numFmtId="49" xfId="0" applyAlignment="1" applyFont="1" applyNumberFormat="1">
      <alignment vertical="bottom"/>
    </xf>
    <xf borderId="1" fillId="0" fontId="8" numFmtId="0" xfId="0" applyAlignment="1" applyBorder="1" applyFont="1">
      <alignment readingOrder="0" shrinkToFit="0" vertical="bottom" wrapText="1"/>
    </xf>
    <xf borderId="1" fillId="0" fontId="8" numFmtId="0" xfId="0" applyAlignment="1" applyBorder="1" applyFont="1">
      <alignment shrinkToFit="0" vertical="bottom" wrapText="1"/>
    </xf>
    <xf borderId="1" fillId="4" fontId="8" numFmtId="49" xfId="0" applyAlignment="1" applyBorder="1" applyFont="1" applyNumberFormat="1">
      <alignment shrinkToFit="0" vertical="bottom" wrapText="1"/>
    </xf>
    <xf borderId="1" fillId="13" fontId="8" numFmtId="49" xfId="0" applyAlignment="1" applyBorder="1" applyFill="1" applyFont="1" applyNumberFormat="1">
      <alignment shrinkToFit="0" vertical="bottom" wrapText="1"/>
    </xf>
    <xf borderId="3" fillId="0" fontId="7" numFmtId="0" xfId="0" applyAlignment="1" applyBorder="1" applyFont="1">
      <alignment horizontal="right" shrinkToFit="0" vertical="top" wrapText="1"/>
    </xf>
    <xf borderId="1" fillId="0" fontId="8" numFmtId="49" xfId="0" applyAlignment="1" applyBorder="1" applyFont="1" applyNumberFormat="1">
      <alignment shrinkToFit="0" vertical="bottom" wrapText="1"/>
    </xf>
    <xf borderId="1" fillId="0" fontId="6" numFmtId="0" xfId="0" applyAlignment="1" applyBorder="1" applyFont="1">
      <alignment vertical="bottom"/>
    </xf>
    <xf borderId="1" fillId="6" fontId="8" numFmtId="49" xfId="0" applyAlignment="1" applyBorder="1" applyFont="1" applyNumberFormat="1">
      <alignment shrinkToFit="0" vertical="bottom" wrapText="1"/>
    </xf>
    <xf borderId="5" fillId="10" fontId="8" numFmtId="49" xfId="0" applyAlignment="1" applyBorder="1" applyFont="1" applyNumberFormat="1">
      <alignment shrinkToFit="0" vertical="bottom" wrapText="1"/>
    </xf>
    <xf borderId="0" fillId="0" fontId="7" numFmtId="0" xfId="0" applyAlignment="1" applyFont="1">
      <alignment horizontal="right" shrinkToFit="0" vertical="top"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3">
    <tableStyle count="3" pivot="0" name="All Responses(Final)-style">
      <tableStyleElement dxfId="1" type="headerRow"/>
      <tableStyleElement dxfId="2" type="firstRowStripe"/>
      <tableStyleElement dxfId="3" type="secondRowStripe"/>
    </tableStyle>
    <tableStyle count="2" pivot="0" name="S2 (primary)-style">
      <tableStyleElement dxfId="3" type="firstRowStripe"/>
      <tableStyleElement dxfId="2" type="secondRowStripe"/>
    </tableStyle>
    <tableStyle count="2" pivot="0" name="S2 (secondary)-style">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52"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All Responses(Final)-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C153" displayName="Table_2" id="2">
  <tableColumns count="3">
    <tableColumn name="Column1" id="1"/>
    <tableColumn name="Column2" id="2"/>
    <tableColumn name="Column3" id="3"/>
  </tableColumns>
  <tableStyleInfo name="S2 (primary)-style" showColumnStripes="0" showFirstColumn="1" showLastColumn="1" showRowStripes="1"/>
</table>
</file>

<file path=xl/tables/table3.xml><?xml version="1.0" encoding="utf-8"?>
<table xmlns="http://schemas.openxmlformats.org/spreadsheetml/2006/main" headerRowCount="0" ref="A2:C152" displayName="Table_3" id="3">
  <tableColumns count="3">
    <tableColumn name="Column1" id="1"/>
    <tableColumn name="Column2" id="2"/>
    <tableColumn name="Column3" id="3"/>
  </tableColumns>
  <tableStyleInfo name="S2 (secondar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8" width="25.13"/>
  </cols>
  <sheetData>
    <row r="1">
      <c r="A1" s="1" t="s">
        <v>0</v>
      </c>
      <c r="B1" s="2" t="s">
        <v>1</v>
      </c>
      <c r="C1" s="2" t="s">
        <v>2</v>
      </c>
      <c r="D1" s="2" t="s">
        <v>3</v>
      </c>
      <c r="E1" s="2" t="s">
        <v>4</v>
      </c>
      <c r="F1" s="2" t="s">
        <v>5</v>
      </c>
      <c r="G1" s="2" t="s">
        <v>6</v>
      </c>
      <c r="H1" s="2" t="s">
        <v>7</v>
      </c>
      <c r="I1" s="3" t="s">
        <v>8</v>
      </c>
      <c r="J1" s="4"/>
      <c r="K1" s="4"/>
      <c r="L1" s="4"/>
      <c r="M1" s="4"/>
      <c r="N1" s="4"/>
      <c r="O1" s="4"/>
      <c r="P1" s="4"/>
      <c r="Q1" s="4"/>
      <c r="R1" s="4"/>
      <c r="S1" s="4"/>
      <c r="T1" s="4"/>
      <c r="U1" s="4"/>
      <c r="V1" s="4"/>
      <c r="W1" s="4"/>
      <c r="X1" s="4"/>
      <c r="Y1" s="4"/>
    </row>
    <row r="2">
      <c r="A2" s="5" t="s">
        <v>9</v>
      </c>
      <c r="B2" s="6" t="s">
        <v>10</v>
      </c>
      <c r="C2" s="6" t="s">
        <v>11</v>
      </c>
      <c r="D2" s="6" t="s">
        <v>12</v>
      </c>
      <c r="E2" s="6" t="s">
        <v>13</v>
      </c>
      <c r="F2" s="6" t="s">
        <v>14</v>
      </c>
      <c r="G2" s="6" t="s">
        <v>15</v>
      </c>
      <c r="H2" s="6" t="s">
        <v>16</v>
      </c>
      <c r="I2" s="7" t="s">
        <v>8</v>
      </c>
      <c r="J2" s="8"/>
      <c r="K2" s="8"/>
      <c r="L2" s="8"/>
      <c r="M2" s="8"/>
      <c r="N2" s="8"/>
      <c r="O2" s="8"/>
      <c r="P2" s="8"/>
      <c r="Q2" s="8"/>
      <c r="R2" s="8"/>
      <c r="S2" s="8"/>
      <c r="T2" s="8"/>
      <c r="U2" s="8"/>
      <c r="V2" s="8"/>
      <c r="W2" s="8"/>
      <c r="X2" s="8"/>
      <c r="Y2" s="8"/>
    </row>
    <row r="3">
      <c r="A3" s="9" t="s">
        <v>17</v>
      </c>
      <c r="B3" s="6" t="s">
        <v>18</v>
      </c>
      <c r="C3" s="6" t="s">
        <v>19</v>
      </c>
      <c r="D3" s="6" t="s">
        <v>20</v>
      </c>
      <c r="E3" s="10"/>
      <c r="F3" s="10"/>
      <c r="G3" s="6" t="s">
        <v>21</v>
      </c>
      <c r="H3" s="6" t="s">
        <v>22</v>
      </c>
      <c r="I3" s="7" t="s">
        <v>23</v>
      </c>
      <c r="J3" s="8"/>
      <c r="K3" s="8"/>
      <c r="L3" s="8"/>
      <c r="M3" s="8"/>
      <c r="N3" s="8"/>
      <c r="O3" s="8"/>
      <c r="P3" s="8"/>
      <c r="Q3" s="8"/>
      <c r="R3" s="8"/>
      <c r="S3" s="8"/>
      <c r="T3" s="8"/>
      <c r="U3" s="8"/>
      <c r="V3" s="8"/>
      <c r="W3" s="8"/>
      <c r="X3" s="8"/>
      <c r="Y3" s="8"/>
    </row>
    <row r="4">
      <c r="A4" s="9" t="s">
        <v>24</v>
      </c>
      <c r="B4" s="6" t="s">
        <v>25</v>
      </c>
      <c r="C4" s="6" t="s">
        <v>26</v>
      </c>
      <c r="D4" s="6" t="s">
        <v>27</v>
      </c>
      <c r="E4" s="6" t="s">
        <v>28</v>
      </c>
      <c r="F4" s="10"/>
      <c r="G4" s="10"/>
      <c r="H4" s="6" t="s">
        <v>29</v>
      </c>
      <c r="I4" s="7" t="s">
        <v>30</v>
      </c>
      <c r="J4" s="8"/>
      <c r="K4" s="8"/>
      <c r="L4" s="8"/>
      <c r="M4" s="8"/>
      <c r="N4" s="8"/>
      <c r="O4" s="8"/>
      <c r="P4" s="8"/>
      <c r="Q4" s="8"/>
      <c r="R4" s="8"/>
      <c r="S4" s="8"/>
      <c r="T4" s="8"/>
      <c r="U4" s="8"/>
      <c r="V4" s="8"/>
      <c r="W4" s="8"/>
      <c r="X4" s="8"/>
      <c r="Y4" s="8"/>
    </row>
    <row r="5">
      <c r="A5" s="9" t="s">
        <v>31</v>
      </c>
      <c r="B5" s="6" t="s">
        <v>32</v>
      </c>
      <c r="C5" s="6" t="s">
        <v>33</v>
      </c>
      <c r="D5" s="6" t="s">
        <v>34</v>
      </c>
      <c r="E5" s="10"/>
      <c r="F5" s="6" t="s">
        <v>35</v>
      </c>
      <c r="G5" s="10"/>
      <c r="H5" s="6" t="s">
        <v>36</v>
      </c>
      <c r="I5" s="7" t="s">
        <v>37</v>
      </c>
      <c r="J5" s="8"/>
      <c r="K5" s="8"/>
      <c r="L5" s="8"/>
      <c r="M5" s="8"/>
      <c r="N5" s="8"/>
      <c r="O5" s="8"/>
      <c r="P5" s="8"/>
      <c r="Q5" s="8"/>
      <c r="R5" s="8"/>
      <c r="S5" s="8"/>
      <c r="T5" s="8"/>
      <c r="U5" s="8"/>
      <c r="V5" s="8"/>
      <c r="W5" s="8"/>
      <c r="X5" s="8"/>
      <c r="Y5" s="8"/>
    </row>
    <row r="6">
      <c r="A6" s="9" t="s">
        <v>38</v>
      </c>
      <c r="B6" s="6" t="s">
        <v>39</v>
      </c>
      <c r="C6" s="6" t="s">
        <v>40</v>
      </c>
      <c r="D6" s="6" t="s">
        <v>41</v>
      </c>
      <c r="E6" s="10"/>
      <c r="F6" s="10"/>
      <c r="G6" s="6" t="s">
        <v>42</v>
      </c>
      <c r="H6" s="6" t="s">
        <v>43</v>
      </c>
      <c r="I6" s="7" t="s">
        <v>23</v>
      </c>
      <c r="J6" s="8"/>
      <c r="K6" s="8"/>
      <c r="L6" s="8"/>
      <c r="M6" s="8"/>
      <c r="N6" s="8"/>
      <c r="O6" s="8"/>
      <c r="P6" s="8"/>
      <c r="Q6" s="8"/>
      <c r="R6" s="8"/>
      <c r="S6" s="8"/>
      <c r="T6" s="8"/>
      <c r="U6" s="8"/>
      <c r="V6" s="8"/>
      <c r="W6" s="8"/>
      <c r="X6" s="8"/>
      <c r="Y6" s="8"/>
    </row>
    <row r="7">
      <c r="A7" s="9" t="s">
        <v>44</v>
      </c>
      <c r="B7" s="6" t="s">
        <v>45</v>
      </c>
      <c r="C7" s="6" t="s">
        <v>46</v>
      </c>
      <c r="D7" s="6" t="s">
        <v>47</v>
      </c>
      <c r="E7" s="10"/>
      <c r="F7" s="10"/>
      <c r="G7" s="6" t="s">
        <v>48</v>
      </c>
      <c r="H7" s="6" t="s">
        <v>49</v>
      </c>
      <c r="I7" s="7" t="s">
        <v>23</v>
      </c>
      <c r="J7" s="8"/>
      <c r="K7" s="8"/>
      <c r="L7" s="8"/>
      <c r="M7" s="8"/>
      <c r="N7" s="8"/>
      <c r="O7" s="8"/>
      <c r="P7" s="8"/>
      <c r="Q7" s="8"/>
      <c r="R7" s="8"/>
      <c r="S7" s="8"/>
      <c r="T7" s="8"/>
      <c r="U7" s="8"/>
      <c r="V7" s="8"/>
      <c r="W7" s="8"/>
      <c r="X7" s="8"/>
      <c r="Y7" s="8"/>
    </row>
    <row r="8">
      <c r="A8" s="9" t="s">
        <v>50</v>
      </c>
      <c r="B8" s="6" t="s">
        <v>51</v>
      </c>
      <c r="C8" s="6" t="s">
        <v>52</v>
      </c>
      <c r="D8" s="6" t="s">
        <v>53</v>
      </c>
      <c r="E8" s="6" t="s">
        <v>54</v>
      </c>
      <c r="F8" s="10"/>
      <c r="G8" s="10"/>
      <c r="H8" s="6" t="s">
        <v>55</v>
      </c>
      <c r="I8" s="7" t="s">
        <v>30</v>
      </c>
      <c r="J8" s="8"/>
      <c r="K8" s="8"/>
      <c r="L8" s="8"/>
      <c r="M8" s="8"/>
      <c r="N8" s="8"/>
      <c r="O8" s="8"/>
      <c r="P8" s="8"/>
      <c r="Q8" s="8"/>
      <c r="R8" s="8"/>
      <c r="S8" s="8"/>
      <c r="T8" s="8"/>
      <c r="U8" s="8"/>
      <c r="V8" s="8"/>
      <c r="W8" s="8"/>
      <c r="X8" s="8"/>
      <c r="Y8" s="8"/>
    </row>
    <row r="9">
      <c r="A9" s="9" t="s">
        <v>56</v>
      </c>
      <c r="B9" s="6" t="s">
        <v>57</v>
      </c>
      <c r="C9" s="6" t="s">
        <v>58</v>
      </c>
      <c r="D9" s="6" t="s">
        <v>59</v>
      </c>
      <c r="E9" s="6" t="s">
        <v>60</v>
      </c>
      <c r="F9" s="10"/>
      <c r="G9" s="10"/>
      <c r="H9" s="6" t="s">
        <v>61</v>
      </c>
      <c r="I9" s="7" t="s">
        <v>30</v>
      </c>
      <c r="J9" s="8"/>
      <c r="K9" s="8"/>
      <c r="L9" s="8"/>
      <c r="M9" s="8"/>
      <c r="N9" s="8"/>
      <c r="O9" s="8"/>
      <c r="P9" s="8"/>
      <c r="Q9" s="8"/>
      <c r="R9" s="8"/>
      <c r="S9" s="8"/>
      <c r="T9" s="8"/>
      <c r="U9" s="8"/>
      <c r="V9" s="8"/>
      <c r="W9" s="8"/>
      <c r="X9" s="8"/>
      <c r="Y9" s="8"/>
    </row>
    <row r="10">
      <c r="A10" s="9" t="s">
        <v>62</v>
      </c>
      <c r="B10" s="6" t="s">
        <v>63</v>
      </c>
      <c r="C10" s="6" t="s">
        <v>64</v>
      </c>
      <c r="D10" s="6" t="s">
        <v>65</v>
      </c>
      <c r="E10" s="10"/>
      <c r="F10" s="10"/>
      <c r="G10" s="6" t="s">
        <v>66</v>
      </c>
      <c r="H10" s="6" t="s">
        <v>67</v>
      </c>
      <c r="I10" s="7" t="s">
        <v>23</v>
      </c>
      <c r="J10" s="8"/>
      <c r="K10" s="8"/>
      <c r="L10" s="8"/>
      <c r="M10" s="8"/>
      <c r="N10" s="8"/>
      <c r="O10" s="8"/>
      <c r="P10" s="8"/>
      <c r="Q10" s="8"/>
      <c r="R10" s="8"/>
      <c r="S10" s="8"/>
      <c r="T10" s="8"/>
      <c r="U10" s="8"/>
      <c r="V10" s="8"/>
      <c r="W10" s="8"/>
      <c r="X10" s="8"/>
      <c r="Y10" s="8"/>
    </row>
    <row r="11">
      <c r="A11" s="9" t="s">
        <v>68</v>
      </c>
      <c r="B11" s="6" t="s">
        <v>69</v>
      </c>
      <c r="C11" s="6" t="s">
        <v>70</v>
      </c>
      <c r="D11" s="6" t="s">
        <v>71</v>
      </c>
      <c r="E11" s="6" t="s">
        <v>72</v>
      </c>
      <c r="F11" s="10"/>
      <c r="G11" s="10"/>
      <c r="H11" s="6" t="s">
        <v>73</v>
      </c>
      <c r="I11" s="7" t="s">
        <v>30</v>
      </c>
      <c r="J11" s="8"/>
      <c r="K11" s="8"/>
      <c r="L11" s="8"/>
      <c r="M11" s="8"/>
      <c r="N11" s="8"/>
      <c r="O11" s="8"/>
      <c r="P11" s="8"/>
      <c r="Q11" s="8"/>
      <c r="R11" s="8"/>
      <c r="S11" s="8"/>
      <c r="T11" s="8"/>
      <c r="U11" s="8"/>
      <c r="V11" s="8"/>
      <c r="W11" s="8"/>
      <c r="X11" s="8"/>
      <c r="Y11" s="8"/>
    </row>
    <row r="12">
      <c r="A12" s="9" t="s">
        <v>74</v>
      </c>
      <c r="B12" s="6" t="s">
        <v>75</v>
      </c>
      <c r="C12" s="6" t="s">
        <v>76</v>
      </c>
      <c r="D12" s="6" t="s">
        <v>77</v>
      </c>
      <c r="E12" s="6" t="s">
        <v>78</v>
      </c>
      <c r="F12" s="10"/>
      <c r="G12" s="10"/>
      <c r="H12" s="6" t="s">
        <v>79</v>
      </c>
      <c r="I12" s="7" t="s">
        <v>30</v>
      </c>
      <c r="J12" s="8"/>
      <c r="K12" s="8"/>
      <c r="L12" s="8"/>
      <c r="M12" s="8"/>
      <c r="N12" s="8"/>
      <c r="O12" s="8"/>
      <c r="P12" s="8"/>
      <c r="Q12" s="8"/>
      <c r="R12" s="8"/>
      <c r="S12" s="8"/>
      <c r="T12" s="8"/>
      <c r="U12" s="8"/>
      <c r="V12" s="8"/>
      <c r="W12" s="8"/>
      <c r="X12" s="8"/>
      <c r="Y12" s="8"/>
    </row>
    <row r="13">
      <c r="A13" s="9" t="s">
        <v>80</v>
      </c>
      <c r="B13" s="6" t="s">
        <v>81</v>
      </c>
      <c r="C13" s="6" t="s">
        <v>82</v>
      </c>
      <c r="D13" s="6" t="s">
        <v>83</v>
      </c>
      <c r="E13" s="6" t="s">
        <v>84</v>
      </c>
      <c r="F13" s="10"/>
      <c r="G13" s="10"/>
      <c r="H13" s="6" t="s">
        <v>85</v>
      </c>
      <c r="I13" s="7" t="s">
        <v>30</v>
      </c>
      <c r="J13" s="8"/>
      <c r="K13" s="8"/>
      <c r="L13" s="8"/>
      <c r="M13" s="8"/>
      <c r="N13" s="8"/>
      <c r="O13" s="8"/>
      <c r="P13" s="8"/>
      <c r="Q13" s="8"/>
      <c r="R13" s="8"/>
      <c r="S13" s="8"/>
      <c r="T13" s="8"/>
      <c r="U13" s="8"/>
      <c r="V13" s="8"/>
      <c r="W13" s="8"/>
      <c r="X13" s="8"/>
      <c r="Y13" s="8"/>
    </row>
    <row r="14">
      <c r="A14" s="9" t="s">
        <v>86</v>
      </c>
      <c r="B14" s="6" t="s">
        <v>87</v>
      </c>
      <c r="C14" s="6" t="s">
        <v>88</v>
      </c>
      <c r="D14" s="6" t="s">
        <v>89</v>
      </c>
      <c r="E14" s="10"/>
      <c r="F14" s="10"/>
      <c r="G14" s="6" t="s">
        <v>90</v>
      </c>
      <c r="H14" s="6" t="s">
        <v>91</v>
      </c>
      <c r="I14" s="7" t="s">
        <v>23</v>
      </c>
      <c r="J14" s="8"/>
      <c r="K14" s="8"/>
      <c r="L14" s="8"/>
      <c r="M14" s="8"/>
      <c r="N14" s="8"/>
      <c r="O14" s="8"/>
      <c r="P14" s="8"/>
      <c r="Q14" s="8"/>
      <c r="R14" s="8"/>
      <c r="S14" s="8"/>
      <c r="T14" s="8"/>
      <c r="U14" s="8"/>
      <c r="V14" s="8"/>
      <c r="W14" s="8"/>
      <c r="X14" s="8"/>
      <c r="Y14" s="8"/>
    </row>
    <row r="15">
      <c r="A15" s="9" t="s">
        <v>92</v>
      </c>
      <c r="B15" s="6" t="s">
        <v>93</v>
      </c>
      <c r="C15" s="6" t="s">
        <v>94</v>
      </c>
      <c r="D15" s="6" t="s">
        <v>95</v>
      </c>
      <c r="E15" s="10"/>
      <c r="F15" s="10"/>
      <c r="G15" s="6" t="s">
        <v>96</v>
      </c>
      <c r="H15" s="6" t="s">
        <v>97</v>
      </c>
      <c r="I15" s="7" t="s">
        <v>23</v>
      </c>
      <c r="J15" s="8"/>
      <c r="K15" s="8"/>
      <c r="L15" s="8"/>
      <c r="M15" s="8"/>
      <c r="N15" s="8"/>
      <c r="O15" s="8"/>
      <c r="P15" s="8"/>
      <c r="Q15" s="8"/>
      <c r="R15" s="8"/>
      <c r="S15" s="8"/>
      <c r="T15" s="8"/>
      <c r="U15" s="8"/>
      <c r="V15" s="8"/>
      <c r="W15" s="8"/>
      <c r="X15" s="8"/>
      <c r="Y15" s="8"/>
    </row>
    <row r="16">
      <c r="A16" s="9" t="s">
        <v>98</v>
      </c>
      <c r="B16" s="6" t="s">
        <v>99</v>
      </c>
      <c r="C16" s="6" t="s">
        <v>100</v>
      </c>
      <c r="D16" s="6" t="s">
        <v>101</v>
      </c>
      <c r="E16" s="10"/>
      <c r="F16" s="6" t="s">
        <v>102</v>
      </c>
      <c r="G16" s="10"/>
      <c r="H16" s="6" t="s">
        <v>103</v>
      </c>
      <c r="I16" s="7" t="s">
        <v>37</v>
      </c>
      <c r="J16" s="8"/>
      <c r="K16" s="8"/>
      <c r="L16" s="8"/>
      <c r="M16" s="8"/>
      <c r="N16" s="8"/>
      <c r="O16" s="8"/>
      <c r="P16" s="8"/>
      <c r="Q16" s="8"/>
      <c r="R16" s="8"/>
      <c r="S16" s="8"/>
      <c r="T16" s="8"/>
      <c r="U16" s="8"/>
      <c r="V16" s="8"/>
      <c r="W16" s="8"/>
      <c r="X16" s="8"/>
      <c r="Y16" s="8"/>
    </row>
    <row r="17">
      <c r="A17" s="9" t="s">
        <v>104</v>
      </c>
      <c r="B17" s="6" t="s">
        <v>105</v>
      </c>
      <c r="C17" s="6" t="s">
        <v>106</v>
      </c>
      <c r="D17" s="6" t="s">
        <v>107</v>
      </c>
      <c r="E17" s="10"/>
      <c r="F17" s="6" t="s">
        <v>108</v>
      </c>
      <c r="G17" s="10"/>
      <c r="H17" s="6" t="s">
        <v>109</v>
      </c>
      <c r="I17" s="7" t="s">
        <v>37</v>
      </c>
      <c r="J17" s="8"/>
      <c r="K17" s="8"/>
      <c r="L17" s="8"/>
      <c r="M17" s="8"/>
      <c r="N17" s="8"/>
      <c r="O17" s="8"/>
      <c r="P17" s="8"/>
      <c r="Q17" s="8"/>
      <c r="R17" s="8"/>
      <c r="S17" s="8"/>
      <c r="T17" s="8"/>
      <c r="U17" s="8"/>
      <c r="V17" s="8"/>
      <c r="W17" s="8"/>
      <c r="X17" s="8"/>
      <c r="Y17" s="8"/>
    </row>
    <row r="18">
      <c r="A18" s="9" t="s">
        <v>110</v>
      </c>
      <c r="B18" s="6" t="s">
        <v>111</v>
      </c>
      <c r="C18" s="6" t="s">
        <v>112</v>
      </c>
      <c r="D18" s="6" t="s">
        <v>113</v>
      </c>
      <c r="E18" s="6" t="s">
        <v>114</v>
      </c>
      <c r="F18" s="10"/>
      <c r="G18" s="10"/>
      <c r="H18" s="6" t="s">
        <v>115</v>
      </c>
      <c r="I18" s="7" t="s">
        <v>30</v>
      </c>
      <c r="J18" s="8"/>
      <c r="K18" s="8"/>
      <c r="L18" s="8"/>
      <c r="M18" s="8"/>
      <c r="N18" s="8"/>
      <c r="O18" s="8"/>
      <c r="P18" s="8"/>
      <c r="Q18" s="8"/>
      <c r="R18" s="8"/>
      <c r="S18" s="8"/>
      <c r="T18" s="8"/>
      <c r="U18" s="8"/>
      <c r="V18" s="8"/>
      <c r="W18" s="8"/>
      <c r="X18" s="8"/>
      <c r="Y18" s="8"/>
    </row>
    <row r="19">
      <c r="A19" s="9" t="s">
        <v>116</v>
      </c>
      <c r="B19" s="6" t="s">
        <v>117</v>
      </c>
      <c r="C19" s="6" t="s">
        <v>118</v>
      </c>
      <c r="D19" s="6" t="s">
        <v>119</v>
      </c>
      <c r="E19" s="10"/>
      <c r="F19" s="6" t="s">
        <v>120</v>
      </c>
      <c r="G19" s="10"/>
      <c r="H19" s="6" t="s">
        <v>121</v>
      </c>
      <c r="I19" s="7" t="s">
        <v>37</v>
      </c>
      <c r="J19" s="8"/>
      <c r="K19" s="8"/>
      <c r="L19" s="8"/>
      <c r="M19" s="8"/>
      <c r="N19" s="8"/>
      <c r="O19" s="8"/>
      <c r="P19" s="8"/>
      <c r="Q19" s="8"/>
      <c r="R19" s="8"/>
      <c r="S19" s="8"/>
      <c r="T19" s="8"/>
      <c r="U19" s="8"/>
      <c r="V19" s="8"/>
      <c r="W19" s="8"/>
      <c r="X19" s="8"/>
      <c r="Y19" s="8"/>
    </row>
    <row r="20">
      <c r="A20" s="9" t="s">
        <v>122</v>
      </c>
      <c r="B20" s="6" t="s">
        <v>123</v>
      </c>
      <c r="C20" s="6" t="s">
        <v>124</v>
      </c>
      <c r="D20" s="6" t="s">
        <v>125</v>
      </c>
      <c r="E20" s="6" t="s">
        <v>126</v>
      </c>
      <c r="F20" s="10"/>
      <c r="G20" s="10"/>
      <c r="H20" s="6" t="s">
        <v>127</v>
      </c>
      <c r="I20" s="7" t="s">
        <v>30</v>
      </c>
      <c r="J20" s="8"/>
      <c r="K20" s="8"/>
      <c r="L20" s="8"/>
      <c r="M20" s="8"/>
      <c r="N20" s="8"/>
      <c r="O20" s="8"/>
      <c r="P20" s="8"/>
      <c r="Q20" s="8"/>
      <c r="R20" s="8"/>
      <c r="S20" s="8"/>
      <c r="T20" s="8"/>
      <c r="U20" s="8"/>
      <c r="V20" s="8"/>
      <c r="W20" s="8"/>
      <c r="X20" s="8"/>
      <c r="Y20" s="8"/>
    </row>
    <row r="21">
      <c r="A21" s="9" t="s">
        <v>128</v>
      </c>
      <c r="B21" s="6" t="s">
        <v>129</v>
      </c>
      <c r="C21" s="6" t="s">
        <v>130</v>
      </c>
      <c r="D21" s="6" t="s">
        <v>131</v>
      </c>
      <c r="E21" s="6" t="s">
        <v>132</v>
      </c>
      <c r="F21" s="10"/>
      <c r="G21" s="10"/>
      <c r="H21" s="6" t="s">
        <v>133</v>
      </c>
      <c r="I21" s="7" t="s">
        <v>30</v>
      </c>
      <c r="J21" s="8"/>
      <c r="K21" s="8"/>
      <c r="L21" s="8"/>
      <c r="M21" s="8"/>
      <c r="N21" s="8"/>
      <c r="O21" s="8"/>
      <c r="P21" s="8"/>
      <c r="Q21" s="8"/>
      <c r="R21" s="8"/>
      <c r="S21" s="8"/>
      <c r="T21" s="8"/>
      <c r="U21" s="8"/>
      <c r="V21" s="8"/>
      <c r="W21" s="8"/>
      <c r="X21" s="8"/>
      <c r="Y21" s="8"/>
    </row>
    <row r="22">
      <c r="A22" s="9" t="s">
        <v>134</v>
      </c>
      <c r="B22" s="6" t="s">
        <v>135</v>
      </c>
      <c r="C22" s="6" t="s">
        <v>136</v>
      </c>
      <c r="D22" s="6" t="s">
        <v>137</v>
      </c>
      <c r="E22" s="10"/>
      <c r="F22" s="6" t="s">
        <v>138</v>
      </c>
      <c r="G22" s="10"/>
      <c r="H22" s="6" t="s">
        <v>139</v>
      </c>
      <c r="I22" s="7" t="s">
        <v>37</v>
      </c>
      <c r="J22" s="8"/>
      <c r="K22" s="8"/>
      <c r="L22" s="8"/>
      <c r="M22" s="8"/>
      <c r="N22" s="8"/>
      <c r="O22" s="8"/>
      <c r="P22" s="8"/>
      <c r="Q22" s="8"/>
      <c r="R22" s="8"/>
      <c r="S22" s="8"/>
      <c r="T22" s="8"/>
      <c r="U22" s="8"/>
      <c r="V22" s="8"/>
      <c r="W22" s="8"/>
      <c r="X22" s="8"/>
      <c r="Y22" s="8"/>
    </row>
    <row r="23">
      <c r="A23" s="9" t="s">
        <v>140</v>
      </c>
      <c r="B23" s="6" t="s">
        <v>141</v>
      </c>
      <c r="C23" s="6" t="s">
        <v>142</v>
      </c>
      <c r="D23" s="6" t="s">
        <v>143</v>
      </c>
      <c r="E23" s="10"/>
      <c r="F23" s="6" t="s">
        <v>144</v>
      </c>
      <c r="G23" s="10"/>
      <c r="H23" s="6" t="s">
        <v>145</v>
      </c>
      <c r="I23" s="7" t="s">
        <v>37</v>
      </c>
      <c r="J23" s="8"/>
      <c r="K23" s="8"/>
      <c r="L23" s="8"/>
      <c r="M23" s="8"/>
      <c r="N23" s="8"/>
      <c r="O23" s="8"/>
      <c r="P23" s="8"/>
      <c r="Q23" s="8"/>
      <c r="R23" s="8"/>
      <c r="S23" s="8"/>
      <c r="T23" s="8"/>
      <c r="U23" s="8"/>
      <c r="V23" s="8"/>
      <c r="W23" s="8"/>
      <c r="X23" s="8"/>
      <c r="Y23" s="8"/>
    </row>
    <row r="24">
      <c r="A24" s="9" t="s">
        <v>146</v>
      </c>
      <c r="B24" s="6" t="s">
        <v>147</v>
      </c>
      <c r="C24" s="6" t="s">
        <v>148</v>
      </c>
      <c r="D24" s="6" t="s">
        <v>149</v>
      </c>
      <c r="E24" s="10"/>
      <c r="F24" s="10"/>
      <c r="G24" s="6" t="s">
        <v>150</v>
      </c>
      <c r="H24" s="6" t="s">
        <v>151</v>
      </c>
      <c r="I24" s="7" t="s">
        <v>23</v>
      </c>
      <c r="J24" s="8"/>
      <c r="K24" s="8"/>
      <c r="L24" s="8"/>
      <c r="M24" s="8"/>
      <c r="N24" s="8"/>
      <c r="O24" s="8"/>
      <c r="P24" s="8"/>
      <c r="Q24" s="8"/>
      <c r="R24" s="8"/>
      <c r="S24" s="8"/>
      <c r="T24" s="8"/>
      <c r="U24" s="8"/>
      <c r="V24" s="8"/>
      <c r="W24" s="8"/>
      <c r="X24" s="8"/>
      <c r="Y24" s="8"/>
    </row>
    <row r="25">
      <c r="A25" s="9" t="s">
        <v>152</v>
      </c>
      <c r="B25" s="6" t="s">
        <v>153</v>
      </c>
      <c r="C25" s="6" t="s">
        <v>154</v>
      </c>
      <c r="D25" s="6" t="s">
        <v>155</v>
      </c>
      <c r="E25" s="6" t="s">
        <v>156</v>
      </c>
      <c r="F25" s="10"/>
      <c r="G25" s="10"/>
      <c r="H25" s="6" t="s">
        <v>157</v>
      </c>
      <c r="I25" s="7" t="s">
        <v>30</v>
      </c>
      <c r="J25" s="8"/>
      <c r="K25" s="8"/>
      <c r="L25" s="8"/>
      <c r="M25" s="8"/>
      <c r="N25" s="8"/>
      <c r="O25" s="8"/>
      <c r="P25" s="8"/>
      <c r="Q25" s="8"/>
      <c r="R25" s="8"/>
      <c r="S25" s="8"/>
      <c r="T25" s="8"/>
      <c r="U25" s="8"/>
      <c r="V25" s="8"/>
      <c r="W25" s="8"/>
      <c r="X25" s="8"/>
      <c r="Y25" s="8"/>
    </row>
    <row r="26">
      <c r="A26" s="9" t="s">
        <v>158</v>
      </c>
      <c r="B26" s="6" t="s">
        <v>159</v>
      </c>
      <c r="C26" s="6" t="s">
        <v>160</v>
      </c>
      <c r="D26" s="6" t="s">
        <v>161</v>
      </c>
      <c r="E26" s="10"/>
      <c r="F26" s="6" t="s">
        <v>162</v>
      </c>
      <c r="G26" s="10"/>
      <c r="H26" s="6" t="s">
        <v>163</v>
      </c>
      <c r="I26" s="7" t="s">
        <v>37</v>
      </c>
      <c r="J26" s="8"/>
      <c r="K26" s="8"/>
      <c r="L26" s="8"/>
      <c r="M26" s="8"/>
      <c r="N26" s="8"/>
      <c r="O26" s="8"/>
      <c r="P26" s="8"/>
      <c r="Q26" s="8"/>
      <c r="R26" s="8"/>
      <c r="S26" s="8"/>
      <c r="T26" s="8"/>
      <c r="U26" s="8"/>
      <c r="V26" s="8"/>
      <c r="W26" s="8"/>
      <c r="X26" s="8"/>
      <c r="Y26" s="8"/>
    </row>
    <row r="27">
      <c r="A27" s="9" t="s">
        <v>164</v>
      </c>
      <c r="B27" s="6" t="s">
        <v>165</v>
      </c>
      <c r="C27" s="6" t="s">
        <v>166</v>
      </c>
      <c r="D27" s="6" t="s">
        <v>167</v>
      </c>
      <c r="E27" s="6" t="s">
        <v>168</v>
      </c>
      <c r="F27" s="10"/>
      <c r="G27" s="10"/>
      <c r="H27" s="6" t="s">
        <v>169</v>
      </c>
      <c r="I27" s="7" t="s">
        <v>30</v>
      </c>
      <c r="J27" s="8"/>
      <c r="K27" s="8"/>
      <c r="L27" s="8"/>
      <c r="M27" s="8"/>
      <c r="N27" s="8"/>
      <c r="O27" s="8"/>
      <c r="P27" s="8"/>
      <c r="Q27" s="8"/>
      <c r="R27" s="8"/>
      <c r="S27" s="8"/>
      <c r="T27" s="8"/>
      <c r="U27" s="8"/>
      <c r="V27" s="8"/>
      <c r="W27" s="8"/>
      <c r="X27" s="8"/>
      <c r="Y27" s="8"/>
    </row>
    <row r="28">
      <c r="A28" s="9" t="s">
        <v>170</v>
      </c>
      <c r="B28" s="6" t="s">
        <v>171</v>
      </c>
      <c r="C28" s="6" t="s">
        <v>172</v>
      </c>
      <c r="D28" s="6" t="s">
        <v>173</v>
      </c>
      <c r="E28" s="6" t="s">
        <v>174</v>
      </c>
      <c r="F28" s="10"/>
      <c r="G28" s="10"/>
      <c r="H28" s="6" t="s">
        <v>175</v>
      </c>
      <c r="I28" s="7" t="s">
        <v>30</v>
      </c>
      <c r="J28" s="8"/>
      <c r="K28" s="8"/>
      <c r="L28" s="8"/>
      <c r="M28" s="8"/>
      <c r="N28" s="8"/>
      <c r="O28" s="8"/>
      <c r="P28" s="8"/>
      <c r="Q28" s="8"/>
      <c r="R28" s="8"/>
      <c r="S28" s="8"/>
      <c r="T28" s="8"/>
      <c r="U28" s="8"/>
      <c r="V28" s="8"/>
      <c r="W28" s="8"/>
      <c r="X28" s="8"/>
      <c r="Y28" s="8"/>
    </row>
    <row r="29">
      <c r="A29" s="9" t="s">
        <v>176</v>
      </c>
      <c r="B29" s="10"/>
      <c r="C29" s="6" t="s">
        <v>177</v>
      </c>
      <c r="D29" s="6" t="s">
        <v>178</v>
      </c>
      <c r="E29" s="10"/>
      <c r="F29" s="10"/>
      <c r="G29" s="6" t="s">
        <v>179</v>
      </c>
      <c r="H29" s="6" t="s">
        <v>180</v>
      </c>
      <c r="I29" s="7" t="s">
        <v>23</v>
      </c>
      <c r="J29" s="8"/>
      <c r="K29" s="8"/>
      <c r="L29" s="8"/>
      <c r="M29" s="8"/>
      <c r="N29" s="8"/>
      <c r="O29" s="8"/>
      <c r="P29" s="8"/>
      <c r="Q29" s="8"/>
      <c r="R29" s="8"/>
      <c r="S29" s="8"/>
      <c r="T29" s="8"/>
      <c r="U29" s="8"/>
      <c r="V29" s="8"/>
      <c r="W29" s="8"/>
      <c r="X29" s="8"/>
      <c r="Y29" s="8"/>
    </row>
    <row r="30">
      <c r="A30" s="9" t="s">
        <v>181</v>
      </c>
      <c r="B30" s="6" t="s">
        <v>182</v>
      </c>
      <c r="C30" s="6" t="s">
        <v>183</v>
      </c>
      <c r="D30" s="6" t="s">
        <v>184</v>
      </c>
      <c r="E30" s="10"/>
      <c r="F30" s="6" t="s">
        <v>185</v>
      </c>
      <c r="G30" s="10"/>
      <c r="H30" s="6" t="s">
        <v>186</v>
      </c>
      <c r="I30" s="7" t="s">
        <v>37</v>
      </c>
      <c r="J30" s="8"/>
      <c r="K30" s="8"/>
      <c r="L30" s="8"/>
      <c r="M30" s="8"/>
      <c r="N30" s="8"/>
      <c r="O30" s="8"/>
      <c r="P30" s="8"/>
      <c r="Q30" s="8"/>
      <c r="R30" s="8"/>
      <c r="S30" s="8"/>
      <c r="T30" s="8"/>
      <c r="U30" s="8"/>
      <c r="V30" s="8"/>
      <c r="W30" s="8"/>
      <c r="X30" s="8"/>
      <c r="Y30" s="8"/>
    </row>
    <row r="31">
      <c r="A31" s="9" t="s">
        <v>187</v>
      </c>
      <c r="B31" s="6" t="s">
        <v>188</v>
      </c>
      <c r="C31" s="6" t="s">
        <v>189</v>
      </c>
      <c r="D31" s="6" t="s">
        <v>190</v>
      </c>
      <c r="E31" s="6" t="s">
        <v>191</v>
      </c>
      <c r="F31" s="10"/>
      <c r="G31" s="10"/>
      <c r="H31" s="6" t="s">
        <v>192</v>
      </c>
      <c r="I31" s="7" t="s">
        <v>30</v>
      </c>
      <c r="J31" s="8"/>
      <c r="K31" s="8"/>
      <c r="L31" s="8"/>
      <c r="M31" s="8"/>
      <c r="N31" s="8"/>
      <c r="O31" s="8"/>
      <c r="P31" s="8"/>
      <c r="Q31" s="8"/>
      <c r="R31" s="8"/>
      <c r="S31" s="8"/>
      <c r="T31" s="8"/>
      <c r="U31" s="8"/>
      <c r="V31" s="8"/>
      <c r="W31" s="8"/>
      <c r="X31" s="8"/>
      <c r="Y31" s="8"/>
    </row>
    <row r="32">
      <c r="A32" s="9" t="s">
        <v>193</v>
      </c>
      <c r="B32" s="6" t="s">
        <v>194</v>
      </c>
      <c r="C32" s="6" t="s">
        <v>195</v>
      </c>
      <c r="D32" s="6" t="s">
        <v>196</v>
      </c>
      <c r="E32" s="10"/>
      <c r="F32" s="6" t="s">
        <v>197</v>
      </c>
      <c r="G32" s="10"/>
      <c r="H32" s="6" t="s">
        <v>198</v>
      </c>
      <c r="I32" s="7" t="s">
        <v>37</v>
      </c>
      <c r="J32" s="8"/>
      <c r="K32" s="8"/>
      <c r="L32" s="8"/>
      <c r="M32" s="8"/>
      <c r="N32" s="8"/>
      <c r="O32" s="8"/>
      <c r="P32" s="8"/>
      <c r="Q32" s="8"/>
      <c r="R32" s="8"/>
      <c r="S32" s="8"/>
      <c r="T32" s="8"/>
      <c r="U32" s="8"/>
      <c r="V32" s="8"/>
      <c r="W32" s="8"/>
      <c r="X32" s="8"/>
      <c r="Y32" s="8"/>
    </row>
    <row r="33">
      <c r="A33" s="9" t="s">
        <v>199</v>
      </c>
      <c r="B33" s="6" t="s">
        <v>200</v>
      </c>
      <c r="C33" s="6" t="s">
        <v>201</v>
      </c>
      <c r="D33" s="6" t="s">
        <v>202</v>
      </c>
      <c r="E33" s="6" t="s">
        <v>203</v>
      </c>
      <c r="F33" s="10"/>
      <c r="G33" s="10"/>
      <c r="H33" s="6" t="s">
        <v>204</v>
      </c>
      <c r="I33" s="7" t="s">
        <v>30</v>
      </c>
      <c r="J33" s="8"/>
      <c r="K33" s="8"/>
      <c r="L33" s="8"/>
      <c r="M33" s="8"/>
      <c r="N33" s="8"/>
      <c r="O33" s="8"/>
      <c r="P33" s="8"/>
      <c r="Q33" s="8"/>
      <c r="R33" s="8"/>
      <c r="S33" s="8"/>
      <c r="T33" s="8"/>
      <c r="U33" s="8"/>
      <c r="V33" s="8"/>
      <c r="W33" s="8"/>
      <c r="X33" s="8"/>
      <c r="Y33" s="8"/>
    </row>
    <row r="34">
      <c r="A34" s="9" t="s">
        <v>205</v>
      </c>
      <c r="B34" s="6" t="s">
        <v>206</v>
      </c>
      <c r="C34" s="6" t="s">
        <v>207</v>
      </c>
      <c r="D34" s="6" t="s">
        <v>208</v>
      </c>
      <c r="E34" s="10"/>
      <c r="F34" s="10"/>
      <c r="G34" s="6" t="s">
        <v>209</v>
      </c>
      <c r="H34" s="6" t="s">
        <v>210</v>
      </c>
      <c r="I34" s="7" t="s">
        <v>23</v>
      </c>
      <c r="J34" s="8"/>
      <c r="K34" s="8"/>
      <c r="L34" s="8"/>
      <c r="M34" s="8"/>
      <c r="N34" s="8"/>
      <c r="O34" s="8"/>
      <c r="P34" s="8"/>
      <c r="Q34" s="8"/>
      <c r="R34" s="8"/>
      <c r="S34" s="8"/>
      <c r="T34" s="8"/>
      <c r="U34" s="8"/>
      <c r="V34" s="8"/>
      <c r="W34" s="8"/>
      <c r="X34" s="8"/>
      <c r="Y34" s="8"/>
    </row>
    <row r="35">
      <c r="A35" s="9" t="s">
        <v>211</v>
      </c>
      <c r="B35" s="6" t="s">
        <v>212</v>
      </c>
      <c r="C35" s="6" t="s">
        <v>213</v>
      </c>
      <c r="D35" s="6" t="s">
        <v>214</v>
      </c>
      <c r="E35" s="10"/>
      <c r="F35" s="6" t="s">
        <v>215</v>
      </c>
      <c r="G35" s="10"/>
      <c r="H35" s="6" t="s">
        <v>216</v>
      </c>
      <c r="I35" s="7" t="s">
        <v>37</v>
      </c>
      <c r="J35" s="8"/>
      <c r="K35" s="8"/>
      <c r="L35" s="8"/>
      <c r="M35" s="8"/>
      <c r="N35" s="8"/>
      <c r="O35" s="8"/>
      <c r="P35" s="8"/>
      <c r="Q35" s="8"/>
      <c r="R35" s="8"/>
      <c r="S35" s="8"/>
      <c r="T35" s="8"/>
      <c r="U35" s="8"/>
      <c r="V35" s="8"/>
      <c r="W35" s="8"/>
      <c r="X35" s="8"/>
      <c r="Y35" s="8"/>
    </row>
    <row r="36">
      <c r="A36" s="9" t="s">
        <v>217</v>
      </c>
      <c r="B36" s="6" t="s">
        <v>218</v>
      </c>
      <c r="C36" s="6" t="s">
        <v>219</v>
      </c>
      <c r="D36" s="6" t="s">
        <v>220</v>
      </c>
      <c r="E36" s="10"/>
      <c r="F36" s="10"/>
      <c r="G36" s="6" t="s">
        <v>221</v>
      </c>
      <c r="H36" s="6" t="s">
        <v>222</v>
      </c>
      <c r="I36" s="7" t="s">
        <v>23</v>
      </c>
      <c r="J36" s="8"/>
      <c r="K36" s="8"/>
      <c r="L36" s="8"/>
      <c r="M36" s="8"/>
      <c r="N36" s="8"/>
      <c r="O36" s="8"/>
      <c r="P36" s="8"/>
      <c r="Q36" s="8"/>
      <c r="R36" s="8"/>
      <c r="S36" s="8"/>
      <c r="T36" s="8"/>
      <c r="U36" s="8"/>
      <c r="V36" s="8"/>
      <c r="W36" s="8"/>
      <c r="X36" s="8"/>
      <c r="Y36" s="8"/>
    </row>
    <row r="37">
      <c r="A37" s="9" t="s">
        <v>223</v>
      </c>
      <c r="B37" s="6" t="s">
        <v>224</v>
      </c>
      <c r="C37" s="6" t="s">
        <v>225</v>
      </c>
      <c r="D37" s="6" t="s">
        <v>226</v>
      </c>
      <c r="E37" s="10"/>
      <c r="F37" s="6" t="s">
        <v>227</v>
      </c>
      <c r="G37" s="10"/>
      <c r="H37" s="6" t="s">
        <v>228</v>
      </c>
      <c r="I37" s="7" t="s">
        <v>37</v>
      </c>
      <c r="J37" s="8"/>
      <c r="K37" s="8"/>
      <c r="L37" s="8"/>
      <c r="M37" s="8"/>
      <c r="N37" s="8"/>
      <c r="O37" s="8"/>
      <c r="P37" s="8"/>
      <c r="Q37" s="8"/>
      <c r="R37" s="8"/>
      <c r="S37" s="8"/>
      <c r="T37" s="8"/>
      <c r="U37" s="8"/>
      <c r="V37" s="8"/>
      <c r="W37" s="8"/>
      <c r="X37" s="8"/>
      <c r="Y37" s="8"/>
    </row>
    <row r="38">
      <c r="A38" s="9" t="s">
        <v>229</v>
      </c>
      <c r="B38" s="6" t="s">
        <v>230</v>
      </c>
      <c r="C38" s="6" t="s">
        <v>231</v>
      </c>
      <c r="D38" s="6" t="s">
        <v>232</v>
      </c>
      <c r="E38" s="10"/>
      <c r="F38" s="6" t="s">
        <v>233</v>
      </c>
      <c r="G38" s="10"/>
      <c r="H38" s="6" t="s">
        <v>234</v>
      </c>
      <c r="I38" s="7" t="s">
        <v>37</v>
      </c>
      <c r="J38" s="8"/>
      <c r="K38" s="8"/>
      <c r="L38" s="8"/>
      <c r="M38" s="8"/>
      <c r="N38" s="8"/>
      <c r="O38" s="8"/>
      <c r="P38" s="8"/>
      <c r="Q38" s="8"/>
      <c r="R38" s="8"/>
      <c r="S38" s="8"/>
      <c r="T38" s="8"/>
      <c r="U38" s="8"/>
      <c r="V38" s="8"/>
      <c r="W38" s="8"/>
      <c r="X38" s="8"/>
      <c r="Y38" s="8"/>
    </row>
    <row r="39">
      <c r="A39" s="9" t="s">
        <v>235</v>
      </c>
      <c r="B39" s="6" t="s">
        <v>236</v>
      </c>
      <c r="C39" s="6" t="s">
        <v>237</v>
      </c>
      <c r="D39" s="6" t="s">
        <v>238</v>
      </c>
      <c r="E39" s="6" t="s">
        <v>239</v>
      </c>
      <c r="F39" s="10"/>
      <c r="G39" s="10"/>
      <c r="H39" s="6" t="s">
        <v>240</v>
      </c>
      <c r="I39" s="7" t="s">
        <v>30</v>
      </c>
      <c r="J39" s="8"/>
      <c r="K39" s="8"/>
      <c r="L39" s="8"/>
      <c r="M39" s="8"/>
      <c r="N39" s="8"/>
      <c r="O39" s="8"/>
      <c r="P39" s="8"/>
      <c r="Q39" s="8"/>
      <c r="R39" s="8"/>
      <c r="S39" s="8"/>
      <c r="T39" s="8"/>
      <c r="U39" s="8"/>
      <c r="V39" s="8"/>
      <c r="W39" s="8"/>
      <c r="X39" s="8"/>
      <c r="Y39" s="8"/>
    </row>
    <row r="40">
      <c r="A40" s="9" t="s">
        <v>241</v>
      </c>
      <c r="B40" s="6" t="s">
        <v>242</v>
      </c>
      <c r="C40" s="6" t="s">
        <v>243</v>
      </c>
      <c r="D40" s="6" t="s">
        <v>244</v>
      </c>
      <c r="E40" s="10"/>
      <c r="F40" s="10"/>
      <c r="G40" s="6" t="s">
        <v>245</v>
      </c>
      <c r="H40" s="6" t="s">
        <v>246</v>
      </c>
      <c r="I40" s="7" t="s">
        <v>23</v>
      </c>
      <c r="J40" s="8"/>
      <c r="K40" s="8"/>
      <c r="L40" s="8"/>
      <c r="M40" s="8"/>
      <c r="N40" s="8"/>
      <c r="O40" s="8"/>
      <c r="P40" s="8"/>
      <c r="Q40" s="8"/>
      <c r="R40" s="8"/>
      <c r="S40" s="8"/>
      <c r="T40" s="8"/>
      <c r="U40" s="8"/>
      <c r="V40" s="8"/>
      <c r="W40" s="8"/>
      <c r="X40" s="8"/>
      <c r="Y40" s="8"/>
    </row>
    <row r="41">
      <c r="A41" s="9" t="s">
        <v>247</v>
      </c>
      <c r="B41" s="6" t="s">
        <v>248</v>
      </c>
      <c r="C41" s="6" t="s">
        <v>249</v>
      </c>
      <c r="D41" s="6" t="s">
        <v>250</v>
      </c>
      <c r="E41" s="6" t="s">
        <v>251</v>
      </c>
      <c r="F41" s="10"/>
      <c r="G41" s="10"/>
      <c r="H41" s="6" t="s">
        <v>252</v>
      </c>
      <c r="I41" s="7" t="s">
        <v>30</v>
      </c>
      <c r="J41" s="8"/>
      <c r="K41" s="8"/>
      <c r="L41" s="8"/>
      <c r="M41" s="8"/>
      <c r="N41" s="8"/>
      <c r="O41" s="8"/>
      <c r="P41" s="8"/>
      <c r="Q41" s="8"/>
      <c r="R41" s="8"/>
      <c r="S41" s="8"/>
      <c r="T41" s="8"/>
      <c r="U41" s="8"/>
      <c r="V41" s="8"/>
      <c r="W41" s="8"/>
      <c r="X41" s="8"/>
      <c r="Y41" s="8"/>
    </row>
    <row r="42">
      <c r="A42" s="9" t="s">
        <v>253</v>
      </c>
      <c r="B42" s="6" t="s">
        <v>254</v>
      </c>
      <c r="C42" s="6" t="s">
        <v>255</v>
      </c>
      <c r="D42" s="6" t="s">
        <v>256</v>
      </c>
      <c r="E42" s="6" t="s">
        <v>257</v>
      </c>
      <c r="F42" s="10"/>
      <c r="G42" s="10"/>
      <c r="H42" s="6" t="s">
        <v>258</v>
      </c>
      <c r="I42" s="7" t="s">
        <v>30</v>
      </c>
      <c r="J42" s="8"/>
      <c r="K42" s="8"/>
      <c r="L42" s="8"/>
      <c r="M42" s="8"/>
      <c r="N42" s="8"/>
      <c r="O42" s="8"/>
      <c r="P42" s="8"/>
      <c r="Q42" s="8"/>
      <c r="R42" s="8"/>
      <c r="S42" s="8"/>
      <c r="T42" s="8"/>
      <c r="U42" s="8"/>
      <c r="V42" s="8"/>
      <c r="W42" s="8"/>
      <c r="X42" s="8"/>
      <c r="Y42" s="8"/>
    </row>
    <row r="43">
      <c r="A43" s="9" t="s">
        <v>259</v>
      </c>
      <c r="B43" s="6" t="s">
        <v>260</v>
      </c>
      <c r="C43" s="6" t="s">
        <v>261</v>
      </c>
      <c r="D43" s="6" t="s">
        <v>262</v>
      </c>
      <c r="E43" s="10"/>
      <c r="F43" s="10"/>
      <c r="G43" s="6" t="s">
        <v>263</v>
      </c>
      <c r="H43" s="6" t="s">
        <v>264</v>
      </c>
      <c r="I43" s="7" t="s">
        <v>23</v>
      </c>
      <c r="J43" s="8"/>
      <c r="K43" s="8"/>
      <c r="L43" s="8"/>
      <c r="M43" s="8"/>
      <c r="N43" s="8"/>
      <c r="O43" s="8"/>
      <c r="P43" s="8"/>
      <c r="Q43" s="8"/>
      <c r="R43" s="8"/>
      <c r="S43" s="8"/>
      <c r="T43" s="8"/>
      <c r="U43" s="8"/>
      <c r="V43" s="8"/>
      <c r="W43" s="8"/>
      <c r="X43" s="8"/>
      <c r="Y43" s="8"/>
    </row>
    <row r="44">
      <c r="A44" s="9" t="s">
        <v>265</v>
      </c>
      <c r="B44" s="6" t="s">
        <v>266</v>
      </c>
      <c r="C44" s="6" t="s">
        <v>267</v>
      </c>
      <c r="D44" s="6" t="s">
        <v>268</v>
      </c>
      <c r="E44" s="6" t="s">
        <v>269</v>
      </c>
      <c r="F44" s="10"/>
      <c r="G44" s="10"/>
      <c r="H44" s="6" t="s">
        <v>270</v>
      </c>
      <c r="I44" s="7" t="s">
        <v>30</v>
      </c>
      <c r="J44" s="8"/>
      <c r="K44" s="8"/>
      <c r="L44" s="8"/>
      <c r="M44" s="8"/>
      <c r="N44" s="8"/>
      <c r="O44" s="8"/>
      <c r="P44" s="8"/>
      <c r="Q44" s="8"/>
      <c r="R44" s="8"/>
      <c r="S44" s="8"/>
      <c r="T44" s="8"/>
      <c r="U44" s="8"/>
      <c r="V44" s="8"/>
      <c r="W44" s="8"/>
      <c r="X44" s="8"/>
      <c r="Y44" s="8"/>
    </row>
    <row r="45">
      <c r="A45" s="9" t="s">
        <v>271</v>
      </c>
      <c r="B45" s="6" t="s">
        <v>272</v>
      </c>
      <c r="C45" s="6" t="s">
        <v>273</v>
      </c>
      <c r="D45" s="6" t="s">
        <v>274</v>
      </c>
      <c r="E45" s="10"/>
      <c r="F45" s="10"/>
      <c r="G45" s="6" t="s">
        <v>275</v>
      </c>
      <c r="H45" s="6" t="s">
        <v>276</v>
      </c>
      <c r="I45" s="7" t="s">
        <v>23</v>
      </c>
      <c r="J45" s="8"/>
      <c r="K45" s="8"/>
      <c r="L45" s="8"/>
      <c r="M45" s="8"/>
      <c r="N45" s="8"/>
      <c r="O45" s="8"/>
      <c r="P45" s="8"/>
      <c r="Q45" s="8"/>
      <c r="R45" s="8"/>
      <c r="S45" s="8"/>
      <c r="T45" s="8"/>
      <c r="U45" s="8"/>
      <c r="V45" s="8"/>
      <c r="W45" s="8"/>
      <c r="X45" s="8"/>
      <c r="Y45" s="8"/>
    </row>
    <row r="46">
      <c r="A46" s="9" t="s">
        <v>277</v>
      </c>
      <c r="B46" s="6" t="s">
        <v>278</v>
      </c>
      <c r="C46" s="6" t="s">
        <v>279</v>
      </c>
      <c r="D46" s="6" t="s">
        <v>280</v>
      </c>
      <c r="E46" s="10"/>
      <c r="F46" s="10"/>
      <c r="G46" s="6" t="s">
        <v>281</v>
      </c>
      <c r="H46" s="6" t="s">
        <v>282</v>
      </c>
      <c r="I46" s="7" t="s">
        <v>23</v>
      </c>
      <c r="J46" s="8"/>
      <c r="K46" s="8"/>
      <c r="L46" s="8"/>
      <c r="M46" s="8"/>
      <c r="N46" s="8"/>
      <c r="O46" s="8"/>
      <c r="P46" s="8"/>
      <c r="Q46" s="8"/>
      <c r="R46" s="8"/>
      <c r="S46" s="8"/>
      <c r="T46" s="8"/>
      <c r="U46" s="8"/>
      <c r="V46" s="8"/>
      <c r="W46" s="8"/>
      <c r="X46" s="8"/>
      <c r="Y46" s="8"/>
    </row>
    <row r="47">
      <c r="A47" s="9" t="s">
        <v>283</v>
      </c>
      <c r="B47" s="6" t="s">
        <v>284</v>
      </c>
      <c r="C47" s="6" t="s">
        <v>285</v>
      </c>
      <c r="D47" s="6" t="s">
        <v>286</v>
      </c>
      <c r="E47" s="6" t="s">
        <v>287</v>
      </c>
      <c r="F47" s="10"/>
      <c r="G47" s="10"/>
      <c r="H47" s="6" t="s">
        <v>288</v>
      </c>
      <c r="I47" s="7" t="s">
        <v>30</v>
      </c>
      <c r="J47" s="8"/>
      <c r="K47" s="8"/>
      <c r="L47" s="8"/>
      <c r="M47" s="8"/>
      <c r="N47" s="8"/>
      <c r="O47" s="8"/>
      <c r="P47" s="8"/>
      <c r="Q47" s="8"/>
      <c r="R47" s="8"/>
      <c r="S47" s="8"/>
      <c r="T47" s="8"/>
      <c r="U47" s="8"/>
      <c r="V47" s="8"/>
      <c r="W47" s="8"/>
      <c r="X47" s="8"/>
      <c r="Y47" s="8"/>
    </row>
    <row r="48">
      <c r="A48" s="9" t="s">
        <v>289</v>
      </c>
      <c r="B48" s="6" t="s">
        <v>290</v>
      </c>
      <c r="C48" s="6" t="s">
        <v>291</v>
      </c>
      <c r="D48" s="6" t="s">
        <v>292</v>
      </c>
      <c r="E48" s="6" t="s">
        <v>293</v>
      </c>
      <c r="F48" s="10"/>
      <c r="G48" s="10"/>
      <c r="H48" s="6" t="s">
        <v>294</v>
      </c>
      <c r="I48" s="7" t="s">
        <v>30</v>
      </c>
      <c r="J48" s="8"/>
      <c r="K48" s="8"/>
      <c r="L48" s="8"/>
      <c r="M48" s="8"/>
      <c r="N48" s="8"/>
      <c r="O48" s="8"/>
      <c r="P48" s="8"/>
      <c r="Q48" s="8"/>
      <c r="R48" s="8"/>
      <c r="S48" s="8"/>
      <c r="T48" s="8"/>
      <c r="U48" s="8"/>
      <c r="V48" s="8"/>
      <c r="W48" s="8"/>
      <c r="X48" s="8"/>
      <c r="Y48" s="8"/>
    </row>
    <row r="49">
      <c r="A49" s="9" t="s">
        <v>295</v>
      </c>
      <c r="B49" s="6" t="s">
        <v>296</v>
      </c>
      <c r="C49" s="6" t="s">
        <v>297</v>
      </c>
      <c r="D49" s="6" t="s">
        <v>298</v>
      </c>
      <c r="E49" s="6" t="s">
        <v>299</v>
      </c>
      <c r="F49" s="10"/>
      <c r="G49" s="10"/>
      <c r="H49" s="6" t="s">
        <v>300</v>
      </c>
      <c r="I49" s="7" t="s">
        <v>30</v>
      </c>
      <c r="J49" s="8"/>
      <c r="K49" s="8"/>
      <c r="L49" s="8"/>
      <c r="M49" s="8"/>
      <c r="N49" s="8"/>
      <c r="O49" s="8"/>
      <c r="P49" s="8"/>
      <c r="Q49" s="8"/>
      <c r="R49" s="8"/>
      <c r="S49" s="8"/>
      <c r="T49" s="8"/>
      <c r="U49" s="8"/>
      <c r="V49" s="8"/>
      <c r="W49" s="8"/>
      <c r="X49" s="8"/>
      <c r="Y49" s="8"/>
    </row>
    <row r="50">
      <c r="A50" s="9" t="s">
        <v>301</v>
      </c>
      <c r="B50" s="6" t="s">
        <v>302</v>
      </c>
      <c r="C50" s="6" t="s">
        <v>303</v>
      </c>
      <c r="D50" s="6" t="s">
        <v>304</v>
      </c>
      <c r="E50" s="10"/>
      <c r="F50" s="6" t="s">
        <v>305</v>
      </c>
      <c r="G50" s="10"/>
      <c r="H50" s="6" t="s">
        <v>306</v>
      </c>
      <c r="I50" s="7" t="s">
        <v>37</v>
      </c>
      <c r="J50" s="8"/>
      <c r="K50" s="8"/>
      <c r="L50" s="8"/>
      <c r="M50" s="8"/>
      <c r="N50" s="8"/>
      <c r="O50" s="8"/>
      <c r="P50" s="8"/>
      <c r="Q50" s="8"/>
      <c r="R50" s="8"/>
      <c r="S50" s="8"/>
      <c r="T50" s="8"/>
      <c r="U50" s="8"/>
      <c r="V50" s="8"/>
      <c r="W50" s="8"/>
      <c r="X50" s="8"/>
      <c r="Y50" s="8"/>
    </row>
    <row r="51">
      <c r="A51" s="9" t="s">
        <v>307</v>
      </c>
      <c r="B51" s="6" t="s">
        <v>308</v>
      </c>
      <c r="C51" s="6" t="s">
        <v>309</v>
      </c>
      <c r="D51" s="6" t="s">
        <v>310</v>
      </c>
      <c r="E51" s="10"/>
      <c r="F51" s="6" t="s">
        <v>311</v>
      </c>
      <c r="G51" s="10"/>
      <c r="H51" s="6" t="s">
        <v>312</v>
      </c>
      <c r="I51" s="7" t="s">
        <v>37</v>
      </c>
      <c r="J51" s="8"/>
      <c r="K51" s="8"/>
      <c r="L51" s="8"/>
      <c r="M51" s="8"/>
      <c r="N51" s="8"/>
      <c r="O51" s="8"/>
      <c r="P51" s="8"/>
      <c r="Q51" s="8"/>
      <c r="R51" s="8"/>
      <c r="S51" s="8"/>
      <c r="T51" s="8"/>
      <c r="U51" s="8"/>
      <c r="V51" s="8"/>
      <c r="W51" s="8"/>
      <c r="X51" s="8"/>
      <c r="Y51" s="8"/>
    </row>
    <row r="52">
      <c r="A52" s="9" t="s">
        <v>313</v>
      </c>
      <c r="B52" s="6" t="s">
        <v>314</v>
      </c>
      <c r="C52" s="6" t="s">
        <v>315</v>
      </c>
      <c r="D52" s="6" t="s">
        <v>316</v>
      </c>
      <c r="E52" s="10"/>
      <c r="F52" s="10"/>
      <c r="G52" s="6" t="s">
        <v>317</v>
      </c>
      <c r="H52" s="6" t="s">
        <v>318</v>
      </c>
      <c r="I52" s="7" t="s">
        <v>23</v>
      </c>
      <c r="J52" s="8"/>
      <c r="K52" s="8"/>
      <c r="L52" s="8"/>
      <c r="M52" s="8"/>
      <c r="N52" s="8"/>
      <c r="O52" s="8"/>
      <c r="P52" s="8"/>
      <c r="Q52" s="8"/>
      <c r="R52" s="8"/>
      <c r="S52" s="8"/>
      <c r="T52" s="8"/>
      <c r="U52" s="8"/>
      <c r="V52" s="8"/>
      <c r="W52" s="8"/>
      <c r="X52" s="8"/>
      <c r="Y52" s="8"/>
    </row>
    <row r="53">
      <c r="A53" s="9" t="s">
        <v>319</v>
      </c>
      <c r="B53" s="6" t="s">
        <v>320</v>
      </c>
      <c r="C53" s="6" t="s">
        <v>321</v>
      </c>
      <c r="D53" s="6" t="s">
        <v>322</v>
      </c>
      <c r="E53" s="10"/>
      <c r="F53" s="10"/>
      <c r="G53" s="6" t="s">
        <v>323</v>
      </c>
      <c r="H53" s="6" t="s">
        <v>324</v>
      </c>
      <c r="I53" s="7" t="s">
        <v>23</v>
      </c>
      <c r="J53" s="8"/>
      <c r="K53" s="8"/>
      <c r="L53" s="8"/>
      <c r="M53" s="8"/>
      <c r="N53" s="8"/>
      <c r="O53" s="8"/>
      <c r="P53" s="8"/>
      <c r="Q53" s="8"/>
      <c r="R53" s="8"/>
      <c r="S53" s="8"/>
      <c r="T53" s="8"/>
      <c r="U53" s="8"/>
      <c r="V53" s="8"/>
      <c r="W53" s="8"/>
      <c r="X53" s="8"/>
      <c r="Y53" s="8"/>
    </row>
    <row r="54">
      <c r="A54" s="9" t="s">
        <v>325</v>
      </c>
      <c r="B54" s="6" t="s">
        <v>326</v>
      </c>
      <c r="C54" s="6" t="s">
        <v>327</v>
      </c>
      <c r="D54" s="6" t="s">
        <v>328</v>
      </c>
      <c r="E54" s="6" t="s">
        <v>329</v>
      </c>
      <c r="F54" s="10"/>
      <c r="G54" s="10"/>
      <c r="H54" s="6" t="s">
        <v>330</v>
      </c>
      <c r="I54" s="7" t="s">
        <v>30</v>
      </c>
      <c r="J54" s="8"/>
      <c r="K54" s="8"/>
      <c r="L54" s="8"/>
      <c r="M54" s="8"/>
      <c r="N54" s="8"/>
      <c r="O54" s="8"/>
      <c r="P54" s="8"/>
      <c r="Q54" s="8"/>
      <c r="R54" s="8"/>
      <c r="S54" s="8"/>
      <c r="T54" s="8"/>
      <c r="U54" s="8"/>
      <c r="V54" s="8"/>
      <c r="W54" s="8"/>
      <c r="X54" s="8"/>
      <c r="Y54" s="8"/>
    </row>
    <row r="55">
      <c r="A55" s="9" t="s">
        <v>331</v>
      </c>
      <c r="B55" s="6" t="s">
        <v>332</v>
      </c>
      <c r="C55" s="6" t="s">
        <v>333</v>
      </c>
      <c r="D55" s="6" t="s">
        <v>334</v>
      </c>
      <c r="E55" s="6" t="s">
        <v>335</v>
      </c>
      <c r="F55" s="10"/>
      <c r="G55" s="10"/>
      <c r="H55" s="6" t="s">
        <v>336</v>
      </c>
      <c r="I55" s="7" t="s">
        <v>30</v>
      </c>
      <c r="J55" s="8"/>
      <c r="K55" s="8"/>
      <c r="L55" s="8"/>
      <c r="M55" s="8"/>
      <c r="N55" s="8"/>
      <c r="O55" s="8"/>
      <c r="P55" s="8"/>
      <c r="Q55" s="8"/>
      <c r="R55" s="8"/>
      <c r="S55" s="8"/>
      <c r="T55" s="8"/>
      <c r="U55" s="8"/>
      <c r="V55" s="8"/>
      <c r="W55" s="8"/>
      <c r="X55" s="8"/>
      <c r="Y55" s="8"/>
    </row>
    <row r="56">
      <c r="A56" s="9" t="s">
        <v>337</v>
      </c>
      <c r="B56" s="6" t="s">
        <v>338</v>
      </c>
      <c r="C56" s="6" t="s">
        <v>339</v>
      </c>
      <c r="D56" s="6" t="s">
        <v>340</v>
      </c>
      <c r="E56" s="6" t="s">
        <v>341</v>
      </c>
      <c r="F56" s="10"/>
      <c r="G56" s="10"/>
      <c r="H56" s="6" t="s">
        <v>342</v>
      </c>
      <c r="I56" s="7" t="s">
        <v>30</v>
      </c>
      <c r="J56" s="8"/>
      <c r="K56" s="8"/>
      <c r="L56" s="8"/>
      <c r="M56" s="8"/>
      <c r="N56" s="8"/>
      <c r="O56" s="8"/>
      <c r="P56" s="8"/>
      <c r="Q56" s="8"/>
      <c r="R56" s="8"/>
      <c r="S56" s="8"/>
      <c r="T56" s="8"/>
      <c r="U56" s="8"/>
      <c r="V56" s="8"/>
      <c r="W56" s="8"/>
      <c r="X56" s="8"/>
      <c r="Y56" s="8"/>
    </row>
    <row r="57">
      <c r="A57" s="9" t="s">
        <v>343</v>
      </c>
      <c r="B57" s="6" t="s">
        <v>344</v>
      </c>
      <c r="C57" s="6" t="s">
        <v>345</v>
      </c>
      <c r="D57" s="6" t="s">
        <v>346</v>
      </c>
      <c r="E57" s="10"/>
      <c r="F57" s="10"/>
      <c r="G57" s="6" t="s">
        <v>347</v>
      </c>
      <c r="H57" s="6" t="s">
        <v>348</v>
      </c>
      <c r="I57" s="7" t="s">
        <v>23</v>
      </c>
      <c r="J57" s="8"/>
      <c r="K57" s="8"/>
      <c r="L57" s="8"/>
      <c r="M57" s="8"/>
      <c r="N57" s="8"/>
      <c r="O57" s="8"/>
      <c r="P57" s="8"/>
      <c r="Q57" s="8"/>
      <c r="R57" s="8"/>
      <c r="S57" s="8"/>
      <c r="T57" s="8"/>
      <c r="U57" s="8"/>
      <c r="V57" s="8"/>
      <c r="W57" s="8"/>
      <c r="X57" s="8"/>
      <c r="Y57" s="8"/>
    </row>
    <row r="58">
      <c r="A58" s="9" t="s">
        <v>349</v>
      </c>
      <c r="B58" s="6" t="s">
        <v>350</v>
      </c>
      <c r="C58" s="6" t="s">
        <v>351</v>
      </c>
      <c r="D58" s="6" t="s">
        <v>352</v>
      </c>
      <c r="E58" s="10"/>
      <c r="F58" s="10"/>
      <c r="G58" s="6" t="s">
        <v>353</v>
      </c>
      <c r="H58" s="6" t="s">
        <v>354</v>
      </c>
      <c r="I58" s="7" t="s">
        <v>23</v>
      </c>
      <c r="J58" s="8"/>
      <c r="K58" s="8"/>
      <c r="L58" s="8"/>
      <c r="M58" s="8"/>
      <c r="N58" s="8"/>
      <c r="O58" s="8"/>
      <c r="P58" s="8"/>
      <c r="Q58" s="8"/>
      <c r="R58" s="8"/>
      <c r="S58" s="8"/>
      <c r="T58" s="8"/>
      <c r="U58" s="8"/>
      <c r="V58" s="8"/>
      <c r="W58" s="8"/>
      <c r="X58" s="8"/>
      <c r="Y58" s="8"/>
    </row>
    <row r="59">
      <c r="A59" s="9" t="s">
        <v>355</v>
      </c>
      <c r="B59" s="6" t="s">
        <v>356</v>
      </c>
      <c r="C59" s="6" t="s">
        <v>357</v>
      </c>
      <c r="D59" s="6" t="s">
        <v>358</v>
      </c>
      <c r="E59" s="10"/>
      <c r="F59" s="10"/>
      <c r="G59" s="6" t="s">
        <v>359</v>
      </c>
      <c r="H59" s="6" t="s">
        <v>360</v>
      </c>
      <c r="I59" s="7" t="s">
        <v>23</v>
      </c>
      <c r="J59" s="8"/>
      <c r="K59" s="8"/>
      <c r="L59" s="8"/>
      <c r="M59" s="8"/>
      <c r="N59" s="8"/>
      <c r="O59" s="8"/>
      <c r="P59" s="8"/>
      <c r="Q59" s="8"/>
      <c r="R59" s="8"/>
      <c r="S59" s="8"/>
      <c r="T59" s="8"/>
      <c r="U59" s="8"/>
      <c r="V59" s="8"/>
      <c r="W59" s="8"/>
      <c r="X59" s="8"/>
      <c r="Y59" s="8"/>
    </row>
    <row r="60">
      <c r="A60" s="9" t="s">
        <v>361</v>
      </c>
      <c r="B60" s="6" t="s">
        <v>362</v>
      </c>
      <c r="C60" s="6" t="s">
        <v>363</v>
      </c>
      <c r="D60" s="6" t="s">
        <v>364</v>
      </c>
      <c r="E60" s="10"/>
      <c r="F60" s="10"/>
      <c r="G60" s="6" t="s">
        <v>365</v>
      </c>
      <c r="H60" s="6" t="s">
        <v>366</v>
      </c>
      <c r="I60" s="7" t="s">
        <v>23</v>
      </c>
      <c r="J60" s="8"/>
      <c r="K60" s="8"/>
      <c r="L60" s="8"/>
      <c r="M60" s="8"/>
      <c r="N60" s="8"/>
      <c r="O60" s="8"/>
      <c r="P60" s="8"/>
      <c r="Q60" s="8"/>
      <c r="R60" s="8"/>
      <c r="S60" s="8"/>
      <c r="T60" s="8"/>
      <c r="U60" s="8"/>
      <c r="V60" s="8"/>
      <c r="W60" s="8"/>
      <c r="X60" s="8"/>
      <c r="Y60" s="8"/>
    </row>
    <row r="61">
      <c r="A61" s="9" t="s">
        <v>367</v>
      </c>
      <c r="B61" s="6" t="s">
        <v>368</v>
      </c>
      <c r="C61" s="6" t="s">
        <v>369</v>
      </c>
      <c r="D61" s="6" t="s">
        <v>370</v>
      </c>
      <c r="E61" s="6" t="s">
        <v>371</v>
      </c>
      <c r="F61" s="10"/>
      <c r="G61" s="10"/>
      <c r="H61" s="6" t="s">
        <v>372</v>
      </c>
      <c r="I61" s="7" t="s">
        <v>30</v>
      </c>
      <c r="J61" s="8"/>
      <c r="K61" s="8"/>
      <c r="L61" s="8"/>
      <c r="M61" s="8"/>
      <c r="N61" s="8"/>
      <c r="O61" s="8"/>
      <c r="P61" s="8"/>
      <c r="Q61" s="8"/>
      <c r="R61" s="8"/>
      <c r="S61" s="8"/>
      <c r="T61" s="8"/>
      <c r="U61" s="8"/>
      <c r="V61" s="8"/>
      <c r="W61" s="8"/>
      <c r="X61" s="8"/>
      <c r="Y61" s="8"/>
    </row>
    <row r="62">
      <c r="A62" s="9" t="s">
        <v>373</v>
      </c>
      <c r="B62" s="6" t="s">
        <v>374</v>
      </c>
      <c r="C62" s="6" t="s">
        <v>375</v>
      </c>
      <c r="D62" s="6" t="s">
        <v>376</v>
      </c>
      <c r="E62" s="6" t="s">
        <v>377</v>
      </c>
      <c r="F62" s="10"/>
      <c r="G62" s="10"/>
      <c r="H62" s="6" t="s">
        <v>378</v>
      </c>
      <c r="I62" s="7" t="s">
        <v>30</v>
      </c>
      <c r="J62" s="8"/>
      <c r="K62" s="8"/>
      <c r="L62" s="8"/>
      <c r="M62" s="8"/>
      <c r="N62" s="8"/>
      <c r="O62" s="8"/>
      <c r="P62" s="8"/>
      <c r="Q62" s="8"/>
      <c r="R62" s="8"/>
      <c r="S62" s="8"/>
      <c r="T62" s="8"/>
      <c r="U62" s="8"/>
      <c r="V62" s="8"/>
      <c r="W62" s="8"/>
      <c r="X62" s="8"/>
      <c r="Y62" s="8"/>
    </row>
    <row r="63">
      <c r="A63" s="9" t="s">
        <v>379</v>
      </c>
      <c r="B63" s="6" t="s">
        <v>380</v>
      </c>
      <c r="C63" s="6" t="s">
        <v>381</v>
      </c>
      <c r="D63" s="6" t="s">
        <v>382</v>
      </c>
      <c r="E63" s="6" t="s">
        <v>383</v>
      </c>
      <c r="F63" s="10"/>
      <c r="G63" s="10"/>
      <c r="H63" s="6" t="s">
        <v>384</v>
      </c>
      <c r="I63" s="7" t="s">
        <v>30</v>
      </c>
      <c r="J63" s="8"/>
      <c r="K63" s="8"/>
      <c r="L63" s="8"/>
      <c r="M63" s="8"/>
      <c r="N63" s="8"/>
      <c r="O63" s="8"/>
      <c r="P63" s="8"/>
      <c r="Q63" s="8"/>
      <c r="R63" s="8"/>
      <c r="S63" s="8"/>
      <c r="T63" s="8"/>
      <c r="U63" s="8"/>
      <c r="V63" s="8"/>
      <c r="W63" s="8"/>
      <c r="X63" s="8"/>
      <c r="Y63" s="8"/>
    </row>
    <row r="64">
      <c r="A64" s="9" t="s">
        <v>385</v>
      </c>
      <c r="B64" s="6" t="s">
        <v>386</v>
      </c>
      <c r="C64" s="6" t="s">
        <v>387</v>
      </c>
      <c r="D64" s="6" t="s">
        <v>388</v>
      </c>
      <c r="E64" s="6" t="s">
        <v>389</v>
      </c>
      <c r="F64" s="10"/>
      <c r="G64" s="10"/>
      <c r="H64" s="6" t="s">
        <v>390</v>
      </c>
      <c r="I64" s="7" t="s">
        <v>30</v>
      </c>
      <c r="J64" s="8"/>
      <c r="K64" s="8"/>
      <c r="L64" s="8"/>
      <c r="M64" s="8"/>
      <c r="N64" s="8"/>
      <c r="O64" s="8"/>
      <c r="P64" s="8"/>
      <c r="Q64" s="8"/>
      <c r="R64" s="8"/>
      <c r="S64" s="8"/>
      <c r="T64" s="8"/>
      <c r="U64" s="8"/>
      <c r="V64" s="8"/>
      <c r="W64" s="8"/>
      <c r="X64" s="8"/>
      <c r="Y64" s="8"/>
    </row>
    <row r="65">
      <c r="A65" s="9" t="s">
        <v>391</v>
      </c>
      <c r="B65" s="6" t="s">
        <v>392</v>
      </c>
      <c r="C65" s="6" t="s">
        <v>393</v>
      </c>
      <c r="D65" s="6" t="s">
        <v>394</v>
      </c>
      <c r="E65" s="10"/>
      <c r="F65" s="10"/>
      <c r="G65" s="6" t="s">
        <v>395</v>
      </c>
      <c r="H65" s="6" t="s">
        <v>396</v>
      </c>
      <c r="I65" s="7" t="s">
        <v>23</v>
      </c>
      <c r="J65" s="8"/>
      <c r="K65" s="8"/>
      <c r="L65" s="8"/>
      <c r="M65" s="8"/>
      <c r="N65" s="8"/>
      <c r="O65" s="8"/>
      <c r="P65" s="8"/>
      <c r="Q65" s="8"/>
      <c r="R65" s="8"/>
      <c r="S65" s="8"/>
      <c r="T65" s="8"/>
      <c r="U65" s="8"/>
      <c r="V65" s="8"/>
      <c r="W65" s="8"/>
      <c r="X65" s="8"/>
      <c r="Y65" s="8"/>
    </row>
    <row r="66">
      <c r="A66" s="9" t="s">
        <v>397</v>
      </c>
      <c r="B66" s="6" t="s">
        <v>398</v>
      </c>
      <c r="C66" s="6" t="s">
        <v>399</v>
      </c>
      <c r="D66" s="6" t="s">
        <v>400</v>
      </c>
      <c r="E66" s="10"/>
      <c r="F66" s="10"/>
      <c r="G66" s="6" t="s">
        <v>401</v>
      </c>
      <c r="H66" s="6" t="s">
        <v>402</v>
      </c>
      <c r="I66" s="7" t="s">
        <v>23</v>
      </c>
      <c r="J66" s="8"/>
      <c r="K66" s="8"/>
      <c r="L66" s="8"/>
      <c r="M66" s="8"/>
      <c r="N66" s="8"/>
      <c r="O66" s="8"/>
      <c r="P66" s="8"/>
      <c r="Q66" s="8"/>
      <c r="R66" s="8"/>
      <c r="S66" s="8"/>
      <c r="T66" s="8"/>
      <c r="U66" s="8"/>
      <c r="V66" s="8"/>
      <c r="W66" s="8"/>
      <c r="X66" s="8"/>
      <c r="Y66" s="8"/>
    </row>
    <row r="67">
      <c r="A67" s="9" t="s">
        <v>403</v>
      </c>
      <c r="B67" s="6" t="s">
        <v>404</v>
      </c>
      <c r="C67" s="6" t="s">
        <v>405</v>
      </c>
      <c r="D67" s="6" t="s">
        <v>406</v>
      </c>
      <c r="E67" s="10"/>
      <c r="F67" s="10"/>
      <c r="G67" s="6" t="s">
        <v>407</v>
      </c>
      <c r="H67" s="6" t="s">
        <v>408</v>
      </c>
      <c r="I67" s="7" t="s">
        <v>23</v>
      </c>
      <c r="J67" s="8"/>
      <c r="K67" s="8"/>
      <c r="L67" s="8"/>
      <c r="M67" s="8"/>
      <c r="N67" s="8"/>
      <c r="O67" s="8"/>
      <c r="P67" s="8"/>
      <c r="Q67" s="8"/>
      <c r="R67" s="8"/>
      <c r="S67" s="8"/>
      <c r="T67" s="8"/>
      <c r="U67" s="8"/>
      <c r="V67" s="8"/>
      <c r="W67" s="8"/>
      <c r="X67" s="8"/>
      <c r="Y67" s="8"/>
    </row>
    <row r="68">
      <c r="A68" s="9" t="s">
        <v>409</v>
      </c>
      <c r="B68" s="6" t="s">
        <v>410</v>
      </c>
      <c r="C68" s="6" t="s">
        <v>411</v>
      </c>
      <c r="D68" s="6" t="s">
        <v>412</v>
      </c>
      <c r="E68" s="10"/>
      <c r="F68" s="10"/>
      <c r="G68" s="6" t="s">
        <v>413</v>
      </c>
      <c r="H68" s="6" t="s">
        <v>414</v>
      </c>
      <c r="I68" s="7" t="s">
        <v>23</v>
      </c>
      <c r="J68" s="8"/>
      <c r="K68" s="8"/>
      <c r="L68" s="8"/>
      <c r="M68" s="8"/>
      <c r="N68" s="8"/>
      <c r="O68" s="8"/>
      <c r="P68" s="8"/>
      <c r="Q68" s="8"/>
      <c r="R68" s="8"/>
      <c r="S68" s="8"/>
      <c r="T68" s="8"/>
      <c r="U68" s="8"/>
      <c r="V68" s="8"/>
      <c r="W68" s="8"/>
      <c r="X68" s="8"/>
      <c r="Y68" s="8"/>
    </row>
    <row r="69">
      <c r="A69" s="9" t="s">
        <v>415</v>
      </c>
      <c r="B69" s="6" t="s">
        <v>416</v>
      </c>
      <c r="C69" s="6" t="s">
        <v>417</v>
      </c>
      <c r="D69" s="6" t="s">
        <v>418</v>
      </c>
      <c r="E69" s="6" t="s">
        <v>419</v>
      </c>
      <c r="F69" s="10"/>
      <c r="G69" s="10"/>
      <c r="H69" s="6" t="s">
        <v>420</v>
      </c>
      <c r="I69" s="7" t="s">
        <v>30</v>
      </c>
      <c r="J69" s="8"/>
      <c r="K69" s="8"/>
      <c r="L69" s="8"/>
      <c r="M69" s="8"/>
      <c r="N69" s="8"/>
      <c r="O69" s="8"/>
      <c r="P69" s="8"/>
      <c r="Q69" s="8"/>
      <c r="R69" s="8"/>
      <c r="S69" s="8"/>
      <c r="T69" s="8"/>
      <c r="U69" s="8"/>
      <c r="V69" s="8"/>
      <c r="W69" s="8"/>
      <c r="X69" s="8"/>
      <c r="Y69" s="8"/>
    </row>
    <row r="70">
      <c r="A70" s="9" t="s">
        <v>421</v>
      </c>
      <c r="B70" s="6" t="s">
        <v>422</v>
      </c>
      <c r="C70" s="6" t="s">
        <v>423</v>
      </c>
      <c r="D70" s="6" t="s">
        <v>424</v>
      </c>
      <c r="E70" s="10"/>
      <c r="F70" s="10"/>
      <c r="G70" s="6" t="s">
        <v>425</v>
      </c>
      <c r="H70" s="6" t="s">
        <v>426</v>
      </c>
      <c r="I70" s="7" t="s">
        <v>23</v>
      </c>
      <c r="J70" s="8"/>
      <c r="K70" s="8"/>
      <c r="L70" s="8"/>
      <c r="M70" s="8"/>
      <c r="N70" s="8"/>
      <c r="O70" s="8"/>
      <c r="P70" s="8"/>
      <c r="Q70" s="8"/>
      <c r="R70" s="8"/>
      <c r="S70" s="8"/>
      <c r="T70" s="8"/>
      <c r="U70" s="8"/>
      <c r="V70" s="8"/>
      <c r="W70" s="8"/>
      <c r="X70" s="8"/>
      <c r="Y70" s="8"/>
    </row>
    <row r="71">
      <c r="A71" s="9" t="s">
        <v>427</v>
      </c>
      <c r="B71" s="6" t="s">
        <v>428</v>
      </c>
      <c r="C71" s="6" t="s">
        <v>429</v>
      </c>
      <c r="D71" s="6" t="s">
        <v>430</v>
      </c>
      <c r="E71" s="10"/>
      <c r="F71" s="10"/>
      <c r="G71" s="6" t="s">
        <v>431</v>
      </c>
      <c r="H71" s="6" t="s">
        <v>432</v>
      </c>
      <c r="I71" s="7" t="s">
        <v>23</v>
      </c>
      <c r="J71" s="8"/>
      <c r="K71" s="8"/>
      <c r="L71" s="8"/>
      <c r="M71" s="8"/>
      <c r="N71" s="8"/>
      <c r="O71" s="8"/>
      <c r="P71" s="8"/>
      <c r="Q71" s="8"/>
      <c r="R71" s="8"/>
      <c r="S71" s="8"/>
      <c r="T71" s="8"/>
      <c r="U71" s="8"/>
      <c r="V71" s="8"/>
      <c r="W71" s="8"/>
      <c r="X71" s="8"/>
      <c r="Y71" s="8"/>
    </row>
    <row r="72">
      <c r="A72" s="9" t="s">
        <v>433</v>
      </c>
      <c r="B72" s="6" t="s">
        <v>434</v>
      </c>
      <c r="C72" s="6" t="s">
        <v>435</v>
      </c>
      <c r="D72" s="6" t="s">
        <v>436</v>
      </c>
      <c r="E72" s="10"/>
      <c r="F72" s="10"/>
      <c r="G72" s="6" t="s">
        <v>437</v>
      </c>
      <c r="H72" s="6" t="s">
        <v>438</v>
      </c>
      <c r="I72" s="7" t="s">
        <v>23</v>
      </c>
      <c r="J72" s="8"/>
      <c r="K72" s="8"/>
      <c r="L72" s="8"/>
      <c r="M72" s="8"/>
      <c r="N72" s="8"/>
      <c r="O72" s="8"/>
      <c r="P72" s="8"/>
      <c r="Q72" s="8"/>
      <c r="R72" s="8"/>
      <c r="S72" s="8"/>
      <c r="T72" s="8"/>
      <c r="U72" s="8"/>
      <c r="V72" s="8"/>
      <c r="W72" s="8"/>
      <c r="X72" s="8"/>
      <c r="Y72" s="8"/>
    </row>
    <row r="73">
      <c r="A73" s="9" t="s">
        <v>439</v>
      </c>
      <c r="B73" s="6" t="s">
        <v>440</v>
      </c>
      <c r="C73" s="6" t="s">
        <v>441</v>
      </c>
      <c r="D73" s="6" t="s">
        <v>442</v>
      </c>
      <c r="E73" s="10"/>
      <c r="F73" s="10"/>
      <c r="G73" s="6" t="s">
        <v>443</v>
      </c>
      <c r="H73" s="6" t="s">
        <v>444</v>
      </c>
      <c r="I73" s="7" t="s">
        <v>23</v>
      </c>
      <c r="J73" s="8"/>
      <c r="K73" s="8"/>
      <c r="L73" s="8"/>
      <c r="M73" s="8"/>
      <c r="N73" s="8"/>
      <c r="O73" s="8"/>
      <c r="P73" s="8"/>
      <c r="Q73" s="8"/>
      <c r="R73" s="8"/>
      <c r="S73" s="8"/>
      <c r="T73" s="8"/>
      <c r="U73" s="8"/>
      <c r="V73" s="8"/>
      <c r="W73" s="8"/>
      <c r="X73" s="8"/>
      <c r="Y73" s="8"/>
    </row>
    <row r="74">
      <c r="A74" s="9" t="s">
        <v>445</v>
      </c>
      <c r="B74" s="6" t="s">
        <v>446</v>
      </c>
      <c r="C74" s="6" t="s">
        <v>447</v>
      </c>
      <c r="D74" s="6" t="s">
        <v>448</v>
      </c>
      <c r="E74" s="10"/>
      <c r="F74" s="10"/>
      <c r="G74" s="6" t="s">
        <v>449</v>
      </c>
      <c r="H74" s="6" t="s">
        <v>450</v>
      </c>
      <c r="I74" s="7" t="s">
        <v>23</v>
      </c>
      <c r="J74" s="8"/>
      <c r="K74" s="8"/>
      <c r="L74" s="8"/>
      <c r="M74" s="8"/>
      <c r="N74" s="8"/>
      <c r="O74" s="8"/>
      <c r="P74" s="8"/>
      <c r="Q74" s="8"/>
      <c r="R74" s="8"/>
      <c r="S74" s="8"/>
      <c r="T74" s="8"/>
      <c r="U74" s="8"/>
      <c r="V74" s="8"/>
      <c r="W74" s="8"/>
      <c r="X74" s="8"/>
      <c r="Y74" s="8"/>
    </row>
    <row r="75">
      <c r="A75" s="9" t="s">
        <v>451</v>
      </c>
      <c r="B75" s="6" t="s">
        <v>452</v>
      </c>
      <c r="C75" s="6" t="s">
        <v>453</v>
      </c>
      <c r="D75" s="6" t="s">
        <v>454</v>
      </c>
      <c r="E75" s="10"/>
      <c r="F75" s="10"/>
      <c r="G75" s="6" t="s">
        <v>455</v>
      </c>
      <c r="H75" s="6" t="s">
        <v>456</v>
      </c>
      <c r="I75" s="7" t="s">
        <v>23</v>
      </c>
      <c r="J75" s="8"/>
      <c r="K75" s="8"/>
      <c r="L75" s="8"/>
      <c r="M75" s="8"/>
      <c r="N75" s="8"/>
      <c r="O75" s="8"/>
      <c r="P75" s="8"/>
      <c r="Q75" s="8"/>
      <c r="R75" s="8"/>
      <c r="S75" s="8"/>
      <c r="T75" s="8"/>
      <c r="U75" s="8"/>
      <c r="V75" s="8"/>
      <c r="W75" s="8"/>
      <c r="X75" s="8"/>
      <c r="Y75" s="8"/>
    </row>
    <row r="76">
      <c r="A76" s="9" t="s">
        <v>457</v>
      </c>
      <c r="B76" s="6" t="s">
        <v>458</v>
      </c>
      <c r="C76" s="6" t="s">
        <v>459</v>
      </c>
      <c r="D76" s="6" t="s">
        <v>460</v>
      </c>
      <c r="E76" s="6" t="s">
        <v>461</v>
      </c>
      <c r="F76" s="10"/>
      <c r="G76" s="10"/>
      <c r="H76" s="6" t="s">
        <v>462</v>
      </c>
      <c r="I76" s="7" t="s">
        <v>30</v>
      </c>
      <c r="J76" s="8"/>
      <c r="K76" s="8"/>
      <c r="L76" s="8"/>
      <c r="M76" s="8"/>
      <c r="N76" s="8"/>
      <c r="O76" s="8"/>
      <c r="P76" s="8"/>
      <c r="Q76" s="8"/>
      <c r="R76" s="8"/>
      <c r="S76" s="8"/>
      <c r="T76" s="8"/>
      <c r="U76" s="8"/>
      <c r="V76" s="8"/>
      <c r="W76" s="8"/>
      <c r="X76" s="8"/>
      <c r="Y76" s="8"/>
    </row>
    <row r="77">
      <c r="A77" s="9" t="s">
        <v>463</v>
      </c>
      <c r="B77" s="6" t="s">
        <v>464</v>
      </c>
      <c r="C77" s="6" t="s">
        <v>465</v>
      </c>
      <c r="D77" s="6" t="s">
        <v>466</v>
      </c>
      <c r="E77" s="10"/>
      <c r="F77" s="10"/>
      <c r="G77" s="6" t="s">
        <v>467</v>
      </c>
      <c r="H77" s="6" t="s">
        <v>468</v>
      </c>
      <c r="I77" s="7" t="s">
        <v>23</v>
      </c>
      <c r="J77" s="8"/>
      <c r="K77" s="8"/>
      <c r="L77" s="8"/>
      <c r="M77" s="8"/>
      <c r="N77" s="8"/>
      <c r="O77" s="8"/>
      <c r="P77" s="8"/>
      <c r="Q77" s="8"/>
      <c r="R77" s="8"/>
      <c r="S77" s="8"/>
      <c r="T77" s="8"/>
      <c r="U77" s="8"/>
      <c r="V77" s="8"/>
      <c r="W77" s="8"/>
      <c r="X77" s="8"/>
      <c r="Y77" s="8"/>
    </row>
    <row r="78">
      <c r="A78" s="9" t="s">
        <v>469</v>
      </c>
      <c r="B78" s="6" t="s">
        <v>470</v>
      </c>
      <c r="C78" s="6" t="s">
        <v>471</v>
      </c>
      <c r="D78" s="6" t="s">
        <v>472</v>
      </c>
      <c r="E78" s="6" t="s">
        <v>473</v>
      </c>
      <c r="F78" s="10"/>
      <c r="G78" s="10"/>
      <c r="H78" s="6" t="s">
        <v>474</v>
      </c>
      <c r="I78" s="7" t="s">
        <v>30</v>
      </c>
      <c r="J78" s="8"/>
      <c r="K78" s="8"/>
      <c r="L78" s="8"/>
      <c r="M78" s="8"/>
      <c r="N78" s="8"/>
      <c r="O78" s="8"/>
      <c r="P78" s="8"/>
      <c r="Q78" s="8"/>
      <c r="R78" s="8"/>
      <c r="S78" s="8"/>
      <c r="T78" s="8"/>
      <c r="U78" s="8"/>
      <c r="V78" s="8"/>
      <c r="W78" s="8"/>
      <c r="X78" s="8"/>
      <c r="Y78" s="8"/>
    </row>
    <row r="79">
      <c r="A79" s="9" t="s">
        <v>475</v>
      </c>
      <c r="B79" s="6" t="s">
        <v>476</v>
      </c>
      <c r="C79" s="6" t="s">
        <v>477</v>
      </c>
      <c r="D79" s="6" t="s">
        <v>478</v>
      </c>
      <c r="E79" s="6" t="s">
        <v>479</v>
      </c>
      <c r="F79" s="10"/>
      <c r="G79" s="10"/>
      <c r="H79" s="6" t="s">
        <v>480</v>
      </c>
      <c r="I79" s="7" t="s">
        <v>30</v>
      </c>
      <c r="J79" s="8"/>
      <c r="K79" s="8"/>
      <c r="L79" s="8"/>
      <c r="M79" s="8"/>
      <c r="N79" s="8"/>
      <c r="O79" s="8"/>
      <c r="P79" s="8"/>
      <c r="Q79" s="8"/>
      <c r="R79" s="8"/>
      <c r="S79" s="8"/>
      <c r="T79" s="8"/>
      <c r="U79" s="8"/>
      <c r="V79" s="8"/>
      <c r="W79" s="8"/>
      <c r="X79" s="8"/>
      <c r="Y79" s="8"/>
    </row>
    <row r="80">
      <c r="A80" s="9" t="s">
        <v>481</v>
      </c>
      <c r="B80" s="6" t="s">
        <v>482</v>
      </c>
      <c r="C80" s="6" t="s">
        <v>483</v>
      </c>
      <c r="D80" s="6" t="s">
        <v>484</v>
      </c>
      <c r="E80" s="6" t="s">
        <v>485</v>
      </c>
      <c r="F80" s="10"/>
      <c r="G80" s="10"/>
      <c r="H80" s="6" t="s">
        <v>486</v>
      </c>
      <c r="I80" s="7" t="s">
        <v>30</v>
      </c>
      <c r="J80" s="8"/>
      <c r="K80" s="8"/>
      <c r="L80" s="8"/>
      <c r="M80" s="8"/>
      <c r="N80" s="8"/>
      <c r="O80" s="8"/>
      <c r="P80" s="8"/>
      <c r="Q80" s="8"/>
      <c r="R80" s="8"/>
      <c r="S80" s="8"/>
      <c r="T80" s="8"/>
      <c r="U80" s="8"/>
      <c r="V80" s="8"/>
      <c r="W80" s="8"/>
      <c r="X80" s="8"/>
      <c r="Y80" s="8"/>
    </row>
    <row r="81">
      <c r="A81" s="9" t="s">
        <v>487</v>
      </c>
      <c r="B81" s="6" t="s">
        <v>488</v>
      </c>
      <c r="C81" s="6" t="s">
        <v>489</v>
      </c>
      <c r="D81" s="6" t="s">
        <v>490</v>
      </c>
      <c r="E81" s="10"/>
      <c r="F81" s="10"/>
      <c r="G81" s="6" t="s">
        <v>491</v>
      </c>
      <c r="H81" s="6" t="s">
        <v>492</v>
      </c>
      <c r="I81" s="7" t="s">
        <v>23</v>
      </c>
      <c r="J81" s="8"/>
      <c r="K81" s="8"/>
      <c r="L81" s="8"/>
      <c r="M81" s="8"/>
      <c r="N81" s="8"/>
      <c r="O81" s="8"/>
      <c r="P81" s="8"/>
      <c r="Q81" s="8"/>
      <c r="R81" s="8"/>
      <c r="S81" s="8"/>
      <c r="T81" s="8"/>
      <c r="U81" s="8"/>
      <c r="V81" s="8"/>
      <c r="W81" s="8"/>
      <c r="X81" s="8"/>
      <c r="Y81" s="8"/>
    </row>
    <row r="82">
      <c r="A82" s="9" t="s">
        <v>493</v>
      </c>
      <c r="B82" s="6" t="s">
        <v>494</v>
      </c>
      <c r="C82" s="6" t="s">
        <v>495</v>
      </c>
      <c r="D82" s="6" t="s">
        <v>496</v>
      </c>
      <c r="E82" s="6" t="s">
        <v>497</v>
      </c>
      <c r="F82" s="10"/>
      <c r="G82" s="10"/>
      <c r="H82" s="6" t="s">
        <v>498</v>
      </c>
      <c r="I82" s="7" t="s">
        <v>30</v>
      </c>
      <c r="J82" s="8"/>
      <c r="K82" s="8"/>
      <c r="L82" s="8"/>
      <c r="M82" s="8"/>
      <c r="N82" s="8"/>
      <c r="O82" s="8"/>
      <c r="P82" s="8"/>
      <c r="Q82" s="8"/>
      <c r="R82" s="8"/>
      <c r="S82" s="8"/>
      <c r="T82" s="8"/>
      <c r="U82" s="8"/>
      <c r="V82" s="8"/>
      <c r="W82" s="8"/>
      <c r="X82" s="8"/>
      <c r="Y82" s="8"/>
    </row>
    <row r="83">
      <c r="A83" s="9" t="s">
        <v>499</v>
      </c>
      <c r="B83" s="6" t="s">
        <v>500</v>
      </c>
      <c r="C83" s="6" t="s">
        <v>501</v>
      </c>
      <c r="D83" s="6" t="s">
        <v>502</v>
      </c>
      <c r="E83" s="10"/>
      <c r="F83" s="10"/>
      <c r="G83" s="6" t="s">
        <v>503</v>
      </c>
      <c r="H83" s="6" t="s">
        <v>504</v>
      </c>
      <c r="I83" s="7" t="s">
        <v>23</v>
      </c>
      <c r="J83" s="8"/>
      <c r="K83" s="8"/>
      <c r="L83" s="8"/>
      <c r="M83" s="8"/>
      <c r="N83" s="8"/>
      <c r="O83" s="8"/>
      <c r="P83" s="8"/>
      <c r="Q83" s="8"/>
      <c r="R83" s="8"/>
      <c r="S83" s="8"/>
      <c r="T83" s="8"/>
      <c r="U83" s="8"/>
      <c r="V83" s="8"/>
      <c r="W83" s="8"/>
      <c r="X83" s="8"/>
      <c r="Y83" s="8"/>
    </row>
    <row r="84">
      <c r="A84" s="9" t="s">
        <v>505</v>
      </c>
      <c r="B84" s="6" t="s">
        <v>506</v>
      </c>
      <c r="C84" s="6" t="s">
        <v>507</v>
      </c>
      <c r="D84" s="6" t="s">
        <v>508</v>
      </c>
      <c r="E84" s="10"/>
      <c r="F84" s="10"/>
      <c r="G84" s="6" t="s">
        <v>509</v>
      </c>
      <c r="H84" s="6" t="s">
        <v>510</v>
      </c>
      <c r="I84" s="7" t="s">
        <v>23</v>
      </c>
      <c r="J84" s="8"/>
      <c r="K84" s="8"/>
      <c r="L84" s="8"/>
      <c r="M84" s="8"/>
      <c r="N84" s="8"/>
      <c r="O84" s="8"/>
      <c r="P84" s="8"/>
      <c r="Q84" s="8"/>
      <c r="R84" s="8"/>
      <c r="S84" s="8"/>
      <c r="T84" s="8"/>
      <c r="U84" s="8"/>
      <c r="V84" s="8"/>
      <c r="W84" s="8"/>
      <c r="X84" s="8"/>
      <c r="Y84" s="8"/>
    </row>
    <row r="85">
      <c r="A85" s="9" t="s">
        <v>511</v>
      </c>
      <c r="B85" s="6" t="s">
        <v>512</v>
      </c>
      <c r="C85" s="6" t="s">
        <v>513</v>
      </c>
      <c r="D85" s="6" t="s">
        <v>514</v>
      </c>
      <c r="E85" s="10"/>
      <c r="F85" s="10"/>
      <c r="G85" s="6" t="s">
        <v>515</v>
      </c>
      <c r="H85" s="6" t="s">
        <v>516</v>
      </c>
      <c r="I85" s="7" t="s">
        <v>23</v>
      </c>
      <c r="J85" s="8"/>
      <c r="K85" s="8"/>
      <c r="L85" s="8"/>
      <c r="M85" s="8"/>
      <c r="N85" s="8"/>
      <c r="O85" s="8"/>
      <c r="P85" s="8"/>
      <c r="Q85" s="8"/>
      <c r="R85" s="8"/>
      <c r="S85" s="8"/>
      <c r="T85" s="8"/>
      <c r="U85" s="8"/>
      <c r="V85" s="8"/>
      <c r="W85" s="8"/>
      <c r="X85" s="8"/>
      <c r="Y85" s="8"/>
    </row>
    <row r="86">
      <c r="A86" s="9" t="s">
        <v>517</v>
      </c>
      <c r="B86" s="6" t="s">
        <v>518</v>
      </c>
      <c r="C86" s="6" t="s">
        <v>519</v>
      </c>
      <c r="D86" s="6" t="s">
        <v>520</v>
      </c>
      <c r="E86" s="6" t="s">
        <v>521</v>
      </c>
      <c r="F86" s="10"/>
      <c r="G86" s="10"/>
      <c r="H86" s="6" t="s">
        <v>522</v>
      </c>
      <c r="I86" s="7" t="s">
        <v>30</v>
      </c>
      <c r="J86" s="8"/>
      <c r="K86" s="8"/>
      <c r="L86" s="8"/>
      <c r="M86" s="8"/>
      <c r="N86" s="8"/>
      <c r="O86" s="8"/>
      <c r="P86" s="8"/>
      <c r="Q86" s="8"/>
      <c r="R86" s="8"/>
      <c r="S86" s="8"/>
      <c r="T86" s="8"/>
      <c r="U86" s="8"/>
      <c r="V86" s="8"/>
      <c r="W86" s="8"/>
      <c r="X86" s="8"/>
      <c r="Y86" s="8"/>
    </row>
    <row r="87">
      <c r="A87" s="9" t="s">
        <v>523</v>
      </c>
      <c r="B87" s="6" t="s">
        <v>524</v>
      </c>
      <c r="C87" s="6" t="s">
        <v>525</v>
      </c>
      <c r="D87" s="6" t="s">
        <v>526</v>
      </c>
      <c r="E87" s="10"/>
      <c r="F87" s="6" t="s">
        <v>527</v>
      </c>
      <c r="G87" s="10"/>
      <c r="H87" s="6" t="s">
        <v>528</v>
      </c>
      <c r="I87" s="7" t="s">
        <v>37</v>
      </c>
      <c r="J87" s="8"/>
      <c r="K87" s="8"/>
      <c r="L87" s="8"/>
      <c r="M87" s="8"/>
      <c r="N87" s="8"/>
      <c r="O87" s="8"/>
      <c r="P87" s="8"/>
      <c r="Q87" s="8"/>
      <c r="R87" s="8"/>
      <c r="S87" s="8"/>
      <c r="T87" s="8"/>
      <c r="U87" s="8"/>
      <c r="V87" s="8"/>
      <c r="W87" s="8"/>
      <c r="X87" s="8"/>
      <c r="Y87" s="8"/>
    </row>
    <row r="88">
      <c r="A88" s="9" t="s">
        <v>529</v>
      </c>
      <c r="B88" s="6" t="s">
        <v>530</v>
      </c>
      <c r="C88" s="6" t="s">
        <v>531</v>
      </c>
      <c r="D88" s="6" t="s">
        <v>532</v>
      </c>
      <c r="E88" s="10"/>
      <c r="F88" s="6" t="s">
        <v>533</v>
      </c>
      <c r="G88" s="10"/>
      <c r="H88" s="6" t="s">
        <v>534</v>
      </c>
      <c r="I88" s="7" t="s">
        <v>37</v>
      </c>
      <c r="J88" s="8"/>
      <c r="K88" s="8"/>
      <c r="L88" s="8"/>
      <c r="M88" s="8"/>
      <c r="N88" s="8"/>
      <c r="O88" s="8"/>
      <c r="P88" s="8"/>
      <c r="Q88" s="8"/>
      <c r="R88" s="8"/>
      <c r="S88" s="8"/>
      <c r="T88" s="8"/>
      <c r="U88" s="8"/>
      <c r="V88" s="8"/>
      <c r="W88" s="8"/>
      <c r="X88" s="8"/>
      <c r="Y88" s="8"/>
    </row>
    <row r="89">
      <c r="A89" s="9" t="s">
        <v>535</v>
      </c>
      <c r="B89" s="6" t="s">
        <v>536</v>
      </c>
      <c r="C89" s="6" t="s">
        <v>537</v>
      </c>
      <c r="D89" s="6" t="s">
        <v>538</v>
      </c>
      <c r="E89" s="10"/>
      <c r="F89" s="6" t="s">
        <v>539</v>
      </c>
      <c r="G89" s="10"/>
      <c r="H89" s="6" t="s">
        <v>540</v>
      </c>
      <c r="I89" s="7" t="s">
        <v>37</v>
      </c>
      <c r="J89" s="8"/>
      <c r="K89" s="8"/>
      <c r="L89" s="8"/>
      <c r="M89" s="8"/>
      <c r="N89" s="8"/>
      <c r="O89" s="8"/>
      <c r="P89" s="8"/>
      <c r="Q89" s="8"/>
      <c r="R89" s="8"/>
      <c r="S89" s="8"/>
      <c r="T89" s="8"/>
      <c r="U89" s="8"/>
      <c r="V89" s="8"/>
      <c r="W89" s="8"/>
      <c r="X89" s="8"/>
      <c r="Y89" s="8"/>
    </row>
    <row r="90">
      <c r="A90" s="9" t="s">
        <v>541</v>
      </c>
      <c r="B90" s="6" t="s">
        <v>542</v>
      </c>
      <c r="C90" s="6" t="s">
        <v>543</v>
      </c>
      <c r="D90" s="6" t="s">
        <v>544</v>
      </c>
      <c r="E90" s="6" t="s">
        <v>545</v>
      </c>
      <c r="F90" s="10"/>
      <c r="G90" s="10"/>
      <c r="H90" s="6" t="s">
        <v>546</v>
      </c>
      <c r="I90" s="7" t="s">
        <v>30</v>
      </c>
      <c r="J90" s="8"/>
      <c r="K90" s="8"/>
      <c r="L90" s="8"/>
      <c r="M90" s="8"/>
      <c r="N90" s="8"/>
      <c r="O90" s="8"/>
      <c r="P90" s="8"/>
      <c r="Q90" s="8"/>
      <c r="R90" s="8"/>
      <c r="S90" s="8"/>
      <c r="T90" s="8"/>
      <c r="U90" s="8"/>
      <c r="V90" s="8"/>
      <c r="W90" s="8"/>
      <c r="X90" s="8"/>
      <c r="Y90" s="8"/>
    </row>
    <row r="91">
      <c r="A91" s="9" t="s">
        <v>547</v>
      </c>
      <c r="B91" s="6" t="s">
        <v>548</v>
      </c>
      <c r="C91" s="6" t="s">
        <v>549</v>
      </c>
      <c r="D91" s="6" t="s">
        <v>550</v>
      </c>
      <c r="E91" s="10"/>
      <c r="F91" s="6" t="s">
        <v>551</v>
      </c>
      <c r="G91" s="10"/>
      <c r="H91" s="6" t="s">
        <v>552</v>
      </c>
      <c r="I91" s="7" t="s">
        <v>37</v>
      </c>
      <c r="J91" s="8"/>
      <c r="K91" s="8"/>
      <c r="L91" s="8"/>
      <c r="M91" s="8"/>
      <c r="N91" s="8"/>
      <c r="O91" s="8"/>
      <c r="P91" s="8"/>
      <c r="Q91" s="8"/>
      <c r="R91" s="8"/>
      <c r="S91" s="8"/>
      <c r="T91" s="8"/>
      <c r="U91" s="8"/>
      <c r="V91" s="8"/>
      <c r="W91" s="8"/>
      <c r="X91" s="8"/>
      <c r="Y91" s="8"/>
    </row>
    <row r="92">
      <c r="A92" s="9" t="s">
        <v>553</v>
      </c>
      <c r="B92" s="6" t="s">
        <v>554</v>
      </c>
      <c r="C92" s="6" t="s">
        <v>555</v>
      </c>
      <c r="D92" s="6" t="s">
        <v>556</v>
      </c>
      <c r="E92" s="10"/>
      <c r="F92" s="6" t="s">
        <v>557</v>
      </c>
      <c r="G92" s="10"/>
      <c r="H92" s="6" t="s">
        <v>558</v>
      </c>
      <c r="I92" s="7" t="s">
        <v>37</v>
      </c>
      <c r="J92" s="8"/>
      <c r="K92" s="8"/>
      <c r="L92" s="8"/>
      <c r="M92" s="8"/>
      <c r="N92" s="8"/>
      <c r="O92" s="8"/>
      <c r="P92" s="8"/>
      <c r="Q92" s="8"/>
      <c r="R92" s="8"/>
      <c r="S92" s="8"/>
      <c r="T92" s="8"/>
      <c r="U92" s="8"/>
      <c r="V92" s="8"/>
      <c r="W92" s="8"/>
      <c r="X92" s="8"/>
      <c r="Y92" s="8"/>
    </row>
    <row r="93">
      <c r="A93" s="9" t="s">
        <v>559</v>
      </c>
      <c r="B93" s="6" t="s">
        <v>560</v>
      </c>
      <c r="C93" s="6" t="s">
        <v>561</v>
      </c>
      <c r="D93" s="6" t="s">
        <v>562</v>
      </c>
      <c r="E93" s="10"/>
      <c r="F93" s="6" t="s">
        <v>563</v>
      </c>
      <c r="G93" s="10"/>
      <c r="H93" s="6" t="s">
        <v>564</v>
      </c>
      <c r="I93" s="7" t="s">
        <v>37</v>
      </c>
      <c r="J93" s="8"/>
      <c r="K93" s="8"/>
      <c r="L93" s="8"/>
      <c r="M93" s="8"/>
      <c r="N93" s="8"/>
      <c r="O93" s="8"/>
      <c r="P93" s="8"/>
      <c r="Q93" s="8"/>
      <c r="R93" s="8"/>
      <c r="S93" s="8"/>
      <c r="T93" s="8"/>
      <c r="U93" s="8"/>
      <c r="V93" s="8"/>
      <c r="W93" s="8"/>
      <c r="X93" s="8"/>
      <c r="Y93" s="8"/>
    </row>
    <row r="94">
      <c r="A94" s="9" t="s">
        <v>565</v>
      </c>
      <c r="B94" s="6" t="s">
        <v>566</v>
      </c>
      <c r="C94" s="6" t="s">
        <v>567</v>
      </c>
      <c r="D94" s="6" t="s">
        <v>568</v>
      </c>
      <c r="E94" s="10"/>
      <c r="F94" s="6" t="s">
        <v>569</v>
      </c>
      <c r="G94" s="10"/>
      <c r="H94" s="6" t="s">
        <v>570</v>
      </c>
      <c r="I94" s="7" t="s">
        <v>37</v>
      </c>
      <c r="J94" s="8"/>
      <c r="K94" s="8"/>
      <c r="L94" s="8"/>
      <c r="M94" s="8"/>
      <c r="N94" s="8"/>
      <c r="O94" s="8"/>
      <c r="P94" s="8"/>
      <c r="Q94" s="8"/>
      <c r="R94" s="8"/>
      <c r="S94" s="8"/>
      <c r="T94" s="8"/>
      <c r="U94" s="8"/>
      <c r="V94" s="8"/>
      <c r="W94" s="8"/>
      <c r="X94" s="8"/>
      <c r="Y94" s="8"/>
    </row>
    <row r="95">
      <c r="A95" s="9" t="s">
        <v>571</v>
      </c>
      <c r="B95" s="6" t="s">
        <v>572</v>
      </c>
      <c r="C95" s="6" t="s">
        <v>573</v>
      </c>
      <c r="D95" s="6" t="s">
        <v>574</v>
      </c>
      <c r="E95" s="10"/>
      <c r="F95" s="6" t="s">
        <v>575</v>
      </c>
      <c r="G95" s="10"/>
      <c r="H95" s="6" t="s">
        <v>576</v>
      </c>
      <c r="I95" s="7" t="s">
        <v>37</v>
      </c>
      <c r="J95" s="8"/>
      <c r="K95" s="8"/>
      <c r="L95" s="8"/>
      <c r="M95" s="8"/>
      <c r="N95" s="8"/>
      <c r="O95" s="8"/>
      <c r="P95" s="8"/>
      <c r="Q95" s="8"/>
      <c r="R95" s="8"/>
      <c r="S95" s="8"/>
      <c r="T95" s="8"/>
      <c r="U95" s="8"/>
      <c r="V95" s="8"/>
      <c r="W95" s="8"/>
      <c r="X95" s="8"/>
      <c r="Y95" s="8"/>
    </row>
    <row r="96">
      <c r="A96" s="9" t="s">
        <v>577</v>
      </c>
      <c r="B96" s="6" t="s">
        <v>464</v>
      </c>
      <c r="C96" s="6" t="s">
        <v>578</v>
      </c>
      <c r="D96" s="6" t="s">
        <v>579</v>
      </c>
      <c r="E96" s="10"/>
      <c r="F96" s="10"/>
      <c r="G96" s="6" t="s">
        <v>580</v>
      </c>
      <c r="H96" s="6" t="s">
        <v>581</v>
      </c>
      <c r="I96" s="7" t="s">
        <v>23</v>
      </c>
      <c r="J96" s="8"/>
      <c r="K96" s="8"/>
      <c r="L96" s="8"/>
      <c r="M96" s="8"/>
      <c r="N96" s="8"/>
      <c r="O96" s="8"/>
      <c r="P96" s="8"/>
      <c r="Q96" s="8"/>
      <c r="R96" s="8"/>
      <c r="S96" s="8"/>
      <c r="T96" s="8"/>
      <c r="U96" s="8"/>
      <c r="V96" s="8"/>
      <c r="W96" s="8"/>
      <c r="X96" s="8"/>
      <c r="Y96" s="8"/>
    </row>
    <row r="97">
      <c r="A97" s="9" t="s">
        <v>582</v>
      </c>
      <c r="B97" s="6" t="s">
        <v>583</v>
      </c>
      <c r="C97" s="6" t="s">
        <v>584</v>
      </c>
      <c r="D97" s="6" t="s">
        <v>585</v>
      </c>
      <c r="E97" s="6" t="s">
        <v>586</v>
      </c>
      <c r="F97" s="10"/>
      <c r="G97" s="10"/>
      <c r="H97" s="6" t="s">
        <v>587</v>
      </c>
      <c r="I97" s="7" t="s">
        <v>30</v>
      </c>
      <c r="J97" s="8"/>
      <c r="K97" s="8"/>
      <c r="L97" s="8"/>
      <c r="M97" s="8"/>
      <c r="N97" s="8"/>
      <c r="O97" s="8"/>
      <c r="P97" s="8"/>
      <c r="Q97" s="8"/>
      <c r="R97" s="8"/>
      <c r="S97" s="8"/>
      <c r="T97" s="8"/>
      <c r="U97" s="8"/>
      <c r="V97" s="8"/>
      <c r="W97" s="8"/>
      <c r="X97" s="8"/>
      <c r="Y97" s="8"/>
    </row>
    <row r="98">
      <c r="A98" s="9" t="s">
        <v>588</v>
      </c>
      <c r="B98" s="6" t="s">
        <v>589</v>
      </c>
      <c r="C98" s="6" t="s">
        <v>590</v>
      </c>
      <c r="D98" s="6" t="s">
        <v>591</v>
      </c>
      <c r="E98" s="10"/>
      <c r="F98" s="10"/>
      <c r="G98" s="6" t="s">
        <v>592</v>
      </c>
      <c r="H98" s="6" t="s">
        <v>593</v>
      </c>
      <c r="I98" s="7" t="s">
        <v>23</v>
      </c>
      <c r="J98" s="8"/>
      <c r="K98" s="8"/>
      <c r="L98" s="8"/>
      <c r="M98" s="8"/>
      <c r="N98" s="8"/>
      <c r="O98" s="8"/>
      <c r="P98" s="8"/>
      <c r="Q98" s="8"/>
      <c r="R98" s="8"/>
      <c r="S98" s="8"/>
      <c r="T98" s="8"/>
      <c r="U98" s="8"/>
      <c r="V98" s="8"/>
      <c r="W98" s="8"/>
      <c r="X98" s="8"/>
      <c r="Y98" s="8"/>
    </row>
    <row r="99">
      <c r="A99" s="9" t="s">
        <v>594</v>
      </c>
      <c r="B99" s="6" t="s">
        <v>595</v>
      </c>
      <c r="C99" s="6" t="s">
        <v>596</v>
      </c>
      <c r="D99" s="6" t="s">
        <v>597</v>
      </c>
      <c r="E99" s="10"/>
      <c r="F99" s="6" t="s">
        <v>598</v>
      </c>
      <c r="G99" s="10"/>
      <c r="H99" s="6" t="s">
        <v>599</v>
      </c>
      <c r="I99" s="7" t="s">
        <v>37</v>
      </c>
      <c r="J99" s="8"/>
      <c r="K99" s="8"/>
      <c r="L99" s="8"/>
      <c r="M99" s="8"/>
      <c r="N99" s="8"/>
      <c r="O99" s="8"/>
      <c r="P99" s="8"/>
      <c r="Q99" s="8"/>
      <c r="R99" s="8"/>
      <c r="S99" s="8"/>
      <c r="T99" s="8"/>
      <c r="U99" s="8"/>
      <c r="V99" s="8"/>
      <c r="W99" s="8"/>
      <c r="X99" s="8"/>
      <c r="Y99" s="8"/>
    </row>
    <row r="100">
      <c r="A100" s="9" t="s">
        <v>600</v>
      </c>
      <c r="B100" s="6" t="s">
        <v>601</v>
      </c>
      <c r="C100" s="6" t="s">
        <v>602</v>
      </c>
      <c r="D100" s="6" t="s">
        <v>603</v>
      </c>
      <c r="E100" s="10"/>
      <c r="F100" s="10"/>
      <c r="G100" s="6" t="s">
        <v>604</v>
      </c>
      <c r="H100" s="6" t="s">
        <v>605</v>
      </c>
      <c r="I100" s="7" t="s">
        <v>23</v>
      </c>
      <c r="J100" s="8"/>
      <c r="K100" s="8"/>
      <c r="L100" s="8"/>
      <c r="M100" s="8"/>
      <c r="N100" s="8"/>
      <c r="O100" s="8"/>
      <c r="P100" s="8"/>
      <c r="Q100" s="8"/>
      <c r="R100" s="8"/>
      <c r="S100" s="8"/>
      <c r="T100" s="8"/>
      <c r="U100" s="8"/>
      <c r="V100" s="8"/>
      <c r="W100" s="8"/>
      <c r="X100" s="8"/>
      <c r="Y100" s="8"/>
    </row>
    <row r="101">
      <c r="A101" s="9" t="s">
        <v>606</v>
      </c>
      <c r="B101" s="6" t="s">
        <v>607</v>
      </c>
      <c r="C101" s="6" t="s">
        <v>608</v>
      </c>
      <c r="D101" s="6" t="s">
        <v>609</v>
      </c>
      <c r="E101" s="10"/>
      <c r="F101" s="10"/>
      <c r="G101" s="6" t="s">
        <v>610</v>
      </c>
      <c r="H101" s="6" t="s">
        <v>611</v>
      </c>
      <c r="I101" s="7" t="s">
        <v>23</v>
      </c>
      <c r="J101" s="8"/>
      <c r="K101" s="8"/>
      <c r="L101" s="8"/>
      <c r="M101" s="8"/>
      <c r="N101" s="8"/>
      <c r="O101" s="8"/>
      <c r="P101" s="8"/>
      <c r="Q101" s="8"/>
      <c r="R101" s="8"/>
      <c r="S101" s="8"/>
      <c r="T101" s="8"/>
      <c r="U101" s="8"/>
      <c r="V101" s="8"/>
      <c r="W101" s="8"/>
      <c r="X101" s="8"/>
      <c r="Y101" s="8"/>
    </row>
    <row r="102">
      <c r="A102" s="9" t="s">
        <v>612</v>
      </c>
      <c r="B102" s="6" t="s">
        <v>613</v>
      </c>
      <c r="C102" s="6" t="s">
        <v>614</v>
      </c>
      <c r="D102" s="6" t="s">
        <v>615</v>
      </c>
      <c r="E102" s="6" t="s">
        <v>616</v>
      </c>
      <c r="F102" s="10"/>
      <c r="G102" s="10"/>
      <c r="H102" s="6" t="s">
        <v>617</v>
      </c>
      <c r="I102" s="7" t="s">
        <v>30</v>
      </c>
      <c r="J102" s="8"/>
      <c r="K102" s="8"/>
      <c r="L102" s="8"/>
      <c r="M102" s="8"/>
      <c r="N102" s="8"/>
      <c r="O102" s="8"/>
      <c r="P102" s="8"/>
      <c r="Q102" s="8"/>
      <c r="R102" s="8"/>
      <c r="S102" s="8"/>
      <c r="T102" s="8"/>
      <c r="U102" s="8"/>
      <c r="V102" s="8"/>
      <c r="W102" s="8"/>
      <c r="X102" s="8"/>
      <c r="Y102" s="8"/>
    </row>
    <row r="103">
      <c r="A103" s="9" t="s">
        <v>618</v>
      </c>
      <c r="B103" s="6" t="s">
        <v>619</v>
      </c>
      <c r="C103" s="6" t="s">
        <v>620</v>
      </c>
      <c r="D103" s="6" t="s">
        <v>621</v>
      </c>
      <c r="E103" s="10"/>
      <c r="F103" s="10"/>
      <c r="G103" s="6" t="s">
        <v>622</v>
      </c>
      <c r="H103" s="6" t="s">
        <v>623</v>
      </c>
      <c r="I103" s="7" t="s">
        <v>23</v>
      </c>
      <c r="J103" s="8"/>
      <c r="K103" s="8"/>
      <c r="L103" s="8"/>
      <c r="M103" s="8"/>
      <c r="N103" s="8"/>
      <c r="O103" s="8"/>
      <c r="P103" s="8"/>
      <c r="Q103" s="8"/>
      <c r="R103" s="8"/>
      <c r="S103" s="8"/>
      <c r="T103" s="8"/>
      <c r="U103" s="8"/>
      <c r="V103" s="8"/>
      <c r="W103" s="8"/>
      <c r="X103" s="8"/>
      <c r="Y103" s="8"/>
    </row>
    <row r="104">
      <c r="A104" s="9" t="s">
        <v>624</v>
      </c>
      <c r="B104" s="6" t="s">
        <v>625</v>
      </c>
      <c r="C104" s="6" t="s">
        <v>626</v>
      </c>
      <c r="D104" s="6" t="s">
        <v>627</v>
      </c>
      <c r="E104" s="6" t="s">
        <v>628</v>
      </c>
      <c r="F104" s="10"/>
      <c r="G104" s="10"/>
      <c r="H104" s="6" t="s">
        <v>629</v>
      </c>
      <c r="I104" s="7" t="s">
        <v>30</v>
      </c>
      <c r="J104" s="8"/>
      <c r="K104" s="8"/>
      <c r="L104" s="8"/>
      <c r="M104" s="8"/>
      <c r="N104" s="8"/>
      <c r="O104" s="8"/>
      <c r="P104" s="8"/>
      <c r="Q104" s="8"/>
      <c r="R104" s="8"/>
      <c r="S104" s="8"/>
      <c r="T104" s="8"/>
      <c r="U104" s="8"/>
      <c r="V104" s="8"/>
      <c r="W104" s="8"/>
      <c r="X104" s="8"/>
      <c r="Y104" s="8"/>
    </row>
    <row r="105">
      <c r="A105" s="9" t="s">
        <v>630</v>
      </c>
      <c r="B105" s="6" t="s">
        <v>631</v>
      </c>
      <c r="C105" s="6" t="s">
        <v>632</v>
      </c>
      <c r="D105" s="6" t="s">
        <v>633</v>
      </c>
      <c r="E105" s="10"/>
      <c r="F105" s="10"/>
      <c r="G105" s="6" t="s">
        <v>634</v>
      </c>
      <c r="H105" s="6" t="s">
        <v>635</v>
      </c>
      <c r="I105" s="7" t="s">
        <v>23</v>
      </c>
      <c r="J105" s="8"/>
      <c r="K105" s="8"/>
      <c r="L105" s="8"/>
      <c r="M105" s="8"/>
      <c r="N105" s="8"/>
      <c r="O105" s="8"/>
      <c r="P105" s="8"/>
      <c r="Q105" s="8"/>
      <c r="R105" s="8"/>
      <c r="S105" s="8"/>
      <c r="T105" s="8"/>
      <c r="U105" s="8"/>
      <c r="V105" s="8"/>
      <c r="W105" s="8"/>
      <c r="X105" s="8"/>
      <c r="Y105" s="8"/>
    </row>
    <row r="106">
      <c r="A106" s="9" t="s">
        <v>636</v>
      </c>
      <c r="B106" s="6" t="s">
        <v>637</v>
      </c>
      <c r="C106" s="6" t="s">
        <v>638</v>
      </c>
      <c r="D106" s="6" t="s">
        <v>639</v>
      </c>
      <c r="E106" s="6" t="s">
        <v>640</v>
      </c>
      <c r="F106" s="10"/>
      <c r="G106" s="10"/>
      <c r="H106" s="6" t="s">
        <v>641</v>
      </c>
      <c r="I106" s="7" t="s">
        <v>30</v>
      </c>
      <c r="J106" s="8"/>
      <c r="K106" s="8"/>
      <c r="L106" s="8"/>
      <c r="M106" s="8"/>
      <c r="N106" s="8"/>
      <c r="O106" s="8"/>
      <c r="P106" s="8"/>
      <c r="Q106" s="8"/>
      <c r="R106" s="8"/>
      <c r="S106" s="8"/>
      <c r="T106" s="8"/>
      <c r="U106" s="8"/>
      <c r="V106" s="8"/>
      <c r="W106" s="8"/>
      <c r="X106" s="8"/>
      <c r="Y106" s="8"/>
    </row>
    <row r="107">
      <c r="A107" s="9" t="s">
        <v>642</v>
      </c>
      <c r="B107" s="6" t="s">
        <v>296</v>
      </c>
      <c r="C107" s="6" t="s">
        <v>643</v>
      </c>
      <c r="D107" s="6" t="s">
        <v>296</v>
      </c>
      <c r="E107" s="10"/>
      <c r="F107" s="10"/>
      <c r="G107" s="6" t="s">
        <v>644</v>
      </c>
      <c r="H107" s="6" t="s">
        <v>645</v>
      </c>
      <c r="I107" s="7" t="s">
        <v>23</v>
      </c>
      <c r="J107" s="8"/>
      <c r="K107" s="8"/>
      <c r="L107" s="8"/>
      <c r="M107" s="8"/>
      <c r="N107" s="8"/>
      <c r="O107" s="8"/>
      <c r="P107" s="8"/>
      <c r="Q107" s="8"/>
      <c r="R107" s="8"/>
      <c r="S107" s="8"/>
      <c r="T107" s="8"/>
      <c r="U107" s="8"/>
      <c r="V107" s="8"/>
      <c r="W107" s="8"/>
      <c r="X107" s="8"/>
      <c r="Y107" s="8"/>
    </row>
    <row r="108">
      <c r="A108" s="9" t="s">
        <v>646</v>
      </c>
      <c r="B108" s="6" t="s">
        <v>647</v>
      </c>
      <c r="C108" s="6" t="s">
        <v>648</v>
      </c>
      <c r="D108" s="6" t="s">
        <v>649</v>
      </c>
      <c r="E108" s="10"/>
      <c r="F108" s="6" t="s">
        <v>650</v>
      </c>
      <c r="G108" s="10"/>
      <c r="H108" s="6" t="s">
        <v>651</v>
      </c>
      <c r="I108" s="7" t="s">
        <v>37</v>
      </c>
      <c r="J108" s="8"/>
      <c r="K108" s="8"/>
      <c r="L108" s="8"/>
      <c r="M108" s="8"/>
      <c r="N108" s="8"/>
      <c r="O108" s="8"/>
      <c r="P108" s="8"/>
      <c r="Q108" s="8"/>
      <c r="R108" s="8"/>
      <c r="S108" s="8"/>
      <c r="T108" s="8"/>
      <c r="U108" s="8"/>
      <c r="V108" s="8"/>
      <c r="W108" s="8"/>
      <c r="X108" s="8"/>
      <c r="Y108" s="8"/>
    </row>
    <row r="109">
      <c r="A109" s="9" t="s">
        <v>652</v>
      </c>
      <c r="B109" s="6" t="s">
        <v>653</v>
      </c>
      <c r="C109" s="6" t="s">
        <v>654</v>
      </c>
      <c r="D109" s="6" t="s">
        <v>655</v>
      </c>
      <c r="E109" s="10"/>
      <c r="F109" s="10"/>
      <c r="G109" s="6" t="s">
        <v>656</v>
      </c>
      <c r="H109" s="6" t="s">
        <v>657</v>
      </c>
      <c r="I109" s="7" t="s">
        <v>23</v>
      </c>
      <c r="J109" s="8"/>
      <c r="K109" s="8"/>
      <c r="L109" s="8"/>
      <c r="M109" s="8"/>
      <c r="N109" s="8"/>
      <c r="O109" s="8"/>
      <c r="P109" s="8"/>
      <c r="Q109" s="8"/>
      <c r="R109" s="8"/>
      <c r="S109" s="8"/>
      <c r="T109" s="8"/>
      <c r="U109" s="8"/>
      <c r="V109" s="8"/>
      <c r="W109" s="8"/>
      <c r="X109" s="8"/>
      <c r="Y109" s="8"/>
    </row>
    <row r="110">
      <c r="A110" s="9" t="s">
        <v>658</v>
      </c>
      <c r="B110" s="6" t="s">
        <v>659</v>
      </c>
      <c r="C110" s="6" t="s">
        <v>660</v>
      </c>
      <c r="D110" s="6" t="s">
        <v>661</v>
      </c>
      <c r="E110" s="10"/>
      <c r="F110" s="6" t="s">
        <v>662</v>
      </c>
      <c r="G110" s="10"/>
      <c r="H110" s="6" t="s">
        <v>663</v>
      </c>
      <c r="I110" s="7" t="s">
        <v>37</v>
      </c>
      <c r="J110" s="8"/>
      <c r="K110" s="8"/>
      <c r="L110" s="8"/>
      <c r="M110" s="8"/>
      <c r="N110" s="8"/>
      <c r="O110" s="8"/>
      <c r="P110" s="8"/>
      <c r="Q110" s="8"/>
      <c r="R110" s="8"/>
      <c r="S110" s="8"/>
      <c r="T110" s="8"/>
      <c r="U110" s="8"/>
      <c r="V110" s="8"/>
      <c r="W110" s="8"/>
      <c r="X110" s="8"/>
      <c r="Y110" s="8"/>
    </row>
    <row r="111">
      <c r="A111" s="9" t="s">
        <v>664</v>
      </c>
      <c r="B111" s="6" t="s">
        <v>665</v>
      </c>
      <c r="C111" s="6" t="s">
        <v>666</v>
      </c>
      <c r="D111" s="6" t="s">
        <v>667</v>
      </c>
      <c r="E111" s="6" t="s">
        <v>668</v>
      </c>
      <c r="F111" s="10"/>
      <c r="G111" s="10"/>
      <c r="H111" s="6" t="s">
        <v>669</v>
      </c>
      <c r="I111" s="7" t="s">
        <v>30</v>
      </c>
      <c r="J111" s="8"/>
      <c r="K111" s="8"/>
      <c r="L111" s="8"/>
      <c r="M111" s="8"/>
      <c r="N111" s="8"/>
      <c r="O111" s="8"/>
      <c r="P111" s="8"/>
      <c r="Q111" s="8"/>
      <c r="R111" s="8"/>
      <c r="S111" s="8"/>
      <c r="T111" s="8"/>
      <c r="U111" s="8"/>
      <c r="V111" s="8"/>
      <c r="W111" s="8"/>
      <c r="X111" s="8"/>
      <c r="Y111" s="8"/>
    </row>
    <row r="112">
      <c r="A112" s="9" t="s">
        <v>670</v>
      </c>
      <c r="B112" s="6" t="s">
        <v>671</v>
      </c>
      <c r="C112" s="6" t="s">
        <v>672</v>
      </c>
      <c r="D112" s="6" t="s">
        <v>673</v>
      </c>
      <c r="E112" s="10"/>
      <c r="F112" s="6" t="s">
        <v>674</v>
      </c>
      <c r="G112" s="10"/>
      <c r="H112" s="6" t="s">
        <v>675</v>
      </c>
      <c r="I112" s="7" t="s">
        <v>37</v>
      </c>
      <c r="J112" s="8"/>
      <c r="K112" s="8"/>
      <c r="L112" s="8"/>
      <c r="M112" s="8"/>
      <c r="N112" s="8"/>
      <c r="O112" s="8"/>
      <c r="P112" s="8"/>
      <c r="Q112" s="8"/>
      <c r="R112" s="8"/>
      <c r="S112" s="8"/>
      <c r="T112" s="8"/>
      <c r="U112" s="8"/>
      <c r="V112" s="8"/>
      <c r="W112" s="8"/>
      <c r="X112" s="8"/>
      <c r="Y112" s="8"/>
    </row>
    <row r="113">
      <c r="A113" s="9" t="s">
        <v>676</v>
      </c>
      <c r="B113" s="6" t="s">
        <v>677</v>
      </c>
      <c r="C113" s="6" t="s">
        <v>678</v>
      </c>
      <c r="D113" s="6" t="s">
        <v>679</v>
      </c>
      <c r="E113" s="10"/>
      <c r="F113" s="10"/>
      <c r="G113" s="6" t="s">
        <v>680</v>
      </c>
      <c r="H113" s="6" t="s">
        <v>681</v>
      </c>
      <c r="I113" s="7" t="s">
        <v>23</v>
      </c>
      <c r="J113" s="8"/>
      <c r="K113" s="8"/>
      <c r="L113" s="8"/>
      <c r="M113" s="8"/>
      <c r="N113" s="8"/>
      <c r="O113" s="8"/>
      <c r="P113" s="8"/>
      <c r="Q113" s="8"/>
      <c r="R113" s="8"/>
      <c r="S113" s="8"/>
      <c r="T113" s="8"/>
      <c r="U113" s="8"/>
      <c r="V113" s="8"/>
      <c r="W113" s="8"/>
      <c r="X113" s="8"/>
      <c r="Y113" s="8"/>
    </row>
    <row r="114">
      <c r="A114" s="9" t="s">
        <v>682</v>
      </c>
      <c r="B114" s="6" t="s">
        <v>683</v>
      </c>
      <c r="C114" s="6" t="s">
        <v>684</v>
      </c>
      <c r="D114" s="6" t="s">
        <v>685</v>
      </c>
      <c r="E114" s="10"/>
      <c r="F114" s="10"/>
      <c r="G114" s="6" t="s">
        <v>686</v>
      </c>
      <c r="H114" s="6" t="s">
        <v>687</v>
      </c>
      <c r="I114" s="7" t="s">
        <v>23</v>
      </c>
      <c r="J114" s="8"/>
      <c r="K114" s="8"/>
      <c r="L114" s="8"/>
      <c r="M114" s="8"/>
      <c r="N114" s="8"/>
      <c r="O114" s="8"/>
      <c r="P114" s="8"/>
      <c r="Q114" s="8"/>
      <c r="R114" s="8"/>
      <c r="S114" s="8"/>
      <c r="T114" s="8"/>
      <c r="U114" s="8"/>
      <c r="V114" s="8"/>
      <c r="W114" s="8"/>
      <c r="X114" s="8"/>
      <c r="Y114" s="8"/>
    </row>
    <row r="115">
      <c r="A115" s="9" t="s">
        <v>688</v>
      </c>
      <c r="B115" s="6" t="s">
        <v>689</v>
      </c>
      <c r="C115" s="6" t="s">
        <v>690</v>
      </c>
      <c r="D115" s="6" t="s">
        <v>691</v>
      </c>
      <c r="E115" s="10"/>
      <c r="F115" s="6" t="s">
        <v>692</v>
      </c>
      <c r="G115" s="10"/>
      <c r="H115" s="6" t="s">
        <v>693</v>
      </c>
      <c r="I115" s="7" t="s">
        <v>37</v>
      </c>
      <c r="J115" s="8"/>
      <c r="K115" s="8"/>
      <c r="L115" s="8"/>
      <c r="M115" s="8"/>
      <c r="N115" s="8"/>
      <c r="O115" s="8"/>
      <c r="P115" s="8"/>
      <c r="Q115" s="8"/>
      <c r="R115" s="8"/>
      <c r="S115" s="8"/>
      <c r="T115" s="8"/>
      <c r="U115" s="8"/>
      <c r="V115" s="8"/>
      <c r="W115" s="8"/>
      <c r="X115" s="8"/>
      <c r="Y115" s="8"/>
    </row>
    <row r="116">
      <c r="A116" s="9" t="s">
        <v>694</v>
      </c>
      <c r="B116" s="6" t="s">
        <v>695</v>
      </c>
      <c r="C116" s="6" t="s">
        <v>696</v>
      </c>
      <c r="D116" s="6" t="s">
        <v>697</v>
      </c>
      <c r="E116" s="10"/>
      <c r="F116" s="6" t="s">
        <v>698</v>
      </c>
      <c r="G116" s="10"/>
      <c r="H116" s="6" t="s">
        <v>699</v>
      </c>
      <c r="I116" s="7" t="s">
        <v>37</v>
      </c>
      <c r="J116" s="8"/>
      <c r="K116" s="8"/>
      <c r="L116" s="8"/>
      <c r="M116" s="8"/>
      <c r="N116" s="8"/>
      <c r="O116" s="8"/>
      <c r="P116" s="8"/>
      <c r="Q116" s="8"/>
      <c r="R116" s="8"/>
      <c r="S116" s="8"/>
      <c r="T116" s="8"/>
      <c r="U116" s="8"/>
      <c r="V116" s="8"/>
      <c r="W116" s="8"/>
      <c r="X116" s="8"/>
      <c r="Y116" s="8"/>
    </row>
    <row r="117">
      <c r="A117" s="9" t="s">
        <v>700</v>
      </c>
      <c r="B117" s="6" t="s">
        <v>701</v>
      </c>
      <c r="C117" s="6" t="s">
        <v>702</v>
      </c>
      <c r="D117" s="6" t="s">
        <v>703</v>
      </c>
      <c r="E117" s="10"/>
      <c r="F117" s="6" t="s">
        <v>704</v>
      </c>
      <c r="G117" s="10"/>
      <c r="H117" s="6" t="s">
        <v>705</v>
      </c>
      <c r="I117" s="7" t="s">
        <v>37</v>
      </c>
      <c r="J117" s="8"/>
      <c r="K117" s="8"/>
      <c r="L117" s="8"/>
      <c r="M117" s="8"/>
      <c r="N117" s="8"/>
      <c r="O117" s="8"/>
      <c r="P117" s="8"/>
      <c r="Q117" s="8"/>
      <c r="R117" s="8"/>
      <c r="S117" s="8"/>
      <c r="T117" s="8"/>
      <c r="U117" s="8"/>
      <c r="V117" s="8"/>
      <c r="W117" s="8"/>
      <c r="X117" s="8"/>
      <c r="Y117" s="8"/>
    </row>
    <row r="118">
      <c r="A118" s="9" t="s">
        <v>706</v>
      </c>
      <c r="B118" s="6" t="s">
        <v>707</v>
      </c>
      <c r="C118" s="6" t="s">
        <v>708</v>
      </c>
      <c r="D118" s="6" t="s">
        <v>709</v>
      </c>
      <c r="E118" s="10"/>
      <c r="F118" s="6" t="s">
        <v>710</v>
      </c>
      <c r="G118" s="10"/>
      <c r="H118" s="6" t="s">
        <v>711</v>
      </c>
      <c r="I118" s="7" t="s">
        <v>37</v>
      </c>
      <c r="J118" s="8"/>
      <c r="K118" s="8"/>
      <c r="L118" s="8"/>
      <c r="M118" s="8"/>
      <c r="N118" s="8"/>
      <c r="O118" s="8"/>
      <c r="P118" s="8"/>
      <c r="Q118" s="8"/>
      <c r="R118" s="8"/>
      <c r="S118" s="8"/>
      <c r="T118" s="8"/>
      <c r="U118" s="8"/>
      <c r="V118" s="8"/>
      <c r="W118" s="8"/>
      <c r="X118" s="8"/>
      <c r="Y118" s="8"/>
    </row>
    <row r="119">
      <c r="A119" s="9" t="s">
        <v>712</v>
      </c>
      <c r="B119" s="6" t="s">
        <v>713</v>
      </c>
      <c r="C119" s="6" t="s">
        <v>714</v>
      </c>
      <c r="D119" s="6" t="s">
        <v>715</v>
      </c>
      <c r="E119" s="10"/>
      <c r="F119" s="6" t="s">
        <v>716</v>
      </c>
      <c r="G119" s="10"/>
      <c r="H119" s="6" t="s">
        <v>717</v>
      </c>
      <c r="I119" s="7" t="s">
        <v>37</v>
      </c>
      <c r="J119" s="8"/>
      <c r="K119" s="8"/>
      <c r="L119" s="8"/>
      <c r="M119" s="8"/>
      <c r="N119" s="8"/>
      <c r="O119" s="8"/>
      <c r="P119" s="8"/>
      <c r="Q119" s="8"/>
      <c r="R119" s="8"/>
      <c r="S119" s="8"/>
      <c r="T119" s="8"/>
      <c r="U119" s="8"/>
      <c r="V119" s="8"/>
      <c r="W119" s="8"/>
      <c r="X119" s="8"/>
      <c r="Y119" s="8"/>
    </row>
    <row r="120">
      <c r="A120" s="9" t="s">
        <v>718</v>
      </c>
      <c r="B120" s="6" t="s">
        <v>719</v>
      </c>
      <c r="C120" s="6" t="s">
        <v>720</v>
      </c>
      <c r="D120" s="6" t="s">
        <v>721</v>
      </c>
      <c r="E120" s="10"/>
      <c r="F120" s="6" t="s">
        <v>722</v>
      </c>
      <c r="G120" s="10"/>
      <c r="H120" s="6" t="s">
        <v>723</v>
      </c>
      <c r="I120" s="7" t="s">
        <v>37</v>
      </c>
      <c r="J120" s="8"/>
      <c r="K120" s="8"/>
      <c r="L120" s="8"/>
      <c r="M120" s="8"/>
      <c r="N120" s="8"/>
      <c r="O120" s="8"/>
      <c r="P120" s="8"/>
      <c r="Q120" s="8"/>
      <c r="R120" s="8"/>
      <c r="S120" s="8"/>
      <c r="T120" s="8"/>
      <c r="U120" s="8"/>
      <c r="V120" s="8"/>
      <c r="W120" s="8"/>
      <c r="X120" s="8"/>
      <c r="Y120" s="8"/>
    </row>
    <row r="121">
      <c r="A121" s="9" t="s">
        <v>724</v>
      </c>
      <c r="B121" s="6" t="s">
        <v>725</v>
      </c>
      <c r="C121" s="6" t="s">
        <v>726</v>
      </c>
      <c r="D121" s="6" t="s">
        <v>727</v>
      </c>
      <c r="E121" s="10"/>
      <c r="F121" s="6" t="s">
        <v>728</v>
      </c>
      <c r="G121" s="10"/>
      <c r="H121" s="6" t="s">
        <v>729</v>
      </c>
      <c r="I121" s="7" t="s">
        <v>37</v>
      </c>
      <c r="J121" s="8"/>
      <c r="K121" s="8"/>
      <c r="L121" s="8"/>
      <c r="M121" s="8"/>
      <c r="N121" s="8"/>
      <c r="O121" s="8"/>
      <c r="P121" s="8"/>
      <c r="Q121" s="8"/>
      <c r="R121" s="8"/>
      <c r="S121" s="8"/>
      <c r="T121" s="8"/>
      <c r="U121" s="8"/>
      <c r="V121" s="8"/>
      <c r="W121" s="8"/>
      <c r="X121" s="8"/>
      <c r="Y121" s="8"/>
    </row>
    <row r="122">
      <c r="A122" s="9" t="s">
        <v>730</v>
      </c>
      <c r="B122" s="6" t="s">
        <v>731</v>
      </c>
      <c r="C122" s="6" t="s">
        <v>732</v>
      </c>
      <c r="D122" s="6" t="s">
        <v>733</v>
      </c>
      <c r="E122" s="10"/>
      <c r="F122" s="6" t="s">
        <v>734</v>
      </c>
      <c r="G122" s="10"/>
      <c r="H122" s="6" t="s">
        <v>735</v>
      </c>
      <c r="I122" s="7" t="s">
        <v>37</v>
      </c>
      <c r="J122" s="8"/>
      <c r="K122" s="8"/>
      <c r="L122" s="8"/>
      <c r="M122" s="8"/>
      <c r="N122" s="8"/>
      <c r="O122" s="8"/>
      <c r="P122" s="8"/>
      <c r="Q122" s="8"/>
      <c r="R122" s="8"/>
      <c r="S122" s="8"/>
      <c r="T122" s="8"/>
      <c r="U122" s="8"/>
      <c r="V122" s="8"/>
      <c r="W122" s="8"/>
      <c r="X122" s="8"/>
      <c r="Y122" s="8"/>
    </row>
    <row r="123">
      <c r="A123" s="9" t="s">
        <v>736</v>
      </c>
      <c r="B123" s="6" t="s">
        <v>737</v>
      </c>
      <c r="C123" s="6" t="s">
        <v>738</v>
      </c>
      <c r="D123" s="6" t="s">
        <v>739</v>
      </c>
      <c r="E123" s="10"/>
      <c r="F123" s="6" t="s">
        <v>740</v>
      </c>
      <c r="G123" s="10"/>
      <c r="H123" s="6" t="s">
        <v>741</v>
      </c>
      <c r="I123" s="7" t="s">
        <v>37</v>
      </c>
      <c r="J123" s="8"/>
      <c r="K123" s="8"/>
      <c r="L123" s="8"/>
      <c r="M123" s="8"/>
      <c r="N123" s="8"/>
      <c r="O123" s="8"/>
      <c r="P123" s="8"/>
      <c r="Q123" s="8"/>
      <c r="R123" s="8"/>
      <c r="S123" s="8"/>
      <c r="T123" s="8"/>
      <c r="U123" s="8"/>
      <c r="V123" s="8"/>
      <c r="W123" s="8"/>
      <c r="X123" s="8"/>
      <c r="Y123" s="8"/>
    </row>
    <row r="124">
      <c r="A124" s="9" t="s">
        <v>742</v>
      </c>
      <c r="B124" s="6" t="s">
        <v>743</v>
      </c>
      <c r="C124" s="6" t="s">
        <v>744</v>
      </c>
      <c r="D124" s="6" t="s">
        <v>745</v>
      </c>
      <c r="E124" s="10"/>
      <c r="F124" s="6" t="s">
        <v>746</v>
      </c>
      <c r="G124" s="10"/>
      <c r="H124" s="6" t="s">
        <v>747</v>
      </c>
      <c r="I124" s="7" t="s">
        <v>37</v>
      </c>
      <c r="J124" s="8"/>
      <c r="K124" s="8"/>
      <c r="L124" s="8"/>
      <c r="M124" s="8"/>
      <c r="N124" s="8"/>
      <c r="O124" s="8"/>
      <c r="P124" s="8"/>
      <c r="Q124" s="8"/>
      <c r="R124" s="8"/>
      <c r="S124" s="8"/>
      <c r="T124" s="8"/>
      <c r="U124" s="8"/>
      <c r="V124" s="8"/>
      <c r="W124" s="8"/>
      <c r="X124" s="8"/>
      <c r="Y124" s="8"/>
    </row>
    <row r="125">
      <c r="A125" s="9" t="s">
        <v>748</v>
      </c>
      <c r="B125" s="6" t="s">
        <v>749</v>
      </c>
      <c r="C125" s="6" t="s">
        <v>750</v>
      </c>
      <c r="D125" s="6" t="s">
        <v>751</v>
      </c>
      <c r="E125" s="10"/>
      <c r="F125" s="6" t="s">
        <v>752</v>
      </c>
      <c r="G125" s="10"/>
      <c r="H125" s="6" t="s">
        <v>753</v>
      </c>
      <c r="I125" s="7" t="s">
        <v>37</v>
      </c>
      <c r="J125" s="8"/>
      <c r="K125" s="8"/>
      <c r="L125" s="8"/>
      <c r="M125" s="8"/>
      <c r="N125" s="8"/>
      <c r="O125" s="8"/>
      <c r="P125" s="8"/>
      <c r="Q125" s="8"/>
      <c r="R125" s="8"/>
      <c r="S125" s="8"/>
      <c r="T125" s="8"/>
      <c r="U125" s="8"/>
      <c r="V125" s="8"/>
      <c r="W125" s="8"/>
      <c r="X125" s="8"/>
      <c r="Y125" s="8"/>
    </row>
    <row r="126">
      <c r="A126" s="9" t="s">
        <v>754</v>
      </c>
      <c r="B126" s="6" t="s">
        <v>755</v>
      </c>
      <c r="C126" s="6" t="s">
        <v>756</v>
      </c>
      <c r="D126" s="6" t="s">
        <v>757</v>
      </c>
      <c r="E126" s="10"/>
      <c r="F126" s="6" t="s">
        <v>758</v>
      </c>
      <c r="G126" s="10"/>
      <c r="H126" s="6" t="s">
        <v>759</v>
      </c>
      <c r="I126" s="7" t="s">
        <v>37</v>
      </c>
      <c r="J126" s="8"/>
      <c r="K126" s="8"/>
      <c r="L126" s="8"/>
      <c r="M126" s="8"/>
      <c r="N126" s="8"/>
      <c r="O126" s="8"/>
      <c r="P126" s="8"/>
      <c r="Q126" s="8"/>
      <c r="R126" s="8"/>
      <c r="S126" s="8"/>
      <c r="T126" s="8"/>
      <c r="U126" s="8"/>
      <c r="V126" s="8"/>
      <c r="W126" s="8"/>
      <c r="X126" s="8"/>
      <c r="Y126" s="8"/>
    </row>
    <row r="127">
      <c r="A127" s="9" t="s">
        <v>760</v>
      </c>
      <c r="B127" s="6" t="s">
        <v>761</v>
      </c>
      <c r="C127" s="6" t="s">
        <v>762</v>
      </c>
      <c r="D127" s="6" t="s">
        <v>763</v>
      </c>
      <c r="E127" s="10"/>
      <c r="F127" s="6" t="s">
        <v>764</v>
      </c>
      <c r="G127" s="10"/>
      <c r="H127" s="6" t="s">
        <v>765</v>
      </c>
      <c r="I127" s="7" t="s">
        <v>37</v>
      </c>
      <c r="J127" s="8"/>
      <c r="K127" s="8"/>
      <c r="L127" s="8"/>
      <c r="M127" s="8"/>
      <c r="N127" s="8"/>
      <c r="O127" s="8"/>
      <c r="P127" s="8"/>
      <c r="Q127" s="8"/>
      <c r="R127" s="8"/>
      <c r="S127" s="8"/>
      <c r="T127" s="8"/>
      <c r="U127" s="8"/>
      <c r="V127" s="8"/>
      <c r="W127" s="8"/>
      <c r="X127" s="8"/>
      <c r="Y127" s="8"/>
    </row>
    <row r="128">
      <c r="A128" s="9" t="s">
        <v>766</v>
      </c>
      <c r="B128" s="6" t="s">
        <v>767</v>
      </c>
      <c r="C128" s="6" t="s">
        <v>768</v>
      </c>
      <c r="D128" s="6" t="s">
        <v>769</v>
      </c>
      <c r="E128" s="10"/>
      <c r="F128" s="6" t="s">
        <v>770</v>
      </c>
      <c r="G128" s="10"/>
      <c r="H128" s="6" t="s">
        <v>771</v>
      </c>
      <c r="I128" s="7" t="s">
        <v>37</v>
      </c>
      <c r="J128" s="8"/>
      <c r="K128" s="8"/>
      <c r="L128" s="8"/>
      <c r="M128" s="8"/>
      <c r="N128" s="8"/>
      <c r="O128" s="8"/>
      <c r="P128" s="8"/>
      <c r="Q128" s="8"/>
      <c r="R128" s="8"/>
      <c r="S128" s="8"/>
      <c r="T128" s="8"/>
      <c r="U128" s="8"/>
      <c r="V128" s="8"/>
      <c r="W128" s="8"/>
      <c r="X128" s="8"/>
      <c r="Y128" s="8"/>
    </row>
    <row r="129">
      <c r="A129" s="9" t="s">
        <v>772</v>
      </c>
      <c r="B129" s="6" t="s">
        <v>773</v>
      </c>
      <c r="C129" s="6" t="s">
        <v>774</v>
      </c>
      <c r="D129" s="6" t="s">
        <v>775</v>
      </c>
      <c r="E129" s="10"/>
      <c r="F129" s="6" t="s">
        <v>776</v>
      </c>
      <c r="G129" s="10"/>
      <c r="H129" s="6" t="s">
        <v>777</v>
      </c>
      <c r="I129" s="7" t="s">
        <v>37</v>
      </c>
      <c r="J129" s="8"/>
      <c r="K129" s="8"/>
      <c r="L129" s="8"/>
      <c r="M129" s="8"/>
      <c r="N129" s="8"/>
      <c r="O129" s="8"/>
      <c r="P129" s="8"/>
      <c r="Q129" s="8"/>
      <c r="R129" s="8"/>
      <c r="S129" s="8"/>
      <c r="T129" s="8"/>
      <c r="U129" s="8"/>
      <c r="V129" s="8"/>
      <c r="W129" s="8"/>
      <c r="X129" s="8"/>
      <c r="Y129" s="8"/>
    </row>
    <row r="130">
      <c r="A130" s="9" t="s">
        <v>778</v>
      </c>
      <c r="B130" s="6" t="s">
        <v>779</v>
      </c>
      <c r="C130" s="6" t="s">
        <v>780</v>
      </c>
      <c r="D130" s="6" t="s">
        <v>781</v>
      </c>
      <c r="E130" s="10"/>
      <c r="F130" s="6" t="s">
        <v>782</v>
      </c>
      <c r="G130" s="10"/>
      <c r="H130" s="6" t="s">
        <v>783</v>
      </c>
      <c r="I130" s="7" t="s">
        <v>37</v>
      </c>
      <c r="J130" s="8"/>
      <c r="K130" s="8"/>
      <c r="L130" s="8"/>
      <c r="M130" s="8"/>
      <c r="N130" s="8"/>
      <c r="O130" s="8"/>
      <c r="P130" s="8"/>
      <c r="Q130" s="8"/>
      <c r="R130" s="8"/>
      <c r="S130" s="8"/>
      <c r="T130" s="8"/>
      <c r="U130" s="8"/>
      <c r="V130" s="8"/>
      <c r="W130" s="8"/>
      <c r="X130" s="8"/>
      <c r="Y130" s="8"/>
    </row>
    <row r="131">
      <c r="A131" s="9" t="s">
        <v>784</v>
      </c>
      <c r="B131" s="6" t="s">
        <v>785</v>
      </c>
      <c r="C131" s="6" t="s">
        <v>786</v>
      </c>
      <c r="D131" s="6" t="s">
        <v>787</v>
      </c>
      <c r="E131" s="10"/>
      <c r="F131" s="6" t="s">
        <v>788</v>
      </c>
      <c r="G131" s="10"/>
      <c r="H131" s="6" t="s">
        <v>789</v>
      </c>
      <c r="I131" s="7" t="s">
        <v>37</v>
      </c>
      <c r="J131" s="8"/>
      <c r="K131" s="8"/>
      <c r="L131" s="8"/>
      <c r="M131" s="8"/>
      <c r="N131" s="8"/>
      <c r="O131" s="8"/>
      <c r="P131" s="8"/>
      <c r="Q131" s="8"/>
      <c r="R131" s="8"/>
      <c r="S131" s="8"/>
      <c r="T131" s="8"/>
      <c r="U131" s="8"/>
      <c r="V131" s="8"/>
      <c r="W131" s="8"/>
      <c r="X131" s="8"/>
      <c r="Y131" s="8"/>
    </row>
    <row r="132">
      <c r="A132" s="9" t="s">
        <v>790</v>
      </c>
      <c r="B132" s="6" t="s">
        <v>791</v>
      </c>
      <c r="C132" s="6" t="s">
        <v>792</v>
      </c>
      <c r="D132" s="6" t="s">
        <v>793</v>
      </c>
      <c r="E132" s="10"/>
      <c r="F132" s="6" t="s">
        <v>794</v>
      </c>
      <c r="G132" s="10"/>
      <c r="H132" s="6" t="s">
        <v>795</v>
      </c>
      <c r="I132" s="7" t="s">
        <v>37</v>
      </c>
      <c r="J132" s="8"/>
      <c r="K132" s="8"/>
      <c r="L132" s="8"/>
      <c r="M132" s="8"/>
      <c r="N132" s="8"/>
      <c r="O132" s="8"/>
      <c r="P132" s="8"/>
      <c r="Q132" s="8"/>
      <c r="R132" s="8"/>
      <c r="S132" s="8"/>
      <c r="T132" s="8"/>
      <c r="U132" s="8"/>
      <c r="V132" s="8"/>
      <c r="W132" s="8"/>
      <c r="X132" s="8"/>
      <c r="Y132" s="8"/>
    </row>
    <row r="133">
      <c r="A133" s="9" t="s">
        <v>796</v>
      </c>
      <c r="B133" s="6" t="s">
        <v>797</v>
      </c>
      <c r="C133" s="6" t="s">
        <v>798</v>
      </c>
      <c r="D133" s="6" t="s">
        <v>799</v>
      </c>
      <c r="E133" s="10"/>
      <c r="F133" s="6" t="s">
        <v>800</v>
      </c>
      <c r="G133" s="10"/>
      <c r="H133" s="6" t="s">
        <v>801</v>
      </c>
      <c r="I133" s="7" t="s">
        <v>37</v>
      </c>
      <c r="J133" s="8"/>
      <c r="K133" s="8"/>
      <c r="L133" s="8"/>
      <c r="M133" s="8"/>
      <c r="N133" s="8"/>
      <c r="O133" s="8"/>
      <c r="P133" s="8"/>
      <c r="Q133" s="8"/>
      <c r="R133" s="8"/>
      <c r="S133" s="8"/>
      <c r="T133" s="8"/>
      <c r="U133" s="8"/>
      <c r="V133" s="8"/>
      <c r="W133" s="8"/>
      <c r="X133" s="8"/>
      <c r="Y133" s="8"/>
    </row>
    <row r="134">
      <c r="A134" s="9" t="s">
        <v>802</v>
      </c>
      <c r="B134" s="6" t="s">
        <v>803</v>
      </c>
      <c r="C134" s="6" t="s">
        <v>804</v>
      </c>
      <c r="D134" s="6" t="s">
        <v>805</v>
      </c>
      <c r="E134" s="10"/>
      <c r="F134" s="6" t="s">
        <v>806</v>
      </c>
      <c r="G134" s="10"/>
      <c r="H134" s="6" t="s">
        <v>807</v>
      </c>
      <c r="I134" s="7" t="s">
        <v>37</v>
      </c>
      <c r="J134" s="8"/>
      <c r="K134" s="8"/>
      <c r="L134" s="8"/>
      <c r="M134" s="8"/>
      <c r="N134" s="8"/>
      <c r="O134" s="8"/>
      <c r="P134" s="8"/>
      <c r="Q134" s="8"/>
      <c r="R134" s="8"/>
      <c r="S134" s="8"/>
      <c r="T134" s="8"/>
      <c r="U134" s="8"/>
      <c r="V134" s="8"/>
      <c r="W134" s="8"/>
      <c r="X134" s="8"/>
      <c r="Y134" s="8"/>
    </row>
    <row r="135">
      <c r="A135" s="9" t="s">
        <v>808</v>
      </c>
      <c r="B135" s="6" t="s">
        <v>809</v>
      </c>
      <c r="C135" s="6" t="s">
        <v>810</v>
      </c>
      <c r="D135" s="6" t="s">
        <v>811</v>
      </c>
      <c r="E135" s="10"/>
      <c r="F135" s="6" t="s">
        <v>812</v>
      </c>
      <c r="G135" s="10"/>
      <c r="H135" s="6" t="s">
        <v>813</v>
      </c>
      <c r="I135" s="7" t="s">
        <v>37</v>
      </c>
      <c r="J135" s="8"/>
      <c r="K135" s="8"/>
      <c r="L135" s="8"/>
      <c r="M135" s="8"/>
      <c r="N135" s="8"/>
      <c r="O135" s="8"/>
      <c r="P135" s="8"/>
      <c r="Q135" s="8"/>
      <c r="R135" s="8"/>
      <c r="S135" s="8"/>
      <c r="T135" s="8"/>
      <c r="U135" s="8"/>
      <c r="V135" s="8"/>
      <c r="W135" s="8"/>
      <c r="X135" s="8"/>
      <c r="Y135" s="8"/>
    </row>
    <row r="136">
      <c r="A136" s="9" t="s">
        <v>814</v>
      </c>
      <c r="B136" s="6" t="s">
        <v>815</v>
      </c>
      <c r="C136" s="6" t="s">
        <v>816</v>
      </c>
      <c r="D136" s="6" t="s">
        <v>817</v>
      </c>
      <c r="E136" s="10"/>
      <c r="F136" s="6" t="s">
        <v>818</v>
      </c>
      <c r="G136" s="10"/>
      <c r="H136" s="6" t="s">
        <v>819</v>
      </c>
      <c r="I136" s="7" t="s">
        <v>37</v>
      </c>
      <c r="J136" s="8"/>
      <c r="K136" s="8"/>
      <c r="L136" s="8"/>
      <c r="M136" s="8"/>
      <c r="N136" s="8"/>
      <c r="O136" s="8"/>
      <c r="P136" s="8"/>
      <c r="Q136" s="8"/>
      <c r="R136" s="8"/>
      <c r="S136" s="8"/>
      <c r="T136" s="8"/>
      <c r="U136" s="8"/>
      <c r="V136" s="8"/>
      <c r="W136" s="8"/>
      <c r="X136" s="8"/>
      <c r="Y136" s="8"/>
    </row>
    <row r="137">
      <c r="A137" s="9" t="s">
        <v>820</v>
      </c>
      <c r="B137" s="6" t="s">
        <v>821</v>
      </c>
      <c r="C137" s="6" t="s">
        <v>822</v>
      </c>
      <c r="D137" s="6" t="s">
        <v>823</v>
      </c>
      <c r="E137" s="10"/>
      <c r="F137" s="6" t="s">
        <v>824</v>
      </c>
      <c r="G137" s="10"/>
      <c r="H137" s="6" t="s">
        <v>825</v>
      </c>
      <c r="I137" s="7" t="s">
        <v>37</v>
      </c>
      <c r="J137" s="8"/>
      <c r="K137" s="8"/>
      <c r="L137" s="8"/>
      <c r="M137" s="8"/>
      <c r="N137" s="8"/>
      <c r="O137" s="8"/>
      <c r="P137" s="8"/>
      <c r="Q137" s="8"/>
      <c r="R137" s="8"/>
      <c r="S137" s="8"/>
      <c r="T137" s="8"/>
      <c r="U137" s="8"/>
      <c r="V137" s="8"/>
      <c r="W137" s="8"/>
      <c r="X137" s="8"/>
      <c r="Y137" s="8"/>
    </row>
    <row r="138">
      <c r="A138" s="9" t="s">
        <v>826</v>
      </c>
      <c r="B138" s="6" t="s">
        <v>827</v>
      </c>
      <c r="C138" s="6" t="s">
        <v>828</v>
      </c>
      <c r="D138" s="6" t="s">
        <v>829</v>
      </c>
      <c r="E138" s="10"/>
      <c r="F138" s="6" t="s">
        <v>830</v>
      </c>
      <c r="G138" s="10"/>
      <c r="H138" s="6" t="s">
        <v>831</v>
      </c>
      <c r="I138" s="7" t="s">
        <v>37</v>
      </c>
      <c r="J138" s="8"/>
      <c r="K138" s="8"/>
      <c r="L138" s="8"/>
      <c r="M138" s="8"/>
      <c r="N138" s="8"/>
      <c r="O138" s="8"/>
      <c r="P138" s="8"/>
      <c r="Q138" s="8"/>
      <c r="R138" s="8"/>
      <c r="S138" s="8"/>
      <c r="T138" s="8"/>
      <c r="U138" s="8"/>
      <c r="V138" s="8"/>
      <c r="W138" s="8"/>
      <c r="X138" s="8"/>
      <c r="Y138" s="8"/>
    </row>
    <row r="139">
      <c r="A139" s="9" t="s">
        <v>832</v>
      </c>
      <c r="B139" s="6" t="s">
        <v>833</v>
      </c>
      <c r="C139" s="6" t="s">
        <v>834</v>
      </c>
      <c r="D139" s="6" t="s">
        <v>835</v>
      </c>
      <c r="E139" s="6" t="s">
        <v>836</v>
      </c>
      <c r="F139" s="10"/>
      <c r="G139" s="10"/>
      <c r="H139" s="6" t="s">
        <v>837</v>
      </c>
      <c r="I139" s="7" t="s">
        <v>30</v>
      </c>
      <c r="J139" s="8"/>
      <c r="K139" s="8"/>
      <c r="L139" s="8"/>
      <c r="M139" s="8"/>
      <c r="N139" s="8"/>
      <c r="O139" s="8"/>
      <c r="P139" s="8"/>
      <c r="Q139" s="8"/>
      <c r="R139" s="8"/>
      <c r="S139" s="8"/>
      <c r="T139" s="8"/>
      <c r="U139" s="8"/>
      <c r="V139" s="8"/>
      <c r="W139" s="8"/>
      <c r="X139" s="8"/>
      <c r="Y139" s="8"/>
    </row>
    <row r="140">
      <c r="A140" s="9" t="s">
        <v>838</v>
      </c>
      <c r="B140" s="6" t="s">
        <v>839</v>
      </c>
      <c r="C140" s="6" t="s">
        <v>840</v>
      </c>
      <c r="D140" s="6" t="s">
        <v>841</v>
      </c>
      <c r="E140" s="6" t="s">
        <v>842</v>
      </c>
      <c r="F140" s="10"/>
      <c r="G140" s="10"/>
      <c r="H140" s="6" t="s">
        <v>843</v>
      </c>
      <c r="I140" s="7" t="s">
        <v>30</v>
      </c>
      <c r="J140" s="8"/>
      <c r="K140" s="8"/>
      <c r="L140" s="8"/>
      <c r="M140" s="8"/>
      <c r="N140" s="8"/>
      <c r="O140" s="8"/>
      <c r="P140" s="8"/>
      <c r="Q140" s="8"/>
      <c r="R140" s="8"/>
      <c r="S140" s="8"/>
      <c r="T140" s="8"/>
      <c r="U140" s="8"/>
      <c r="V140" s="8"/>
      <c r="W140" s="8"/>
      <c r="X140" s="8"/>
      <c r="Y140" s="8"/>
    </row>
    <row r="141">
      <c r="A141" s="9" t="s">
        <v>844</v>
      </c>
      <c r="B141" s="6" t="s">
        <v>845</v>
      </c>
      <c r="C141" s="6" t="s">
        <v>846</v>
      </c>
      <c r="D141" s="6" t="s">
        <v>847</v>
      </c>
      <c r="E141" s="6" t="s">
        <v>848</v>
      </c>
      <c r="F141" s="10"/>
      <c r="G141" s="10"/>
      <c r="H141" s="6" t="s">
        <v>849</v>
      </c>
      <c r="I141" s="7" t="s">
        <v>30</v>
      </c>
      <c r="J141" s="8"/>
      <c r="K141" s="8"/>
      <c r="L141" s="8"/>
      <c r="M141" s="8"/>
      <c r="N141" s="8"/>
      <c r="O141" s="8"/>
      <c r="P141" s="8"/>
      <c r="Q141" s="8"/>
      <c r="R141" s="8"/>
      <c r="S141" s="8"/>
      <c r="T141" s="8"/>
      <c r="U141" s="8"/>
      <c r="V141" s="8"/>
      <c r="W141" s="8"/>
      <c r="X141" s="8"/>
      <c r="Y141" s="8"/>
    </row>
    <row r="142">
      <c r="A142" s="9" t="s">
        <v>850</v>
      </c>
      <c r="B142" s="6" t="s">
        <v>851</v>
      </c>
      <c r="C142" s="6" t="s">
        <v>852</v>
      </c>
      <c r="D142" s="6" t="s">
        <v>853</v>
      </c>
      <c r="E142" s="6" t="s">
        <v>854</v>
      </c>
      <c r="F142" s="10"/>
      <c r="G142" s="10"/>
      <c r="H142" s="6" t="s">
        <v>747</v>
      </c>
      <c r="I142" s="7" t="s">
        <v>30</v>
      </c>
      <c r="J142" s="8"/>
      <c r="K142" s="8"/>
      <c r="L142" s="8"/>
      <c r="M142" s="8"/>
      <c r="N142" s="8"/>
      <c r="O142" s="8"/>
      <c r="P142" s="8"/>
      <c r="Q142" s="8"/>
      <c r="R142" s="8"/>
      <c r="S142" s="8"/>
      <c r="T142" s="8"/>
      <c r="U142" s="8"/>
      <c r="V142" s="8"/>
      <c r="W142" s="8"/>
      <c r="X142" s="8"/>
      <c r="Y142" s="8"/>
    </row>
    <row r="143">
      <c r="A143" s="9" t="s">
        <v>855</v>
      </c>
      <c r="B143" s="6" t="s">
        <v>856</v>
      </c>
      <c r="C143" s="6" t="s">
        <v>296</v>
      </c>
      <c r="D143" s="6" t="s">
        <v>857</v>
      </c>
      <c r="E143" s="6" t="s">
        <v>858</v>
      </c>
      <c r="F143" s="10"/>
      <c r="G143" s="10"/>
      <c r="H143" s="6" t="s">
        <v>324</v>
      </c>
      <c r="I143" s="7" t="s">
        <v>30</v>
      </c>
      <c r="J143" s="8"/>
      <c r="K143" s="8"/>
      <c r="L143" s="8"/>
      <c r="M143" s="8"/>
      <c r="N143" s="8"/>
      <c r="O143" s="8"/>
      <c r="P143" s="8"/>
      <c r="Q143" s="8"/>
      <c r="R143" s="8"/>
      <c r="S143" s="8"/>
      <c r="T143" s="8"/>
      <c r="U143" s="8"/>
      <c r="V143" s="8"/>
      <c r="W143" s="8"/>
      <c r="X143" s="8"/>
      <c r="Y143" s="8"/>
    </row>
    <row r="144">
      <c r="A144" s="9" t="s">
        <v>859</v>
      </c>
      <c r="B144" s="6" t="s">
        <v>860</v>
      </c>
      <c r="C144" s="6" t="s">
        <v>861</v>
      </c>
      <c r="D144" s="6" t="s">
        <v>862</v>
      </c>
      <c r="E144" s="6" t="s">
        <v>863</v>
      </c>
      <c r="F144" s="10"/>
      <c r="G144" s="10"/>
      <c r="H144" s="6" t="s">
        <v>864</v>
      </c>
      <c r="I144" s="7" t="s">
        <v>30</v>
      </c>
      <c r="J144" s="8"/>
      <c r="K144" s="8"/>
      <c r="L144" s="8"/>
      <c r="M144" s="8"/>
      <c r="N144" s="8"/>
      <c r="O144" s="8"/>
      <c r="P144" s="8"/>
      <c r="Q144" s="8"/>
      <c r="R144" s="8"/>
      <c r="S144" s="8"/>
      <c r="T144" s="8"/>
      <c r="U144" s="8"/>
      <c r="V144" s="8"/>
      <c r="W144" s="8"/>
      <c r="X144" s="8"/>
      <c r="Y144" s="8"/>
    </row>
    <row r="145">
      <c r="A145" s="9" t="s">
        <v>865</v>
      </c>
      <c r="B145" s="6" t="s">
        <v>866</v>
      </c>
      <c r="C145" s="6" t="s">
        <v>867</v>
      </c>
      <c r="D145" s="6" t="s">
        <v>868</v>
      </c>
      <c r="E145" s="6" t="s">
        <v>869</v>
      </c>
      <c r="F145" s="10"/>
      <c r="G145" s="10"/>
      <c r="H145" s="6" t="s">
        <v>870</v>
      </c>
      <c r="I145" s="7" t="s">
        <v>30</v>
      </c>
      <c r="J145" s="8"/>
      <c r="K145" s="8"/>
      <c r="L145" s="8"/>
      <c r="M145" s="8"/>
      <c r="N145" s="8"/>
      <c r="O145" s="8"/>
      <c r="P145" s="8"/>
      <c r="Q145" s="8"/>
      <c r="R145" s="8"/>
      <c r="S145" s="8"/>
      <c r="T145" s="8"/>
      <c r="U145" s="8"/>
      <c r="V145" s="8"/>
      <c r="W145" s="8"/>
      <c r="X145" s="8"/>
      <c r="Y145" s="8"/>
    </row>
    <row r="146">
      <c r="A146" s="9" t="s">
        <v>871</v>
      </c>
      <c r="B146" s="6" t="s">
        <v>872</v>
      </c>
      <c r="C146" s="6" t="s">
        <v>873</v>
      </c>
      <c r="D146" s="6" t="s">
        <v>874</v>
      </c>
      <c r="E146" s="6" t="s">
        <v>875</v>
      </c>
      <c r="F146" s="10"/>
      <c r="G146" s="10"/>
      <c r="H146" s="6" t="s">
        <v>876</v>
      </c>
      <c r="I146" s="7" t="s">
        <v>30</v>
      </c>
      <c r="J146" s="8"/>
      <c r="K146" s="8"/>
      <c r="L146" s="8"/>
      <c r="M146" s="8"/>
      <c r="N146" s="8"/>
      <c r="O146" s="8"/>
      <c r="P146" s="8"/>
      <c r="Q146" s="8"/>
      <c r="R146" s="8"/>
      <c r="S146" s="8"/>
      <c r="T146" s="8"/>
      <c r="U146" s="8"/>
      <c r="V146" s="8"/>
      <c r="W146" s="8"/>
      <c r="X146" s="8"/>
      <c r="Y146" s="8"/>
    </row>
    <row r="147">
      <c r="A147" s="9" t="s">
        <v>877</v>
      </c>
      <c r="B147" s="6" t="s">
        <v>878</v>
      </c>
      <c r="C147" s="6" t="s">
        <v>879</v>
      </c>
      <c r="D147" s="6" t="s">
        <v>880</v>
      </c>
      <c r="E147" s="6" t="s">
        <v>881</v>
      </c>
      <c r="F147" s="10"/>
      <c r="G147" s="10"/>
      <c r="H147" s="6" t="s">
        <v>882</v>
      </c>
      <c r="I147" s="7" t="s">
        <v>30</v>
      </c>
      <c r="J147" s="8"/>
      <c r="K147" s="8"/>
      <c r="L147" s="8"/>
      <c r="M147" s="8"/>
      <c r="N147" s="8"/>
      <c r="O147" s="8"/>
      <c r="P147" s="8"/>
      <c r="Q147" s="8"/>
      <c r="R147" s="8"/>
      <c r="S147" s="8"/>
      <c r="T147" s="8"/>
      <c r="U147" s="8"/>
      <c r="V147" s="8"/>
      <c r="W147" s="8"/>
      <c r="X147" s="8"/>
      <c r="Y147" s="8"/>
    </row>
    <row r="148">
      <c r="A148" s="9" t="s">
        <v>883</v>
      </c>
      <c r="B148" s="6" t="s">
        <v>884</v>
      </c>
      <c r="C148" s="6" t="s">
        <v>885</v>
      </c>
      <c r="D148" s="6" t="s">
        <v>886</v>
      </c>
      <c r="E148" s="10"/>
      <c r="F148" s="10"/>
      <c r="G148" s="6" t="s">
        <v>887</v>
      </c>
      <c r="H148" s="6" t="s">
        <v>888</v>
      </c>
      <c r="I148" s="7" t="s">
        <v>23</v>
      </c>
      <c r="J148" s="8"/>
      <c r="K148" s="8"/>
      <c r="L148" s="8"/>
      <c r="M148" s="8"/>
      <c r="N148" s="8"/>
      <c r="O148" s="8"/>
      <c r="P148" s="8"/>
      <c r="Q148" s="8"/>
      <c r="R148" s="8"/>
      <c r="S148" s="8"/>
      <c r="T148" s="8"/>
      <c r="U148" s="8"/>
      <c r="V148" s="8"/>
      <c r="W148" s="8"/>
      <c r="X148" s="8"/>
      <c r="Y148" s="8"/>
    </row>
    <row r="149">
      <c r="A149" s="9" t="s">
        <v>889</v>
      </c>
      <c r="B149" s="6" t="s">
        <v>890</v>
      </c>
      <c r="C149" s="6" t="s">
        <v>891</v>
      </c>
      <c r="D149" s="6" t="s">
        <v>892</v>
      </c>
      <c r="E149" s="10"/>
      <c r="F149" s="10"/>
      <c r="G149" s="6" t="s">
        <v>893</v>
      </c>
      <c r="H149" s="6" t="s">
        <v>894</v>
      </c>
      <c r="I149" s="7" t="s">
        <v>23</v>
      </c>
      <c r="J149" s="8"/>
      <c r="K149" s="8"/>
      <c r="L149" s="8"/>
      <c r="M149" s="8"/>
      <c r="N149" s="8"/>
      <c r="O149" s="8"/>
      <c r="P149" s="8"/>
      <c r="Q149" s="8"/>
      <c r="R149" s="8"/>
      <c r="S149" s="8"/>
      <c r="T149" s="8"/>
      <c r="U149" s="8"/>
      <c r="V149" s="8"/>
      <c r="W149" s="8"/>
      <c r="X149" s="8"/>
      <c r="Y149" s="8"/>
    </row>
    <row r="150">
      <c r="A150" s="9" t="s">
        <v>895</v>
      </c>
      <c r="B150" s="6" t="s">
        <v>896</v>
      </c>
      <c r="C150" s="6" t="s">
        <v>897</v>
      </c>
      <c r="D150" s="6" t="s">
        <v>898</v>
      </c>
      <c r="E150" s="10"/>
      <c r="F150" s="10"/>
      <c r="G150" s="6" t="s">
        <v>899</v>
      </c>
      <c r="H150" s="6" t="s">
        <v>900</v>
      </c>
      <c r="I150" s="7" t="s">
        <v>23</v>
      </c>
      <c r="J150" s="8"/>
      <c r="K150" s="8"/>
      <c r="L150" s="8"/>
      <c r="M150" s="8"/>
      <c r="N150" s="8"/>
      <c r="O150" s="8"/>
      <c r="P150" s="8"/>
      <c r="Q150" s="8"/>
      <c r="R150" s="8"/>
      <c r="S150" s="8"/>
      <c r="T150" s="8"/>
      <c r="U150" s="8"/>
      <c r="V150" s="8"/>
      <c r="W150" s="8"/>
      <c r="X150" s="8"/>
      <c r="Y150" s="8"/>
    </row>
    <row r="151">
      <c r="A151" s="9" t="s">
        <v>901</v>
      </c>
      <c r="B151" s="6" t="s">
        <v>902</v>
      </c>
      <c r="C151" s="6" t="s">
        <v>903</v>
      </c>
      <c r="D151" s="6" t="s">
        <v>904</v>
      </c>
      <c r="E151" s="10"/>
      <c r="F151" s="10"/>
      <c r="G151" s="6" t="s">
        <v>905</v>
      </c>
      <c r="H151" s="6" t="s">
        <v>906</v>
      </c>
      <c r="I151" s="7" t="s">
        <v>23</v>
      </c>
      <c r="J151" s="8"/>
      <c r="K151" s="8"/>
      <c r="L151" s="8"/>
      <c r="M151" s="8"/>
      <c r="N151" s="8"/>
      <c r="O151" s="8"/>
      <c r="P151" s="8"/>
      <c r="Q151" s="8"/>
      <c r="R151" s="8"/>
      <c r="S151" s="8"/>
      <c r="T151" s="8"/>
      <c r="U151" s="8"/>
      <c r="V151" s="8"/>
      <c r="W151" s="8"/>
      <c r="X151" s="8"/>
      <c r="Y151" s="8"/>
    </row>
    <row r="152">
      <c r="A152" s="9" t="s">
        <v>907</v>
      </c>
      <c r="B152" s="6" t="s">
        <v>908</v>
      </c>
      <c r="C152" s="6" t="s">
        <v>909</v>
      </c>
      <c r="D152" s="6" t="s">
        <v>910</v>
      </c>
      <c r="E152" s="10"/>
      <c r="F152" s="10"/>
      <c r="G152" s="6" t="s">
        <v>911</v>
      </c>
      <c r="H152" s="6" t="s">
        <v>912</v>
      </c>
      <c r="I152" s="7" t="s">
        <v>23</v>
      </c>
      <c r="J152" s="8"/>
      <c r="K152" s="8"/>
      <c r="L152" s="8"/>
      <c r="M152" s="8"/>
      <c r="N152" s="8"/>
      <c r="O152" s="8"/>
      <c r="P152" s="8"/>
      <c r="Q152" s="8"/>
      <c r="R152" s="8"/>
      <c r="S152" s="8"/>
      <c r="T152" s="8"/>
      <c r="U152" s="8"/>
      <c r="V152" s="8"/>
      <c r="W152" s="8"/>
      <c r="X152" s="8"/>
      <c r="Y152" s="8"/>
    </row>
    <row r="153">
      <c r="A153" s="11"/>
      <c r="B153" s="12"/>
      <c r="C153" s="12"/>
      <c r="D153" s="12"/>
      <c r="E153" s="12"/>
      <c r="F153" s="12"/>
      <c r="G153" s="12"/>
      <c r="H153" s="12"/>
      <c r="I153" s="13"/>
    </row>
    <row r="154">
      <c r="A154" s="11"/>
      <c r="B154" s="12"/>
      <c r="C154" s="12"/>
      <c r="D154" s="12"/>
      <c r="E154" s="12"/>
      <c r="F154" s="12"/>
      <c r="G154" s="12"/>
      <c r="H154" s="12"/>
      <c r="I154" s="13"/>
    </row>
    <row r="155">
      <c r="A155" s="11"/>
      <c r="B155" s="12"/>
      <c r="C155" s="12"/>
      <c r="D155" s="12"/>
      <c r="E155" s="12"/>
      <c r="F155" s="12"/>
      <c r="G155" s="12"/>
      <c r="H155" s="12"/>
      <c r="I155" s="13"/>
    </row>
    <row r="156">
      <c r="A156" s="11"/>
      <c r="B156" s="12"/>
      <c r="C156" s="12"/>
      <c r="D156" s="12"/>
      <c r="E156" s="12"/>
      <c r="F156" s="12"/>
      <c r="G156" s="12"/>
      <c r="H156" s="12"/>
      <c r="I156" s="13"/>
    </row>
    <row r="157">
      <c r="A157" s="11"/>
      <c r="B157" s="12"/>
      <c r="C157" s="12"/>
      <c r="D157" s="12"/>
      <c r="E157" s="12"/>
      <c r="F157" s="12"/>
      <c r="G157" s="12"/>
      <c r="H157" s="12"/>
      <c r="I157" s="13"/>
    </row>
    <row r="158">
      <c r="A158" s="11"/>
      <c r="B158" s="12"/>
      <c r="C158" s="12"/>
      <c r="D158" s="12"/>
      <c r="E158" s="12"/>
      <c r="F158" s="12"/>
      <c r="G158" s="12"/>
      <c r="H158" s="12"/>
      <c r="I158" s="13"/>
    </row>
    <row r="159">
      <c r="A159" s="11"/>
      <c r="B159" s="12"/>
      <c r="C159" s="12"/>
      <c r="D159" s="12"/>
      <c r="E159" s="12"/>
      <c r="F159" s="12"/>
      <c r="G159" s="12"/>
      <c r="H159" s="12"/>
      <c r="I159" s="13"/>
    </row>
    <row r="160">
      <c r="A160" s="11"/>
      <c r="B160" s="12"/>
      <c r="C160" s="12"/>
      <c r="D160" s="12"/>
      <c r="E160" s="12"/>
      <c r="F160" s="12"/>
      <c r="G160" s="12"/>
      <c r="H160" s="12"/>
      <c r="I160" s="13"/>
    </row>
    <row r="161">
      <c r="A161" s="11"/>
      <c r="B161" s="12"/>
      <c r="C161" s="12"/>
      <c r="D161" s="12"/>
      <c r="E161" s="12"/>
      <c r="F161" s="12"/>
      <c r="G161" s="12"/>
      <c r="H161" s="12"/>
      <c r="I161" s="13"/>
    </row>
    <row r="162">
      <c r="A162" s="11"/>
      <c r="B162" s="12"/>
      <c r="C162" s="12"/>
      <c r="D162" s="12"/>
      <c r="E162" s="12"/>
      <c r="F162" s="12"/>
      <c r="G162" s="12"/>
      <c r="H162" s="12"/>
      <c r="I162" s="13"/>
    </row>
    <row r="163">
      <c r="A163" s="11"/>
      <c r="B163" s="12"/>
      <c r="C163" s="12"/>
      <c r="D163" s="12"/>
      <c r="E163" s="12"/>
      <c r="F163" s="12"/>
      <c r="G163" s="12"/>
      <c r="H163" s="12"/>
      <c r="I163" s="13"/>
    </row>
    <row r="164">
      <c r="A164" s="11"/>
      <c r="B164" s="12"/>
      <c r="C164" s="12"/>
      <c r="D164" s="12"/>
      <c r="E164" s="12"/>
      <c r="F164" s="12"/>
      <c r="G164" s="12"/>
      <c r="H164" s="12"/>
      <c r="I164" s="13"/>
    </row>
    <row r="165">
      <c r="A165" s="11"/>
      <c r="B165" s="12"/>
      <c r="C165" s="12"/>
      <c r="D165" s="12"/>
      <c r="E165" s="12"/>
      <c r="F165" s="12"/>
      <c r="G165" s="12"/>
      <c r="H165" s="12"/>
      <c r="I165" s="13"/>
    </row>
    <row r="166">
      <c r="A166" s="11"/>
      <c r="B166" s="12"/>
      <c r="C166" s="12"/>
      <c r="D166" s="12"/>
      <c r="E166" s="12"/>
      <c r="F166" s="12"/>
      <c r="G166" s="12"/>
      <c r="H166" s="12"/>
      <c r="I166" s="13"/>
    </row>
    <row r="167">
      <c r="A167" s="11"/>
      <c r="B167" s="12"/>
      <c r="C167" s="12"/>
      <c r="D167" s="12"/>
      <c r="E167" s="12"/>
      <c r="F167" s="12"/>
      <c r="G167" s="12"/>
      <c r="H167" s="12"/>
      <c r="I167" s="13"/>
    </row>
    <row r="168">
      <c r="A168" s="11"/>
      <c r="B168" s="12"/>
      <c r="C168" s="12"/>
      <c r="D168" s="12"/>
      <c r="E168" s="12"/>
      <c r="F168" s="12"/>
      <c r="G168" s="12"/>
      <c r="H168" s="12"/>
      <c r="I168" s="13"/>
    </row>
    <row r="169">
      <c r="A169" s="11"/>
      <c r="B169" s="12"/>
      <c r="C169" s="12"/>
      <c r="D169" s="12"/>
      <c r="E169" s="12"/>
      <c r="F169" s="12"/>
      <c r="G169" s="12"/>
      <c r="H169" s="12"/>
      <c r="I169" s="13"/>
    </row>
    <row r="170">
      <c r="A170" s="11"/>
      <c r="B170" s="12"/>
      <c r="C170" s="12"/>
      <c r="D170" s="12"/>
      <c r="E170" s="12"/>
      <c r="F170" s="12"/>
      <c r="G170" s="12"/>
      <c r="H170" s="12"/>
      <c r="I170" s="13"/>
    </row>
    <row r="171">
      <c r="A171" s="11"/>
      <c r="B171" s="12"/>
      <c r="C171" s="12"/>
      <c r="D171" s="12"/>
      <c r="E171" s="12"/>
      <c r="F171" s="12"/>
      <c r="G171" s="12"/>
      <c r="H171" s="12"/>
      <c r="I171" s="13"/>
    </row>
    <row r="172">
      <c r="A172" s="11"/>
      <c r="B172" s="12"/>
      <c r="C172" s="12"/>
      <c r="D172" s="12"/>
      <c r="E172" s="12"/>
      <c r="F172" s="12"/>
      <c r="G172" s="12"/>
      <c r="H172" s="12"/>
      <c r="I172" s="13"/>
    </row>
    <row r="173">
      <c r="A173" s="11"/>
      <c r="B173" s="12"/>
      <c r="C173" s="12"/>
      <c r="D173" s="12"/>
      <c r="E173" s="12"/>
      <c r="F173" s="12"/>
      <c r="G173" s="12"/>
      <c r="H173" s="12"/>
      <c r="I173" s="13"/>
    </row>
    <row r="174">
      <c r="A174" s="11"/>
      <c r="B174" s="12"/>
      <c r="C174" s="12"/>
      <c r="D174" s="12"/>
      <c r="E174" s="12"/>
      <c r="F174" s="12"/>
      <c r="G174" s="12"/>
      <c r="H174" s="12"/>
      <c r="I174" s="13"/>
    </row>
    <row r="175">
      <c r="A175" s="11"/>
      <c r="B175" s="12"/>
      <c r="C175" s="12"/>
      <c r="D175" s="12"/>
      <c r="E175" s="12"/>
      <c r="F175" s="12"/>
      <c r="G175" s="12"/>
      <c r="H175" s="12"/>
      <c r="I175" s="13"/>
    </row>
    <row r="176">
      <c r="A176" s="11"/>
      <c r="B176" s="12"/>
      <c r="C176" s="12"/>
      <c r="D176" s="12"/>
      <c r="E176" s="12"/>
      <c r="F176" s="12"/>
      <c r="G176" s="12"/>
      <c r="H176" s="12"/>
      <c r="I176" s="13"/>
    </row>
    <row r="177">
      <c r="A177" s="11"/>
      <c r="B177" s="12"/>
      <c r="C177" s="12"/>
      <c r="D177" s="12"/>
      <c r="E177" s="12"/>
      <c r="F177" s="12"/>
      <c r="G177" s="12"/>
      <c r="H177" s="12"/>
      <c r="I177" s="13"/>
    </row>
    <row r="178">
      <c r="A178" s="11"/>
      <c r="B178" s="12"/>
      <c r="C178" s="12"/>
      <c r="D178" s="12"/>
      <c r="E178" s="12"/>
      <c r="F178" s="12"/>
      <c r="G178" s="12"/>
      <c r="H178" s="12"/>
      <c r="I178" s="13"/>
    </row>
    <row r="179">
      <c r="A179" s="11"/>
      <c r="B179" s="12"/>
      <c r="C179" s="12"/>
      <c r="D179" s="12"/>
      <c r="E179" s="12"/>
      <c r="F179" s="12"/>
      <c r="G179" s="12"/>
      <c r="H179" s="12"/>
      <c r="I179" s="13"/>
    </row>
    <row r="180">
      <c r="A180" s="11"/>
      <c r="B180" s="12"/>
      <c r="C180" s="12"/>
      <c r="D180" s="12"/>
      <c r="E180" s="12"/>
      <c r="F180" s="12"/>
      <c r="G180" s="12"/>
      <c r="H180" s="12"/>
      <c r="I180" s="13"/>
    </row>
    <row r="181">
      <c r="A181" s="11"/>
      <c r="B181" s="12"/>
      <c r="C181" s="12"/>
      <c r="D181" s="12"/>
      <c r="E181" s="12"/>
      <c r="F181" s="12"/>
      <c r="G181" s="12"/>
      <c r="H181" s="12"/>
      <c r="I181" s="13"/>
    </row>
    <row r="182">
      <c r="A182" s="11"/>
      <c r="B182" s="12"/>
      <c r="C182" s="12"/>
      <c r="D182" s="12"/>
      <c r="E182" s="12"/>
      <c r="F182" s="12"/>
      <c r="G182" s="12"/>
      <c r="H182" s="12"/>
      <c r="I182" s="13"/>
    </row>
    <row r="183">
      <c r="A183" s="11"/>
      <c r="B183" s="12"/>
      <c r="C183" s="12"/>
      <c r="D183" s="12"/>
      <c r="E183" s="12"/>
      <c r="F183" s="12"/>
      <c r="G183" s="12"/>
      <c r="H183" s="12"/>
      <c r="I183" s="13"/>
    </row>
    <row r="184">
      <c r="A184" s="11"/>
      <c r="B184" s="12"/>
      <c r="C184" s="12"/>
      <c r="D184" s="12"/>
      <c r="E184" s="12"/>
      <c r="F184" s="12"/>
      <c r="G184" s="12"/>
      <c r="H184" s="12"/>
      <c r="I184" s="13"/>
    </row>
    <row r="185">
      <c r="A185" s="11"/>
      <c r="B185" s="12"/>
      <c r="C185" s="12"/>
      <c r="D185" s="12"/>
      <c r="E185" s="12"/>
      <c r="F185" s="12"/>
      <c r="G185" s="12"/>
      <c r="H185" s="12"/>
      <c r="I185" s="13"/>
    </row>
    <row r="186">
      <c r="A186" s="11"/>
      <c r="B186" s="12"/>
      <c r="C186" s="12"/>
      <c r="D186" s="12"/>
      <c r="E186" s="12"/>
      <c r="F186" s="12"/>
      <c r="G186" s="12"/>
      <c r="H186" s="12"/>
      <c r="I186" s="13"/>
    </row>
    <row r="187">
      <c r="A187" s="11"/>
      <c r="B187" s="12"/>
      <c r="C187" s="12"/>
      <c r="D187" s="12"/>
      <c r="E187" s="12"/>
      <c r="F187" s="12"/>
      <c r="G187" s="12"/>
      <c r="H187" s="12"/>
      <c r="I187" s="13"/>
    </row>
    <row r="188">
      <c r="A188" s="11"/>
      <c r="B188" s="12"/>
      <c r="C188" s="12"/>
      <c r="D188" s="12"/>
      <c r="E188" s="12"/>
      <c r="F188" s="12"/>
      <c r="G188" s="12"/>
      <c r="H188" s="12"/>
      <c r="I188" s="13"/>
    </row>
    <row r="189">
      <c r="A189" s="11"/>
      <c r="B189" s="12"/>
      <c r="C189" s="12"/>
      <c r="D189" s="12"/>
      <c r="E189" s="12"/>
      <c r="F189" s="12"/>
      <c r="G189" s="12"/>
      <c r="H189" s="12"/>
      <c r="I189" s="13"/>
    </row>
    <row r="190">
      <c r="A190" s="11"/>
      <c r="B190" s="12"/>
      <c r="C190" s="12"/>
      <c r="D190" s="12"/>
      <c r="E190" s="12"/>
      <c r="F190" s="12"/>
      <c r="G190" s="12"/>
      <c r="H190" s="12"/>
      <c r="I190" s="13"/>
    </row>
    <row r="191">
      <c r="A191" s="11"/>
      <c r="B191" s="12"/>
      <c r="C191" s="12"/>
      <c r="D191" s="12"/>
      <c r="E191" s="12"/>
      <c r="F191" s="12"/>
      <c r="G191" s="12"/>
      <c r="H191" s="12"/>
      <c r="I191" s="13"/>
    </row>
    <row r="192">
      <c r="A192" s="11"/>
      <c r="B192" s="12"/>
      <c r="C192" s="12"/>
      <c r="D192" s="12"/>
      <c r="E192" s="12"/>
      <c r="F192" s="12"/>
      <c r="G192" s="12"/>
      <c r="H192" s="12"/>
      <c r="I192" s="13"/>
    </row>
    <row r="193">
      <c r="A193" s="11"/>
      <c r="B193" s="12"/>
      <c r="C193" s="12"/>
      <c r="D193" s="12"/>
      <c r="E193" s="12"/>
      <c r="F193" s="12"/>
      <c r="G193" s="12"/>
      <c r="H193" s="12"/>
      <c r="I193" s="13"/>
    </row>
    <row r="194">
      <c r="A194" s="11"/>
      <c r="B194" s="12"/>
      <c r="C194" s="12"/>
      <c r="D194" s="12"/>
      <c r="E194" s="12"/>
      <c r="F194" s="12"/>
      <c r="G194" s="12"/>
      <c r="H194" s="12"/>
      <c r="I194" s="13"/>
    </row>
    <row r="195">
      <c r="A195" s="11"/>
      <c r="B195" s="12"/>
      <c r="C195" s="12"/>
      <c r="D195" s="12"/>
      <c r="E195" s="12"/>
      <c r="F195" s="12"/>
      <c r="G195" s="12"/>
      <c r="H195" s="12"/>
      <c r="I195" s="13"/>
    </row>
    <row r="196">
      <c r="A196" s="11"/>
      <c r="B196" s="12"/>
      <c r="C196" s="12"/>
      <c r="D196" s="12"/>
      <c r="E196" s="12"/>
      <c r="F196" s="12"/>
      <c r="G196" s="12"/>
      <c r="H196" s="12"/>
      <c r="I196" s="13"/>
    </row>
    <row r="197">
      <c r="A197" s="11"/>
      <c r="B197" s="12"/>
      <c r="C197" s="12"/>
      <c r="D197" s="12"/>
      <c r="E197" s="12"/>
      <c r="F197" s="12"/>
      <c r="G197" s="12"/>
      <c r="H197" s="12"/>
      <c r="I197" s="13"/>
    </row>
    <row r="198">
      <c r="A198" s="11"/>
      <c r="B198" s="12"/>
      <c r="C198" s="12"/>
      <c r="D198" s="12"/>
      <c r="E198" s="12"/>
      <c r="F198" s="12"/>
      <c r="G198" s="12"/>
      <c r="H198" s="12"/>
      <c r="I198" s="13"/>
    </row>
    <row r="199">
      <c r="A199" s="11"/>
      <c r="B199" s="12"/>
      <c r="C199" s="12"/>
      <c r="D199" s="12"/>
      <c r="E199" s="12"/>
      <c r="F199" s="12"/>
      <c r="G199" s="12"/>
      <c r="H199" s="12"/>
      <c r="I199" s="13"/>
    </row>
    <row r="200">
      <c r="A200" s="11"/>
      <c r="B200" s="12"/>
      <c r="C200" s="12"/>
      <c r="D200" s="12"/>
      <c r="E200" s="12"/>
      <c r="F200" s="12"/>
      <c r="G200" s="12"/>
      <c r="H200" s="12"/>
      <c r="I200" s="13"/>
    </row>
    <row r="201">
      <c r="A201" s="11"/>
      <c r="B201" s="12"/>
      <c r="C201" s="12"/>
      <c r="D201" s="12"/>
      <c r="E201" s="12"/>
      <c r="F201" s="12"/>
      <c r="G201" s="12"/>
      <c r="H201" s="12"/>
      <c r="I201" s="13"/>
    </row>
    <row r="202">
      <c r="A202" s="11"/>
      <c r="B202" s="12"/>
      <c r="C202" s="12"/>
      <c r="D202" s="12"/>
      <c r="E202" s="12"/>
      <c r="F202" s="12"/>
      <c r="G202" s="12"/>
      <c r="H202" s="12"/>
      <c r="I202" s="13"/>
    </row>
    <row r="203">
      <c r="A203" s="11"/>
      <c r="B203" s="12"/>
      <c r="C203" s="12"/>
      <c r="D203" s="12"/>
      <c r="E203" s="12"/>
      <c r="F203" s="12"/>
      <c r="G203" s="12"/>
      <c r="H203" s="12"/>
      <c r="I203" s="13"/>
    </row>
    <row r="204">
      <c r="A204" s="11"/>
      <c r="B204" s="12"/>
      <c r="C204" s="12"/>
      <c r="D204" s="12"/>
      <c r="E204" s="12"/>
      <c r="F204" s="12"/>
      <c r="G204" s="12"/>
      <c r="H204" s="12"/>
      <c r="I204" s="13"/>
    </row>
    <row r="205">
      <c r="A205" s="11"/>
      <c r="B205" s="12"/>
      <c r="C205" s="12"/>
      <c r="D205" s="12"/>
      <c r="E205" s="12"/>
      <c r="F205" s="12"/>
      <c r="G205" s="12"/>
      <c r="H205" s="12"/>
      <c r="I205" s="13"/>
    </row>
    <row r="206">
      <c r="A206" s="11"/>
      <c r="B206" s="12"/>
      <c r="C206" s="12"/>
      <c r="D206" s="12"/>
      <c r="E206" s="12"/>
      <c r="F206" s="12"/>
      <c r="G206" s="12"/>
      <c r="H206" s="12"/>
      <c r="I206" s="13"/>
    </row>
    <row r="207">
      <c r="A207" s="11"/>
      <c r="B207" s="12"/>
      <c r="C207" s="12"/>
      <c r="D207" s="12"/>
      <c r="E207" s="12"/>
      <c r="F207" s="12"/>
      <c r="G207" s="12"/>
      <c r="H207" s="12"/>
      <c r="I207" s="13"/>
    </row>
    <row r="208">
      <c r="A208" s="11"/>
      <c r="B208" s="12"/>
      <c r="C208" s="12"/>
      <c r="D208" s="12"/>
      <c r="E208" s="12"/>
      <c r="F208" s="12"/>
      <c r="G208" s="12"/>
      <c r="H208" s="12"/>
      <c r="I208" s="13"/>
    </row>
    <row r="209">
      <c r="A209" s="11"/>
      <c r="B209" s="12"/>
      <c r="C209" s="12"/>
      <c r="D209" s="12"/>
      <c r="E209" s="12"/>
      <c r="F209" s="12"/>
      <c r="G209" s="12"/>
      <c r="H209" s="12"/>
      <c r="I209" s="13"/>
    </row>
    <row r="210">
      <c r="A210" s="11"/>
      <c r="B210" s="12"/>
      <c r="C210" s="12"/>
      <c r="D210" s="12"/>
      <c r="E210" s="12"/>
      <c r="F210" s="12"/>
      <c r="G210" s="12"/>
      <c r="H210" s="12"/>
      <c r="I210" s="13"/>
    </row>
    <row r="211">
      <c r="A211" s="11"/>
      <c r="B211" s="12"/>
      <c r="C211" s="12"/>
      <c r="D211" s="12"/>
      <c r="E211" s="12"/>
      <c r="F211" s="12"/>
      <c r="G211" s="12"/>
      <c r="H211" s="12"/>
      <c r="I211" s="13"/>
    </row>
    <row r="212">
      <c r="A212" s="11"/>
      <c r="B212" s="12"/>
      <c r="C212" s="12"/>
      <c r="D212" s="12"/>
      <c r="E212" s="12"/>
      <c r="F212" s="12"/>
      <c r="G212" s="12"/>
      <c r="H212" s="12"/>
      <c r="I212" s="13"/>
    </row>
    <row r="213">
      <c r="A213" s="11"/>
      <c r="B213" s="12"/>
      <c r="C213" s="12"/>
      <c r="D213" s="12"/>
      <c r="E213" s="12"/>
      <c r="F213" s="12"/>
      <c r="G213" s="12"/>
      <c r="H213" s="12"/>
      <c r="I213" s="13"/>
    </row>
    <row r="214">
      <c r="A214" s="11"/>
      <c r="B214" s="12"/>
      <c r="C214" s="12"/>
      <c r="D214" s="12"/>
      <c r="E214" s="12"/>
      <c r="F214" s="12"/>
      <c r="G214" s="12"/>
      <c r="H214" s="12"/>
      <c r="I214" s="13"/>
    </row>
    <row r="215">
      <c r="A215" s="11"/>
      <c r="B215" s="12"/>
      <c r="C215" s="12"/>
      <c r="D215" s="12"/>
      <c r="E215" s="12"/>
      <c r="F215" s="12"/>
      <c r="G215" s="12"/>
      <c r="H215" s="12"/>
      <c r="I215" s="13"/>
    </row>
    <row r="216">
      <c r="A216" s="11"/>
      <c r="B216" s="12"/>
      <c r="C216" s="12"/>
      <c r="D216" s="12"/>
      <c r="E216" s="12"/>
      <c r="F216" s="12"/>
      <c r="G216" s="12"/>
      <c r="H216" s="12"/>
      <c r="I216" s="13"/>
    </row>
    <row r="217">
      <c r="A217" s="11"/>
      <c r="B217" s="12"/>
      <c r="C217" s="12"/>
      <c r="D217" s="12"/>
      <c r="E217" s="12"/>
      <c r="F217" s="12"/>
      <c r="G217" s="12"/>
      <c r="H217" s="12"/>
      <c r="I217" s="13"/>
    </row>
    <row r="218">
      <c r="A218" s="11"/>
      <c r="B218" s="12"/>
      <c r="C218" s="12"/>
      <c r="D218" s="12"/>
      <c r="E218" s="12"/>
      <c r="F218" s="12"/>
      <c r="G218" s="12"/>
      <c r="H218" s="12"/>
      <c r="I218" s="13"/>
    </row>
    <row r="219">
      <c r="A219" s="11"/>
      <c r="B219" s="12"/>
      <c r="C219" s="12"/>
      <c r="D219" s="12"/>
      <c r="E219" s="12"/>
      <c r="F219" s="12"/>
      <c r="G219" s="12"/>
      <c r="H219" s="12"/>
      <c r="I219" s="13"/>
    </row>
    <row r="220">
      <c r="A220" s="11"/>
      <c r="B220" s="12"/>
      <c r="C220" s="12"/>
      <c r="D220" s="12"/>
      <c r="E220" s="12"/>
      <c r="F220" s="12"/>
      <c r="G220" s="12"/>
      <c r="H220" s="12"/>
      <c r="I220" s="13"/>
    </row>
    <row r="221">
      <c r="A221" s="11"/>
      <c r="B221" s="12"/>
      <c r="C221" s="12"/>
      <c r="D221" s="12"/>
      <c r="E221" s="12"/>
      <c r="F221" s="12"/>
      <c r="G221" s="12"/>
      <c r="H221" s="12"/>
      <c r="I221" s="13"/>
    </row>
    <row r="222">
      <c r="A222" s="11"/>
      <c r="B222" s="12"/>
      <c r="C222" s="12"/>
      <c r="D222" s="12"/>
      <c r="E222" s="12"/>
      <c r="F222" s="12"/>
      <c r="G222" s="12"/>
      <c r="H222" s="12"/>
      <c r="I222" s="13"/>
    </row>
    <row r="223">
      <c r="A223" s="11"/>
      <c r="B223" s="12"/>
      <c r="C223" s="12"/>
      <c r="D223" s="12"/>
      <c r="E223" s="12"/>
      <c r="F223" s="12"/>
      <c r="G223" s="12"/>
      <c r="H223" s="12"/>
      <c r="I223" s="13"/>
    </row>
    <row r="224">
      <c r="A224" s="11"/>
      <c r="B224" s="12"/>
      <c r="C224" s="12"/>
      <c r="D224" s="12"/>
      <c r="E224" s="12"/>
      <c r="F224" s="12"/>
      <c r="G224" s="12"/>
      <c r="H224" s="12"/>
      <c r="I224" s="13"/>
    </row>
    <row r="225">
      <c r="A225" s="11"/>
      <c r="B225" s="12"/>
      <c r="C225" s="12"/>
      <c r="D225" s="12"/>
      <c r="E225" s="12"/>
      <c r="F225" s="12"/>
      <c r="G225" s="12"/>
      <c r="H225" s="12"/>
      <c r="I225" s="13"/>
    </row>
    <row r="226">
      <c r="A226" s="11"/>
      <c r="B226" s="12"/>
      <c r="C226" s="12"/>
      <c r="D226" s="12"/>
      <c r="E226" s="12"/>
      <c r="F226" s="12"/>
      <c r="G226" s="12"/>
      <c r="H226" s="12"/>
      <c r="I226" s="13"/>
    </row>
    <row r="227">
      <c r="A227" s="11"/>
      <c r="B227" s="12"/>
      <c r="C227" s="12"/>
      <c r="D227" s="12"/>
      <c r="E227" s="12"/>
      <c r="F227" s="12"/>
      <c r="G227" s="12"/>
      <c r="H227" s="12"/>
      <c r="I227" s="13"/>
    </row>
    <row r="228">
      <c r="A228" s="11"/>
      <c r="B228" s="12"/>
      <c r="C228" s="12"/>
      <c r="D228" s="12"/>
      <c r="E228" s="12"/>
      <c r="F228" s="12"/>
      <c r="G228" s="12"/>
      <c r="H228" s="12"/>
      <c r="I228" s="13"/>
    </row>
    <row r="229">
      <c r="A229" s="11"/>
      <c r="B229" s="12"/>
      <c r="C229" s="12"/>
      <c r="D229" s="12"/>
      <c r="E229" s="12"/>
      <c r="F229" s="12"/>
      <c r="G229" s="12"/>
      <c r="H229" s="12"/>
      <c r="I229" s="13"/>
    </row>
    <row r="230">
      <c r="A230" s="11"/>
      <c r="B230" s="12"/>
      <c r="C230" s="12"/>
      <c r="D230" s="12"/>
      <c r="E230" s="12"/>
      <c r="F230" s="12"/>
      <c r="G230" s="12"/>
      <c r="H230" s="12"/>
      <c r="I230" s="13"/>
    </row>
    <row r="231">
      <c r="A231" s="11"/>
      <c r="B231" s="12"/>
      <c r="C231" s="12"/>
      <c r="D231" s="12"/>
      <c r="E231" s="12"/>
      <c r="F231" s="12"/>
      <c r="G231" s="12"/>
      <c r="H231" s="12"/>
      <c r="I231" s="13"/>
    </row>
    <row r="232">
      <c r="A232" s="11"/>
      <c r="B232" s="12"/>
      <c r="C232" s="12"/>
      <c r="D232" s="12"/>
      <c r="E232" s="12"/>
      <c r="F232" s="12"/>
      <c r="G232" s="12"/>
      <c r="H232" s="12"/>
      <c r="I232" s="13"/>
    </row>
    <row r="233">
      <c r="A233" s="11"/>
      <c r="B233" s="12"/>
      <c r="C233" s="12"/>
      <c r="D233" s="12"/>
      <c r="E233" s="12"/>
      <c r="F233" s="12"/>
      <c r="G233" s="12"/>
      <c r="H233" s="12"/>
      <c r="I233" s="13"/>
    </row>
    <row r="234">
      <c r="A234" s="11"/>
      <c r="B234" s="12"/>
      <c r="C234" s="12"/>
      <c r="D234" s="12"/>
      <c r="E234" s="12"/>
      <c r="F234" s="12"/>
      <c r="G234" s="12"/>
      <c r="H234" s="12"/>
      <c r="I234" s="13"/>
    </row>
    <row r="235">
      <c r="A235" s="11"/>
      <c r="B235" s="12"/>
      <c r="C235" s="12"/>
      <c r="D235" s="12"/>
      <c r="E235" s="12"/>
      <c r="F235" s="12"/>
      <c r="G235" s="12"/>
      <c r="H235" s="12"/>
      <c r="I235" s="13"/>
    </row>
    <row r="236">
      <c r="A236" s="11"/>
      <c r="B236" s="12"/>
      <c r="C236" s="12"/>
      <c r="D236" s="12"/>
      <c r="E236" s="12"/>
      <c r="F236" s="12"/>
      <c r="G236" s="12"/>
      <c r="H236" s="12"/>
      <c r="I236" s="13"/>
    </row>
    <row r="237">
      <c r="A237" s="11"/>
      <c r="B237" s="12"/>
      <c r="C237" s="12"/>
      <c r="D237" s="12"/>
      <c r="E237" s="12"/>
      <c r="F237" s="12"/>
      <c r="G237" s="12"/>
      <c r="H237" s="12"/>
      <c r="I237" s="13"/>
    </row>
    <row r="238">
      <c r="A238" s="11"/>
      <c r="B238" s="12"/>
      <c r="C238" s="12"/>
      <c r="D238" s="12"/>
      <c r="E238" s="12"/>
      <c r="F238" s="12"/>
      <c r="G238" s="12"/>
      <c r="H238" s="12"/>
      <c r="I238" s="13"/>
    </row>
    <row r="239">
      <c r="A239" s="11"/>
      <c r="B239" s="12"/>
      <c r="C239" s="12"/>
      <c r="D239" s="12"/>
      <c r="E239" s="12"/>
      <c r="F239" s="12"/>
      <c r="G239" s="12"/>
      <c r="H239" s="12"/>
      <c r="I239" s="13"/>
    </row>
    <row r="240">
      <c r="A240" s="11"/>
      <c r="B240" s="12"/>
      <c r="C240" s="12"/>
      <c r="D240" s="12"/>
      <c r="E240" s="12"/>
      <c r="F240" s="12"/>
      <c r="G240" s="12"/>
      <c r="H240" s="12"/>
      <c r="I240" s="13"/>
    </row>
    <row r="241">
      <c r="A241" s="11"/>
      <c r="B241" s="12"/>
      <c r="C241" s="12"/>
      <c r="D241" s="12"/>
      <c r="E241" s="12"/>
      <c r="F241" s="12"/>
      <c r="G241" s="12"/>
      <c r="H241" s="12"/>
      <c r="I241" s="13"/>
    </row>
    <row r="242">
      <c r="A242" s="11"/>
      <c r="B242" s="12"/>
      <c r="C242" s="12"/>
      <c r="D242" s="12"/>
      <c r="E242" s="12"/>
      <c r="F242" s="12"/>
      <c r="G242" s="12"/>
      <c r="H242" s="12"/>
      <c r="I242" s="13"/>
    </row>
    <row r="243">
      <c r="A243" s="11"/>
      <c r="B243" s="12"/>
      <c r="C243" s="12"/>
      <c r="D243" s="12"/>
      <c r="E243" s="12"/>
      <c r="F243" s="12"/>
      <c r="G243" s="12"/>
      <c r="H243" s="12"/>
      <c r="I243" s="13"/>
    </row>
    <row r="244">
      <c r="A244" s="11"/>
      <c r="B244" s="12"/>
      <c r="C244" s="12"/>
      <c r="D244" s="12"/>
      <c r="E244" s="12"/>
      <c r="F244" s="12"/>
      <c r="G244" s="12"/>
      <c r="H244" s="12"/>
      <c r="I244" s="13"/>
    </row>
    <row r="245">
      <c r="A245" s="11"/>
      <c r="B245" s="12"/>
      <c r="C245" s="12"/>
      <c r="D245" s="12"/>
      <c r="E245" s="12"/>
      <c r="F245" s="12"/>
      <c r="G245" s="12"/>
      <c r="H245" s="12"/>
      <c r="I245" s="13"/>
    </row>
    <row r="246">
      <c r="A246" s="11"/>
      <c r="B246" s="12"/>
      <c r="C246" s="12"/>
      <c r="D246" s="12"/>
      <c r="E246" s="12"/>
      <c r="F246" s="12"/>
      <c r="G246" s="12"/>
      <c r="H246" s="12"/>
      <c r="I246" s="13"/>
    </row>
    <row r="247">
      <c r="A247" s="11"/>
      <c r="B247" s="12"/>
      <c r="C247" s="12"/>
      <c r="D247" s="12"/>
      <c r="E247" s="12"/>
      <c r="F247" s="12"/>
      <c r="G247" s="12"/>
      <c r="H247" s="12"/>
      <c r="I247" s="13"/>
    </row>
    <row r="248">
      <c r="A248" s="11"/>
      <c r="B248" s="12"/>
      <c r="C248" s="12"/>
      <c r="D248" s="12"/>
      <c r="E248" s="12"/>
      <c r="F248" s="12"/>
      <c r="G248" s="12"/>
      <c r="H248" s="12"/>
      <c r="I248" s="13"/>
    </row>
    <row r="249">
      <c r="A249" s="11"/>
      <c r="B249" s="12"/>
      <c r="C249" s="12"/>
      <c r="D249" s="12"/>
      <c r="E249" s="12"/>
      <c r="F249" s="12"/>
      <c r="G249" s="12"/>
      <c r="H249" s="12"/>
      <c r="I249" s="13"/>
    </row>
    <row r="250">
      <c r="A250" s="11"/>
      <c r="B250" s="12"/>
      <c r="C250" s="12"/>
      <c r="D250" s="12"/>
      <c r="E250" s="12"/>
      <c r="F250" s="12"/>
      <c r="G250" s="12"/>
      <c r="H250" s="12"/>
      <c r="I250" s="13"/>
    </row>
    <row r="251">
      <c r="A251" s="11"/>
      <c r="B251" s="12"/>
      <c r="C251" s="12"/>
      <c r="D251" s="12"/>
      <c r="E251" s="12"/>
      <c r="F251" s="12"/>
      <c r="G251" s="12"/>
      <c r="H251" s="12"/>
      <c r="I251" s="13"/>
    </row>
    <row r="252">
      <c r="A252" s="11"/>
      <c r="B252" s="12"/>
      <c r="C252" s="12"/>
      <c r="D252" s="12"/>
      <c r="E252" s="12"/>
      <c r="F252" s="12"/>
      <c r="G252" s="12"/>
      <c r="H252" s="12"/>
      <c r="I252" s="13"/>
    </row>
    <row r="253">
      <c r="A253" s="11"/>
      <c r="B253" s="12"/>
      <c r="C253" s="12"/>
      <c r="D253" s="12"/>
      <c r="E253" s="12"/>
      <c r="F253" s="12"/>
      <c r="G253" s="12"/>
      <c r="H253" s="12"/>
      <c r="I253" s="13"/>
    </row>
    <row r="254">
      <c r="A254" s="11"/>
      <c r="B254" s="12"/>
      <c r="C254" s="12"/>
      <c r="D254" s="12"/>
      <c r="E254" s="12"/>
      <c r="F254" s="12"/>
      <c r="G254" s="12"/>
      <c r="H254" s="12"/>
      <c r="I254" s="13"/>
    </row>
    <row r="255">
      <c r="A255" s="11"/>
      <c r="B255" s="12"/>
      <c r="C255" s="12"/>
      <c r="D255" s="12"/>
      <c r="E255" s="12"/>
      <c r="F255" s="12"/>
      <c r="G255" s="12"/>
      <c r="H255" s="12"/>
      <c r="I255" s="13"/>
    </row>
    <row r="256">
      <c r="A256" s="11"/>
      <c r="B256" s="12"/>
      <c r="C256" s="12"/>
      <c r="D256" s="12"/>
      <c r="E256" s="12"/>
      <c r="F256" s="12"/>
      <c r="G256" s="12"/>
      <c r="H256" s="12"/>
      <c r="I256" s="13"/>
    </row>
    <row r="257">
      <c r="A257" s="11"/>
      <c r="B257" s="12"/>
      <c r="C257" s="12"/>
      <c r="D257" s="12"/>
      <c r="E257" s="12"/>
      <c r="F257" s="12"/>
      <c r="G257" s="12"/>
      <c r="H257" s="12"/>
      <c r="I257" s="13"/>
    </row>
    <row r="258">
      <c r="A258" s="11"/>
      <c r="B258" s="12"/>
      <c r="C258" s="12"/>
      <c r="D258" s="12"/>
      <c r="E258" s="12"/>
      <c r="F258" s="12"/>
      <c r="G258" s="12"/>
      <c r="H258" s="12"/>
      <c r="I258" s="13"/>
    </row>
    <row r="259">
      <c r="A259" s="11"/>
      <c r="B259" s="12"/>
      <c r="C259" s="12"/>
      <c r="D259" s="12"/>
      <c r="E259" s="12"/>
      <c r="F259" s="12"/>
      <c r="G259" s="12"/>
      <c r="H259" s="12"/>
      <c r="I259" s="13"/>
    </row>
    <row r="260">
      <c r="A260" s="11"/>
      <c r="B260" s="12"/>
      <c r="C260" s="12"/>
      <c r="D260" s="12"/>
      <c r="E260" s="12"/>
      <c r="F260" s="12"/>
      <c r="G260" s="12"/>
      <c r="H260" s="12"/>
      <c r="I260" s="13"/>
    </row>
    <row r="261">
      <c r="A261" s="11"/>
      <c r="B261" s="12"/>
      <c r="C261" s="12"/>
      <c r="D261" s="12"/>
      <c r="E261" s="12"/>
      <c r="F261" s="12"/>
      <c r="G261" s="12"/>
      <c r="H261" s="12"/>
      <c r="I261" s="13"/>
    </row>
    <row r="262">
      <c r="A262" s="11"/>
      <c r="B262" s="12"/>
      <c r="C262" s="12"/>
      <c r="D262" s="12"/>
      <c r="E262" s="12"/>
      <c r="F262" s="12"/>
      <c r="G262" s="12"/>
      <c r="H262" s="12"/>
      <c r="I262" s="13"/>
    </row>
    <row r="263">
      <c r="A263" s="11"/>
      <c r="B263" s="12"/>
      <c r="C263" s="12"/>
      <c r="D263" s="12"/>
      <c r="E263" s="12"/>
      <c r="F263" s="12"/>
      <c r="G263" s="12"/>
      <c r="H263" s="12"/>
      <c r="I263" s="13"/>
    </row>
    <row r="264">
      <c r="A264" s="11"/>
      <c r="B264" s="12"/>
      <c r="C264" s="12"/>
      <c r="D264" s="12"/>
      <c r="E264" s="12"/>
      <c r="F264" s="12"/>
      <c r="G264" s="12"/>
      <c r="H264" s="12"/>
      <c r="I264" s="13"/>
    </row>
    <row r="265">
      <c r="A265" s="11"/>
      <c r="B265" s="12"/>
      <c r="C265" s="12"/>
      <c r="D265" s="12"/>
      <c r="E265" s="12"/>
      <c r="F265" s="12"/>
      <c r="G265" s="12"/>
      <c r="H265" s="12"/>
      <c r="I265" s="13"/>
    </row>
    <row r="266">
      <c r="A266" s="11"/>
      <c r="B266" s="12"/>
      <c r="C266" s="12"/>
      <c r="D266" s="12"/>
      <c r="E266" s="12"/>
      <c r="F266" s="12"/>
      <c r="G266" s="12"/>
      <c r="H266" s="12"/>
      <c r="I266" s="13"/>
    </row>
    <row r="267">
      <c r="A267" s="11"/>
      <c r="B267" s="12"/>
      <c r="C267" s="12"/>
      <c r="D267" s="12"/>
      <c r="E267" s="12"/>
      <c r="F267" s="12"/>
      <c r="G267" s="12"/>
      <c r="H267" s="12"/>
      <c r="I267" s="13"/>
    </row>
    <row r="268">
      <c r="A268" s="11"/>
      <c r="B268" s="12"/>
      <c r="C268" s="12"/>
      <c r="D268" s="12"/>
      <c r="E268" s="12"/>
      <c r="F268" s="12"/>
      <c r="G268" s="12"/>
      <c r="H268" s="12"/>
      <c r="I268" s="13"/>
    </row>
    <row r="269">
      <c r="A269" s="11"/>
      <c r="B269" s="12"/>
      <c r="C269" s="12"/>
      <c r="D269" s="12"/>
      <c r="E269" s="12"/>
      <c r="F269" s="12"/>
      <c r="G269" s="12"/>
      <c r="H269" s="12"/>
      <c r="I269" s="13"/>
    </row>
    <row r="270">
      <c r="A270" s="11"/>
      <c r="B270" s="12"/>
      <c r="C270" s="12"/>
      <c r="D270" s="12"/>
      <c r="E270" s="12"/>
      <c r="F270" s="12"/>
      <c r="G270" s="12"/>
      <c r="H270" s="12"/>
      <c r="I270" s="13"/>
    </row>
    <row r="271">
      <c r="A271" s="11"/>
      <c r="B271" s="12"/>
      <c r="C271" s="12"/>
      <c r="D271" s="12"/>
      <c r="E271" s="12"/>
      <c r="F271" s="12"/>
      <c r="G271" s="12"/>
      <c r="H271" s="12"/>
      <c r="I271" s="13"/>
    </row>
    <row r="272">
      <c r="A272" s="11"/>
      <c r="B272" s="12"/>
      <c r="C272" s="12"/>
      <c r="D272" s="12"/>
      <c r="E272" s="12"/>
      <c r="F272" s="12"/>
      <c r="G272" s="12"/>
      <c r="H272" s="12"/>
      <c r="I272" s="13"/>
    </row>
    <row r="273">
      <c r="A273" s="11"/>
      <c r="B273" s="12"/>
      <c r="C273" s="12"/>
      <c r="D273" s="12"/>
      <c r="E273" s="12"/>
      <c r="F273" s="12"/>
      <c r="G273" s="12"/>
      <c r="H273" s="12"/>
      <c r="I273" s="13"/>
    </row>
    <row r="274">
      <c r="A274" s="11"/>
      <c r="B274" s="12"/>
      <c r="C274" s="12"/>
      <c r="D274" s="12"/>
      <c r="E274" s="12"/>
      <c r="F274" s="12"/>
      <c r="G274" s="12"/>
      <c r="H274" s="12"/>
      <c r="I274" s="13"/>
    </row>
    <row r="275">
      <c r="A275" s="11"/>
      <c r="B275" s="12"/>
      <c r="C275" s="12"/>
      <c r="D275" s="12"/>
      <c r="E275" s="12"/>
      <c r="F275" s="12"/>
      <c r="G275" s="12"/>
      <c r="H275" s="12"/>
      <c r="I275" s="13"/>
    </row>
    <row r="276">
      <c r="A276" s="11"/>
      <c r="B276" s="12"/>
      <c r="C276" s="12"/>
      <c r="D276" s="12"/>
      <c r="E276" s="12"/>
      <c r="F276" s="12"/>
      <c r="G276" s="12"/>
      <c r="H276" s="12"/>
      <c r="I276" s="13"/>
    </row>
    <row r="277">
      <c r="A277" s="11"/>
      <c r="B277" s="12"/>
      <c r="C277" s="12"/>
      <c r="D277" s="12"/>
      <c r="E277" s="12"/>
      <c r="F277" s="12"/>
      <c r="G277" s="12"/>
      <c r="H277" s="12"/>
      <c r="I277" s="13"/>
    </row>
    <row r="278">
      <c r="A278" s="11"/>
      <c r="B278" s="12"/>
      <c r="C278" s="12"/>
      <c r="D278" s="12"/>
      <c r="E278" s="12"/>
      <c r="F278" s="12"/>
      <c r="G278" s="12"/>
      <c r="H278" s="12"/>
      <c r="I278" s="13"/>
    </row>
    <row r="279">
      <c r="A279" s="11"/>
      <c r="B279" s="12"/>
      <c r="C279" s="12"/>
      <c r="D279" s="12"/>
      <c r="E279" s="12"/>
      <c r="F279" s="12"/>
      <c r="G279" s="12"/>
      <c r="H279" s="12"/>
      <c r="I279" s="13"/>
    </row>
    <row r="280">
      <c r="A280" s="11"/>
      <c r="B280" s="12"/>
      <c r="C280" s="12"/>
      <c r="D280" s="12"/>
      <c r="E280" s="12"/>
      <c r="F280" s="12"/>
      <c r="G280" s="12"/>
      <c r="H280" s="12"/>
      <c r="I280" s="13"/>
    </row>
    <row r="281">
      <c r="A281" s="11"/>
      <c r="B281" s="12"/>
      <c r="C281" s="12"/>
      <c r="D281" s="12"/>
      <c r="E281" s="12"/>
      <c r="F281" s="12"/>
      <c r="G281" s="12"/>
      <c r="H281" s="12"/>
      <c r="I281" s="13"/>
    </row>
    <row r="282">
      <c r="A282" s="11"/>
      <c r="B282" s="12"/>
      <c r="C282" s="12"/>
      <c r="D282" s="12"/>
      <c r="E282" s="12"/>
      <c r="F282" s="12"/>
      <c r="G282" s="12"/>
      <c r="H282" s="12"/>
      <c r="I282" s="13"/>
    </row>
    <row r="283">
      <c r="A283" s="11"/>
      <c r="B283" s="12"/>
      <c r="C283" s="12"/>
      <c r="D283" s="12"/>
      <c r="E283" s="12"/>
      <c r="F283" s="12"/>
      <c r="G283" s="12"/>
      <c r="H283" s="12"/>
      <c r="I283" s="13"/>
    </row>
    <row r="284">
      <c r="A284" s="11"/>
      <c r="B284" s="12"/>
      <c r="C284" s="12"/>
      <c r="D284" s="12"/>
      <c r="E284" s="12"/>
      <c r="F284" s="12"/>
      <c r="G284" s="12"/>
      <c r="H284" s="12"/>
      <c r="I284" s="13"/>
    </row>
    <row r="285">
      <c r="A285" s="11"/>
      <c r="B285" s="12"/>
      <c r="C285" s="12"/>
      <c r="D285" s="12"/>
      <c r="E285" s="12"/>
      <c r="F285" s="12"/>
      <c r="G285" s="12"/>
      <c r="H285" s="12"/>
      <c r="I285" s="13"/>
    </row>
    <row r="286">
      <c r="A286" s="11"/>
      <c r="B286" s="12"/>
      <c r="C286" s="12"/>
      <c r="D286" s="12"/>
      <c r="E286" s="12"/>
      <c r="F286" s="12"/>
      <c r="G286" s="12"/>
      <c r="H286" s="12"/>
      <c r="I286" s="13"/>
    </row>
    <row r="287">
      <c r="A287" s="11"/>
      <c r="B287" s="12"/>
      <c r="C287" s="12"/>
      <c r="D287" s="12"/>
      <c r="E287" s="12"/>
      <c r="F287" s="12"/>
      <c r="G287" s="12"/>
      <c r="H287" s="12"/>
      <c r="I287" s="13"/>
    </row>
    <row r="288">
      <c r="A288" s="11"/>
      <c r="B288" s="12"/>
      <c r="C288" s="12"/>
      <c r="D288" s="12"/>
      <c r="E288" s="12"/>
      <c r="F288" s="12"/>
      <c r="G288" s="12"/>
      <c r="H288" s="12"/>
      <c r="I288" s="13"/>
    </row>
    <row r="289">
      <c r="A289" s="11"/>
      <c r="B289" s="12"/>
      <c r="C289" s="12"/>
      <c r="D289" s="12"/>
      <c r="E289" s="12"/>
      <c r="F289" s="12"/>
      <c r="G289" s="12"/>
      <c r="H289" s="12"/>
      <c r="I289" s="13"/>
    </row>
    <row r="290">
      <c r="A290" s="11"/>
      <c r="B290" s="12"/>
      <c r="C290" s="12"/>
      <c r="D290" s="12"/>
      <c r="E290" s="12"/>
      <c r="F290" s="12"/>
      <c r="G290" s="12"/>
      <c r="H290" s="12"/>
      <c r="I290" s="13"/>
    </row>
    <row r="291">
      <c r="A291" s="11"/>
      <c r="B291" s="12"/>
      <c r="C291" s="12"/>
      <c r="D291" s="12"/>
      <c r="E291" s="12"/>
      <c r="F291" s="12"/>
      <c r="G291" s="12"/>
      <c r="H291" s="12"/>
      <c r="I291" s="13"/>
    </row>
    <row r="292">
      <c r="A292" s="11"/>
      <c r="B292" s="12"/>
      <c r="C292" s="12"/>
      <c r="D292" s="12"/>
      <c r="E292" s="12"/>
      <c r="F292" s="12"/>
      <c r="G292" s="12"/>
      <c r="H292" s="12"/>
      <c r="I292" s="13"/>
    </row>
    <row r="293">
      <c r="A293" s="11"/>
      <c r="B293" s="12"/>
      <c r="C293" s="12"/>
      <c r="D293" s="12"/>
      <c r="E293" s="12"/>
      <c r="F293" s="12"/>
      <c r="G293" s="12"/>
      <c r="H293" s="12"/>
      <c r="I293" s="13"/>
    </row>
    <row r="294">
      <c r="A294" s="11"/>
      <c r="B294" s="12"/>
      <c r="C294" s="12"/>
      <c r="D294" s="12"/>
      <c r="E294" s="12"/>
      <c r="F294" s="12"/>
      <c r="G294" s="12"/>
      <c r="H294" s="12"/>
      <c r="I294" s="13"/>
    </row>
    <row r="295">
      <c r="A295" s="11"/>
      <c r="B295" s="12"/>
      <c r="C295" s="12"/>
      <c r="D295" s="12"/>
      <c r="E295" s="12"/>
      <c r="F295" s="12"/>
      <c r="G295" s="12"/>
      <c r="H295" s="12"/>
      <c r="I295" s="13"/>
    </row>
    <row r="296">
      <c r="A296" s="11"/>
      <c r="B296" s="12"/>
      <c r="C296" s="12"/>
      <c r="D296" s="12"/>
      <c r="E296" s="12"/>
      <c r="F296" s="12"/>
      <c r="G296" s="12"/>
      <c r="H296" s="12"/>
      <c r="I296" s="13"/>
    </row>
    <row r="297">
      <c r="A297" s="11"/>
      <c r="B297" s="12"/>
      <c r="C297" s="12"/>
      <c r="D297" s="12"/>
      <c r="E297" s="12"/>
      <c r="F297" s="12"/>
      <c r="G297" s="12"/>
      <c r="H297" s="12"/>
      <c r="I297" s="13"/>
    </row>
    <row r="298">
      <c r="A298" s="11"/>
      <c r="B298" s="12"/>
      <c r="C298" s="12"/>
      <c r="D298" s="12"/>
      <c r="E298" s="12"/>
      <c r="F298" s="12"/>
      <c r="G298" s="12"/>
      <c r="H298" s="12"/>
      <c r="I298" s="13"/>
    </row>
    <row r="299">
      <c r="A299" s="11"/>
      <c r="B299" s="12"/>
      <c r="C299" s="12"/>
      <c r="D299" s="12"/>
      <c r="E299" s="12"/>
      <c r="F299" s="12"/>
      <c r="G299" s="12"/>
      <c r="H299" s="12"/>
      <c r="I299" s="13"/>
    </row>
    <row r="300">
      <c r="A300" s="11"/>
      <c r="B300" s="12"/>
      <c r="C300" s="12"/>
      <c r="D300" s="12"/>
      <c r="E300" s="12"/>
      <c r="F300" s="12"/>
      <c r="G300" s="12"/>
      <c r="H300" s="12"/>
      <c r="I300" s="13"/>
    </row>
    <row r="301">
      <c r="A301" s="11"/>
      <c r="B301" s="12"/>
      <c r="C301" s="12"/>
      <c r="D301" s="12"/>
      <c r="E301" s="12"/>
      <c r="F301" s="12"/>
      <c r="G301" s="12"/>
      <c r="H301" s="12"/>
      <c r="I301" s="13"/>
    </row>
    <row r="302">
      <c r="A302" s="11"/>
      <c r="B302" s="12"/>
      <c r="C302" s="12"/>
      <c r="D302" s="12"/>
      <c r="E302" s="12"/>
      <c r="F302" s="12"/>
      <c r="G302" s="12"/>
      <c r="H302" s="12"/>
      <c r="I302" s="13"/>
    </row>
    <row r="303">
      <c r="A303" s="11"/>
      <c r="B303" s="12"/>
      <c r="C303" s="12"/>
      <c r="D303" s="12"/>
      <c r="E303" s="12"/>
      <c r="F303" s="12"/>
      <c r="G303" s="12"/>
      <c r="H303" s="12"/>
      <c r="I303" s="13"/>
    </row>
    <row r="304">
      <c r="A304" s="11"/>
      <c r="B304" s="12"/>
      <c r="C304" s="12"/>
      <c r="D304" s="12"/>
      <c r="E304" s="12"/>
      <c r="F304" s="12"/>
      <c r="G304" s="12"/>
      <c r="H304" s="12"/>
      <c r="I304" s="13"/>
    </row>
    <row r="305">
      <c r="A305" s="11"/>
      <c r="B305" s="12"/>
      <c r="C305" s="12"/>
      <c r="D305" s="12"/>
      <c r="E305" s="12"/>
      <c r="F305" s="12"/>
      <c r="G305" s="12"/>
      <c r="H305" s="12"/>
      <c r="I305" s="13"/>
    </row>
    <row r="306">
      <c r="A306" s="11"/>
      <c r="B306" s="12"/>
      <c r="C306" s="12"/>
      <c r="D306" s="12"/>
      <c r="E306" s="12"/>
      <c r="F306" s="12"/>
      <c r="G306" s="12"/>
      <c r="H306" s="12"/>
      <c r="I306" s="13"/>
    </row>
    <row r="307">
      <c r="A307" s="11"/>
      <c r="B307" s="12"/>
      <c r="C307" s="12"/>
      <c r="D307" s="12"/>
      <c r="E307" s="12"/>
      <c r="F307" s="12"/>
      <c r="G307" s="12"/>
      <c r="H307" s="12"/>
      <c r="I307" s="13"/>
    </row>
    <row r="308">
      <c r="A308" s="11"/>
      <c r="B308" s="12"/>
      <c r="C308" s="12"/>
      <c r="D308" s="12"/>
      <c r="E308" s="12"/>
      <c r="F308" s="12"/>
      <c r="G308" s="12"/>
      <c r="H308" s="12"/>
      <c r="I308" s="13"/>
    </row>
    <row r="309">
      <c r="A309" s="11"/>
      <c r="B309" s="12"/>
      <c r="C309" s="12"/>
      <c r="D309" s="12"/>
      <c r="E309" s="12"/>
      <c r="F309" s="12"/>
      <c r="G309" s="12"/>
      <c r="H309" s="12"/>
      <c r="I309" s="13"/>
    </row>
    <row r="310">
      <c r="A310" s="11"/>
      <c r="B310" s="12"/>
      <c r="C310" s="12"/>
      <c r="D310" s="12"/>
      <c r="E310" s="12"/>
      <c r="F310" s="12"/>
      <c r="G310" s="12"/>
      <c r="H310" s="12"/>
      <c r="I310" s="13"/>
    </row>
    <row r="311">
      <c r="A311" s="11"/>
      <c r="B311" s="12"/>
      <c r="C311" s="12"/>
      <c r="D311" s="12"/>
      <c r="E311" s="12"/>
      <c r="F311" s="12"/>
      <c r="G311" s="12"/>
      <c r="H311" s="12"/>
      <c r="I311" s="13"/>
    </row>
    <row r="312">
      <c r="A312" s="11"/>
      <c r="B312" s="12"/>
      <c r="C312" s="12"/>
      <c r="D312" s="12"/>
      <c r="E312" s="12"/>
      <c r="F312" s="12"/>
      <c r="G312" s="12"/>
      <c r="H312" s="12"/>
      <c r="I312" s="13"/>
    </row>
    <row r="313">
      <c r="A313" s="11"/>
      <c r="B313" s="12"/>
      <c r="C313" s="12"/>
      <c r="D313" s="12"/>
      <c r="E313" s="12"/>
      <c r="F313" s="12"/>
      <c r="G313" s="12"/>
      <c r="H313" s="12"/>
      <c r="I313" s="13"/>
    </row>
    <row r="314">
      <c r="A314" s="11"/>
      <c r="B314" s="12"/>
      <c r="C314" s="12"/>
      <c r="D314" s="12"/>
      <c r="E314" s="12"/>
      <c r="F314" s="12"/>
      <c r="G314" s="12"/>
      <c r="H314" s="12"/>
      <c r="I314" s="13"/>
    </row>
    <row r="315">
      <c r="A315" s="11"/>
      <c r="B315" s="12"/>
      <c r="C315" s="12"/>
      <c r="D315" s="12"/>
      <c r="E315" s="12"/>
      <c r="F315" s="12"/>
      <c r="G315" s="12"/>
      <c r="H315" s="12"/>
      <c r="I315" s="13"/>
    </row>
    <row r="316">
      <c r="A316" s="11"/>
      <c r="B316" s="12"/>
      <c r="C316" s="12"/>
      <c r="D316" s="12"/>
      <c r="E316" s="12"/>
      <c r="F316" s="12"/>
      <c r="G316" s="12"/>
      <c r="H316" s="12"/>
      <c r="I316" s="13"/>
    </row>
    <row r="317">
      <c r="A317" s="11"/>
      <c r="B317" s="12"/>
      <c r="C317" s="12"/>
      <c r="D317" s="12"/>
      <c r="E317" s="12"/>
      <c r="F317" s="12"/>
      <c r="G317" s="12"/>
      <c r="H317" s="12"/>
      <c r="I317" s="13"/>
    </row>
    <row r="318">
      <c r="A318" s="11"/>
      <c r="B318" s="12"/>
      <c r="C318" s="12"/>
      <c r="D318" s="12"/>
      <c r="E318" s="12"/>
      <c r="F318" s="12"/>
      <c r="G318" s="12"/>
      <c r="H318" s="12"/>
      <c r="I318" s="13"/>
    </row>
    <row r="319">
      <c r="A319" s="11"/>
      <c r="B319" s="12"/>
      <c r="C319" s="12"/>
      <c r="D319" s="12"/>
      <c r="E319" s="12"/>
      <c r="F319" s="12"/>
      <c r="G319" s="12"/>
      <c r="H319" s="12"/>
      <c r="I319" s="13"/>
    </row>
    <row r="320">
      <c r="A320" s="11"/>
      <c r="B320" s="12"/>
      <c r="C320" s="12"/>
      <c r="D320" s="12"/>
      <c r="E320" s="12"/>
      <c r="F320" s="12"/>
      <c r="G320" s="12"/>
      <c r="H320" s="12"/>
      <c r="I320" s="13"/>
    </row>
    <row r="321">
      <c r="A321" s="11"/>
      <c r="B321" s="12"/>
      <c r="C321" s="12"/>
      <c r="D321" s="12"/>
      <c r="E321" s="12"/>
      <c r="F321" s="12"/>
      <c r="G321" s="12"/>
      <c r="H321" s="12"/>
      <c r="I321" s="13"/>
    </row>
    <row r="322">
      <c r="A322" s="11"/>
      <c r="B322" s="12"/>
      <c r="C322" s="12"/>
      <c r="D322" s="12"/>
      <c r="E322" s="12"/>
      <c r="F322" s="12"/>
      <c r="G322" s="12"/>
      <c r="H322" s="12"/>
      <c r="I322" s="13"/>
    </row>
    <row r="323">
      <c r="A323" s="11"/>
      <c r="B323" s="12"/>
      <c r="C323" s="12"/>
      <c r="D323" s="12"/>
      <c r="E323" s="12"/>
      <c r="F323" s="12"/>
      <c r="G323" s="12"/>
      <c r="H323" s="12"/>
      <c r="I323" s="13"/>
    </row>
    <row r="324">
      <c r="A324" s="11"/>
      <c r="B324" s="12"/>
      <c r="C324" s="12"/>
      <c r="D324" s="12"/>
      <c r="E324" s="12"/>
      <c r="F324" s="12"/>
      <c r="G324" s="12"/>
      <c r="H324" s="12"/>
      <c r="I324" s="13"/>
    </row>
    <row r="325">
      <c r="A325" s="11"/>
      <c r="B325" s="12"/>
      <c r="C325" s="12"/>
      <c r="D325" s="12"/>
      <c r="E325" s="12"/>
      <c r="F325" s="12"/>
      <c r="G325" s="12"/>
      <c r="H325" s="12"/>
      <c r="I325" s="13"/>
    </row>
    <row r="326">
      <c r="A326" s="11"/>
      <c r="B326" s="12"/>
      <c r="C326" s="12"/>
      <c r="D326" s="12"/>
      <c r="E326" s="12"/>
      <c r="F326" s="12"/>
      <c r="G326" s="12"/>
      <c r="H326" s="12"/>
      <c r="I326" s="13"/>
    </row>
    <row r="327">
      <c r="A327" s="11"/>
      <c r="B327" s="12"/>
      <c r="C327" s="12"/>
      <c r="D327" s="12"/>
      <c r="E327" s="12"/>
      <c r="F327" s="12"/>
      <c r="G327" s="12"/>
      <c r="H327" s="12"/>
      <c r="I327" s="13"/>
    </row>
    <row r="328">
      <c r="A328" s="11"/>
      <c r="B328" s="12"/>
      <c r="C328" s="12"/>
      <c r="D328" s="12"/>
      <c r="E328" s="12"/>
      <c r="F328" s="12"/>
      <c r="G328" s="12"/>
      <c r="H328" s="12"/>
      <c r="I328" s="13"/>
    </row>
    <row r="329">
      <c r="A329" s="11"/>
      <c r="B329" s="12"/>
      <c r="C329" s="12"/>
      <c r="D329" s="12"/>
      <c r="E329" s="12"/>
      <c r="F329" s="12"/>
      <c r="G329" s="12"/>
      <c r="H329" s="12"/>
      <c r="I329" s="13"/>
    </row>
    <row r="330">
      <c r="A330" s="11"/>
      <c r="B330" s="12"/>
      <c r="C330" s="12"/>
      <c r="D330" s="12"/>
      <c r="E330" s="12"/>
      <c r="F330" s="12"/>
      <c r="G330" s="12"/>
      <c r="H330" s="12"/>
      <c r="I330" s="13"/>
    </row>
    <row r="331">
      <c r="A331" s="11"/>
      <c r="B331" s="12"/>
      <c r="C331" s="12"/>
      <c r="D331" s="12"/>
      <c r="E331" s="12"/>
      <c r="F331" s="12"/>
      <c r="G331" s="12"/>
      <c r="H331" s="12"/>
      <c r="I331" s="13"/>
    </row>
    <row r="332">
      <c r="A332" s="11"/>
      <c r="B332" s="12"/>
      <c r="C332" s="12"/>
      <c r="D332" s="12"/>
      <c r="E332" s="12"/>
      <c r="F332" s="12"/>
      <c r="G332" s="12"/>
      <c r="H332" s="12"/>
      <c r="I332" s="13"/>
    </row>
    <row r="333">
      <c r="A333" s="11"/>
      <c r="B333" s="12"/>
      <c r="C333" s="12"/>
      <c r="D333" s="12"/>
      <c r="E333" s="12"/>
      <c r="F333" s="12"/>
      <c r="G333" s="12"/>
      <c r="H333" s="12"/>
      <c r="I333" s="13"/>
    </row>
    <row r="334">
      <c r="A334" s="11"/>
      <c r="B334" s="12"/>
      <c r="C334" s="12"/>
      <c r="D334" s="12"/>
      <c r="E334" s="12"/>
      <c r="F334" s="12"/>
      <c r="G334" s="12"/>
      <c r="H334" s="12"/>
      <c r="I334" s="13"/>
    </row>
    <row r="335">
      <c r="A335" s="11"/>
      <c r="B335" s="12"/>
      <c r="C335" s="12"/>
      <c r="D335" s="12"/>
      <c r="E335" s="12"/>
      <c r="F335" s="12"/>
      <c r="G335" s="12"/>
      <c r="H335" s="12"/>
      <c r="I335" s="13"/>
    </row>
    <row r="336">
      <c r="A336" s="11"/>
      <c r="B336" s="12"/>
      <c r="C336" s="12"/>
      <c r="D336" s="12"/>
      <c r="E336" s="12"/>
      <c r="F336" s="12"/>
      <c r="G336" s="12"/>
      <c r="H336" s="12"/>
      <c r="I336" s="13"/>
    </row>
    <row r="337">
      <c r="A337" s="11"/>
      <c r="B337" s="12"/>
      <c r="C337" s="12"/>
      <c r="D337" s="12"/>
      <c r="E337" s="12"/>
      <c r="F337" s="12"/>
      <c r="G337" s="12"/>
      <c r="H337" s="12"/>
      <c r="I337" s="13"/>
    </row>
    <row r="338">
      <c r="A338" s="11"/>
      <c r="B338" s="12"/>
      <c r="C338" s="12"/>
      <c r="D338" s="12"/>
      <c r="E338" s="12"/>
      <c r="F338" s="12"/>
      <c r="G338" s="12"/>
      <c r="H338" s="12"/>
      <c r="I338" s="13"/>
    </row>
    <row r="339">
      <c r="A339" s="11"/>
      <c r="B339" s="12"/>
      <c r="C339" s="12"/>
      <c r="D339" s="12"/>
      <c r="E339" s="12"/>
      <c r="F339" s="12"/>
      <c r="G339" s="12"/>
      <c r="H339" s="12"/>
      <c r="I339" s="13"/>
    </row>
    <row r="340">
      <c r="A340" s="11"/>
      <c r="B340" s="12"/>
      <c r="C340" s="12"/>
      <c r="D340" s="12"/>
      <c r="E340" s="12"/>
      <c r="F340" s="12"/>
      <c r="G340" s="12"/>
      <c r="H340" s="12"/>
      <c r="I340" s="13"/>
    </row>
    <row r="341">
      <c r="A341" s="11"/>
      <c r="B341" s="12"/>
      <c r="C341" s="12"/>
      <c r="D341" s="12"/>
      <c r="E341" s="12"/>
      <c r="F341" s="12"/>
      <c r="G341" s="12"/>
      <c r="H341" s="12"/>
      <c r="I341" s="13"/>
    </row>
    <row r="342">
      <c r="A342" s="11"/>
      <c r="B342" s="12"/>
      <c r="C342" s="12"/>
      <c r="D342" s="12"/>
      <c r="E342" s="12"/>
      <c r="F342" s="12"/>
      <c r="G342" s="12"/>
      <c r="H342" s="12"/>
      <c r="I342" s="13"/>
    </row>
    <row r="343">
      <c r="A343" s="11"/>
      <c r="B343" s="12"/>
      <c r="C343" s="12"/>
      <c r="D343" s="12"/>
      <c r="E343" s="12"/>
      <c r="F343" s="12"/>
      <c r="G343" s="12"/>
      <c r="H343" s="12"/>
      <c r="I343" s="13"/>
    </row>
    <row r="344">
      <c r="A344" s="11"/>
      <c r="B344" s="12"/>
      <c r="C344" s="12"/>
      <c r="D344" s="12"/>
      <c r="E344" s="12"/>
      <c r="F344" s="12"/>
      <c r="G344" s="12"/>
      <c r="H344" s="12"/>
      <c r="I344" s="13"/>
    </row>
    <row r="345">
      <c r="A345" s="11"/>
      <c r="B345" s="12"/>
      <c r="C345" s="12"/>
      <c r="D345" s="12"/>
      <c r="E345" s="12"/>
      <c r="F345" s="12"/>
      <c r="G345" s="12"/>
      <c r="H345" s="12"/>
      <c r="I345" s="13"/>
    </row>
    <row r="346">
      <c r="A346" s="11"/>
      <c r="B346" s="12"/>
      <c r="C346" s="12"/>
      <c r="D346" s="12"/>
      <c r="E346" s="12"/>
      <c r="F346" s="12"/>
      <c r="G346" s="12"/>
      <c r="H346" s="12"/>
      <c r="I346" s="13"/>
    </row>
    <row r="347">
      <c r="A347" s="11"/>
      <c r="B347" s="12"/>
      <c r="C347" s="12"/>
      <c r="D347" s="12"/>
      <c r="E347" s="12"/>
      <c r="F347" s="12"/>
      <c r="G347" s="12"/>
      <c r="H347" s="12"/>
      <c r="I347" s="13"/>
    </row>
    <row r="348">
      <c r="A348" s="11"/>
      <c r="B348" s="12"/>
      <c r="C348" s="12"/>
      <c r="D348" s="12"/>
      <c r="E348" s="12"/>
      <c r="F348" s="12"/>
      <c r="G348" s="12"/>
      <c r="H348" s="12"/>
      <c r="I348" s="13"/>
    </row>
    <row r="349">
      <c r="A349" s="11"/>
      <c r="B349" s="12"/>
      <c r="C349" s="12"/>
      <c r="D349" s="12"/>
      <c r="E349" s="12"/>
      <c r="F349" s="12"/>
      <c r="G349" s="12"/>
      <c r="H349" s="12"/>
      <c r="I349" s="13"/>
    </row>
    <row r="350">
      <c r="A350" s="11"/>
      <c r="B350" s="12"/>
      <c r="C350" s="12"/>
      <c r="D350" s="12"/>
      <c r="E350" s="12"/>
      <c r="F350" s="12"/>
      <c r="G350" s="12"/>
      <c r="H350" s="12"/>
      <c r="I350" s="13"/>
    </row>
    <row r="351">
      <c r="A351" s="11"/>
      <c r="B351" s="12"/>
      <c r="C351" s="12"/>
      <c r="D351" s="12"/>
      <c r="E351" s="12"/>
      <c r="F351" s="12"/>
      <c r="G351" s="12"/>
      <c r="H351" s="12"/>
      <c r="I351" s="13"/>
    </row>
    <row r="352">
      <c r="A352" s="11"/>
      <c r="B352" s="12"/>
      <c r="C352" s="12"/>
      <c r="D352" s="12"/>
      <c r="E352" s="12"/>
      <c r="F352" s="12"/>
      <c r="G352" s="12"/>
      <c r="H352" s="12"/>
      <c r="I352" s="13"/>
    </row>
    <row r="353">
      <c r="A353" s="11"/>
      <c r="B353" s="12"/>
      <c r="C353" s="12"/>
      <c r="D353" s="12"/>
      <c r="E353" s="12"/>
      <c r="F353" s="12"/>
      <c r="G353" s="12"/>
      <c r="H353" s="12"/>
      <c r="I353" s="13"/>
    </row>
    <row r="354">
      <c r="A354" s="11"/>
      <c r="B354" s="12"/>
      <c r="C354" s="12"/>
      <c r="D354" s="12"/>
      <c r="E354" s="12"/>
      <c r="F354" s="12"/>
      <c r="G354" s="12"/>
      <c r="H354" s="12"/>
      <c r="I354" s="13"/>
    </row>
    <row r="355">
      <c r="A355" s="11"/>
      <c r="B355" s="12"/>
      <c r="C355" s="12"/>
      <c r="D355" s="12"/>
      <c r="E355" s="12"/>
      <c r="F355" s="12"/>
      <c r="G355" s="12"/>
      <c r="H355" s="12"/>
      <c r="I355" s="13"/>
    </row>
    <row r="356">
      <c r="A356" s="11"/>
      <c r="B356" s="12"/>
      <c r="C356" s="12"/>
      <c r="D356" s="12"/>
      <c r="E356" s="12"/>
      <c r="F356" s="12"/>
      <c r="G356" s="12"/>
      <c r="H356" s="12"/>
      <c r="I356" s="13"/>
    </row>
    <row r="357">
      <c r="A357" s="11"/>
      <c r="B357" s="12"/>
      <c r="C357" s="12"/>
      <c r="D357" s="12"/>
      <c r="E357" s="12"/>
      <c r="F357" s="12"/>
      <c r="G357" s="12"/>
      <c r="H357" s="12"/>
      <c r="I357" s="13"/>
    </row>
    <row r="358">
      <c r="A358" s="11"/>
      <c r="B358" s="12"/>
      <c r="C358" s="12"/>
      <c r="D358" s="12"/>
      <c r="E358" s="12"/>
      <c r="F358" s="12"/>
      <c r="G358" s="12"/>
      <c r="H358" s="12"/>
      <c r="I358" s="13"/>
    </row>
    <row r="359">
      <c r="A359" s="11"/>
      <c r="B359" s="12"/>
      <c r="C359" s="12"/>
      <c r="D359" s="12"/>
      <c r="E359" s="12"/>
      <c r="F359" s="12"/>
      <c r="G359" s="12"/>
      <c r="H359" s="12"/>
      <c r="I359" s="13"/>
    </row>
    <row r="360">
      <c r="A360" s="11"/>
      <c r="B360" s="12"/>
      <c r="C360" s="12"/>
      <c r="D360" s="12"/>
      <c r="E360" s="12"/>
      <c r="F360" s="12"/>
      <c r="G360" s="12"/>
      <c r="H360" s="12"/>
      <c r="I360" s="13"/>
    </row>
    <row r="361">
      <c r="A361" s="11"/>
      <c r="B361" s="12"/>
      <c r="C361" s="12"/>
      <c r="D361" s="12"/>
      <c r="E361" s="12"/>
      <c r="F361" s="12"/>
      <c r="G361" s="12"/>
      <c r="H361" s="12"/>
      <c r="I361" s="13"/>
    </row>
    <row r="362">
      <c r="A362" s="11"/>
      <c r="B362" s="12"/>
      <c r="C362" s="12"/>
      <c r="D362" s="12"/>
      <c r="E362" s="12"/>
      <c r="F362" s="12"/>
      <c r="G362" s="12"/>
      <c r="H362" s="12"/>
      <c r="I362" s="13"/>
    </row>
    <row r="363">
      <c r="A363" s="11"/>
      <c r="B363" s="12"/>
      <c r="C363" s="12"/>
      <c r="D363" s="12"/>
      <c r="E363" s="12"/>
      <c r="F363" s="12"/>
      <c r="G363" s="12"/>
      <c r="H363" s="12"/>
      <c r="I363" s="13"/>
    </row>
    <row r="364">
      <c r="A364" s="11"/>
      <c r="B364" s="12"/>
      <c r="C364" s="12"/>
      <c r="D364" s="12"/>
      <c r="E364" s="12"/>
      <c r="F364" s="12"/>
      <c r="G364" s="12"/>
      <c r="H364" s="12"/>
      <c r="I364" s="13"/>
    </row>
    <row r="365">
      <c r="A365" s="11"/>
      <c r="B365" s="12"/>
      <c r="C365" s="12"/>
      <c r="D365" s="12"/>
      <c r="E365" s="12"/>
      <c r="F365" s="12"/>
      <c r="G365" s="12"/>
      <c r="H365" s="12"/>
      <c r="I365" s="13"/>
    </row>
    <row r="366">
      <c r="A366" s="11"/>
      <c r="B366" s="12"/>
      <c r="C366" s="12"/>
      <c r="D366" s="12"/>
      <c r="E366" s="12"/>
      <c r="F366" s="12"/>
      <c r="G366" s="12"/>
      <c r="H366" s="12"/>
      <c r="I366" s="13"/>
    </row>
    <row r="367">
      <c r="A367" s="11"/>
      <c r="B367" s="12"/>
      <c r="C367" s="12"/>
      <c r="D367" s="12"/>
      <c r="E367" s="12"/>
      <c r="F367" s="12"/>
      <c r="G367" s="12"/>
      <c r="H367" s="12"/>
      <c r="I367" s="13"/>
    </row>
    <row r="368">
      <c r="A368" s="11"/>
      <c r="B368" s="12"/>
      <c r="C368" s="12"/>
      <c r="D368" s="12"/>
      <c r="E368" s="12"/>
      <c r="F368" s="12"/>
      <c r="G368" s="12"/>
      <c r="H368" s="12"/>
      <c r="I368" s="13"/>
    </row>
    <row r="369">
      <c r="A369" s="11"/>
      <c r="B369" s="12"/>
      <c r="C369" s="12"/>
      <c r="D369" s="12"/>
      <c r="E369" s="12"/>
      <c r="F369" s="12"/>
      <c r="G369" s="12"/>
      <c r="H369" s="12"/>
      <c r="I369" s="13"/>
    </row>
    <row r="370">
      <c r="A370" s="11"/>
      <c r="B370" s="12"/>
      <c r="C370" s="12"/>
      <c r="D370" s="12"/>
      <c r="E370" s="12"/>
      <c r="F370" s="12"/>
      <c r="G370" s="12"/>
      <c r="H370" s="12"/>
      <c r="I370" s="13"/>
    </row>
    <row r="371">
      <c r="A371" s="11"/>
      <c r="B371" s="12"/>
      <c r="C371" s="12"/>
      <c r="D371" s="12"/>
      <c r="E371" s="12"/>
      <c r="F371" s="12"/>
      <c r="G371" s="12"/>
      <c r="H371" s="12"/>
      <c r="I371" s="13"/>
    </row>
    <row r="372">
      <c r="A372" s="11"/>
      <c r="B372" s="12"/>
      <c r="C372" s="12"/>
      <c r="D372" s="12"/>
      <c r="E372" s="12"/>
      <c r="F372" s="12"/>
      <c r="G372" s="12"/>
      <c r="H372" s="12"/>
      <c r="I372" s="13"/>
    </row>
    <row r="373">
      <c r="A373" s="11"/>
      <c r="B373" s="12"/>
      <c r="C373" s="12"/>
      <c r="D373" s="12"/>
      <c r="E373" s="12"/>
      <c r="F373" s="12"/>
      <c r="G373" s="12"/>
      <c r="H373" s="12"/>
      <c r="I373" s="13"/>
    </row>
    <row r="374">
      <c r="A374" s="11"/>
      <c r="B374" s="12"/>
      <c r="C374" s="12"/>
      <c r="D374" s="12"/>
      <c r="E374" s="12"/>
      <c r="F374" s="12"/>
      <c r="G374" s="12"/>
      <c r="H374" s="12"/>
      <c r="I374" s="13"/>
    </row>
    <row r="375">
      <c r="A375" s="11"/>
      <c r="B375" s="12"/>
      <c r="C375" s="12"/>
      <c r="D375" s="12"/>
      <c r="E375" s="12"/>
      <c r="F375" s="12"/>
      <c r="G375" s="12"/>
      <c r="H375" s="12"/>
      <c r="I375" s="13"/>
    </row>
    <row r="376">
      <c r="A376" s="11"/>
      <c r="B376" s="12"/>
      <c r="C376" s="12"/>
      <c r="D376" s="12"/>
      <c r="E376" s="12"/>
      <c r="F376" s="12"/>
      <c r="G376" s="12"/>
      <c r="H376" s="12"/>
      <c r="I376" s="13"/>
    </row>
    <row r="377">
      <c r="A377" s="11"/>
      <c r="B377" s="12"/>
      <c r="C377" s="12"/>
      <c r="D377" s="12"/>
      <c r="E377" s="12"/>
      <c r="F377" s="12"/>
      <c r="G377" s="12"/>
      <c r="H377" s="12"/>
      <c r="I377" s="13"/>
    </row>
    <row r="378">
      <c r="A378" s="11"/>
      <c r="B378" s="12"/>
      <c r="C378" s="12"/>
      <c r="D378" s="12"/>
      <c r="E378" s="12"/>
      <c r="F378" s="12"/>
      <c r="G378" s="12"/>
      <c r="H378" s="12"/>
      <c r="I378" s="13"/>
    </row>
    <row r="379">
      <c r="A379" s="11"/>
      <c r="B379" s="12"/>
      <c r="C379" s="12"/>
      <c r="D379" s="12"/>
      <c r="E379" s="12"/>
      <c r="F379" s="12"/>
      <c r="G379" s="12"/>
      <c r="H379" s="12"/>
      <c r="I379" s="13"/>
    </row>
    <row r="380">
      <c r="A380" s="11"/>
      <c r="B380" s="12"/>
      <c r="C380" s="12"/>
      <c r="D380" s="12"/>
      <c r="E380" s="12"/>
      <c r="F380" s="12"/>
      <c r="G380" s="12"/>
      <c r="H380" s="12"/>
      <c r="I380" s="13"/>
    </row>
    <row r="381">
      <c r="A381" s="11"/>
      <c r="B381" s="12"/>
      <c r="C381" s="12"/>
      <c r="D381" s="12"/>
      <c r="E381" s="12"/>
      <c r="F381" s="12"/>
      <c r="G381" s="12"/>
      <c r="H381" s="12"/>
      <c r="I381" s="13"/>
    </row>
    <row r="382">
      <c r="A382" s="11"/>
      <c r="B382" s="12"/>
      <c r="C382" s="12"/>
      <c r="D382" s="12"/>
      <c r="E382" s="12"/>
      <c r="F382" s="12"/>
      <c r="G382" s="12"/>
      <c r="H382" s="12"/>
      <c r="I382" s="13"/>
    </row>
    <row r="383">
      <c r="A383" s="11"/>
      <c r="B383" s="12"/>
      <c r="C383" s="12"/>
      <c r="D383" s="12"/>
      <c r="E383" s="12"/>
      <c r="F383" s="12"/>
      <c r="G383" s="12"/>
      <c r="H383" s="12"/>
      <c r="I383" s="13"/>
    </row>
    <row r="384">
      <c r="A384" s="11"/>
      <c r="B384" s="12"/>
      <c r="C384" s="12"/>
      <c r="D384" s="12"/>
      <c r="E384" s="12"/>
      <c r="F384" s="12"/>
      <c r="G384" s="12"/>
      <c r="H384" s="12"/>
      <c r="I384" s="13"/>
    </row>
    <row r="385">
      <c r="A385" s="11"/>
      <c r="B385" s="12"/>
      <c r="C385" s="12"/>
      <c r="D385" s="12"/>
      <c r="E385" s="12"/>
      <c r="F385" s="12"/>
      <c r="G385" s="12"/>
      <c r="H385" s="12"/>
      <c r="I385" s="13"/>
    </row>
    <row r="386">
      <c r="A386" s="11"/>
      <c r="B386" s="12"/>
      <c r="C386" s="12"/>
      <c r="D386" s="12"/>
      <c r="E386" s="12"/>
      <c r="F386" s="12"/>
      <c r="G386" s="12"/>
      <c r="H386" s="12"/>
      <c r="I386" s="13"/>
    </row>
    <row r="387">
      <c r="A387" s="11"/>
      <c r="B387" s="12"/>
      <c r="C387" s="12"/>
      <c r="D387" s="12"/>
      <c r="E387" s="12"/>
      <c r="F387" s="12"/>
      <c r="G387" s="12"/>
      <c r="H387" s="12"/>
      <c r="I387" s="13"/>
    </row>
    <row r="388">
      <c r="A388" s="11"/>
      <c r="B388" s="12"/>
      <c r="C388" s="12"/>
      <c r="D388" s="12"/>
      <c r="E388" s="12"/>
      <c r="F388" s="12"/>
      <c r="G388" s="12"/>
      <c r="H388" s="12"/>
      <c r="I388" s="13"/>
    </row>
    <row r="389">
      <c r="A389" s="11"/>
      <c r="B389" s="12"/>
      <c r="C389" s="12"/>
      <c r="D389" s="12"/>
      <c r="E389" s="12"/>
      <c r="F389" s="12"/>
      <c r="G389" s="12"/>
      <c r="H389" s="12"/>
      <c r="I389" s="13"/>
    </row>
    <row r="390">
      <c r="A390" s="11"/>
      <c r="B390" s="12"/>
      <c r="C390" s="12"/>
      <c r="D390" s="12"/>
      <c r="E390" s="12"/>
      <c r="F390" s="12"/>
      <c r="G390" s="12"/>
      <c r="H390" s="12"/>
      <c r="I390" s="13"/>
    </row>
    <row r="391">
      <c r="A391" s="11"/>
      <c r="B391" s="12"/>
      <c r="C391" s="12"/>
      <c r="D391" s="12"/>
      <c r="E391" s="12"/>
      <c r="F391" s="12"/>
      <c r="G391" s="12"/>
      <c r="H391" s="12"/>
      <c r="I391" s="13"/>
    </row>
    <row r="392">
      <c r="A392" s="11"/>
      <c r="B392" s="12"/>
      <c r="C392" s="12"/>
      <c r="D392" s="12"/>
      <c r="E392" s="12"/>
      <c r="F392" s="12"/>
      <c r="G392" s="12"/>
      <c r="H392" s="12"/>
      <c r="I392" s="13"/>
    </row>
    <row r="393">
      <c r="A393" s="11"/>
      <c r="B393" s="12"/>
      <c r="C393" s="12"/>
      <c r="D393" s="12"/>
      <c r="E393" s="12"/>
      <c r="F393" s="12"/>
      <c r="G393" s="12"/>
      <c r="H393" s="12"/>
      <c r="I393" s="13"/>
    </row>
    <row r="394">
      <c r="A394" s="11"/>
      <c r="B394" s="12"/>
      <c r="C394" s="12"/>
      <c r="D394" s="12"/>
      <c r="E394" s="12"/>
      <c r="F394" s="12"/>
      <c r="G394" s="12"/>
      <c r="H394" s="12"/>
      <c r="I394" s="13"/>
    </row>
    <row r="395">
      <c r="A395" s="11"/>
      <c r="B395" s="12"/>
      <c r="C395" s="12"/>
      <c r="D395" s="12"/>
      <c r="E395" s="12"/>
      <c r="F395" s="12"/>
      <c r="G395" s="12"/>
      <c r="H395" s="12"/>
      <c r="I395" s="13"/>
    </row>
    <row r="396">
      <c r="A396" s="11"/>
      <c r="B396" s="12"/>
      <c r="C396" s="12"/>
      <c r="D396" s="12"/>
      <c r="E396" s="12"/>
      <c r="F396" s="12"/>
      <c r="G396" s="12"/>
      <c r="H396" s="12"/>
      <c r="I396" s="13"/>
    </row>
    <row r="397">
      <c r="A397" s="11"/>
      <c r="B397" s="12"/>
      <c r="C397" s="12"/>
      <c r="D397" s="12"/>
      <c r="E397" s="12"/>
      <c r="F397" s="12"/>
      <c r="G397" s="12"/>
      <c r="H397" s="12"/>
      <c r="I397" s="13"/>
    </row>
    <row r="398">
      <c r="A398" s="11"/>
      <c r="B398" s="12"/>
      <c r="C398" s="12"/>
      <c r="D398" s="12"/>
      <c r="E398" s="12"/>
      <c r="F398" s="12"/>
      <c r="G398" s="12"/>
      <c r="H398" s="12"/>
      <c r="I398" s="13"/>
    </row>
    <row r="399">
      <c r="A399" s="11"/>
      <c r="B399" s="12"/>
      <c r="C399" s="12"/>
      <c r="D399" s="12"/>
      <c r="E399" s="12"/>
      <c r="F399" s="12"/>
      <c r="G399" s="12"/>
      <c r="H399" s="12"/>
      <c r="I399" s="13"/>
    </row>
    <row r="400">
      <c r="A400" s="11"/>
      <c r="B400" s="12"/>
      <c r="C400" s="12"/>
      <c r="D400" s="12"/>
      <c r="E400" s="12"/>
      <c r="F400" s="12"/>
      <c r="G400" s="12"/>
      <c r="H400" s="12"/>
      <c r="I400" s="13"/>
    </row>
    <row r="401">
      <c r="A401" s="11"/>
      <c r="B401" s="12"/>
      <c r="C401" s="12"/>
      <c r="D401" s="12"/>
      <c r="E401" s="12"/>
      <c r="F401" s="12"/>
      <c r="G401" s="12"/>
      <c r="H401" s="12"/>
      <c r="I401" s="13"/>
    </row>
    <row r="402">
      <c r="A402" s="11"/>
      <c r="B402" s="12"/>
      <c r="C402" s="12"/>
      <c r="D402" s="12"/>
      <c r="E402" s="12"/>
      <c r="F402" s="12"/>
      <c r="G402" s="12"/>
      <c r="H402" s="12"/>
      <c r="I402" s="13"/>
    </row>
    <row r="403">
      <c r="A403" s="11"/>
      <c r="B403" s="12"/>
      <c r="C403" s="12"/>
      <c r="D403" s="12"/>
      <c r="E403" s="12"/>
      <c r="F403" s="12"/>
      <c r="G403" s="12"/>
      <c r="H403" s="12"/>
      <c r="I403" s="13"/>
    </row>
    <row r="404">
      <c r="A404" s="11"/>
      <c r="B404" s="12"/>
      <c r="C404" s="12"/>
      <c r="D404" s="12"/>
      <c r="E404" s="12"/>
      <c r="F404" s="12"/>
      <c r="G404" s="12"/>
      <c r="H404" s="12"/>
      <c r="I404" s="13"/>
    </row>
    <row r="405">
      <c r="A405" s="11"/>
      <c r="B405" s="12"/>
      <c r="C405" s="12"/>
      <c r="D405" s="12"/>
      <c r="E405" s="12"/>
      <c r="F405" s="12"/>
      <c r="G405" s="12"/>
      <c r="H405" s="12"/>
      <c r="I405" s="13"/>
    </row>
    <row r="406">
      <c r="A406" s="11"/>
      <c r="B406" s="12"/>
      <c r="C406" s="12"/>
      <c r="D406" s="12"/>
      <c r="E406" s="12"/>
      <c r="F406" s="12"/>
      <c r="G406" s="12"/>
      <c r="H406" s="12"/>
      <c r="I406" s="13"/>
    </row>
    <row r="407">
      <c r="A407" s="11"/>
      <c r="B407" s="12"/>
      <c r="C407" s="12"/>
      <c r="D407" s="12"/>
      <c r="E407" s="12"/>
      <c r="F407" s="12"/>
      <c r="G407" s="12"/>
      <c r="H407" s="12"/>
      <c r="I407" s="13"/>
    </row>
    <row r="408">
      <c r="A408" s="11"/>
      <c r="B408" s="12"/>
      <c r="C408" s="12"/>
      <c r="D408" s="12"/>
      <c r="E408" s="12"/>
      <c r="F408" s="12"/>
      <c r="G408" s="12"/>
      <c r="H408" s="12"/>
      <c r="I408" s="13"/>
    </row>
    <row r="409">
      <c r="A409" s="11"/>
      <c r="B409" s="12"/>
      <c r="C409" s="12"/>
      <c r="D409" s="12"/>
      <c r="E409" s="12"/>
      <c r="F409" s="12"/>
      <c r="G409" s="12"/>
      <c r="H409" s="12"/>
      <c r="I409" s="13"/>
    </row>
    <row r="410">
      <c r="A410" s="11"/>
      <c r="B410" s="12"/>
      <c r="C410" s="12"/>
      <c r="D410" s="12"/>
      <c r="E410" s="12"/>
      <c r="F410" s="12"/>
      <c r="G410" s="12"/>
      <c r="H410" s="12"/>
      <c r="I410" s="13"/>
    </row>
    <row r="411">
      <c r="A411" s="11"/>
      <c r="B411" s="12"/>
      <c r="C411" s="12"/>
      <c r="D411" s="12"/>
      <c r="E411" s="12"/>
      <c r="F411" s="12"/>
      <c r="G411" s="12"/>
      <c r="H411" s="12"/>
      <c r="I411" s="13"/>
    </row>
    <row r="412">
      <c r="A412" s="11"/>
      <c r="B412" s="12"/>
      <c r="C412" s="12"/>
      <c r="D412" s="12"/>
      <c r="E412" s="12"/>
      <c r="F412" s="12"/>
      <c r="G412" s="12"/>
      <c r="H412" s="12"/>
      <c r="I412" s="13"/>
    </row>
    <row r="413">
      <c r="A413" s="11"/>
      <c r="B413" s="12"/>
      <c r="C413" s="12"/>
      <c r="D413" s="12"/>
      <c r="E413" s="12"/>
      <c r="F413" s="12"/>
      <c r="G413" s="12"/>
      <c r="H413" s="12"/>
      <c r="I413" s="13"/>
    </row>
    <row r="414">
      <c r="A414" s="11"/>
      <c r="B414" s="12"/>
      <c r="C414" s="12"/>
      <c r="D414" s="12"/>
      <c r="E414" s="12"/>
      <c r="F414" s="12"/>
      <c r="G414" s="12"/>
      <c r="H414" s="12"/>
      <c r="I414" s="13"/>
    </row>
    <row r="415">
      <c r="A415" s="11"/>
      <c r="B415" s="12"/>
      <c r="C415" s="12"/>
      <c r="D415" s="12"/>
      <c r="E415" s="12"/>
      <c r="F415" s="12"/>
      <c r="G415" s="12"/>
      <c r="H415" s="12"/>
      <c r="I415" s="13"/>
    </row>
    <row r="416">
      <c r="A416" s="11"/>
      <c r="B416" s="12"/>
      <c r="C416" s="12"/>
      <c r="D416" s="12"/>
      <c r="E416" s="12"/>
      <c r="F416" s="12"/>
      <c r="G416" s="12"/>
      <c r="H416" s="12"/>
      <c r="I416" s="13"/>
    </row>
    <row r="417">
      <c r="A417" s="11"/>
      <c r="B417" s="12"/>
      <c r="C417" s="12"/>
      <c r="D417" s="12"/>
      <c r="E417" s="12"/>
      <c r="F417" s="12"/>
      <c r="G417" s="12"/>
      <c r="H417" s="12"/>
      <c r="I417" s="13"/>
    </row>
    <row r="418">
      <c r="A418" s="11"/>
      <c r="B418" s="12"/>
      <c r="C418" s="12"/>
      <c r="D418" s="12"/>
      <c r="E418" s="12"/>
      <c r="F418" s="12"/>
      <c r="G418" s="12"/>
      <c r="H418" s="12"/>
      <c r="I418" s="13"/>
    </row>
    <row r="419">
      <c r="A419" s="11"/>
      <c r="B419" s="12"/>
      <c r="C419" s="12"/>
      <c r="D419" s="12"/>
      <c r="E419" s="12"/>
      <c r="F419" s="12"/>
      <c r="G419" s="12"/>
      <c r="H419" s="12"/>
      <c r="I419" s="13"/>
    </row>
    <row r="420">
      <c r="A420" s="11"/>
      <c r="B420" s="12"/>
      <c r="C420" s="12"/>
      <c r="D420" s="12"/>
      <c r="E420" s="12"/>
      <c r="F420" s="12"/>
      <c r="G420" s="12"/>
      <c r="H420" s="12"/>
      <c r="I420" s="13"/>
    </row>
    <row r="421">
      <c r="A421" s="11"/>
      <c r="B421" s="12"/>
      <c r="C421" s="12"/>
      <c r="D421" s="12"/>
      <c r="E421" s="12"/>
      <c r="F421" s="12"/>
      <c r="G421" s="12"/>
      <c r="H421" s="12"/>
      <c r="I421" s="13"/>
    </row>
    <row r="422">
      <c r="A422" s="11"/>
      <c r="B422" s="12"/>
      <c r="C422" s="12"/>
      <c r="D422" s="12"/>
      <c r="E422" s="12"/>
      <c r="F422" s="12"/>
      <c r="G422" s="12"/>
      <c r="H422" s="12"/>
      <c r="I422" s="13"/>
    </row>
    <row r="423">
      <c r="A423" s="11"/>
      <c r="B423" s="12"/>
      <c r="C423" s="12"/>
      <c r="D423" s="12"/>
      <c r="E423" s="12"/>
      <c r="F423" s="12"/>
      <c r="G423" s="12"/>
      <c r="H423" s="12"/>
      <c r="I423" s="13"/>
    </row>
    <row r="424">
      <c r="A424" s="11"/>
      <c r="B424" s="12"/>
      <c r="C424" s="12"/>
      <c r="D424" s="12"/>
      <c r="E424" s="12"/>
      <c r="F424" s="12"/>
      <c r="G424" s="12"/>
      <c r="H424" s="12"/>
      <c r="I424" s="13"/>
    </row>
    <row r="425">
      <c r="A425" s="11"/>
      <c r="B425" s="12"/>
      <c r="C425" s="12"/>
      <c r="D425" s="12"/>
      <c r="E425" s="12"/>
      <c r="F425" s="12"/>
      <c r="G425" s="12"/>
      <c r="H425" s="12"/>
      <c r="I425" s="13"/>
    </row>
    <row r="426">
      <c r="A426" s="11"/>
      <c r="B426" s="12"/>
      <c r="C426" s="12"/>
      <c r="D426" s="12"/>
      <c r="E426" s="12"/>
      <c r="F426" s="12"/>
      <c r="G426" s="12"/>
      <c r="H426" s="12"/>
      <c r="I426" s="13"/>
    </row>
    <row r="427">
      <c r="A427" s="11"/>
      <c r="B427" s="12"/>
      <c r="C427" s="12"/>
      <c r="D427" s="12"/>
      <c r="E427" s="12"/>
      <c r="F427" s="12"/>
      <c r="G427" s="12"/>
      <c r="H427" s="12"/>
      <c r="I427" s="13"/>
    </row>
    <row r="428">
      <c r="A428" s="11"/>
      <c r="B428" s="12"/>
      <c r="C428" s="12"/>
      <c r="D428" s="12"/>
      <c r="E428" s="12"/>
      <c r="F428" s="12"/>
      <c r="G428" s="12"/>
      <c r="H428" s="12"/>
      <c r="I428" s="13"/>
    </row>
    <row r="429">
      <c r="A429" s="11"/>
      <c r="B429" s="12"/>
      <c r="C429" s="12"/>
      <c r="D429" s="12"/>
      <c r="E429" s="12"/>
      <c r="F429" s="12"/>
      <c r="G429" s="12"/>
      <c r="H429" s="12"/>
      <c r="I429" s="13"/>
    </row>
    <row r="430">
      <c r="A430" s="11"/>
      <c r="B430" s="12"/>
      <c r="C430" s="12"/>
      <c r="D430" s="12"/>
      <c r="E430" s="12"/>
      <c r="F430" s="12"/>
      <c r="G430" s="12"/>
      <c r="H430" s="12"/>
      <c r="I430" s="13"/>
    </row>
    <row r="431">
      <c r="A431" s="11"/>
      <c r="B431" s="12"/>
      <c r="C431" s="12"/>
      <c r="D431" s="12"/>
      <c r="E431" s="12"/>
      <c r="F431" s="12"/>
      <c r="G431" s="12"/>
      <c r="H431" s="12"/>
      <c r="I431" s="13"/>
    </row>
    <row r="432">
      <c r="A432" s="11"/>
      <c r="B432" s="12"/>
      <c r="C432" s="12"/>
      <c r="D432" s="12"/>
      <c r="E432" s="12"/>
      <c r="F432" s="12"/>
      <c r="G432" s="12"/>
      <c r="H432" s="12"/>
      <c r="I432" s="13"/>
    </row>
    <row r="433">
      <c r="A433" s="11"/>
      <c r="B433" s="12"/>
      <c r="C433" s="12"/>
      <c r="D433" s="12"/>
      <c r="E433" s="12"/>
      <c r="F433" s="12"/>
      <c r="G433" s="12"/>
      <c r="H433" s="12"/>
      <c r="I433" s="13"/>
    </row>
    <row r="434">
      <c r="A434" s="11"/>
      <c r="B434" s="12"/>
      <c r="C434" s="12"/>
      <c r="D434" s="12"/>
      <c r="E434" s="12"/>
      <c r="F434" s="12"/>
      <c r="G434" s="12"/>
      <c r="H434" s="12"/>
      <c r="I434" s="13"/>
    </row>
    <row r="435">
      <c r="A435" s="11"/>
      <c r="B435" s="12"/>
      <c r="C435" s="12"/>
      <c r="D435" s="12"/>
      <c r="E435" s="12"/>
      <c r="F435" s="12"/>
      <c r="G435" s="12"/>
      <c r="H435" s="12"/>
      <c r="I435" s="13"/>
    </row>
    <row r="436">
      <c r="A436" s="11"/>
      <c r="B436" s="12"/>
      <c r="C436" s="12"/>
      <c r="D436" s="12"/>
      <c r="E436" s="12"/>
      <c r="F436" s="12"/>
      <c r="G436" s="12"/>
      <c r="H436" s="12"/>
      <c r="I436" s="13"/>
    </row>
    <row r="437">
      <c r="A437" s="11"/>
      <c r="B437" s="12"/>
      <c r="C437" s="12"/>
      <c r="D437" s="12"/>
      <c r="E437" s="12"/>
      <c r="F437" s="12"/>
      <c r="G437" s="12"/>
      <c r="H437" s="12"/>
      <c r="I437" s="13"/>
    </row>
    <row r="438">
      <c r="A438" s="11"/>
      <c r="B438" s="12"/>
      <c r="C438" s="12"/>
      <c r="D438" s="12"/>
      <c r="E438" s="12"/>
      <c r="F438" s="12"/>
      <c r="G438" s="12"/>
      <c r="H438" s="12"/>
      <c r="I438" s="13"/>
    </row>
    <row r="439">
      <c r="A439" s="11"/>
      <c r="B439" s="12"/>
      <c r="C439" s="12"/>
      <c r="D439" s="12"/>
      <c r="E439" s="12"/>
      <c r="F439" s="12"/>
      <c r="G439" s="12"/>
      <c r="H439" s="12"/>
      <c r="I439" s="13"/>
    </row>
    <row r="440">
      <c r="A440" s="11"/>
      <c r="B440" s="12"/>
      <c r="C440" s="12"/>
      <c r="D440" s="12"/>
      <c r="E440" s="12"/>
      <c r="F440" s="12"/>
      <c r="G440" s="12"/>
      <c r="H440" s="12"/>
      <c r="I440" s="13"/>
    </row>
    <row r="441">
      <c r="A441" s="11"/>
      <c r="B441" s="12"/>
      <c r="C441" s="12"/>
      <c r="D441" s="12"/>
      <c r="E441" s="12"/>
      <c r="F441" s="12"/>
      <c r="G441" s="12"/>
      <c r="H441" s="12"/>
      <c r="I441" s="13"/>
    </row>
    <row r="442">
      <c r="A442" s="11"/>
      <c r="B442" s="12"/>
      <c r="C442" s="12"/>
      <c r="D442" s="12"/>
      <c r="E442" s="12"/>
      <c r="F442" s="12"/>
      <c r="G442" s="12"/>
      <c r="H442" s="12"/>
      <c r="I442" s="13"/>
    </row>
    <row r="443">
      <c r="A443" s="11"/>
      <c r="B443" s="12"/>
      <c r="C443" s="12"/>
      <c r="D443" s="12"/>
      <c r="E443" s="12"/>
      <c r="F443" s="12"/>
      <c r="G443" s="12"/>
      <c r="H443" s="12"/>
      <c r="I443" s="13"/>
    </row>
    <row r="444">
      <c r="A444" s="11"/>
      <c r="B444" s="12"/>
      <c r="C444" s="12"/>
      <c r="D444" s="12"/>
      <c r="E444" s="12"/>
      <c r="F444" s="12"/>
      <c r="G444" s="12"/>
      <c r="H444" s="12"/>
      <c r="I444" s="13"/>
    </row>
    <row r="445">
      <c r="A445" s="11"/>
      <c r="B445" s="12"/>
      <c r="C445" s="12"/>
      <c r="D445" s="12"/>
      <c r="E445" s="12"/>
      <c r="F445" s="12"/>
      <c r="G445" s="12"/>
      <c r="H445" s="12"/>
      <c r="I445" s="13"/>
    </row>
    <row r="446">
      <c r="A446" s="11"/>
      <c r="B446" s="12"/>
      <c r="C446" s="12"/>
      <c r="D446" s="12"/>
      <c r="E446" s="12"/>
      <c r="F446" s="12"/>
      <c r="G446" s="12"/>
      <c r="H446" s="12"/>
      <c r="I446" s="13"/>
    </row>
    <row r="447">
      <c r="A447" s="11"/>
      <c r="B447" s="12"/>
      <c r="C447" s="12"/>
      <c r="D447" s="12"/>
      <c r="E447" s="12"/>
      <c r="F447" s="12"/>
      <c r="G447" s="12"/>
      <c r="H447" s="12"/>
      <c r="I447" s="13"/>
    </row>
    <row r="448">
      <c r="A448" s="11"/>
      <c r="B448" s="12"/>
      <c r="C448" s="12"/>
      <c r="D448" s="12"/>
      <c r="E448" s="12"/>
      <c r="F448" s="12"/>
      <c r="G448" s="12"/>
      <c r="H448" s="12"/>
      <c r="I448" s="13"/>
    </row>
    <row r="449">
      <c r="A449" s="11"/>
      <c r="B449" s="12"/>
      <c r="C449" s="12"/>
      <c r="D449" s="12"/>
      <c r="E449" s="12"/>
      <c r="F449" s="12"/>
      <c r="G449" s="12"/>
      <c r="H449" s="12"/>
      <c r="I449" s="13"/>
    </row>
    <row r="450">
      <c r="A450" s="11"/>
      <c r="B450" s="12"/>
      <c r="C450" s="12"/>
      <c r="D450" s="12"/>
      <c r="E450" s="12"/>
      <c r="F450" s="12"/>
      <c r="G450" s="12"/>
      <c r="H450" s="12"/>
      <c r="I450" s="13"/>
    </row>
    <row r="451">
      <c r="A451" s="11"/>
      <c r="B451" s="12"/>
      <c r="C451" s="12"/>
      <c r="D451" s="12"/>
      <c r="E451" s="12"/>
      <c r="F451" s="12"/>
      <c r="G451" s="12"/>
      <c r="H451" s="12"/>
      <c r="I451" s="13"/>
    </row>
    <row r="452">
      <c r="A452" s="11"/>
      <c r="B452" s="12"/>
      <c r="C452" s="12"/>
      <c r="D452" s="12"/>
      <c r="E452" s="12"/>
      <c r="F452" s="12"/>
      <c r="G452" s="12"/>
      <c r="H452" s="12"/>
      <c r="I452" s="13"/>
    </row>
    <row r="453">
      <c r="A453" s="11"/>
      <c r="B453" s="12"/>
      <c r="C453" s="12"/>
      <c r="D453" s="12"/>
      <c r="E453" s="12"/>
      <c r="F453" s="12"/>
      <c r="G453" s="12"/>
      <c r="H453" s="12"/>
      <c r="I453" s="13"/>
    </row>
    <row r="454">
      <c r="A454" s="11"/>
      <c r="B454" s="12"/>
      <c r="C454" s="12"/>
      <c r="D454" s="12"/>
      <c r="E454" s="12"/>
      <c r="F454" s="12"/>
      <c r="G454" s="12"/>
      <c r="H454" s="12"/>
      <c r="I454" s="13"/>
    </row>
    <row r="455">
      <c r="A455" s="11"/>
      <c r="B455" s="12"/>
      <c r="C455" s="12"/>
      <c r="D455" s="12"/>
      <c r="E455" s="12"/>
      <c r="F455" s="12"/>
      <c r="G455" s="12"/>
      <c r="H455" s="12"/>
      <c r="I455" s="13"/>
    </row>
    <row r="456">
      <c r="A456" s="11"/>
      <c r="B456" s="12"/>
      <c r="C456" s="12"/>
      <c r="D456" s="12"/>
      <c r="E456" s="12"/>
      <c r="F456" s="12"/>
      <c r="G456" s="12"/>
      <c r="H456" s="12"/>
      <c r="I456" s="13"/>
    </row>
    <row r="457">
      <c r="A457" s="11"/>
      <c r="B457" s="12"/>
      <c r="C457" s="12"/>
      <c r="D457" s="12"/>
      <c r="E457" s="12"/>
      <c r="F457" s="12"/>
      <c r="G457" s="12"/>
      <c r="H457" s="12"/>
      <c r="I457" s="13"/>
    </row>
    <row r="458">
      <c r="A458" s="11"/>
      <c r="B458" s="12"/>
      <c r="C458" s="12"/>
      <c r="D458" s="12"/>
      <c r="E458" s="12"/>
      <c r="F458" s="12"/>
      <c r="G458" s="12"/>
      <c r="H458" s="12"/>
      <c r="I458" s="13"/>
    </row>
    <row r="459">
      <c r="A459" s="11"/>
      <c r="B459" s="12"/>
      <c r="C459" s="12"/>
      <c r="D459" s="12"/>
      <c r="E459" s="12"/>
      <c r="F459" s="12"/>
      <c r="G459" s="12"/>
      <c r="H459" s="12"/>
      <c r="I459" s="13"/>
    </row>
    <row r="460">
      <c r="A460" s="11"/>
      <c r="B460" s="12"/>
      <c r="C460" s="12"/>
      <c r="D460" s="12"/>
      <c r="E460" s="12"/>
      <c r="F460" s="12"/>
      <c r="G460" s="12"/>
      <c r="H460" s="12"/>
      <c r="I460" s="13"/>
    </row>
    <row r="461">
      <c r="A461" s="11"/>
      <c r="B461" s="12"/>
      <c r="C461" s="12"/>
      <c r="D461" s="12"/>
      <c r="E461" s="12"/>
      <c r="F461" s="12"/>
      <c r="G461" s="12"/>
      <c r="H461" s="12"/>
      <c r="I461" s="13"/>
    </row>
    <row r="462">
      <c r="A462" s="11"/>
      <c r="B462" s="12"/>
      <c r="C462" s="12"/>
      <c r="D462" s="12"/>
      <c r="E462" s="12"/>
      <c r="F462" s="12"/>
      <c r="G462" s="12"/>
      <c r="H462" s="12"/>
      <c r="I462" s="13"/>
    </row>
    <row r="463">
      <c r="A463" s="11"/>
      <c r="B463" s="12"/>
      <c r="C463" s="12"/>
      <c r="D463" s="12"/>
      <c r="E463" s="12"/>
      <c r="F463" s="12"/>
      <c r="G463" s="12"/>
      <c r="H463" s="12"/>
      <c r="I463" s="13"/>
    </row>
    <row r="464">
      <c r="A464" s="11"/>
      <c r="B464" s="12"/>
      <c r="C464" s="12"/>
      <c r="D464" s="12"/>
      <c r="E464" s="12"/>
      <c r="F464" s="12"/>
      <c r="G464" s="12"/>
      <c r="H464" s="12"/>
      <c r="I464" s="13"/>
    </row>
    <row r="465">
      <c r="A465" s="11"/>
      <c r="B465" s="12"/>
      <c r="C465" s="12"/>
      <c r="D465" s="12"/>
      <c r="E465" s="12"/>
      <c r="F465" s="12"/>
      <c r="G465" s="12"/>
      <c r="H465" s="12"/>
      <c r="I465" s="13"/>
    </row>
    <row r="466">
      <c r="A466" s="11"/>
      <c r="B466" s="12"/>
      <c r="C466" s="12"/>
      <c r="D466" s="12"/>
      <c r="E466" s="12"/>
      <c r="F466" s="12"/>
      <c r="G466" s="12"/>
      <c r="H466" s="12"/>
      <c r="I466" s="13"/>
    </row>
    <row r="467">
      <c r="A467" s="11"/>
      <c r="B467" s="12"/>
      <c r="C467" s="12"/>
      <c r="D467" s="12"/>
      <c r="E467" s="12"/>
      <c r="F467" s="12"/>
      <c r="G467" s="12"/>
      <c r="H467" s="12"/>
      <c r="I467" s="13"/>
    </row>
    <row r="468">
      <c r="A468" s="11"/>
      <c r="B468" s="12"/>
      <c r="C468" s="12"/>
      <c r="D468" s="12"/>
      <c r="E468" s="12"/>
      <c r="F468" s="12"/>
      <c r="G468" s="12"/>
      <c r="H468" s="12"/>
      <c r="I468" s="13"/>
    </row>
    <row r="469">
      <c r="A469" s="11"/>
      <c r="B469" s="12"/>
      <c r="C469" s="12"/>
      <c r="D469" s="12"/>
      <c r="E469" s="12"/>
      <c r="F469" s="12"/>
      <c r="G469" s="12"/>
      <c r="H469" s="12"/>
      <c r="I469" s="13"/>
    </row>
    <row r="470">
      <c r="A470" s="11"/>
      <c r="B470" s="12"/>
      <c r="C470" s="12"/>
      <c r="D470" s="12"/>
      <c r="E470" s="12"/>
      <c r="F470" s="12"/>
      <c r="G470" s="12"/>
      <c r="H470" s="12"/>
      <c r="I470" s="13"/>
    </row>
    <row r="471">
      <c r="A471" s="11"/>
      <c r="B471" s="12"/>
      <c r="C471" s="12"/>
      <c r="D471" s="12"/>
      <c r="E471" s="12"/>
      <c r="F471" s="12"/>
      <c r="G471" s="12"/>
      <c r="H471" s="12"/>
      <c r="I471" s="13"/>
    </row>
    <row r="472">
      <c r="A472" s="11"/>
      <c r="B472" s="12"/>
      <c r="C472" s="12"/>
      <c r="D472" s="12"/>
      <c r="E472" s="12"/>
      <c r="F472" s="12"/>
      <c r="G472" s="12"/>
      <c r="H472" s="12"/>
      <c r="I472" s="13"/>
    </row>
    <row r="473">
      <c r="A473" s="11"/>
      <c r="B473" s="12"/>
      <c r="C473" s="12"/>
      <c r="D473" s="12"/>
      <c r="E473" s="12"/>
      <c r="F473" s="12"/>
      <c r="G473" s="12"/>
      <c r="H473" s="12"/>
      <c r="I473" s="13"/>
    </row>
    <row r="474">
      <c r="A474" s="11"/>
      <c r="B474" s="12"/>
      <c r="C474" s="12"/>
      <c r="D474" s="12"/>
      <c r="E474" s="12"/>
      <c r="F474" s="12"/>
      <c r="G474" s="12"/>
      <c r="H474" s="12"/>
      <c r="I474" s="13"/>
    </row>
    <row r="475">
      <c r="A475" s="11"/>
      <c r="B475" s="12"/>
      <c r="C475" s="12"/>
      <c r="D475" s="12"/>
      <c r="E475" s="12"/>
      <c r="F475" s="12"/>
      <c r="G475" s="12"/>
      <c r="H475" s="12"/>
      <c r="I475" s="13"/>
    </row>
    <row r="476">
      <c r="A476" s="11"/>
      <c r="B476" s="12"/>
      <c r="C476" s="12"/>
      <c r="D476" s="12"/>
      <c r="E476" s="12"/>
      <c r="F476" s="12"/>
      <c r="G476" s="12"/>
      <c r="H476" s="12"/>
      <c r="I476" s="13"/>
    </row>
    <row r="477">
      <c r="A477" s="11"/>
      <c r="B477" s="12"/>
      <c r="C477" s="12"/>
      <c r="D477" s="12"/>
      <c r="E477" s="12"/>
      <c r="F477" s="12"/>
      <c r="G477" s="12"/>
      <c r="H477" s="12"/>
      <c r="I477" s="13"/>
    </row>
    <row r="478">
      <c r="A478" s="11"/>
      <c r="B478" s="12"/>
      <c r="C478" s="12"/>
      <c r="D478" s="12"/>
      <c r="E478" s="12"/>
      <c r="F478" s="12"/>
      <c r="G478" s="12"/>
      <c r="H478" s="12"/>
      <c r="I478" s="13"/>
    </row>
    <row r="479">
      <c r="A479" s="11"/>
      <c r="B479" s="12"/>
      <c r="C479" s="12"/>
      <c r="D479" s="12"/>
      <c r="E479" s="12"/>
      <c r="F479" s="12"/>
      <c r="G479" s="12"/>
      <c r="H479" s="12"/>
      <c r="I479" s="13"/>
    </row>
    <row r="480">
      <c r="A480" s="11"/>
      <c r="B480" s="12"/>
      <c r="C480" s="12"/>
      <c r="D480" s="12"/>
      <c r="E480" s="12"/>
      <c r="F480" s="12"/>
      <c r="G480" s="12"/>
      <c r="H480" s="12"/>
      <c r="I480" s="13"/>
    </row>
    <row r="481">
      <c r="A481" s="11"/>
      <c r="B481" s="12"/>
      <c r="C481" s="12"/>
      <c r="D481" s="12"/>
      <c r="E481" s="12"/>
      <c r="F481" s="12"/>
      <c r="G481" s="12"/>
      <c r="H481" s="12"/>
      <c r="I481" s="13"/>
    </row>
    <row r="482">
      <c r="A482" s="11"/>
      <c r="B482" s="12"/>
      <c r="C482" s="12"/>
      <c r="D482" s="12"/>
      <c r="E482" s="12"/>
      <c r="F482" s="12"/>
      <c r="G482" s="12"/>
      <c r="H482" s="12"/>
      <c r="I482" s="13"/>
    </row>
    <row r="483">
      <c r="A483" s="11"/>
      <c r="B483" s="12"/>
      <c r="C483" s="12"/>
      <c r="D483" s="12"/>
      <c r="E483" s="12"/>
      <c r="F483" s="12"/>
      <c r="G483" s="12"/>
      <c r="H483" s="12"/>
      <c r="I483" s="13"/>
    </row>
    <row r="484">
      <c r="A484" s="11"/>
      <c r="B484" s="12"/>
      <c r="C484" s="12"/>
      <c r="D484" s="12"/>
      <c r="E484" s="12"/>
      <c r="F484" s="12"/>
      <c r="G484" s="12"/>
      <c r="H484" s="12"/>
      <c r="I484" s="13"/>
    </row>
    <row r="485">
      <c r="A485" s="11"/>
      <c r="B485" s="12"/>
      <c r="C485" s="12"/>
      <c r="D485" s="12"/>
      <c r="E485" s="12"/>
      <c r="F485" s="12"/>
      <c r="G485" s="12"/>
      <c r="H485" s="12"/>
      <c r="I485" s="13"/>
    </row>
    <row r="486">
      <c r="A486" s="11"/>
      <c r="B486" s="12"/>
      <c r="C486" s="12"/>
      <c r="D486" s="12"/>
      <c r="E486" s="12"/>
      <c r="F486" s="12"/>
      <c r="G486" s="12"/>
      <c r="H486" s="12"/>
      <c r="I486" s="13"/>
    </row>
    <row r="487">
      <c r="A487" s="11"/>
      <c r="B487" s="12"/>
      <c r="C487" s="12"/>
      <c r="D487" s="12"/>
      <c r="E487" s="12"/>
      <c r="F487" s="12"/>
      <c r="G487" s="12"/>
      <c r="H487" s="12"/>
      <c r="I487" s="13"/>
    </row>
    <row r="488">
      <c r="A488" s="11"/>
      <c r="B488" s="12"/>
      <c r="C488" s="12"/>
      <c r="D488" s="12"/>
      <c r="E488" s="12"/>
      <c r="F488" s="12"/>
      <c r="G488" s="12"/>
      <c r="H488" s="12"/>
      <c r="I488" s="13"/>
    </row>
    <row r="489">
      <c r="A489" s="11"/>
      <c r="B489" s="12"/>
      <c r="C489" s="12"/>
      <c r="D489" s="12"/>
      <c r="E489" s="12"/>
      <c r="F489" s="12"/>
      <c r="G489" s="12"/>
      <c r="H489" s="12"/>
      <c r="I489" s="13"/>
    </row>
    <row r="490">
      <c r="A490" s="11"/>
      <c r="B490" s="12"/>
      <c r="C490" s="12"/>
      <c r="D490" s="12"/>
      <c r="E490" s="12"/>
      <c r="F490" s="12"/>
      <c r="G490" s="12"/>
      <c r="H490" s="12"/>
      <c r="I490" s="13"/>
    </row>
    <row r="491">
      <c r="A491" s="11"/>
      <c r="B491" s="12"/>
      <c r="C491" s="12"/>
      <c r="D491" s="12"/>
      <c r="E491" s="12"/>
      <c r="F491" s="12"/>
      <c r="G491" s="12"/>
      <c r="H491" s="12"/>
      <c r="I491" s="13"/>
    </row>
    <row r="492">
      <c r="A492" s="11"/>
      <c r="B492" s="12"/>
      <c r="C492" s="12"/>
      <c r="D492" s="12"/>
      <c r="E492" s="12"/>
      <c r="F492" s="12"/>
      <c r="G492" s="12"/>
      <c r="H492" s="12"/>
      <c r="I492" s="13"/>
    </row>
    <row r="493">
      <c r="A493" s="11"/>
      <c r="B493" s="12"/>
      <c r="C493" s="12"/>
      <c r="D493" s="12"/>
      <c r="E493" s="12"/>
      <c r="F493" s="12"/>
      <c r="G493" s="12"/>
      <c r="H493" s="12"/>
      <c r="I493" s="13"/>
    </row>
    <row r="494">
      <c r="A494" s="11"/>
      <c r="B494" s="12"/>
      <c r="C494" s="12"/>
      <c r="D494" s="12"/>
      <c r="E494" s="12"/>
      <c r="F494" s="12"/>
      <c r="G494" s="12"/>
      <c r="H494" s="12"/>
      <c r="I494" s="13"/>
    </row>
    <row r="495">
      <c r="A495" s="11"/>
      <c r="B495" s="12"/>
      <c r="C495" s="12"/>
      <c r="D495" s="12"/>
      <c r="E495" s="12"/>
      <c r="F495" s="12"/>
      <c r="G495" s="12"/>
      <c r="H495" s="12"/>
      <c r="I495" s="13"/>
    </row>
    <row r="496">
      <c r="A496" s="11"/>
      <c r="B496" s="12"/>
      <c r="C496" s="12"/>
      <c r="D496" s="12"/>
      <c r="E496" s="12"/>
      <c r="F496" s="12"/>
      <c r="G496" s="12"/>
      <c r="H496" s="12"/>
      <c r="I496" s="13"/>
    </row>
    <row r="497">
      <c r="A497" s="11"/>
      <c r="B497" s="12"/>
      <c r="C497" s="12"/>
      <c r="D497" s="12"/>
      <c r="E497" s="12"/>
      <c r="F497" s="12"/>
      <c r="G497" s="12"/>
      <c r="H497" s="12"/>
      <c r="I497" s="13"/>
    </row>
    <row r="498">
      <c r="A498" s="11"/>
      <c r="B498" s="12"/>
      <c r="C498" s="12"/>
      <c r="D498" s="12"/>
      <c r="E498" s="12"/>
      <c r="F498" s="12"/>
      <c r="G498" s="12"/>
      <c r="H498" s="12"/>
      <c r="I498" s="13"/>
    </row>
    <row r="499">
      <c r="A499" s="11"/>
      <c r="B499" s="12"/>
      <c r="C499" s="12"/>
      <c r="D499" s="12"/>
      <c r="E499" s="12"/>
      <c r="F499" s="12"/>
      <c r="G499" s="12"/>
      <c r="H499" s="12"/>
      <c r="I499" s="13"/>
    </row>
    <row r="500">
      <c r="A500" s="11"/>
      <c r="B500" s="12"/>
      <c r="C500" s="12"/>
      <c r="D500" s="12"/>
      <c r="E500" s="12"/>
      <c r="F500" s="12"/>
      <c r="G500" s="12"/>
      <c r="H500" s="12"/>
      <c r="I500" s="13"/>
    </row>
    <row r="501">
      <c r="A501" s="11"/>
      <c r="B501" s="12"/>
      <c r="C501" s="12"/>
      <c r="D501" s="12"/>
      <c r="E501" s="12"/>
      <c r="F501" s="12"/>
      <c r="G501" s="12"/>
      <c r="H501" s="12"/>
      <c r="I501" s="13"/>
    </row>
    <row r="502">
      <c r="A502" s="11"/>
      <c r="B502" s="12"/>
      <c r="C502" s="12"/>
      <c r="D502" s="12"/>
      <c r="E502" s="12"/>
      <c r="F502" s="12"/>
      <c r="G502" s="12"/>
      <c r="H502" s="12"/>
      <c r="I502" s="13"/>
    </row>
    <row r="503">
      <c r="A503" s="11"/>
      <c r="B503" s="12"/>
      <c r="C503" s="12"/>
      <c r="D503" s="12"/>
      <c r="E503" s="12"/>
      <c r="F503" s="12"/>
      <c r="G503" s="12"/>
      <c r="H503" s="12"/>
      <c r="I503" s="13"/>
    </row>
    <row r="504">
      <c r="A504" s="11"/>
      <c r="B504" s="12"/>
      <c r="C504" s="12"/>
      <c r="D504" s="12"/>
      <c r="E504" s="12"/>
      <c r="F504" s="12"/>
      <c r="G504" s="12"/>
      <c r="H504" s="12"/>
      <c r="I504" s="13"/>
    </row>
    <row r="505">
      <c r="A505" s="11"/>
      <c r="B505" s="12"/>
      <c r="C505" s="12"/>
      <c r="D505" s="12"/>
      <c r="E505" s="12"/>
      <c r="F505" s="12"/>
      <c r="G505" s="12"/>
      <c r="H505" s="12"/>
      <c r="I505" s="13"/>
    </row>
    <row r="506">
      <c r="A506" s="11"/>
      <c r="B506" s="12"/>
      <c r="C506" s="12"/>
      <c r="D506" s="12"/>
      <c r="E506" s="12"/>
      <c r="F506" s="12"/>
      <c r="G506" s="12"/>
      <c r="H506" s="12"/>
      <c r="I506" s="13"/>
    </row>
    <row r="507">
      <c r="A507" s="11"/>
      <c r="B507" s="12"/>
      <c r="C507" s="12"/>
      <c r="D507" s="12"/>
      <c r="E507" s="12"/>
      <c r="F507" s="12"/>
      <c r="G507" s="12"/>
      <c r="H507" s="12"/>
      <c r="I507" s="13"/>
    </row>
    <row r="508">
      <c r="A508" s="11"/>
      <c r="B508" s="12"/>
      <c r="C508" s="12"/>
      <c r="D508" s="12"/>
      <c r="E508" s="12"/>
      <c r="F508" s="12"/>
      <c r="G508" s="12"/>
      <c r="H508" s="12"/>
      <c r="I508" s="13"/>
    </row>
    <row r="509">
      <c r="A509" s="11"/>
      <c r="B509" s="12"/>
      <c r="C509" s="12"/>
      <c r="D509" s="12"/>
      <c r="E509" s="12"/>
      <c r="F509" s="12"/>
      <c r="G509" s="12"/>
      <c r="H509" s="12"/>
      <c r="I509" s="13"/>
    </row>
    <row r="510">
      <c r="A510" s="11"/>
      <c r="B510" s="12"/>
      <c r="C510" s="12"/>
      <c r="D510" s="12"/>
      <c r="E510" s="12"/>
      <c r="F510" s="12"/>
      <c r="G510" s="12"/>
      <c r="H510" s="12"/>
      <c r="I510" s="13"/>
    </row>
    <row r="511">
      <c r="A511" s="11"/>
      <c r="B511" s="12"/>
      <c r="C511" s="12"/>
      <c r="D511" s="12"/>
      <c r="E511" s="12"/>
      <c r="F511" s="12"/>
      <c r="G511" s="12"/>
      <c r="H511" s="12"/>
      <c r="I511" s="13"/>
    </row>
    <row r="512">
      <c r="A512" s="11"/>
      <c r="B512" s="12"/>
      <c r="C512" s="12"/>
      <c r="D512" s="12"/>
      <c r="E512" s="12"/>
      <c r="F512" s="12"/>
      <c r="G512" s="12"/>
      <c r="H512" s="12"/>
      <c r="I512" s="13"/>
    </row>
    <row r="513">
      <c r="A513" s="11"/>
      <c r="B513" s="12"/>
      <c r="C513" s="12"/>
      <c r="D513" s="12"/>
      <c r="E513" s="12"/>
      <c r="F513" s="12"/>
      <c r="G513" s="12"/>
      <c r="H513" s="12"/>
      <c r="I513" s="13"/>
    </row>
    <row r="514">
      <c r="A514" s="11"/>
      <c r="B514" s="12"/>
      <c r="C514" s="12"/>
      <c r="D514" s="12"/>
      <c r="E514" s="12"/>
      <c r="F514" s="12"/>
      <c r="G514" s="12"/>
      <c r="H514" s="12"/>
      <c r="I514" s="13"/>
    </row>
    <row r="515">
      <c r="A515" s="11"/>
      <c r="B515" s="12"/>
      <c r="C515" s="12"/>
      <c r="D515" s="12"/>
      <c r="E515" s="12"/>
      <c r="F515" s="12"/>
      <c r="G515" s="12"/>
      <c r="H515" s="12"/>
      <c r="I515" s="13"/>
    </row>
    <row r="516">
      <c r="A516" s="11"/>
      <c r="B516" s="12"/>
      <c r="C516" s="12"/>
      <c r="D516" s="12"/>
      <c r="E516" s="12"/>
      <c r="F516" s="12"/>
      <c r="G516" s="12"/>
      <c r="H516" s="12"/>
      <c r="I516" s="13"/>
    </row>
    <row r="517">
      <c r="A517" s="11"/>
      <c r="B517" s="12"/>
      <c r="C517" s="12"/>
      <c r="D517" s="12"/>
      <c r="E517" s="12"/>
      <c r="F517" s="12"/>
      <c r="G517" s="12"/>
      <c r="H517" s="12"/>
      <c r="I517" s="13"/>
    </row>
    <row r="518">
      <c r="A518" s="11"/>
      <c r="B518" s="12"/>
      <c r="C518" s="12"/>
      <c r="D518" s="12"/>
      <c r="E518" s="12"/>
      <c r="F518" s="12"/>
      <c r="G518" s="12"/>
      <c r="H518" s="12"/>
      <c r="I518" s="13"/>
    </row>
    <row r="519">
      <c r="A519" s="11"/>
      <c r="B519" s="12"/>
      <c r="C519" s="12"/>
      <c r="D519" s="12"/>
      <c r="E519" s="12"/>
      <c r="F519" s="12"/>
      <c r="G519" s="12"/>
      <c r="H519" s="12"/>
      <c r="I519" s="13"/>
    </row>
    <row r="520">
      <c r="A520" s="11"/>
      <c r="B520" s="12"/>
      <c r="C520" s="12"/>
      <c r="D520" s="12"/>
      <c r="E520" s="12"/>
      <c r="F520" s="12"/>
      <c r="G520" s="12"/>
      <c r="H520" s="12"/>
      <c r="I520" s="13"/>
    </row>
    <row r="521">
      <c r="A521" s="11"/>
      <c r="B521" s="12"/>
      <c r="C521" s="12"/>
      <c r="D521" s="12"/>
      <c r="E521" s="12"/>
      <c r="F521" s="12"/>
      <c r="G521" s="12"/>
      <c r="H521" s="12"/>
      <c r="I521" s="13"/>
    </row>
    <row r="522">
      <c r="A522" s="11"/>
      <c r="B522" s="12"/>
      <c r="C522" s="12"/>
      <c r="D522" s="12"/>
      <c r="E522" s="12"/>
      <c r="F522" s="12"/>
      <c r="G522" s="12"/>
      <c r="H522" s="12"/>
      <c r="I522" s="13"/>
    </row>
    <row r="523">
      <c r="A523" s="11"/>
      <c r="B523" s="12"/>
      <c r="C523" s="12"/>
      <c r="D523" s="12"/>
      <c r="E523" s="12"/>
      <c r="F523" s="12"/>
      <c r="G523" s="12"/>
      <c r="H523" s="12"/>
      <c r="I523" s="13"/>
    </row>
    <row r="524">
      <c r="A524" s="11"/>
      <c r="B524" s="12"/>
      <c r="C524" s="12"/>
      <c r="D524" s="12"/>
      <c r="E524" s="12"/>
      <c r="F524" s="12"/>
      <c r="G524" s="12"/>
      <c r="H524" s="12"/>
      <c r="I524" s="13"/>
    </row>
    <row r="525">
      <c r="A525" s="11"/>
      <c r="B525" s="12"/>
      <c r="C525" s="12"/>
      <c r="D525" s="12"/>
      <c r="E525" s="12"/>
      <c r="F525" s="12"/>
      <c r="G525" s="12"/>
      <c r="H525" s="12"/>
      <c r="I525" s="13"/>
    </row>
    <row r="526">
      <c r="A526" s="11"/>
      <c r="B526" s="12"/>
      <c r="C526" s="12"/>
      <c r="D526" s="12"/>
      <c r="E526" s="12"/>
      <c r="F526" s="12"/>
      <c r="G526" s="12"/>
      <c r="H526" s="12"/>
      <c r="I526" s="13"/>
    </row>
    <row r="527">
      <c r="A527" s="11"/>
      <c r="B527" s="12"/>
      <c r="C527" s="12"/>
      <c r="D527" s="12"/>
      <c r="E527" s="12"/>
      <c r="F527" s="12"/>
      <c r="G527" s="12"/>
      <c r="H527" s="12"/>
      <c r="I527" s="13"/>
    </row>
    <row r="528">
      <c r="A528" s="11"/>
      <c r="B528" s="12"/>
      <c r="C528" s="12"/>
      <c r="D528" s="12"/>
      <c r="E528" s="12"/>
      <c r="F528" s="12"/>
      <c r="G528" s="12"/>
      <c r="H528" s="12"/>
      <c r="I528" s="13"/>
    </row>
    <row r="529">
      <c r="A529" s="11"/>
      <c r="B529" s="12"/>
      <c r="C529" s="12"/>
      <c r="D529" s="12"/>
      <c r="E529" s="12"/>
      <c r="F529" s="12"/>
      <c r="G529" s="12"/>
      <c r="H529" s="12"/>
      <c r="I529" s="13"/>
    </row>
    <row r="530">
      <c r="A530" s="11"/>
      <c r="B530" s="12"/>
      <c r="C530" s="12"/>
      <c r="D530" s="12"/>
      <c r="E530" s="12"/>
      <c r="F530" s="12"/>
      <c r="G530" s="12"/>
      <c r="H530" s="12"/>
      <c r="I530" s="13"/>
    </row>
    <row r="531">
      <c r="A531" s="11"/>
      <c r="B531" s="12"/>
      <c r="C531" s="12"/>
      <c r="D531" s="12"/>
      <c r="E531" s="12"/>
      <c r="F531" s="12"/>
      <c r="G531" s="12"/>
      <c r="H531" s="12"/>
      <c r="I531" s="13"/>
    </row>
    <row r="532">
      <c r="A532" s="11"/>
      <c r="B532" s="12"/>
      <c r="C532" s="12"/>
      <c r="D532" s="12"/>
      <c r="E532" s="12"/>
      <c r="F532" s="12"/>
      <c r="G532" s="12"/>
      <c r="H532" s="12"/>
      <c r="I532" s="13"/>
    </row>
    <row r="533">
      <c r="A533" s="11"/>
      <c r="B533" s="12"/>
      <c r="C533" s="12"/>
      <c r="D533" s="12"/>
      <c r="E533" s="12"/>
      <c r="F533" s="12"/>
      <c r="G533" s="12"/>
      <c r="H533" s="12"/>
      <c r="I533" s="13"/>
    </row>
    <row r="534">
      <c r="A534" s="11"/>
      <c r="B534" s="12"/>
      <c r="C534" s="12"/>
      <c r="D534" s="12"/>
      <c r="E534" s="12"/>
      <c r="F534" s="12"/>
      <c r="G534" s="12"/>
      <c r="H534" s="12"/>
      <c r="I534" s="13"/>
    </row>
    <row r="535">
      <c r="A535" s="11"/>
      <c r="B535" s="12"/>
      <c r="C535" s="12"/>
      <c r="D535" s="12"/>
      <c r="E535" s="12"/>
      <c r="F535" s="12"/>
      <c r="G535" s="12"/>
      <c r="H535" s="12"/>
      <c r="I535" s="13"/>
    </row>
    <row r="536">
      <c r="A536" s="11"/>
      <c r="B536" s="12"/>
      <c r="C536" s="12"/>
      <c r="D536" s="12"/>
      <c r="E536" s="12"/>
      <c r="F536" s="12"/>
      <c r="G536" s="12"/>
      <c r="H536" s="12"/>
      <c r="I536" s="13"/>
    </row>
    <row r="537">
      <c r="A537" s="11"/>
      <c r="B537" s="12"/>
      <c r="C537" s="12"/>
      <c r="D537" s="12"/>
      <c r="E537" s="12"/>
      <c r="F537" s="12"/>
      <c r="G537" s="12"/>
      <c r="H537" s="12"/>
      <c r="I537" s="13"/>
    </row>
    <row r="538">
      <c r="A538" s="11"/>
      <c r="B538" s="12"/>
      <c r="C538" s="12"/>
      <c r="D538" s="12"/>
      <c r="E538" s="12"/>
      <c r="F538" s="12"/>
      <c r="G538" s="12"/>
      <c r="H538" s="12"/>
      <c r="I538" s="13"/>
    </row>
    <row r="539">
      <c r="A539" s="11"/>
      <c r="B539" s="12"/>
      <c r="C539" s="12"/>
      <c r="D539" s="12"/>
      <c r="E539" s="12"/>
      <c r="F539" s="12"/>
      <c r="G539" s="12"/>
      <c r="H539" s="12"/>
      <c r="I539" s="13"/>
    </row>
    <row r="540">
      <c r="A540" s="11"/>
      <c r="B540" s="12"/>
      <c r="C540" s="12"/>
      <c r="D540" s="12"/>
      <c r="E540" s="12"/>
      <c r="F540" s="12"/>
      <c r="G540" s="12"/>
      <c r="H540" s="12"/>
      <c r="I540" s="13"/>
    </row>
    <row r="541">
      <c r="A541" s="11"/>
      <c r="B541" s="12"/>
      <c r="C541" s="12"/>
      <c r="D541" s="12"/>
      <c r="E541" s="12"/>
      <c r="F541" s="12"/>
      <c r="G541" s="12"/>
      <c r="H541" s="12"/>
      <c r="I541" s="13"/>
    </row>
    <row r="542">
      <c r="A542" s="11"/>
      <c r="B542" s="12"/>
      <c r="C542" s="12"/>
      <c r="D542" s="12"/>
      <c r="E542" s="12"/>
      <c r="F542" s="12"/>
      <c r="G542" s="12"/>
      <c r="H542" s="12"/>
      <c r="I542" s="13"/>
    </row>
    <row r="543">
      <c r="A543" s="11"/>
      <c r="B543" s="12"/>
      <c r="C543" s="12"/>
      <c r="D543" s="12"/>
      <c r="E543" s="12"/>
      <c r="F543" s="12"/>
      <c r="G543" s="12"/>
      <c r="H543" s="12"/>
      <c r="I543" s="13"/>
    </row>
    <row r="544">
      <c r="A544" s="11"/>
      <c r="B544" s="12"/>
      <c r="C544" s="12"/>
      <c r="D544" s="12"/>
      <c r="E544" s="12"/>
      <c r="F544" s="12"/>
      <c r="G544" s="12"/>
      <c r="H544" s="12"/>
      <c r="I544" s="13"/>
    </row>
    <row r="545">
      <c r="A545" s="11"/>
      <c r="B545" s="12"/>
      <c r="C545" s="12"/>
      <c r="D545" s="12"/>
      <c r="E545" s="12"/>
      <c r="F545" s="12"/>
      <c r="G545" s="12"/>
      <c r="H545" s="12"/>
      <c r="I545" s="13"/>
    </row>
    <row r="546">
      <c r="A546" s="11"/>
      <c r="B546" s="12"/>
      <c r="C546" s="12"/>
      <c r="D546" s="12"/>
      <c r="E546" s="12"/>
      <c r="F546" s="12"/>
      <c r="G546" s="12"/>
      <c r="H546" s="12"/>
      <c r="I546" s="13"/>
    </row>
    <row r="547">
      <c r="A547" s="11"/>
      <c r="B547" s="12"/>
      <c r="C547" s="12"/>
      <c r="D547" s="12"/>
      <c r="E547" s="12"/>
      <c r="F547" s="12"/>
      <c r="G547" s="12"/>
      <c r="H547" s="12"/>
      <c r="I547" s="13"/>
    </row>
    <row r="548">
      <c r="A548" s="11"/>
      <c r="B548" s="12"/>
      <c r="C548" s="12"/>
      <c r="D548" s="12"/>
      <c r="E548" s="12"/>
      <c r="F548" s="12"/>
      <c r="G548" s="12"/>
      <c r="H548" s="12"/>
      <c r="I548" s="13"/>
    </row>
    <row r="549">
      <c r="A549" s="11"/>
      <c r="B549" s="12"/>
      <c r="C549" s="12"/>
      <c r="D549" s="12"/>
      <c r="E549" s="12"/>
      <c r="F549" s="12"/>
      <c r="G549" s="12"/>
      <c r="H549" s="12"/>
      <c r="I549" s="13"/>
    </row>
    <row r="550">
      <c r="A550" s="11"/>
      <c r="B550" s="12"/>
      <c r="C550" s="12"/>
      <c r="D550" s="12"/>
      <c r="E550" s="12"/>
      <c r="F550" s="12"/>
      <c r="G550" s="12"/>
      <c r="H550" s="12"/>
      <c r="I550" s="13"/>
    </row>
    <row r="551">
      <c r="A551" s="11"/>
      <c r="B551" s="12"/>
      <c r="C551" s="12"/>
      <c r="D551" s="12"/>
      <c r="E551" s="12"/>
      <c r="F551" s="12"/>
      <c r="G551" s="12"/>
      <c r="H551" s="12"/>
      <c r="I551" s="13"/>
    </row>
    <row r="552">
      <c r="A552" s="11"/>
      <c r="B552" s="12"/>
      <c r="C552" s="12"/>
      <c r="D552" s="12"/>
      <c r="E552" s="12"/>
      <c r="F552" s="12"/>
      <c r="G552" s="12"/>
      <c r="H552" s="12"/>
      <c r="I552" s="13"/>
    </row>
    <row r="553">
      <c r="A553" s="11"/>
      <c r="B553" s="12"/>
      <c r="C553" s="12"/>
      <c r="D553" s="12"/>
      <c r="E553" s="12"/>
      <c r="F553" s="12"/>
      <c r="G553" s="12"/>
      <c r="H553" s="12"/>
      <c r="I553" s="13"/>
    </row>
    <row r="554">
      <c r="A554" s="11"/>
      <c r="B554" s="12"/>
      <c r="C554" s="12"/>
      <c r="D554" s="12"/>
      <c r="E554" s="12"/>
      <c r="F554" s="12"/>
      <c r="G554" s="12"/>
      <c r="H554" s="12"/>
      <c r="I554" s="13"/>
    </row>
    <row r="555">
      <c r="A555" s="11"/>
      <c r="B555" s="12"/>
      <c r="C555" s="12"/>
      <c r="D555" s="12"/>
      <c r="E555" s="12"/>
      <c r="F555" s="12"/>
      <c r="G555" s="12"/>
      <c r="H555" s="12"/>
      <c r="I555" s="13"/>
    </row>
    <row r="556">
      <c r="A556" s="11"/>
      <c r="B556" s="12"/>
      <c r="C556" s="12"/>
      <c r="D556" s="12"/>
      <c r="E556" s="12"/>
      <c r="F556" s="12"/>
      <c r="G556" s="12"/>
      <c r="H556" s="12"/>
      <c r="I556" s="13"/>
    </row>
    <row r="557">
      <c r="A557" s="11"/>
      <c r="B557" s="12"/>
      <c r="C557" s="12"/>
      <c r="D557" s="12"/>
      <c r="E557" s="12"/>
      <c r="F557" s="12"/>
      <c r="G557" s="12"/>
      <c r="H557" s="12"/>
      <c r="I557" s="13"/>
    </row>
    <row r="558">
      <c r="A558" s="11"/>
      <c r="B558" s="12"/>
      <c r="C558" s="12"/>
      <c r="D558" s="12"/>
      <c r="E558" s="12"/>
      <c r="F558" s="12"/>
      <c r="G558" s="12"/>
      <c r="H558" s="12"/>
      <c r="I558" s="13"/>
    </row>
    <row r="559">
      <c r="A559" s="11"/>
      <c r="B559" s="12"/>
      <c r="C559" s="12"/>
      <c r="D559" s="12"/>
      <c r="E559" s="12"/>
      <c r="F559" s="12"/>
      <c r="G559" s="12"/>
      <c r="H559" s="12"/>
      <c r="I559" s="13"/>
    </row>
    <row r="560">
      <c r="A560" s="11"/>
      <c r="B560" s="12"/>
      <c r="C560" s="12"/>
      <c r="D560" s="12"/>
      <c r="E560" s="12"/>
      <c r="F560" s="12"/>
      <c r="G560" s="12"/>
      <c r="H560" s="12"/>
      <c r="I560" s="13"/>
    </row>
    <row r="561">
      <c r="A561" s="11"/>
      <c r="B561" s="12"/>
      <c r="C561" s="12"/>
      <c r="D561" s="12"/>
      <c r="E561" s="12"/>
      <c r="F561" s="12"/>
      <c r="G561" s="12"/>
      <c r="H561" s="12"/>
      <c r="I561" s="13"/>
    </row>
    <row r="562">
      <c r="A562" s="11"/>
      <c r="B562" s="12"/>
      <c r="C562" s="12"/>
      <c r="D562" s="12"/>
      <c r="E562" s="12"/>
      <c r="F562" s="12"/>
      <c r="G562" s="12"/>
      <c r="H562" s="12"/>
      <c r="I562" s="13"/>
    </row>
    <row r="563">
      <c r="A563" s="11"/>
      <c r="B563" s="12"/>
      <c r="C563" s="12"/>
      <c r="D563" s="12"/>
      <c r="E563" s="12"/>
      <c r="F563" s="12"/>
      <c r="G563" s="12"/>
      <c r="H563" s="12"/>
      <c r="I563" s="13"/>
    </row>
    <row r="564">
      <c r="A564" s="11"/>
      <c r="B564" s="12"/>
      <c r="C564" s="12"/>
      <c r="D564" s="12"/>
      <c r="E564" s="12"/>
      <c r="F564" s="12"/>
      <c r="G564" s="12"/>
      <c r="H564" s="12"/>
      <c r="I564" s="13"/>
    </row>
    <row r="565">
      <c r="A565" s="11"/>
      <c r="B565" s="12"/>
      <c r="C565" s="12"/>
      <c r="D565" s="12"/>
      <c r="E565" s="12"/>
      <c r="F565" s="12"/>
      <c r="G565" s="12"/>
      <c r="H565" s="12"/>
      <c r="I565" s="13"/>
    </row>
    <row r="566">
      <c r="A566" s="11"/>
      <c r="B566" s="12"/>
      <c r="C566" s="12"/>
      <c r="D566" s="12"/>
      <c r="E566" s="12"/>
      <c r="F566" s="12"/>
      <c r="G566" s="12"/>
      <c r="H566" s="12"/>
      <c r="I566" s="13"/>
    </row>
    <row r="567">
      <c r="A567" s="11"/>
      <c r="B567" s="12"/>
      <c r="C567" s="12"/>
      <c r="D567" s="12"/>
      <c r="E567" s="12"/>
      <c r="F567" s="12"/>
      <c r="G567" s="12"/>
      <c r="H567" s="12"/>
      <c r="I567" s="13"/>
    </row>
    <row r="568">
      <c r="A568" s="11"/>
      <c r="B568" s="12"/>
      <c r="C568" s="12"/>
      <c r="D568" s="12"/>
      <c r="E568" s="12"/>
      <c r="F568" s="12"/>
      <c r="G568" s="12"/>
      <c r="H568" s="12"/>
      <c r="I568" s="13"/>
    </row>
    <row r="569">
      <c r="A569" s="11"/>
      <c r="B569" s="12"/>
      <c r="C569" s="12"/>
      <c r="D569" s="12"/>
      <c r="E569" s="12"/>
      <c r="F569" s="12"/>
      <c r="G569" s="12"/>
      <c r="H569" s="12"/>
      <c r="I569" s="13"/>
    </row>
    <row r="570">
      <c r="A570" s="11"/>
      <c r="B570" s="12"/>
      <c r="C570" s="12"/>
      <c r="D570" s="12"/>
      <c r="E570" s="12"/>
      <c r="F570" s="12"/>
      <c r="G570" s="12"/>
      <c r="H570" s="12"/>
      <c r="I570" s="13"/>
    </row>
    <row r="571">
      <c r="A571" s="11"/>
      <c r="B571" s="12"/>
      <c r="C571" s="12"/>
      <c r="D571" s="12"/>
      <c r="E571" s="12"/>
      <c r="F571" s="12"/>
      <c r="G571" s="12"/>
      <c r="H571" s="12"/>
      <c r="I571" s="13"/>
    </row>
    <row r="572">
      <c r="A572" s="11"/>
      <c r="B572" s="12"/>
      <c r="C572" s="12"/>
      <c r="D572" s="12"/>
      <c r="E572" s="12"/>
      <c r="F572" s="12"/>
      <c r="G572" s="12"/>
      <c r="H572" s="12"/>
      <c r="I572" s="13"/>
    </row>
    <row r="573">
      <c r="A573" s="11"/>
      <c r="B573" s="12"/>
      <c r="C573" s="12"/>
      <c r="D573" s="12"/>
      <c r="E573" s="12"/>
      <c r="F573" s="12"/>
      <c r="G573" s="12"/>
      <c r="H573" s="12"/>
      <c r="I573" s="13"/>
    </row>
    <row r="574">
      <c r="A574" s="11"/>
      <c r="B574" s="12"/>
      <c r="C574" s="12"/>
      <c r="D574" s="12"/>
      <c r="E574" s="12"/>
      <c r="F574" s="12"/>
      <c r="G574" s="12"/>
      <c r="H574" s="12"/>
      <c r="I574" s="13"/>
    </row>
    <row r="575">
      <c r="A575" s="11"/>
      <c r="B575" s="12"/>
      <c r="C575" s="12"/>
      <c r="D575" s="12"/>
      <c r="E575" s="12"/>
      <c r="F575" s="12"/>
      <c r="G575" s="12"/>
      <c r="H575" s="12"/>
      <c r="I575" s="13"/>
    </row>
    <row r="576">
      <c r="A576" s="11"/>
      <c r="B576" s="12"/>
      <c r="C576" s="12"/>
      <c r="D576" s="12"/>
      <c r="E576" s="12"/>
      <c r="F576" s="12"/>
      <c r="G576" s="12"/>
      <c r="H576" s="12"/>
      <c r="I576" s="13"/>
    </row>
    <row r="577">
      <c r="A577" s="11"/>
      <c r="B577" s="12"/>
      <c r="C577" s="12"/>
      <c r="D577" s="12"/>
      <c r="E577" s="12"/>
      <c r="F577" s="12"/>
      <c r="G577" s="12"/>
      <c r="H577" s="12"/>
      <c r="I577" s="13"/>
    </row>
    <row r="578">
      <c r="A578" s="11"/>
      <c r="B578" s="12"/>
      <c r="C578" s="12"/>
      <c r="D578" s="12"/>
      <c r="E578" s="12"/>
      <c r="F578" s="12"/>
      <c r="G578" s="12"/>
      <c r="H578" s="12"/>
      <c r="I578" s="13"/>
    </row>
    <row r="579">
      <c r="A579" s="11"/>
      <c r="B579" s="12"/>
      <c r="C579" s="12"/>
      <c r="D579" s="12"/>
      <c r="E579" s="12"/>
      <c r="F579" s="12"/>
      <c r="G579" s="12"/>
      <c r="H579" s="12"/>
      <c r="I579" s="13"/>
    </row>
    <row r="580">
      <c r="A580" s="11"/>
      <c r="B580" s="12"/>
      <c r="C580" s="12"/>
      <c r="D580" s="12"/>
      <c r="E580" s="12"/>
      <c r="F580" s="12"/>
      <c r="G580" s="12"/>
      <c r="H580" s="12"/>
      <c r="I580" s="13"/>
    </row>
    <row r="581">
      <c r="A581" s="11"/>
      <c r="B581" s="12"/>
      <c r="C581" s="12"/>
      <c r="D581" s="12"/>
      <c r="E581" s="12"/>
      <c r="F581" s="12"/>
      <c r="G581" s="12"/>
      <c r="H581" s="12"/>
      <c r="I581" s="13"/>
    </row>
    <row r="582">
      <c r="A582" s="11"/>
      <c r="B582" s="12"/>
      <c r="C582" s="12"/>
      <c r="D582" s="12"/>
      <c r="E582" s="12"/>
      <c r="F582" s="12"/>
      <c r="G582" s="12"/>
      <c r="H582" s="12"/>
      <c r="I582" s="13"/>
    </row>
    <row r="583">
      <c r="A583" s="11"/>
      <c r="B583" s="12"/>
      <c r="C583" s="12"/>
      <c r="D583" s="12"/>
      <c r="E583" s="12"/>
      <c r="F583" s="12"/>
      <c r="G583" s="12"/>
      <c r="H583" s="12"/>
      <c r="I583" s="13"/>
    </row>
    <row r="584">
      <c r="A584" s="11"/>
      <c r="B584" s="12"/>
      <c r="C584" s="12"/>
      <c r="D584" s="12"/>
      <c r="E584" s="12"/>
      <c r="F584" s="12"/>
      <c r="G584" s="12"/>
      <c r="H584" s="12"/>
      <c r="I584" s="13"/>
    </row>
    <row r="585">
      <c r="A585" s="11"/>
      <c r="B585" s="12"/>
      <c r="C585" s="12"/>
      <c r="D585" s="12"/>
      <c r="E585" s="12"/>
      <c r="F585" s="12"/>
      <c r="G585" s="12"/>
      <c r="H585" s="12"/>
      <c r="I585" s="13"/>
    </row>
    <row r="586">
      <c r="A586" s="11"/>
      <c r="B586" s="12"/>
      <c r="C586" s="12"/>
      <c r="D586" s="12"/>
      <c r="E586" s="12"/>
      <c r="F586" s="12"/>
      <c r="G586" s="12"/>
      <c r="H586" s="12"/>
      <c r="I586" s="13"/>
    </row>
    <row r="587">
      <c r="A587" s="11"/>
      <c r="B587" s="12"/>
      <c r="C587" s="12"/>
      <c r="D587" s="12"/>
      <c r="E587" s="12"/>
      <c r="F587" s="12"/>
      <c r="G587" s="12"/>
      <c r="H587" s="12"/>
      <c r="I587" s="13"/>
    </row>
    <row r="588">
      <c r="A588" s="11"/>
      <c r="B588" s="12"/>
      <c r="C588" s="12"/>
      <c r="D588" s="12"/>
      <c r="E588" s="12"/>
      <c r="F588" s="12"/>
      <c r="G588" s="12"/>
      <c r="H588" s="12"/>
      <c r="I588" s="13"/>
    </row>
    <row r="589">
      <c r="A589" s="11"/>
      <c r="B589" s="12"/>
      <c r="C589" s="12"/>
      <c r="D589" s="12"/>
      <c r="E589" s="12"/>
      <c r="F589" s="12"/>
      <c r="G589" s="12"/>
      <c r="H589" s="12"/>
      <c r="I589" s="13"/>
    </row>
    <row r="590">
      <c r="A590" s="11"/>
      <c r="B590" s="12"/>
      <c r="C590" s="12"/>
      <c r="D590" s="12"/>
      <c r="E590" s="12"/>
      <c r="F590" s="12"/>
      <c r="G590" s="12"/>
      <c r="H590" s="12"/>
      <c r="I590" s="13"/>
    </row>
    <row r="591">
      <c r="A591" s="11"/>
      <c r="B591" s="12"/>
      <c r="C591" s="12"/>
      <c r="D591" s="12"/>
      <c r="E591" s="12"/>
      <c r="F591" s="12"/>
      <c r="G591" s="12"/>
      <c r="H591" s="12"/>
      <c r="I591" s="13"/>
    </row>
    <row r="592">
      <c r="A592" s="11"/>
      <c r="B592" s="12"/>
      <c r="C592" s="12"/>
      <c r="D592" s="12"/>
      <c r="E592" s="12"/>
      <c r="F592" s="12"/>
      <c r="G592" s="12"/>
      <c r="H592" s="12"/>
      <c r="I592" s="13"/>
    </row>
    <row r="593">
      <c r="A593" s="11"/>
      <c r="B593" s="12"/>
      <c r="C593" s="12"/>
      <c r="D593" s="12"/>
      <c r="E593" s="12"/>
      <c r="F593" s="12"/>
      <c r="G593" s="12"/>
      <c r="H593" s="12"/>
      <c r="I593" s="13"/>
    </row>
    <row r="594">
      <c r="A594" s="11"/>
      <c r="B594" s="12"/>
      <c r="C594" s="12"/>
      <c r="D594" s="12"/>
      <c r="E594" s="12"/>
      <c r="F594" s="12"/>
      <c r="G594" s="12"/>
      <c r="H594" s="12"/>
      <c r="I594" s="13"/>
    </row>
    <row r="595">
      <c r="A595" s="11"/>
      <c r="B595" s="12"/>
      <c r="C595" s="12"/>
      <c r="D595" s="12"/>
      <c r="E595" s="12"/>
      <c r="F595" s="12"/>
      <c r="G595" s="12"/>
      <c r="H595" s="12"/>
      <c r="I595" s="13"/>
    </row>
    <row r="596">
      <c r="A596" s="11"/>
      <c r="B596" s="12"/>
      <c r="C596" s="12"/>
      <c r="D596" s="12"/>
      <c r="E596" s="12"/>
      <c r="F596" s="12"/>
      <c r="G596" s="12"/>
      <c r="H596" s="12"/>
      <c r="I596" s="13"/>
    </row>
    <row r="597">
      <c r="A597" s="11"/>
      <c r="B597" s="12"/>
      <c r="C597" s="12"/>
      <c r="D597" s="12"/>
      <c r="E597" s="12"/>
      <c r="F597" s="12"/>
      <c r="G597" s="12"/>
      <c r="H597" s="12"/>
      <c r="I597" s="13"/>
    </row>
    <row r="598">
      <c r="A598" s="11"/>
      <c r="B598" s="12"/>
      <c r="C598" s="12"/>
      <c r="D598" s="12"/>
      <c r="E598" s="12"/>
      <c r="F598" s="12"/>
      <c r="G598" s="12"/>
      <c r="H598" s="12"/>
      <c r="I598" s="13"/>
    </row>
    <row r="599">
      <c r="A599" s="11"/>
      <c r="B599" s="12"/>
      <c r="C599" s="12"/>
      <c r="D599" s="12"/>
      <c r="E599" s="12"/>
      <c r="F599" s="12"/>
      <c r="G599" s="12"/>
      <c r="H599" s="12"/>
      <c r="I599" s="13"/>
    </row>
    <row r="600">
      <c r="A600" s="11"/>
      <c r="B600" s="12"/>
      <c r="C600" s="12"/>
      <c r="D600" s="12"/>
      <c r="E600" s="12"/>
      <c r="F600" s="12"/>
      <c r="G600" s="12"/>
      <c r="H600" s="12"/>
      <c r="I600" s="13"/>
    </row>
    <row r="601">
      <c r="A601" s="11"/>
      <c r="B601" s="12"/>
      <c r="C601" s="12"/>
      <c r="D601" s="12"/>
      <c r="E601" s="12"/>
      <c r="F601" s="12"/>
      <c r="G601" s="12"/>
      <c r="H601" s="12"/>
      <c r="I601" s="13"/>
    </row>
    <row r="602">
      <c r="A602" s="11"/>
      <c r="B602" s="12"/>
      <c r="C602" s="12"/>
      <c r="D602" s="12"/>
      <c r="E602" s="12"/>
      <c r="F602" s="12"/>
      <c r="G602" s="12"/>
      <c r="H602" s="12"/>
      <c r="I602" s="13"/>
    </row>
    <row r="603">
      <c r="A603" s="11"/>
      <c r="B603" s="12"/>
      <c r="C603" s="12"/>
      <c r="D603" s="12"/>
      <c r="E603" s="12"/>
      <c r="F603" s="12"/>
      <c r="G603" s="12"/>
      <c r="H603" s="12"/>
      <c r="I603" s="13"/>
    </row>
    <row r="604">
      <c r="A604" s="11"/>
      <c r="B604" s="12"/>
      <c r="C604" s="12"/>
      <c r="D604" s="12"/>
      <c r="E604" s="12"/>
      <c r="F604" s="12"/>
      <c r="G604" s="12"/>
      <c r="H604" s="12"/>
      <c r="I604" s="13"/>
    </row>
    <row r="605">
      <c r="A605" s="11"/>
      <c r="B605" s="12"/>
      <c r="C605" s="12"/>
      <c r="D605" s="12"/>
      <c r="E605" s="12"/>
      <c r="F605" s="12"/>
      <c r="G605" s="12"/>
      <c r="H605" s="12"/>
      <c r="I605" s="13"/>
    </row>
    <row r="606">
      <c r="A606" s="11"/>
      <c r="B606" s="12"/>
      <c r="C606" s="12"/>
      <c r="D606" s="12"/>
      <c r="E606" s="12"/>
      <c r="F606" s="12"/>
      <c r="G606" s="12"/>
      <c r="H606" s="12"/>
      <c r="I606" s="13"/>
    </row>
    <row r="607">
      <c r="A607" s="11"/>
      <c r="B607" s="12"/>
      <c r="C607" s="12"/>
      <c r="D607" s="12"/>
      <c r="E607" s="12"/>
      <c r="F607" s="12"/>
      <c r="G607" s="12"/>
      <c r="H607" s="12"/>
      <c r="I607" s="13"/>
    </row>
    <row r="608">
      <c r="A608" s="11"/>
      <c r="B608" s="12"/>
      <c r="C608" s="12"/>
      <c r="D608" s="12"/>
      <c r="E608" s="12"/>
      <c r="F608" s="12"/>
      <c r="G608" s="12"/>
      <c r="H608" s="12"/>
      <c r="I608" s="13"/>
    </row>
    <row r="609">
      <c r="A609" s="11"/>
      <c r="B609" s="12"/>
      <c r="C609" s="12"/>
      <c r="D609" s="12"/>
      <c r="E609" s="12"/>
      <c r="F609" s="12"/>
      <c r="G609" s="12"/>
      <c r="H609" s="12"/>
      <c r="I609" s="13"/>
    </row>
    <row r="610">
      <c r="A610" s="11"/>
      <c r="B610" s="12"/>
      <c r="C610" s="12"/>
      <c r="D610" s="12"/>
      <c r="E610" s="12"/>
      <c r="F610" s="12"/>
      <c r="G610" s="12"/>
      <c r="H610" s="12"/>
      <c r="I610" s="13"/>
    </row>
    <row r="611">
      <c r="A611" s="11"/>
      <c r="B611" s="12"/>
      <c r="C611" s="12"/>
      <c r="D611" s="12"/>
      <c r="E611" s="12"/>
      <c r="F611" s="12"/>
      <c r="G611" s="12"/>
      <c r="H611" s="12"/>
      <c r="I611" s="13"/>
    </row>
    <row r="612">
      <c r="A612" s="11"/>
      <c r="B612" s="12"/>
      <c r="C612" s="12"/>
      <c r="D612" s="12"/>
      <c r="E612" s="12"/>
      <c r="F612" s="12"/>
      <c r="G612" s="12"/>
      <c r="H612" s="12"/>
      <c r="I612" s="13"/>
    </row>
    <row r="613">
      <c r="A613" s="11"/>
      <c r="B613" s="12"/>
      <c r="C613" s="12"/>
      <c r="D613" s="12"/>
      <c r="E613" s="12"/>
      <c r="F613" s="12"/>
      <c r="G613" s="12"/>
      <c r="H613" s="12"/>
      <c r="I613" s="13"/>
    </row>
    <row r="614">
      <c r="A614" s="11"/>
      <c r="B614" s="12"/>
      <c r="C614" s="12"/>
      <c r="D614" s="12"/>
      <c r="E614" s="12"/>
      <c r="F614" s="12"/>
      <c r="G614" s="12"/>
      <c r="H614" s="12"/>
      <c r="I614" s="13"/>
    </row>
    <row r="615">
      <c r="A615" s="11"/>
      <c r="B615" s="12"/>
      <c r="C615" s="12"/>
      <c r="D615" s="12"/>
      <c r="E615" s="12"/>
      <c r="F615" s="12"/>
      <c r="G615" s="12"/>
      <c r="H615" s="12"/>
      <c r="I615" s="13"/>
    </row>
    <row r="616">
      <c r="A616" s="11"/>
      <c r="B616" s="12"/>
      <c r="C616" s="12"/>
      <c r="D616" s="12"/>
      <c r="E616" s="12"/>
      <c r="F616" s="12"/>
      <c r="G616" s="12"/>
      <c r="H616" s="12"/>
      <c r="I616" s="13"/>
    </row>
    <row r="617">
      <c r="A617" s="11"/>
      <c r="B617" s="12"/>
      <c r="C617" s="12"/>
      <c r="D617" s="12"/>
      <c r="E617" s="12"/>
      <c r="F617" s="12"/>
      <c r="G617" s="12"/>
      <c r="H617" s="12"/>
      <c r="I617" s="13"/>
    </row>
    <row r="618">
      <c r="A618" s="11"/>
      <c r="B618" s="12"/>
      <c r="C618" s="12"/>
      <c r="D618" s="12"/>
      <c r="E618" s="12"/>
      <c r="F618" s="12"/>
      <c r="G618" s="12"/>
      <c r="H618" s="12"/>
      <c r="I618" s="13"/>
    </row>
    <row r="619">
      <c r="A619" s="11"/>
      <c r="B619" s="12"/>
      <c r="C619" s="12"/>
      <c r="D619" s="12"/>
      <c r="E619" s="12"/>
      <c r="F619" s="12"/>
      <c r="G619" s="12"/>
      <c r="H619" s="12"/>
      <c r="I619" s="13"/>
    </row>
    <row r="620">
      <c r="A620" s="11"/>
      <c r="B620" s="12"/>
      <c r="C620" s="12"/>
      <c r="D620" s="12"/>
      <c r="E620" s="12"/>
      <c r="F620" s="12"/>
      <c r="G620" s="12"/>
      <c r="H620" s="12"/>
      <c r="I620" s="13"/>
    </row>
    <row r="621">
      <c r="A621" s="11"/>
      <c r="B621" s="12"/>
      <c r="C621" s="12"/>
      <c r="D621" s="12"/>
      <c r="E621" s="12"/>
      <c r="F621" s="12"/>
      <c r="G621" s="12"/>
      <c r="H621" s="12"/>
      <c r="I621" s="13"/>
    </row>
    <row r="622">
      <c r="A622" s="11"/>
      <c r="B622" s="12"/>
      <c r="C622" s="12"/>
      <c r="D622" s="12"/>
      <c r="E622" s="12"/>
      <c r="F622" s="12"/>
      <c r="G622" s="12"/>
      <c r="H622" s="12"/>
      <c r="I622" s="13"/>
    </row>
    <row r="623">
      <c r="A623" s="11"/>
      <c r="B623" s="12"/>
      <c r="C623" s="12"/>
      <c r="D623" s="12"/>
      <c r="E623" s="12"/>
      <c r="F623" s="12"/>
      <c r="G623" s="12"/>
      <c r="H623" s="12"/>
      <c r="I623" s="13"/>
    </row>
    <row r="624">
      <c r="A624" s="11"/>
      <c r="B624" s="12"/>
      <c r="C624" s="12"/>
      <c r="D624" s="12"/>
      <c r="E624" s="12"/>
      <c r="F624" s="12"/>
      <c r="G624" s="12"/>
      <c r="H624" s="12"/>
      <c r="I624" s="13"/>
    </row>
    <row r="625">
      <c r="A625" s="11"/>
      <c r="B625" s="12"/>
      <c r="C625" s="12"/>
      <c r="D625" s="12"/>
      <c r="E625" s="12"/>
      <c r="F625" s="12"/>
      <c r="G625" s="12"/>
      <c r="H625" s="12"/>
      <c r="I625" s="13"/>
    </row>
    <row r="626">
      <c r="A626" s="11"/>
      <c r="B626" s="12"/>
      <c r="C626" s="12"/>
      <c r="D626" s="12"/>
      <c r="E626" s="12"/>
      <c r="F626" s="12"/>
      <c r="G626" s="12"/>
      <c r="H626" s="12"/>
      <c r="I626" s="13"/>
    </row>
    <row r="627">
      <c r="A627" s="11"/>
      <c r="B627" s="12"/>
      <c r="C627" s="12"/>
      <c r="D627" s="12"/>
      <c r="E627" s="12"/>
      <c r="F627" s="12"/>
      <c r="G627" s="12"/>
      <c r="H627" s="12"/>
      <c r="I627" s="13"/>
    </row>
    <row r="628">
      <c r="A628" s="11"/>
      <c r="B628" s="12"/>
      <c r="C628" s="12"/>
      <c r="D628" s="12"/>
      <c r="E628" s="12"/>
      <c r="F628" s="12"/>
      <c r="G628" s="12"/>
      <c r="H628" s="12"/>
      <c r="I628" s="13"/>
    </row>
    <row r="629">
      <c r="A629" s="11"/>
      <c r="B629" s="12"/>
      <c r="C629" s="12"/>
      <c r="D629" s="12"/>
      <c r="E629" s="12"/>
      <c r="F629" s="12"/>
      <c r="G629" s="12"/>
      <c r="H629" s="12"/>
      <c r="I629" s="13"/>
    </row>
    <row r="630">
      <c r="A630" s="11"/>
      <c r="B630" s="12"/>
      <c r="C630" s="12"/>
      <c r="D630" s="12"/>
      <c r="E630" s="12"/>
      <c r="F630" s="12"/>
      <c r="G630" s="12"/>
      <c r="H630" s="12"/>
      <c r="I630" s="13"/>
    </row>
    <row r="631">
      <c r="A631" s="11"/>
      <c r="B631" s="12"/>
      <c r="C631" s="12"/>
      <c r="D631" s="12"/>
      <c r="E631" s="12"/>
      <c r="F631" s="12"/>
      <c r="G631" s="12"/>
      <c r="H631" s="12"/>
      <c r="I631" s="13"/>
    </row>
    <row r="632">
      <c r="A632" s="11"/>
      <c r="B632" s="12"/>
      <c r="C632" s="12"/>
      <c r="D632" s="12"/>
      <c r="E632" s="12"/>
      <c r="F632" s="12"/>
      <c r="G632" s="12"/>
      <c r="H632" s="12"/>
      <c r="I632" s="13"/>
    </row>
    <row r="633">
      <c r="A633" s="11"/>
      <c r="B633" s="12"/>
      <c r="C633" s="12"/>
      <c r="D633" s="12"/>
      <c r="E633" s="12"/>
      <c r="F633" s="12"/>
      <c r="G633" s="12"/>
      <c r="H633" s="12"/>
      <c r="I633" s="13"/>
    </row>
    <row r="634">
      <c r="A634" s="11"/>
      <c r="B634" s="12"/>
      <c r="C634" s="12"/>
      <c r="D634" s="12"/>
      <c r="E634" s="12"/>
      <c r="F634" s="12"/>
      <c r="G634" s="12"/>
      <c r="H634" s="12"/>
      <c r="I634" s="13"/>
    </row>
    <row r="635">
      <c r="A635" s="11"/>
      <c r="B635" s="12"/>
      <c r="C635" s="12"/>
      <c r="D635" s="12"/>
      <c r="E635" s="12"/>
      <c r="F635" s="12"/>
      <c r="G635" s="12"/>
      <c r="H635" s="12"/>
      <c r="I635" s="13"/>
    </row>
    <row r="636">
      <c r="A636" s="11"/>
      <c r="B636" s="12"/>
      <c r="C636" s="12"/>
      <c r="D636" s="12"/>
      <c r="E636" s="12"/>
      <c r="F636" s="12"/>
      <c r="G636" s="12"/>
      <c r="H636" s="12"/>
      <c r="I636" s="13"/>
    </row>
    <row r="637">
      <c r="A637" s="11"/>
      <c r="B637" s="12"/>
      <c r="C637" s="12"/>
      <c r="D637" s="12"/>
      <c r="E637" s="12"/>
      <c r="F637" s="12"/>
      <c r="G637" s="12"/>
      <c r="H637" s="12"/>
      <c r="I637" s="13"/>
    </row>
    <row r="638">
      <c r="A638" s="11"/>
      <c r="B638" s="12"/>
      <c r="C638" s="12"/>
      <c r="D638" s="12"/>
      <c r="E638" s="12"/>
      <c r="F638" s="12"/>
      <c r="G638" s="12"/>
      <c r="H638" s="12"/>
      <c r="I638" s="13"/>
    </row>
    <row r="639">
      <c r="A639" s="11"/>
      <c r="B639" s="12"/>
      <c r="C639" s="12"/>
      <c r="D639" s="12"/>
      <c r="E639" s="12"/>
      <c r="F639" s="12"/>
      <c r="G639" s="12"/>
      <c r="H639" s="12"/>
      <c r="I639" s="13"/>
    </row>
    <row r="640">
      <c r="A640" s="11"/>
      <c r="B640" s="12"/>
      <c r="C640" s="12"/>
      <c r="D640" s="12"/>
      <c r="E640" s="12"/>
      <c r="F640" s="12"/>
      <c r="G640" s="12"/>
      <c r="H640" s="12"/>
      <c r="I640" s="13"/>
    </row>
    <row r="641">
      <c r="A641" s="11"/>
      <c r="B641" s="12"/>
      <c r="C641" s="12"/>
      <c r="D641" s="12"/>
      <c r="E641" s="12"/>
      <c r="F641" s="12"/>
      <c r="G641" s="12"/>
      <c r="H641" s="12"/>
      <c r="I641" s="13"/>
    </row>
    <row r="642">
      <c r="A642" s="11"/>
      <c r="B642" s="12"/>
      <c r="C642" s="12"/>
      <c r="D642" s="12"/>
      <c r="E642" s="12"/>
      <c r="F642" s="12"/>
      <c r="G642" s="12"/>
      <c r="H642" s="12"/>
      <c r="I642" s="13"/>
    </row>
    <row r="643">
      <c r="A643" s="11"/>
      <c r="B643" s="12"/>
      <c r="C643" s="12"/>
      <c r="D643" s="12"/>
      <c r="E643" s="12"/>
      <c r="F643" s="12"/>
      <c r="G643" s="12"/>
      <c r="H643" s="12"/>
      <c r="I643" s="13"/>
    </row>
    <row r="644">
      <c r="A644" s="11"/>
      <c r="B644" s="12"/>
      <c r="C644" s="12"/>
      <c r="D644" s="12"/>
      <c r="E644" s="12"/>
      <c r="F644" s="12"/>
      <c r="G644" s="12"/>
      <c r="H644" s="12"/>
      <c r="I644" s="13"/>
    </row>
    <row r="645">
      <c r="A645" s="11"/>
      <c r="B645" s="12"/>
      <c r="C645" s="12"/>
      <c r="D645" s="12"/>
      <c r="E645" s="12"/>
      <c r="F645" s="12"/>
      <c r="G645" s="12"/>
      <c r="H645" s="12"/>
      <c r="I645" s="13"/>
    </row>
    <row r="646">
      <c r="A646" s="11"/>
      <c r="B646" s="12"/>
      <c r="C646" s="12"/>
      <c r="D646" s="12"/>
      <c r="E646" s="12"/>
      <c r="F646" s="12"/>
      <c r="G646" s="12"/>
      <c r="H646" s="12"/>
      <c r="I646" s="13"/>
    </row>
    <row r="647">
      <c r="A647" s="11"/>
      <c r="B647" s="12"/>
      <c r="C647" s="12"/>
      <c r="D647" s="12"/>
      <c r="E647" s="12"/>
      <c r="F647" s="12"/>
      <c r="G647" s="12"/>
      <c r="H647" s="12"/>
      <c r="I647" s="13"/>
    </row>
    <row r="648">
      <c r="A648" s="11"/>
      <c r="B648" s="12"/>
      <c r="C648" s="12"/>
      <c r="D648" s="12"/>
      <c r="E648" s="12"/>
      <c r="F648" s="12"/>
      <c r="G648" s="12"/>
      <c r="H648" s="12"/>
      <c r="I648" s="13"/>
    </row>
    <row r="649">
      <c r="A649" s="11"/>
      <c r="B649" s="12"/>
      <c r="C649" s="12"/>
      <c r="D649" s="12"/>
      <c r="E649" s="12"/>
      <c r="F649" s="12"/>
      <c r="G649" s="12"/>
      <c r="H649" s="12"/>
      <c r="I649" s="13"/>
    </row>
    <row r="650">
      <c r="A650" s="11"/>
      <c r="B650" s="12"/>
      <c r="C650" s="12"/>
      <c r="D650" s="12"/>
      <c r="E650" s="12"/>
      <c r="F650" s="12"/>
      <c r="G650" s="12"/>
      <c r="H650" s="12"/>
      <c r="I650" s="13"/>
    </row>
    <row r="651">
      <c r="A651" s="11"/>
      <c r="B651" s="12"/>
      <c r="C651" s="12"/>
      <c r="D651" s="12"/>
      <c r="E651" s="12"/>
      <c r="F651" s="12"/>
      <c r="G651" s="12"/>
      <c r="H651" s="12"/>
      <c r="I651" s="13"/>
    </row>
    <row r="652">
      <c r="A652" s="11"/>
      <c r="B652" s="12"/>
      <c r="C652" s="12"/>
      <c r="D652" s="12"/>
      <c r="E652" s="12"/>
      <c r="F652" s="12"/>
      <c r="G652" s="12"/>
      <c r="H652" s="12"/>
      <c r="I652" s="13"/>
    </row>
    <row r="653">
      <c r="A653" s="11"/>
      <c r="B653" s="12"/>
      <c r="C653" s="12"/>
      <c r="D653" s="12"/>
      <c r="E653" s="12"/>
      <c r="F653" s="12"/>
      <c r="G653" s="12"/>
      <c r="H653" s="12"/>
      <c r="I653" s="13"/>
    </row>
    <row r="654">
      <c r="A654" s="11"/>
      <c r="B654" s="12"/>
      <c r="C654" s="12"/>
      <c r="D654" s="12"/>
      <c r="E654" s="12"/>
      <c r="F654" s="12"/>
      <c r="G654" s="12"/>
      <c r="H654" s="12"/>
      <c r="I654" s="13"/>
    </row>
    <row r="655">
      <c r="A655" s="11"/>
      <c r="B655" s="12"/>
      <c r="C655" s="12"/>
      <c r="D655" s="12"/>
      <c r="E655" s="12"/>
      <c r="F655" s="12"/>
      <c r="G655" s="12"/>
      <c r="H655" s="12"/>
      <c r="I655" s="13"/>
    </row>
    <row r="656">
      <c r="A656" s="11"/>
      <c r="B656" s="12"/>
      <c r="C656" s="12"/>
      <c r="D656" s="12"/>
      <c r="E656" s="12"/>
      <c r="F656" s="12"/>
      <c r="G656" s="12"/>
      <c r="H656" s="12"/>
      <c r="I656" s="13"/>
    </row>
    <row r="657">
      <c r="A657" s="11"/>
      <c r="B657" s="12"/>
      <c r="C657" s="12"/>
      <c r="D657" s="12"/>
      <c r="E657" s="12"/>
      <c r="F657" s="12"/>
      <c r="G657" s="12"/>
      <c r="H657" s="12"/>
      <c r="I657" s="13"/>
    </row>
    <row r="658">
      <c r="A658" s="11"/>
      <c r="B658" s="12"/>
      <c r="C658" s="12"/>
      <c r="D658" s="12"/>
      <c r="E658" s="12"/>
      <c r="F658" s="12"/>
      <c r="G658" s="12"/>
      <c r="H658" s="12"/>
      <c r="I658" s="13"/>
    </row>
    <row r="659">
      <c r="A659" s="11"/>
      <c r="B659" s="12"/>
      <c r="C659" s="12"/>
      <c r="D659" s="12"/>
      <c r="E659" s="12"/>
      <c r="F659" s="12"/>
      <c r="G659" s="12"/>
      <c r="H659" s="12"/>
      <c r="I659" s="13"/>
    </row>
    <row r="660">
      <c r="A660" s="11"/>
      <c r="B660" s="12"/>
      <c r="C660" s="12"/>
      <c r="D660" s="12"/>
      <c r="E660" s="12"/>
      <c r="F660" s="12"/>
      <c r="G660" s="12"/>
      <c r="H660" s="12"/>
      <c r="I660" s="13"/>
    </row>
    <row r="661">
      <c r="A661" s="11"/>
      <c r="B661" s="12"/>
      <c r="C661" s="12"/>
      <c r="D661" s="12"/>
      <c r="E661" s="12"/>
      <c r="F661" s="12"/>
      <c r="G661" s="12"/>
      <c r="H661" s="12"/>
      <c r="I661" s="13"/>
    </row>
    <row r="662">
      <c r="A662" s="11"/>
      <c r="B662" s="12"/>
      <c r="C662" s="12"/>
      <c r="D662" s="12"/>
      <c r="E662" s="12"/>
      <c r="F662" s="12"/>
      <c r="G662" s="12"/>
      <c r="H662" s="12"/>
      <c r="I662" s="13"/>
    </row>
    <row r="663">
      <c r="A663" s="11"/>
      <c r="B663" s="12"/>
      <c r="C663" s="12"/>
      <c r="D663" s="12"/>
      <c r="E663" s="12"/>
      <c r="F663" s="12"/>
      <c r="G663" s="12"/>
      <c r="H663" s="12"/>
      <c r="I663" s="13"/>
    </row>
    <row r="664">
      <c r="A664" s="11"/>
      <c r="B664" s="12"/>
      <c r="C664" s="12"/>
      <c r="D664" s="12"/>
      <c r="E664" s="12"/>
      <c r="F664" s="12"/>
      <c r="G664" s="12"/>
      <c r="H664" s="12"/>
      <c r="I664" s="13"/>
    </row>
    <row r="665">
      <c r="A665" s="11"/>
      <c r="B665" s="12"/>
      <c r="C665" s="12"/>
      <c r="D665" s="12"/>
      <c r="E665" s="12"/>
      <c r="F665" s="12"/>
      <c r="G665" s="12"/>
      <c r="H665" s="12"/>
      <c r="I665" s="13"/>
    </row>
    <row r="666">
      <c r="A666" s="11"/>
      <c r="B666" s="12"/>
      <c r="C666" s="12"/>
      <c r="D666" s="12"/>
      <c r="E666" s="12"/>
      <c r="F666" s="12"/>
      <c r="G666" s="12"/>
      <c r="H666" s="12"/>
      <c r="I666" s="13"/>
    </row>
    <row r="667">
      <c r="A667" s="11"/>
      <c r="B667" s="12"/>
      <c r="C667" s="12"/>
      <c r="D667" s="12"/>
      <c r="E667" s="12"/>
      <c r="F667" s="12"/>
      <c r="G667" s="12"/>
      <c r="H667" s="12"/>
      <c r="I667" s="13"/>
    </row>
    <row r="668">
      <c r="A668" s="11"/>
      <c r="B668" s="12"/>
      <c r="C668" s="12"/>
      <c r="D668" s="12"/>
      <c r="E668" s="12"/>
      <c r="F668" s="12"/>
      <c r="G668" s="12"/>
      <c r="H668" s="12"/>
      <c r="I668" s="13"/>
    </row>
    <row r="669">
      <c r="A669" s="11"/>
      <c r="B669" s="12"/>
      <c r="C669" s="12"/>
      <c r="D669" s="12"/>
      <c r="E669" s="12"/>
      <c r="F669" s="12"/>
      <c r="G669" s="12"/>
      <c r="H669" s="12"/>
      <c r="I669" s="13"/>
    </row>
    <row r="670">
      <c r="A670" s="11"/>
      <c r="B670" s="12"/>
      <c r="C670" s="12"/>
      <c r="D670" s="12"/>
      <c r="E670" s="12"/>
      <c r="F670" s="12"/>
      <c r="G670" s="12"/>
      <c r="H670" s="12"/>
      <c r="I670" s="13"/>
    </row>
    <row r="671">
      <c r="A671" s="11"/>
      <c r="B671" s="12"/>
      <c r="C671" s="12"/>
      <c r="D671" s="12"/>
      <c r="E671" s="12"/>
      <c r="F671" s="12"/>
      <c r="G671" s="12"/>
      <c r="H671" s="12"/>
      <c r="I671" s="13"/>
    </row>
    <row r="672">
      <c r="A672" s="11"/>
      <c r="B672" s="12"/>
      <c r="C672" s="12"/>
      <c r="D672" s="12"/>
      <c r="E672" s="12"/>
      <c r="F672" s="12"/>
      <c r="G672" s="12"/>
      <c r="H672" s="12"/>
      <c r="I672" s="13"/>
    </row>
    <row r="673">
      <c r="A673" s="11"/>
      <c r="B673" s="12"/>
      <c r="C673" s="12"/>
      <c r="D673" s="12"/>
      <c r="E673" s="12"/>
      <c r="F673" s="12"/>
      <c r="G673" s="12"/>
      <c r="H673" s="12"/>
      <c r="I673" s="13"/>
    </row>
    <row r="674">
      <c r="A674" s="11"/>
      <c r="B674" s="12"/>
      <c r="C674" s="12"/>
      <c r="D674" s="12"/>
      <c r="E674" s="12"/>
      <c r="F674" s="12"/>
      <c r="G674" s="12"/>
      <c r="H674" s="12"/>
      <c r="I674" s="13"/>
    </row>
    <row r="675">
      <c r="A675" s="11"/>
      <c r="B675" s="12"/>
      <c r="C675" s="12"/>
      <c r="D675" s="12"/>
      <c r="E675" s="12"/>
      <c r="F675" s="12"/>
      <c r="G675" s="12"/>
      <c r="H675" s="12"/>
      <c r="I675" s="13"/>
    </row>
    <row r="676">
      <c r="A676" s="11"/>
      <c r="B676" s="12"/>
      <c r="C676" s="12"/>
      <c r="D676" s="12"/>
      <c r="E676" s="12"/>
      <c r="F676" s="12"/>
      <c r="G676" s="12"/>
      <c r="H676" s="12"/>
      <c r="I676" s="13"/>
    </row>
    <row r="677">
      <c r="A677" s="11"/>
      <c r="B677" s="12"/>
      <c r="C677" s="12"/>
      <c r="D677" s="12"/>
      <c r="E677" s="12"/>
      <c r="F677" s="12"/>
      <c r="G677" s="12"/>
      <c r="H677" s="12"/>
      <c r="I677" s="13"/>
    </row>
    <row r="678">
      <c r="A678" s="11"/>
      <c r="B678" s="12"/>
      <c r="C678" s="12"/>
      <c r="D678" s="12"/>
      <c r="E678" s="12"/>
      <c r="F678" s="12"/>
      <c r="G678" s="12"/>
      <c r="H678" s="12"/>
      <c r="I678" s="13"/>
    </row>
    <row r="679">
      <c r="A679" s="11"/>
      <c r="B679" s="12"/>
      <c r="C679" s="12"/>
      <c r="D679" s="12"/>
      <c r="E679" s="12"/>
      <c r="F679" s="12"/>
      <c r="G679" s="12"/>
      <c r="H679" s="12"/>
      <c r="I679" s="13"/>
    </row>
    <row r="680">
      <c r="A680" s="11"/>
      <c r="B680" s="12"/>
      <c r="C680" s="12"/>
      <c r="D680" s="12"/>
      <c r="E680" s="12"/>
      <c r="F680" s="12"/>
      <c r="G680" s="12"/>
      <c r="H680" s="12"/>
      <c r="I680" s="13"/>
    </row>
    <row r="681">
      <c r="A681" s="11"/>
      <c r="B681" s="12"/>
      <c r="C681" s="12"/>
      <c r="D681" s="12"/>
      <c r="E681" s="12"/>
      <c r="F681" s="12"/>
      <c r="G681" s="12"/>
      <c r="H681" s="12"/>
      <c r="I681" s="13"/>
    </row>
    <row r="682">
      <c r="A682" s="11"/>
      <c r="B682" s="12"/>
      <c r="C682" s="12"/>
      <c r="D682" s="12"/>
      <c r="E682" s="12"/>
      <c r="F682" s="12"/>
      <c r="G682" s="12"/>
      <c r="H682" s="12"/>
      <c r="I682" s="13"/>
    </row>
    <row r="683">
      <c r="A683" s="11"/>
      <c r="B683" s="12"/>
      <c r="C683" s="12"/>
      <c r="D683" s="12"/>
      <c r="E683" s="12"/>
      <c r="F683" s="12"/>
      <c r="G683" s="12"/>
      <c r="H683" s="12"/>
      <c r="I683" s="13"/>
    </row>
    <row r="684">
      <c r="A684" s="11"/>
      <c r="B684" s="12"/>
      <c r="C684" s="12"/>
      <c r="D684" s="12"/>
      <c r="E684" s="12"/>
      <c r="F684" s="12"/>
      <c r="G684" s="12"/>
      <c r="H684" s="12"/>
      <c r="I684" s="13"/>
    </row>
    <row r="685">
      <c r="A685" s="11"/>
      <c r="B685" s="12"/>
      <c r="C685" s="12"/>
      <c r="D685" s="12"/>
      <c r="E685" s="12"/>
      <c r="F685" s="12"/>
      <c r="G685" s="12"/>
      <c r="H685" s="12"/>
      <c r="I685" s="13"/>
    </row>
    <row r="686">
      <c r="A686" s="11"/>
      <c r="B686" s="12"/>
      <c r="C686" s="12"/>
      <c r="D686" s="12"/>
      <c r="E686" s="12"/>
      <c r="F686" s="12"/>
      <c r="G686" s="12"/>
      <c r="H686" s="12"/>
      <c r="I686" s="13"/>
    </row>
    <row r="687">
      <c r="A687" s="11"/>
      <c r="B687" s="12"/>
      <c r="C687" s="12"/>
      <c r="D687" s="12"/>
      <c r="E687" s="12"/>
      <c r="F687" s="12"/>
      <c r="G687" s="12"/>
      <c r="H687" s="12"/>
      <c r="I687" s="13"/>
    </row>
    <row r="688">
      <c r="A688" s="11"/>
      <c r="B688" s="12"/>
      <c r="C688" s="12"/>
      <c r="D688" s="12"/>
      <c r="E688" s="12"/>
      <c r="F688" s="12"/>
      <c r="G688" s="12"/>
      <c r="H688" s="12"/>
      <c r="I688" s="13"/>
    </row>
    <row r="689">
      <c r="A689" s="11"/>
      <c r="B689" s="12"/>
      <c r="C689" s="12"/>
      <c r="D689" s="12"/>
      <c r="E689" s="12"/>
      <c r="F689" s="12"/>
      <c r="G689" s="12"/>
      <c r="H689" s="12"/>
      <c r="I689" s="13"/>
    </row>
    <row r="690">
      <c r="A690" s="11"/>
      <c r="B690" s="12"/>
      <c r="C690" s="12"/>
      <c r="D690" s="12"/>
      <c r="E690" s="12"/>
      <c r="F690" s="12"/>
      <c r="G690" s="12"/>
      <c r="H690" s="12"/>
      <c r="I690" s="13"/>
    </row>
    <row r="691">
      <c r="A691" s="11"/>
      <c r="B691" s="12"/>
      <c r="C691" s="12"/>
      <c r="D691" s="12"/>
      <c r="E691" s="12"/>
      <c r="F691" s="12"/>
      <c r="G691" s="12"/>
      <c r="H691" s="12"/>
      <c r="I691" s="13"/>
    </row>
    <row r="692">
      <c r="A692" s="11"/>
      <c r="B692" s="12"/>
      <c r="C692" s="12"/>
      <c r="D692" s="12"/>
      <c r="E692" s="12"/>
      <c r="F692" s="12"/>
      <c r="G692" s="12"/>
      <c r="H692" s="12"/>
      <c r="I692" s="13"/>
    </row>
    <row r="693">
      <c r="A693" s="11"/>
      <c r="B693" s="12"/>
      <c r="C693" s="12"/>
      <c r="D693" s="12"/>
      <c r="E693" s="12"/>
      <c r="F693" s="12"/>
      <c r="G693" s="12"/>
      <c r="H693" s="12"/>
      <c r="I693" s="13"/>
    </row>
    <row r="694">
      <c r="A694" s="11"/>
      <c r="B694" s="12"/>
      <c r="C694" s="12"/>
      <c r="D694" s="12"/>
      <c r="E694" s="12"/>
      <c r="F694" s="12"/>
      <c r="G694" s="12"/>
      <c r="H694" s="12"/>
      <c r="I694" s="13"/>
    </row>
    <row r="695">
      <c r="A695" s="11"/>
      <c r="B695" s="12"/>
      <c r="C695" s="12"/>
      <c r="D695" s="12"/>
      <c r="E695" s="12"/>
      <c r="F695" s="12"/>
      <c r="G695" s="12"/>
      <c r="H695" s="12"/>
      <c r="I695" s="13"/>
    </row>
    <row r="696">
      <c r="A696" s="11"/>
      <c r="B696" s="12"/>
      <c r="C696" s="12"/>
      <c r="D696" s="12"/>
      <c r="E696" s="12"/>
      <c r="F696" s="12"/>
      <c r="G696" s="12"/>
      <c r="H696" s="12"/>
      <c r="I696" s="13"/>
    </row>
    <row r="697">
      <c r="A697" s="11"/>
      <c r="B697" s="12"/>
      <c r="C697" s="12"/>
      <c r="D697" s="12"/>
      <c r="E697" s="12"/>
      <c r="F697" s="12"/>
      <c r="G697" s="12"/>
      <c r="H697" s="12"/>
      <c r="I697" s="13"/>
    </row>
    <row r="698">
      <c r="A698" s="11"/>
      <c r="B698" s="12"/>
      <c r="C698" s="12"/>
      <c r="D698" s="12"/>
      <c r="E698" s="12"/>
      <c r="F698" s="12"/>
      <c r="G698" s="12"/>
      <c r="H698" s="12"/>
      <c r="I698" s="13"/>
    </row>
    <row r="699">
      <c r="A699" s="11"/>
      <c r="B699" s="12"/>
      <c r="C699" s="12"/>
      <c r="D699" s="12"/>
      <c r="E699" s="12"/>
      <c r="F699" s="12"/>
      <c r="G699" s="12"/>
      <c r="H699" s="12"/>
      <c r="I699" s="13"/>
    </row>
    <row r="700">
      <c r="A700" s="11"/>
      <c r="B700" s="12"/>
      <c r="C700" s="12"/>
      <c r="D700" s="12"/>
      <c r="E700" s="12"/>
      <c r="F700" s="12"/>
      <c r="G700" s="12"/>
      <c r="H700" s="12"/>
      <c r="I700" s="13"/>
    </row>
    <row r="701">
      <c r="A701" s="11"/>
      <c r="B701" s="12"/>
      <c r="C701" s="12"/>
      <c r="D701" s="12"/>
      <c r="E701" s="12"/>
      <c r="F701" s="12"/>
      <c r="G701" s="12"/>
      <c r="H701" s="12"/>
      <c r="I701" s="13"/>
    </row>
    <row r="702">
      <c r="A702" s="11"/>
      <c r="B702" s="12"/>
      <c r="C702" s="12"/>
      <c r="D702" s="12"/>
      <c r="E702" s="12"/>
      <c r="F702" s="12"/>
      <c r="G702" s="12"/>
      <c r="H702" s="12"/>
      <c r="I702" s="13"/>
    </row>
    <row r="703">
      <c r="A703" s="11"/>
      <c r="B703" s="12"/>
      <c r="C703" s="12"/>
      <c r="D703" s="12"/>
      <c r="E703" s="12"/>
      <c r="F703" s="12"/>
      <c r="G703" s="12"/>
      <c r="H703" s="12"/>
      <c r="I703" s="13"/>
    </row>
    <row r="704">
      <c r="A704" s="11"/>
      <c r="B704" s="12"/>
      <c r="C704" s="12"/>
      <c r="D704" s="12"/>
      <c r="E704" s="12"/>
      <c r="F704" s="12"/>
      <c r="G704" s="12"/>
      <c r="H704" s="12"/>
      <c r="I704" s="13"/>
    </row>
    <row r="705">
      <c r="A705" s="11"/>
      <c r="B705" s="12"/>
      <c r="C705" s="12"/>
      <c r="D705" s="12"/>
      <c r="E705" s="12"/>
      <c r="F705" s="12"/>
      <c r="G705" s="12"/>
      <c r="H705" s="12"/>
      <c r="I705" s="13"/>
    </row>
    <row r="706">
      <c r="A706" s="11"/>
      <c r="B706" s="12"/>
      <c r="C706" s="12"/>
      <c r="D706" s="12"/>
      <c r="E706" s="12"/>
      <c r="F706" s="12"/>
      <c r="G706" s="12"/>
      <c r="H706" s="12"/>
      <c r="I706" s="13"/>
    </row>
    <row r="707">
      <c r="A707" s="11"/>
      <c r="B707" s="12"/>
      <c r="C707" s="12"/>
      <c r="D707" s="12"/>
      <c r="E707" s="12"/>
      <c r="F707" s="12"/>
      <c r="G707" s="12"/>
      <c r="H707" s="12"/>
      <c r="I707" s="13"/>
    </row>
    <row r="708">
      <c r="A708" s="11"/>
      <c r="B708" s="12"/>
      <c r="C708" s="12"/>
      <c r="D708" s="12"/>
      <c r="E708" s="12"/>
      <c r="F708" s="12"/>
      <c r="G708" s="12"/>
      <c r="H708" s="12"/>
      <c r="I708" s="13"/>
    </row>
    <row r="709">
      <c r="A709" s="11"/>
      <c r="B709" s="12"/>
      <c r="C709" s="12"/>
      <c r="D709" s="12"/>
      <c r="E709" s="12"/>
      <c r="F709" s="12"/>
      <c r="G709" s="12"/>
      <c r="H709" s="12"/>
      <c r="I709" s="13"/>
    </row>
    <row r="710">
      <c r="A710" s="11"/>
      <c r="B710" s="12"/>
      <c r="C710" s="12"/>
      <c r="D710" s="12"/>
      <c r="E710" s="12"/>
      <c r="F710" s="12"/>
      <c r="G710" s="12"/>
      <c r="H710" s="12"/>
      <c r="I710" s="13"/>
    </row>
    <row r="711">
      <c r="A711" s="11"/>
      <c r="B711" s="12"/>
      <c r="C711" s="12"/>
      <c r="D711" s="12"/>
      <c r="E711" s="12"/>
      <c r="F711" s="12"/>
      <c r="G711" s="12"/>
      <c r="H711" s="12"/>
      <c r="I711" s="13"/>
    </row>
    <row r="712">
      <c r="A712" s="11"/>
      <c r="B712" s="12"/>
      <c r="C712" s="12"/>
      <c r="D712" s="12"/>
      <c r="E712" s="12"/>
      <c r="F712" s="12"/>
      <c r="G712" s="12"/>
      <c r="H712" s="12"/>
      <c r="I712" s="13"/>
    </row>
    <row r="713">
      <c r="A713" s="11"/>
      <c r="B713" s="12"/>
      <c r="C713" s="12"/>
      <c r="D713" s="12"/>
      <c r="E713" s="12"/>
      <c r="F713" s="12"/>
      <c r="G713" s="12"/>
      <c r="H713" s="12"/>
      <c r="I713" s="13"/>
    </row>
    <row r="714">
      <c r="A714" s="11"/>
      <c r="B714" s="12"/>
      <c r="C714" s="12"/>
      <c r="D714" s="12"/>
      <c r="E714" s="12"/>
      <c r="F714" s="12"/>
      <c r="G714" s="12"/>
      <c r="H714" s="12"/>
      <c r="I714" s="13"/>
    </row>
    <row r="715">
      <c r="A715" s="11"/>
      <c r="B715" s="12"/>
      <c r="C715" s="12"/>
      <c r="D715" s="12"/>
      <c r="E715" s="12"/>
      <c r="F715" s="12"/>
      <c r="G715" s="12"/>
      <c r="H715" s="12"/>
      <c r="I715" s="13"/>
    </row>
    <row r="716">
      <c r="A716" s="11"/>
      <c r="B716" s="12"/>
      <c r="C716" s="12"/>
      <c r="D716" s="12"/>
      <c r="E716" s="12"/>
      <c r="F716" s="12"/>
      <c r="G716" s="12"/>
      <c r="H716" s="12"/>
      <c r="I716" s="13"/>
    </row>
    <row r="717">
      <c r="A717" s="11"/>
      <c r="B717" s="12"/>
      <c r="C717" s="12"/>
      <c r="D717" s="12"/>
      <c r="E717" s="12"/>
      <c r="F717" s="12"/>
      <c r="G717" s="12"/>
      <c r="H717" s="12"/>
      <c r="I717" s="13"/>
    </row>
    <row r="718">
      <c r="A718" s="11"/>
      <c r="B718" s="12"/>
      <c r="C718" s="12"/>
      <c r="D718" s="12"/>
      <c r="E718" s="12"/>
      <c r="F718" s="12"/>
      <c r="G718" s="12"/>
      <c r="H718" s="12"/>
      <c r="I718" s="13"/>
    </row>
    <row r="719">
      <c r="A719" s="11"/>
      <c r="B719" s="12"/>
      <c r="C719" s="12"/>
      <c r="D719" s="12"/>
      <c r="E719" s="12"/>
      <c r="F719" s="12"/>
      <c r="G719" s="12"/>
      <c r="H719" s="12"/>
      <c r="I719" s="13"/>
    </row>
    <row r="720">
      <c r="A720" s="11"/>
      <c r="B720" s="12"/>
      <c r="C720" s="12"/>
      <c r="D720" s="12"/>
      <c r="E720" s="12"/>
      <c r="F720" s="12"/>
      <c r="G720" s="12"/>
      <c r="H720" s="12"/>
      <c r="I720" s="13"/>
    </row>
    <row r="721">
      <c r="A721" s="11"/>
      <c r="B721" s="12"/>
      <c r="C721" s="12"/>
      <c r="D721" s="12"/>
      <c r="E721" s="12"/>
      <c r="F721" s="12"/>
      <c r="G721" s="12"/>
      <c r="H721" s="12"/>
      <c r="I721" s="13"/>
    </row>
    <row r="722">
      <c r="A722" s="11"/>
      <c r="B722" s="12"/>
      <c r="C722" s="12"/>
      <c r="D722" s="12"/>
      <c r="E722" s="12"/>
      <c r="F722" s="12"/>
      <c r="G722" s="12"/>
      <c r="H722" s="12"/>
      <c r="I722" s="13"/>
    </row>
    <row r="723">
      <c r="A723" s="11"/>
      <c r="B723" s="12"/>
      <c r="C723" s="12"/>
      <c r="D723" s="12"/>
      <c r="E723" s="12"/>
      <c r="F723" s="12"/>
      <c r="G723" s="12"/>
      <c r="H723" s="12"/>
      <c r="I723" s="13"/>
    </row>
    <row r="724">
      <c r="A724" s="11"/>
      <c r="B724" s="12"/>
      <c r="C724" s="12"/>
      <c r="D724" s="12"/>
      <c r="E724" s="12"/>
      <c r="F724" s="12"/>
      <c r="G724" s="12"/>
      <c r="H724" s="12"/>
      <c r="I724" s="13"/>
    </row>
    <row r="725">
      <c r="A725" s="11"/>
      <c r="B725" s="12"/>
      <c r="C725" s="12"/>
      <c r="D725" s="12"/>
      <c r="E725" s="12"/>
      <c r="F725" s="12"/>
      <c r="G725" s="12"/>
      <c r="H725" s="12"/>
      <c r="I725" s="13"/>
    </row>
    <row r="726">
      <c r="A726" s="11"/>
      <c r="B726" s="12"/>
      <c r="C726" s="12"/>
      <c r="D726" s="12"/>
      <c r="E726" s="12"/>
      <c r="F726" s="12"/>
      <c r="G726" s="12"/>
      <c r="H726" s="12"/>
      <c r="I726" s="13"/>
    </row>
    <row r="727">
      <c r="A727" s="11"/>
      <c r="B727" s="12"/>
      <c r="C727" s="12"/>
      <c r="D727" s="12"/>
      <c r="E727" s="12"/>
      <c r="F727" s="12"/>
      <c r="G727" s="12"/>
      <c r="H727" s="12"/>
      <c r="I727" s="13"/>
    </row>
    <row r="728">
      <c r="A728" s="11"/>
      <c r="B728" s="12"/>
      <c r="C728" s="12"/>
      <c r="D728" s="12"/>
      <c r="E728" s="12"/>
      <c r="F728" s="12"/>
      <c r="G728" s="12"/>
      <c r="H728" s="12"/>
      <c r="I728" s="13"/>
    </row>
    <row r="729">
      <c r="A729" s="11"/>
      <c r="B729" s="12"/>
      <c r="C729" s="12"/>
      <c r="D729" s="12"/>
      <c r="E729" s="12"/>
      <c r="F729" s="12"/>
      <c r="G729" s="12"/>
      <c r="H729" s="12"/>
      <c r="I729" s="13"/>
    </row>
    <row r="730">
      <c r="A730" s="11"/>
      <c r="B730" s="12"/>
      <c r="C730" s="12"/>
      <c r="D730" s="12"/>
      <c r="E730" s="12"/>
      <c r="F730" s="12"/>
      <c r="G730" s="12"/>
      <c r="H730" s="12"/>
      <c r="I730" s="13"/>
    </row>
    <row r="731">
      <c r="A731" s="11"/>
      <c r="B731" s="12"/>
      <c r="C731" s="12"/>
      <c r="D731" s="12"/>
      <c r="E731" s="12"/>
      <c r="F731" s="12"/>
      <c r="G731" s="12"/>
      <c r="H731" s="12"/>
      <c r="I731" s="13"/>
    </row>
    <row r="732">
      <c r="A732" s="11"/>
      <c r="B732" s="12"/>
      <c r="C732" s="12"/>
      <c r="D732" s="12"/>
      <c r="E732" s="12"/>
      <c r="F732" s="12"/>
      <c r="G732" s="12"/>
      <c r="H732" s="12"/>
      <c r="I732" s="13"/>
    </row>
    <row r="733">
      <c r="A733" s="11"/>
      <c r="B733" s="12"/>
      <c r="C733" s="12"/>
      <c r="D733" s="12"/>
      <c r="E733" s="12"/>
      <c r="F733" s="12"/>
      <c r="G733" s="12"/>
      <c r="H733" s="12"/>
      <c r="I733" s="13"/>
    </row>
    <row r="734">
      <c r="A734" s="11"/>
      <c r="B734" s="12"/>
      <c r="C734" s="12"/>
      <c r="D734" s="12"/>
      <c r="E734" s="12"/>
      <c r="F734" s="12"/>
      <c r="G734" s="12"/>
      <c r="H734" s="12"/>
      <c r="I734" s="13"/>
    </row>
    <row r="735">
      <c r="A735" s="11"/>
      <c r="B735" s="12"/>
      <c r="C735" s="12"/>
      <c r="D735" s="12"/>
      <c r="E735" s="12"/>
      <c r="F735" s="12"/>
      <c r="G735" s="12"/>
      <c r="H735" s="12"/>
      <c r="I735" s="13"/>
    </row>
    <row r="736">
      <c r="A736" s="11"/>
      <c r="B736" s="12"/>
      <c r="C736" s="12"/>
      <c r="D736" s="12"/>
      <c r="E736" s="12"/>
      <c r="F736" s="12"/>
      <c r="G736" s="12"/>
      <c r="H736" s="12"/>
      <c r="I736" s="13"/>
    </row>
    <row r="737">
      <c r="A737" s="11"/>
      <c r="B737" s="12"/>
      <c r="C737" s="12"/>
      <c r="D737" s="12"/>
      <c r="E737" s="12"/>
      <c r="F737" s="12"/>
      <c r="G737" s="12"/>
      <c r="H737" s="12"/>
      <c r="I737" s="13"/>
    </row>
    <row r="738">
      <c r="A738" s="11"/>
      <c r="B738" s="12"/>
      <c r="C738" s="12"/>
      <c r="D738" s="12"/>
      <c r="E738" s="12"/>
      <c r="F738" s="12"/>
      <c r="G738" s="12"/>
      <c r="H738" s="12"/>
      <c r="I738" s="13"/>
    </row>
    <row r="739">
      <c r="A739" s="11"/>
      <c r="B739" s="12"/>
      <c r="C739" s="12"/>
      <c r="D739" s="12"/>
      <c r="E739" s="12"/>
      <c r="F739" s="12"/>
      <c r="G739" s="12"/>
      <c r="H739" s="12"/>
      <c r="I739" s="13"/>
    </row>
    <row r="740">
      <c r="A740" s="11"/>
      <c r="B740" s="12"/>
      <c r="C740" s="12"/>
      <c r="D740" s="12"/>
      <c r="E740" s="12"/>
      <c r="F740" s="12"/>
      <c r="G740" s="12"/>
      <c r="H740" s="12"/>
      <c r="I740" s="13"/>
    </row>
    <row r="741">
      <c r="A741" s="11"/>
      <c r="B741" s="12"/>
      <c r="C741" s="12"/>
      <c r="D741" s="12"/>
      <c r="E741" s="12"/>
      <c r="F741" s="12"/>
      <c r="G741" s="12"/>
      <c r="H741" s="12"/>
      <c r="I741" s="13"/>
    </row>
    <row r="742">
      <c r="A742" s="11"/>
      <c r="B742" s="12"/>
      <c r="C742" s="12"/>
      <c r="D742" s="12"/>
      <c r="E742" s="12"/>
      <c r="F742" s="12"/>
      <c r="G742" s="12"/>
      <c r="H742" s="12"/>
      <c r="I742" s="13"/>
    </row>
    <row r="743">
      <c r="A743" s="11"/>
      <c r="B743" s="12"/>
      <c r="C743" s="12"/>
      <c r="D743" s="12"/>
      <c r="E743" s="12"/>
      <c r="F743" s="12"/>
      <c r="G743" s="12"/>
      <c r="H743" s="12"/>
      <c r="I743" s="13"/>
    </row>
    <row r="744">
      <c r="A744" s="11"/>
      <c r="B744" s="12"/>
      <c r="C744" s="12"/>
      <c r="D744" s="12"/>
      <c r="E744" s="12"/>
      <c r="F744" s="12"/>
      <c r="G744" s="12"/>
      <c r="H744" s="12"/>
      <c r="I744" s="13"/>
    </row>
    <row r="745">
      <c r="A745" s="11"/>
      <c r="B745" s="12"/>
      <c r="C745" s="12"/>
      <c r="D745" s="12"/>
      <c r="E745" s="12"/>
      <c r="F745" s="12"/>
      <c r="G745" s="12"/>
      <c r="H745" s="12"/>
      <c r="I745" s="13"/>
    </row>
    <row r="746">
      <c r="A746" s="11"/>
      <c r="B746" s="12"/>
      <c r="C746" s="12"/>
      <c r="D746" s="12"/>
      <c r="E746" s="12"/>
      <c r="F746" s="12"/>
      <c r="G746" s="12"/>
      <c r="H746" s="12"/>
      <c r="I746" s="13"/>
    </row>
    <row r="747">
      <c r="A747" s="11"/>
      <c r="B747" s="12"/>
      <c r="C747" s="12"/>
      <c r="D747" s="12"/>
      <c r="E747" s="12"/>
      <c r="F747" s="12"/>
      <c r="G747" s="12"/>
      <c r="H747" s="12"/>
      <c r="I747" s="13"/>
    </row>
    <row r="748">
      <c r="A748" s="11"/>
      <c r="B748" s="12"/>
      <c r="C748" s="12"/>
      <c r="D748" s="12"/>
      <c r="E748" s="12"/>
      <c r="F748" s="12"/>
      <c r="G748" s="12"/>
      <c r="H748" s="12"/>
      <c r="I748" s="13"/>
    </row>
    <row r="749">
      <c r="A749" s="11"/>
      <c r="B749" s="12"/>
      <c r="C749" s="12"/>
      <c r="D749" s="12"/>
      <c r="E749" s="12"/>
      <c r="F749" s="12"/>
      <c r="G749" s="12"/>
      <c r="H749" s="12"/>
      <c r="I749" s="13"/>
    </row>
    <row r="750">
      <c r="A750" s="11"/>
      <c r="B750" s="12"/>
      <c r="C750" s="12"/>
      <c r="D750" s="12"/>
      <c r="E750" s="12"/>
      <c r="F750" s="12"/>
      <c r="G750" s="12"/>
      <c r="H750" s="12"/>
      <c r="I750" s="13"/>
    </row>
    <row r="751">
      <c r="A751" s="11"/>
      <c r="B751" s="12"/>
      <c r="C751" s="12"/>
      <c r="D751" s="12"/>
      <c r="E751" s="12"/>
      <c r="F751" s="12"/>
      <c r="G751" s="12"/>
      <c r="H751" s="12"/>
      <c r="I751" s="13"/>
    </row>
    <row r="752">
      <c r="A752" s="11"/>
      <c r="B752" s="12"/>
      <c r="C752" s="12"/>
      <c r="D752" s="12"/>
      <c r="E752" s="12"/>
      <c r="F752" s="12"/>
      <c r="G752" s="12"/>
      <c r="H752" s="12"/>
      <c r="I752" s="13"/>
    </row>
    <row r="753">
      <c r="A753" s="11"/>
      <c r="B753" s="12"/>
      <c r="C753" s="12"/>
      <c r="D753" s="12"/>
      <c r="E753" s="12"/>
      <c r="F753" s="12"/>
      <c r="G753" s="12"/>
      <c r="H753" s="12"/>
      <c r="I753" s="13"/>
    </row>
    <row r="754">
      <c r="A754" s="11"/>
      <c r="B754" s="12"/>
      <c r="C754" s="12"/>
      <c r="D754" s="12"/>
      <c r="E754" s="12"/>
      <c r="F754" s="12"/>
      <c r="G754" s="12"/>
      <c r="H754" s="12"/>
      <c r="I754" s="13"/>
    </row>
    <row r="755">
      <c r="A755" s="11"/>
      <c r="B755" s="12"/>
      <c r="C755" s="12"/>
      <c r="D755" s="12"/>
      <c r="E755" s="12"/>
      <c r="F755" s="12"/>
      <c r="G755" s="12"/>
      <c r="H755" s="12"/>
      <c r="I755" s="13"/>
    </row>
    <row r="756">
      <c r="A756" s="11"/>
      <c r="B756" s="12"/>
      <c r="C756" s="12"/>
      <c r="D756" s="12"/>
      <c r="E756" s="12"/>
      <c r="F756" s="12"/>
      <c r="G756" s="12"/>
      <c r="H756" s="12"/>
      <c r="I756" s="13"/>
    </row>
    <row r="757">
      <c r="A757" s="11"/>
      <c r="B757" s="12"/>
      <c r="C757" s="12"/>
      <c r="D757" s="12"/>
      <c r="E757" s="12"/>
      <c r="F757" s="12"/>
      <c r="G757" s="12"/>
      <c r="H757" s="12"/>
      <c r="I757" s="13"/>
    </row>
    <row r="758">
      <c r="A758" s="11"/>
      <c r="B758" s="12"/>
      <c r="C758" s="12"/>
      <c r="D758" s="12"/>
      <c r="E758" s="12"/>
      <c r="F758" s="12"/>
      <c r="G758" s="12"/>
      <c r="H758" s="12"/>
      <c r="I758" s="13"/>
    </row>
    <row r="759">
      <c r="A759" s="11"/>
      <c r="B759" s="12"/>
      <c r="C759" s="12"/>
      <c r="D759" s="12"/>
      <c r="E759" s="12"/>
      <c r="F759" s="12"/>
      <c r="G759" s="12"/>
      <c r="H759" s="12"/>
      <c r="I759" s="13"/>
    </row>
    <row r="760">
      <c r="A760" s="11"/>
      <c r="B760" s="12"/>
      <c r="C760" s="12"/>
      <c r="D760" s="12"/>
      <c r="E760" s="12"/>
      <c r="F760" s="12"/>
      <c r="G760" s="12"/>
      <c r="H760" s="12"/>
      <c r="I760" s="13"/>
    </row>
    <row r="761">
      <c r="A761" s="11"/>
      <c r="B761" s="12"/>
      <c r="C761" s="12"/>
      <c r="D761" s="12"/>
      <c r="E761" s="12"/>
      <c r="F761" s="12"/>
      <c r="G761" s="12"/>
      <c r="H761" s="12"/>
      <c r="I761" s="13"/>
    </row>
    <row r="762">
      <c r="A762" s="11"/>
      <c r="B762" s="12"/>
      <c r="C762" s="12"/>
      <c r="D762" s="12"/>
      <c r="E762" s="12"/>
      <c r="F762" s="12"/>
      <c r="G762" s="12"/>
      <c r="H762" s="12"/>
      <c r="I762" s="13"/>
    </row>
    <row r="763">
      <c r="A763" s="11"/>
      <c r="B763" s="12"/>
      <c r="C763" s="12"/>
      <c r="D763" s="12"/>
      <c r="E763" s="12"/>
      <c r="F763" s="12"/>
      <c r="G763" s="12"/>
      <c r="H763" s="12"/>
      <c r="I763" s="13"/>
    </row>
    <row r="764">
      <c r="A764" s="11"/>
      <c r="B764" s="12"/>
      <c r="C764" s="12"/>
      <c r="D764" s="12"/>
      <c r="E764" s="12"/>
      <c r="F764" s="12"/>
      <c r="G764" s="12"/>
      <c r="H764" s="12"/>
      <c r="I764" s="13"/>
    </row>
    <row r="765">
      <c r="A765" s="11"/>
      <c r="B765" s="12"/>
      <c r="C765" s="12"/>
      <c r="D765" s="12"/>
      <c r="E765" s="12"/>
      <c r="F765" s="12"/>
      <c r="G765" s="12"/>
      <c r="H765" s="12"/>
      <c r="I765" s="13"/>
    </row>
    <row r="766">
      <c r="A766" s="11"/>
      <c r="B766" s="12"/>
      <c r="C766" s="12"/>
      <c r="D766" s="12"/>
      <c r="E766" s="12"/>
      <c r="F766" s="12"/>
      <c r="G766" s="12"/>
      <c r="H766" s="12"/>
      <c r="I766" s="13"/>
    </row>
    <row r="767">
      <c r="A767" s="11"/>
      <c r="B767" s="12"/>
      <c r="C767" s="12"/>
      <c r="D767" s="12"/>
      <c r="E767" s="12"/>
      <c r="F767" s="12"/>
      <c r="G767" s="12"/>
      <c r="H767" s="12"/>
      <c r="I767" s="13"/>
    </row>
    <row r="768">
      <c r="A768" s="11"/>
      <c r="B768" s="12"/>
      <c r="C768" s="12"/>
      <c r="D768" s="12"/>
      <c r="E768" s="12"/>
      <c r="F768" s="12"/>
      <c r="G768" s="12"/>
      <c r="H768" s="12"/>
      <c r="I768" s="13"/>
    </row>
    <row r="769">
      <c r="A769" s="11"/>
      <c r="B769" s="12"/>
      <c r="C769" s="12"/>
      <c r="D769" s="12"/>
      <c r="E769" s="12"/>
      <c r="F769" s="12"/>
      <c r="G769" s="12"/>
      <c r="H769" s="12"/>
      <c r="I769" s="13"/>
    </row>
    <row r="770">
      <c r="A770" s="11"/>
      <c r="B770" s="12"/>
      <c r="C770" s="12"/>
      <c r="D770" s="12"/>
      <c r="E770" s="12"/>
      <c r="F770" s="12"/>
      <c r="G770" s="12"/>
      <c r="H770" s="12"/>
      <c r="I770" s="13"/>
    </row>
    <row r="771">
      <c r="A771" s="11"/>
      <c r="B771" s="12"/>
      <c r="C771" s="12"/>
      <c r="D771" s="12"/>
      <c r="E771" s="12"/>
      <c r="F771" s="12"/>
      <c r="G771" s="12"/>
      <c r="H771" s="12"/>
      <c r="I771" s="13"/>
    </row>
    <row r="772">
      <c r="A772" s="11"/>
      <c r="B772" s="12"/>
      <c r="C772" s="12"/>
      <c r="D772" s="12"/>
      <c r="E772" s="12"/>
      <c r="F772" s="12"/>
      <c r="G772" s="12"/>
      <c r="H772" s="12"/>
      <c r="I772" s="13"/>
    </row>
    <row r="773">
      <c r="A773" s="11"/>
      <c r="B773" s="12"/>
      <c r="C773" s="12"/>
      <c r="D773" s="12"/>
      <c r="E773" s="12"/>
      <c r="F773" s="12"/>
      <c r="G773" s="12"/>
      <c r="H773" s="12"/>
      <c r="I773" s="13"/>
    </row>
    <row r="774">
      <c r="A774" s="11"/>
      <c r="B774" s="12"/>
      <c r="C774" s="12"/>
      <c r="D774" s="12"/>
      <c r="E774" s="12"/>
      <c r="F774" s="12"/>
      <c r="G774" s="12"/>
      <c r="H774" s="12"/>
      <c r="I774" s="13"/>
    </row>
    <row r="775">
      <c r="A775" s="11"/>
      <c r="B775" s="12"/>
      <c r="C775" s="12"/>
      <c r="D775" s="12"/>
      <c r="E775" s="12"/>
      <c r="F775" s="12"/>
      <c r="G775" s="12"/>
      <c r="H775" s="12"/>
      <c r="I775" s="13"/>
    </row>
    <row r="776">
      <c r="A776" s="11"/>
      <c r="B776" s="12"/>
      <c r="C776" s="12"/>
      <c r="D776" s="12"/>
      <c r="E776" s="12"/>
      <c r="F776" s="12"/>
      <c r="G776" s="12"/>
      <c r="H776" s="12"/>
      <c r="I776" s="13"/>
    </row>
    <row r="777">
      <c r="A777" s="11"/>
      <c r="B777" s="12"/>
      <c r="C777" s="12"/>
      <c r="D777" s="12"/>
      <c r="E777" s="12"/>
      <c r="F777" s="12"/>
      <c r="G777" s="12"/>
      <c r="H777" s="12"/>
      <c r="I777" s="13"/>
    </row>
    <row r="778">
      <c r="A778" s="11"/>
      <c r="B778" s="12"/>
      <c r="C778" s="12"/>
      <c r="D778" s="12"/>
      <c r="E778" s="12"/>
      <c r="F778" s="12"/>
      <c r="G778" s="12"/>
      <c r="H778" s="12"/>
      <c r="I778" s="13"/>
    </row>
    <row r="779">
      <c r="A779" s="11"/>
      <c r="B779" s="12"/>
      <c r="C779" s="12"/>
      <c r="D779" s="12"/>
      <c r="E779" s="12"/>
      <c r="F779" s="12"/>
      <c r="G779" s="12"/>
      <c r="H779" s="12"/>
      <c r="I779" s="13"/>
    </row>
    <row r="780">
      <c r="A780" s="11"/>
      <c r="B780" s="12"/>
      <c r="C780" s="12"/>
      <c r="D780" s="12"/>
      <c r="E780" s="12"/>
      <c r="F780" s="12"/>
      <c r="G780" s="12"/>
      <c r="H780" s="12"/>
      <c r="I780" s="13"/>
    </row>
    <row r="781">
      <c r="A781" s="11"/>
      <c r="B781" s="12"/>
      <c r="C781" s="12"/>
      <c r="D781" s="12"/>
      <c r="E781" s="12"/>
      <c r="F781" s="12"/>
      <c r="G781" s="12"/>
      <c r="H781" s="12"/>
      <c r="I781" s="13"/>
    </row>
    <row r="782">
      <c r="A782" s="11"/>
      <c r="B782" s="12"/>
      <c r="C782" s="12"/>
      <c r="D782" s="12"/>
      <c r="E782" s="12"/>
      <c r="F782" s="12"/>
      <c r="G782" s="12"/>
      <c r="H782" s="12"/>
      <c r="I782" s="13"/>
    </row>
    <row r="783">
      <c r="A783" s="11"/>
      <c r="B783" s="12"/>
      <c r="C783" s="12"/>
      <c r="D783" s="12"/>
      <c r="E783" s="12"/>
      <c r="F783" s="12"/>
      <c r="G783" s="12"/>
      <c r="H783" s="12"/>
      <c r="I783" s="13"/>
    </row>
    <row r="784">
      <c r="A784" s="11"/>
      <c r="B784" s="12"/>
      <c r="C784" s="12"/>
      <c r="D784" s="12"/>
      <c r="E784" s="12"/>
      <c r="F784" s="12"/>
      <c r="G784" s="12"/>
      <c r="H784" s="12"/>
      <c r="I784" s="13"/>
    </row>
    <row r="785">
      <c r="A785" s="11"/>
      <c r="B785" s="12"/>
      <c r="C785" s="12"/>
      <c r="D785" s="12"/>
      <c r="E785" s="12"/>
      <c r="F785" s="12"/>
      <c r="G785" s="12"/>
      <c r="H785" s="12"/>
      <c r="I785" s="13"/>
    </row>
    <row r="786">
      <c r="A786" s="11"/>
      <c r="B786" s="12"/>
      <c r="C786" s="12"/>
      <c r="D786" s="12"/>
      <c r="E786" s="12"/>
      <c r="F786" s="12"/>
      <c r="G786" s="12"/>
      <c r="H786" s="12"/>
      <c r="I786" s="13"/>
    </row>
    <row r="787">
      <c r="A787" s="11"/>
      <c r="B787" s="12"/>
      <c r="C787" s="12"/>
      <c r="D787" s="12"/>
      <c r="E787" s="12"/>
      <c r="F787" s="12"/>
      <c r="G787" s="12"/>
      <c r="H787" s="12"/>
      <c r="I787" s="13"/>
    </row>
    <row r="788">
      <c r="A788" s="11"/>
      <c r="B788" s="12"/>
      <c r="C788" s="12"/>
      <c r="D788" s="12"/>
      <c r="E788" s="12"/>
      <c r="F788" s="12"/>
      <c r="G788" s="12"/>
      <c r="H788" s="12"/>
      <c r="I788" s="13"/>
    </row>
    <row r="789">
      <c r="A789" s="11"/>
      <c r="B789" s="12"/>
      <c r="C789" s="12"/>
      <c r="D789" s="12"/>
      <c r="E789" s="12"/>
      <c r="F789" s="12"/>
      <c r="G789" s="12"/>
      <c r="H789" s="12"/>
      <c r="I789" s="13"/>
    </row>
    <row r="790">
      <c r="A790" s="11"/>
      <c r="B790" s="12"/>
      <c r="C790" s="12"/>
      <c r="D790" s="12"/>
      <c r="E790" s="12"/>
      <c r="F790" s="12"/>
      <c r="G790" s="12"/>
      <c r="H790" s="12"/>
      <c r="I790" s="13"/>
    </row>
    <row r="791">
      <c r="A791" s="11"/>
      <c r="B791" s="12"/>
      <c r="C791" s="12"/>
      <c r="D791" s="12"/>
      <c r="E791" s="12"/>
      <c r="F791" s="12"/>
      <c r="G791" s="12"/>
      <c r="H791" s="12"/>
      <c r="I791" s="13"/>
    </row>
    <row r="792">
      <c r="A792" s="11"/>
      <c r="B792" s="12"/>
      <c r="C792" s="12"/>
      <c r="D792" s="12"/>
      <c r="E792" s="12"/>
      <c r="F792" s="12"/>
      <c r="G792" s="12"/>
      <c r="H792" s="12"/>
      <c r="I792" s="13"/>
    </row>
    <row r="793">
      <c r="A793" s="11"/>
      <c r="B793" s="12"/>
      <c r="C793" s="12"/>
      <c r="D793" s="12"/>
      <c r="E793" s="12"/>
      <c r="F793" s="12"/>
      <c r="G793" s="12"/>
      <c r="H793" s="12"/>
      <c r="I793" s="13"/>
    </row>
    <row r="794">
      <c r="A794" s="11"/>
      <c r="B794" s="12"/>
      <c r="C794" s="12"/>
      <c r="D794" s="12"/>
      <c r="E794" s="12"/>
      <c r="F794" s="12"/>
      <c r="G794" s="12"/>
      <c r="H794" s="12"/>
      <c r="I794" s="13"/>
    </row>
    <row r="795">
      <c r="A795" s="11"/>
      <c r="B795" s="12"/>
      <c r="C795" s="12"/>
      <c r="D795" s="12"/>
      <c r="E795" s="12"/>
      <c r="F795" s="12"/>
      <c r="G795" s="12"/>
      <c r="H795" s="12"/>
      <c r="I795" s="13"/>
    </row>
    <row r="796">
      <c r="A796" s="11"/>
      <c r="B796" s="12"/>
      <c r="C796" s="12"/>
      <c r="D796" s="12"/>
      <c r="E796" s="12"/>
      <c r="F796" s="12"/>
      <c r="G796" s="12"/>
      <c r="H796" s="12"/>
      <c r="I796" s="13"/>
    </row>
    <row r="797">
      <c r="A797" s="11"/>
      <c r="B797" s="12"/>
      <c r="C797" s="12"/>
      <c r="D797" s="12"/>
      <c r="E797" s="12"/>
      <c r="F797" s="12"/>
      <c r="G797" s="12"/>
      <c r="H797" s="12"/>
      <c r="I797" s="13"/>
    </row>
    <row r="798">
      <c r="A798" s="11"/>
      <c r="B798" s="12"/>
      <c r="C798" s="12"/>
      <c r="D798" s="12"/>
      <c r="E798" s="12"/>
      <c r="F798" s="12"/>
      <c r="G798" s="12"/>
      <c r="H798" s="12"/>
      <c r="I798" s="13"/>
    </row>
    <row r="799">
      <c r="A799" s="11"/>
      <c r="B799" s="12"/>
      <c r="C799" s="12"/>
      <c r="D799" s="12"/>
      <c r="E799" s="12"/>
      <c r="F799" s="12"/>
      <c r="G799" s="12"/>
      <c r="H799" s="12"/>
      <c r="I799" s="13"/>
    </row>
    <row r="800">
      <c r="A800" s="11"/>
      <c r="B800" s="12"/>
      <c r="C800" s="12"/>
      <c r="D800" s="12"/>
      <c r="E800" s="12"/>
      <c r="F800" s="12"/>
      <c r="G800" s="12"/>
      <c r="H800" s="12"/>
      <c r="I800" s="13"/>
    </row>
    <row r="801">
      <c r="A801" s="11"/>
      <c r="B801" s="12"/>
      <c r="C801" s="12"/>
      <c r="D801" s="12"/>
      <c r="E801" s="12"/>
      <c r="F801" s="12"/>
      <c r="G801" s="12"/>
      <c r="H801" s="12"/>
      <c r="I801" s="13"/>
    </row>
    <row r="802">
      <c r="A802" s="11"/>
      <c r="B802" s="12"/>
      <c r="C802" s="12"/>
      <c r="D802" s="12"/>
      <c r="E802" s="12"/>
      <c r="F802" s="12"/>
      <c r="G802" s="12"/>
      <c r="H802" s="12"/>
      <c r="I802" s="13"/>
    </row>
    <row r="803">
      <c r="A803" s="11"/>
      <c r="B803" s="12"/>
      <c r="C803" s="12"/>
      <c r="D803" s="12"/>
      <c r="E803" s="12"/>
      <c r="F803" s="12"/>
      <c r="G803" s="12"/>
      <c r="H803" s="12"/>
      <c r="I803" s="13"/>
    </row>
    <row r="804">
      <c r="A804" s="11"/>
      <c r="B804" s="12"/>
      <c r="C804" s="12"/>
      <c r="D804" s="12"/>
      <c r="E804" s="12"/>
      <c r="F804" s="12"/>
      <c r="G804" s="12"/>
      <c r="H804" s="12"/>
      <c r="I804" s="13"/>
    </row>
    <row r="805">
      <c r="A805" s="11"/>
      <c r="B805" s="12"/>
      <c r="C805" s="12"/>
      <c r="D805" s="12"/>
      <c r="E805" s="12"/>
      <c r="F805" s="12"/>
      <c r="G805" s="12"/>
      <c r="H805" s="12"/>
      <c r="I805" s="13"/>
    </row>
    <row r="806">
      <c r="A806" s="11"/>
      <c r="B806" s="12"/>
      <c r="C806" s="12"/>
      <c r="D806" s="12"/>
      <c r="E806" s="12"/>
      <c r="F806" s="12"/>
      <c r="G806" s="12"/>
      <c r="H806" s="12"/>
      <c r="I806" s="13"/>
    </row>
    <row r="807">
      <c r="A807" s="11"/>
      <c r="B807" s="12"/>
      <c r="C807" s="12"/>
      <c r="D807" s="12"/>
      <c r="E807" s="12"/>
      <c r="F807" s="12"/>
      <c r="G807" s="12"/>
      <c r="H807" s="12"/>
      <c r="I807" s="13"/>
    </row>
    <row r="808">
      <c r="A808" s="11"/>
      <c r="B808" s="12"/>
      <c r="C808" s="12"/>
      <c r="D808" s="12"/>
      <c r="E808" s="12"/>
      <c r="F808" s="12"/>
      <c r="G808" s="12"/>
      <c r="H808" s="12"/>
      <c r="I808" s="13"/>
    </row>
    <row r="809">
      <c r="A809" s="11"/>
      <c r="B809" s="12"/>
      <c r="C809" s="12"/>
      <c r="D809" s="12"/>
      <c r="E809" s="12"/>
      <c r="F809" s="12"/>
      <c r="G809" s="12"/>
      <c r="H809" s="12"/>
      <c r="I809" s="13"/>
    </row>
    <row r="810">
      <c r="A810" s="11"/>
      <c r="B810" s="12"/>
      <c r="C810" s="12"/>
      <c r="D810" s="12"/>
      <c r="E810" s="12"/>
      <c r="F810" s="12"/>
      <c r="G810" s="12"/>
      <c r="H810" s="12"/>
      <c r="I810" s="13"/>
    </row>
    <row r="811">
      <c r="A811" s="11"/>
      <c r="B811" s="12"/>
      <c r="C811" s="12"/>
      <c r="D811" s="12"/>
      <c r="E811" s="12"/>
      <c r="F811" s="12"/>
      <c r="G811" s="12"/>
      <c r="H811" s="12"/>
      <c r="I811" s="13"/>
    </row>
    <row r="812">
      <c r="A812" s="11"/>
      <c r="B812" s="12"/>
      <c r="C812" s="12"/>
      <c r="D812" s="12"/>
      <c r="E812" s="12"/>
      <c r="F812" s="12"/>
      <c r="G812" s="12"/>
      <c r="H812" s="12"/>
      <c r="I812" s="13"/>
    </row>
    <row r="813">
      <c r="A813" s="11"/>
      <c r="B813" s="12"/>
      <c r="C813" s="12"/>
      <c r="D813" s="12"/>
      <c r="E813" s="12"/>
      <c r="F813" s="12"/>
      <c r="G813" s="12"/>
      <c r="H813" s="12"/>
      <c r="I813" s="13"/>
    </row>
    <row r="814">
      <c r="A814" s="11"/>
      <c r="B814" s="12"/>
      <c r="C814" s="12"/>
      <c r="D814" s="12"/>
      <c r="E814" s="12"/>
      <c r="F814" s="12"/>
      <c r="G814" s="12"/>
      <c r="H814" s="12"/>
      <c r="I814" s="13"/>
    </row>
    <row r="815">
      <c r="A815" s="11"/>
      <c r="B815" s="12"/>
      <c r="C815" s="12"/>
      <c r="D815" s="12"/>
      <c r="E815" s="12"/>
      <c r="F815" s="12"/>
      <c r="G815" s="12"/>
      <c r="H815" s="12"/>
      <c r="I815" s="13"/>
    </row>
    <row r="816">
      <c r="A816" s="11"/>
      <c r="B816" s="12"/>
      <c r="C816" s="12"/>
      <c r="D816" s="12"/>
      <c r="E816" s="12"/>
      <c r="F816" s="12"/>
      <c r="G816" s="12"/>
      <c r="H816" s="12"/>
      <c r="I816" s="13"/>
    </row>
    <row r="817">
      <c r="A817" s="11"/>
      <c r="B817" s="12"/>
      <c r="C817" s="12"/>
      <c r="D817" s="12"/>
      <c r="E817" s="12"/>
      <c r="F817" s="12"/>
      <c r="G817" s="12"/>
      <c r="H817" s="12"/>
      <c r="I817" s="13"/>
    </row>
    <row r="818">
      <c r="A818" s="11"/>
      <c r="B818" s="12"/>
      <c r="C818" s="12"/>
      <c r="D818" s="12"/>
      <c r="E818" s="12"/>
      <c r="F818" s="12"/>
      <c r="G818" s="12"/>
      <c r="H818" s="12"/>
      <c r="I818" s="13"/>
    </row>
    <row r="819">
      <c r="A819" s="11"/>
      <c r="B819" s="12"/>
      <c r="C819" s="12"/>
      <c r="D819" s="12"/>
      <c r="E819" s="12"/>
      <c r="F819" s="12"/>
      <c r="G819" s="12"/>
      <c r="H819" s="12"/>
      <c r="I819" s="13"/>
    </row>
    <row r="820">
      <c r="A820" s="11"/>
      <c r="B820" s="12"/>
      <c r="C820" s="12"/>
      <c r="D820" s="12"/>
      <c r="E820" s="12"/>
      <c r="F820" s="12"/>
      <c r="G820" s="12"/>
      <c r="H820" s="12"/>
      <c r="I820" s="13"/>
    </row>
    <row r="821">
      <c r="A821" s="11"/>
      <c r="B821" s="12"/>
      <c r="C821" s="12"/>
      <c r="D821" s="12"/>
      <c r="E821" s="12"/>
      <c r="F821" s="12"/>
      <c r="G821" s="12"/>
      <c r="H821" s="12"/>
      <c r="I821" s="13"/>
    </row>
    <row r="822">
      <c r="A822" s="11"/>
      <c r="B822" s="12"/>
      <c r="C822" s="12"/>
      <c r="D822" s="12"/>
      <c r="E822" s="12"/>
      <c r="F822" s="12"/>
      <c r="G822" s="12"/>
      <c r="H822" s="12"/>
      <c r="I822" s="13"/>
    </row>
    <row r="823">
      <c r="A823" s="11"/>
      <c r="B823" s="12"/>
      <c r="C823" s="12"/>
      <c r="D823" s="12"/>
      <c r="E823" s="12"/>
      <c r="F823" s="12"/>
      <c r="G823" s="12"/>
      <c r="H823" s="12"/>
      <c r="I823" s="13"/>
    </row>
    <row r="824">
      <c r="A824" s="11"/>
      <c r="B824" s="12"/>
      <c r="C824" s="12"/>
      <c r="D824" s="12"/>
      <c r="E824" s="12"/>
      <c r="F824" s="12"/>
      <c r="G824" s="12"/>
      <c r="H824" s="12"/>
      <c r="I824" s="13"/>
    </row>
    <row r="825">
      <c r="A825" s="11"/>
      <c r="B825" s="12"/>
      <c r="C825" s="12"/>
      <c r="D825" s="12"/>
      <c r="E825" s="12"/>
      <c r="F825" s="12"/>
      <c r="G825" s="12"/>
      <c r="H825" s="12"/>
      <c r="I825" s="13"/>
    </row>
    <row r="826">
      <c r="A826" s="11"/>
      <c r="B826" s="12"/>
      <c r="C826" s="12"/>
      <c r="D826" s="12"/>
      <c r="E826" s="12"/>
      <c r="F826" s="12"/>
      <c r="G826" s="12"/>
      <c r="H826" s="12"/>
      <c r="I826" s="13"/>
    </row>
    <row r="827">
      <c r="A827" s="11"/>
      <c r="B827" s="12"/>
      <c r="C827" s="12"/>
      <c r="D827" s="12"/>
      <c r="E827" s="12"/>
      <c r="F827" s="12"/>
      <c r="G827" s="12"/>
      <c r="H827" s="12"/>
      <c r="I827" s="13"/>
    </row>
    <row r="828">
      <c r="A828" s="11"/>
      <c r="B828" s="12"/>
      <c r="C828" s="12"/>
      <c r="D828" s="12"/>
      <c r="E828" s="12"/>
      <c r="F828" s="12"/>
      <c r="G828" s="12"/>
      <c r="H828" s="12"/>
      <c r="I828" s="13"/>
    </row>
    <row r="829">
      <c r="A829" s="11"/>
      <c r="B829" s="12"/>
      <c r="C829" s="12"/>
      <c r="D829" s="12"/>
      <c r="E829" s="12"/>
      <c r="F829" s="12"/>
      <c r="G829" s="12"/>
      <c r="H829" s="12"/>
      <c r="I829" s="13"/>
    </row>
    <row r="830">
      <c r="A830" s="11"/>
      <c r="B830" s="12"/>
      <c r="C830" s="12"/>
      <c r="D830" s="12"/>
      <c r="E830" s="12"/>
      <c r="F830" s="12"/>
      <c r="G830" s="12"/>
      <c r="H830" s="12"/>
      <c r="I830" s="13"/>
    </row>
    <row r="831">
      <c r="A831" s="11"/>
      <c r="B831" s="12"/>
      <c r="C831" s="12"/>
      <c r="D831" s="12"/>
      <c r="E831" s="12"/>
      <c r="F831" s="12"/>
      <c r="G831" s="12"/>
      <c r="H831" s="12"/>
      <c r="I831" s="13"/>
    </row>
    <row r="832">
      <c r="A832" s="11"/>
      <c r="B832" s="12"/>
      <c r="C832" s="12"/>
      <c r="D832" s="12"/>
      <c r="E832" s="12"/>
      <c r="F832" s="12"/>
      <c r="G832" s="12"/>
      <c r="H832" s="12"/>
      <c r="I832" s="13"/>
    </row>
    <row r="833">
      <c r="A833" s="11"/>
      <c r="B833" s="12"/>
      <c r="C833" s="12"/>
      <c r="D833" s="12"/>
      <c r="E833" s="12"/>
      <c r="F833" s="12"/>
      <c r="G833" s="12"/>
      <c r="H833" s="12"/>
      <c r="I833" s="13"/>
    </row>
    <row r="834">
      <c r="A834" s="11"/>
      <c r="B834" s="12"/>
      <c r="C834" s="12"/>
      <c r="D834" s="12"/>
      <c r="E834" s="12"/>
      <c r="F834" s="12"/>
      <c r="G834" s="12"/>
      <c r="H834" s="12"/>
      <c r="I834" s="13"/>
    </row>
    <row r="835">
      <c r="A835" s="11"/>
      <c r="B835" s="12"/>
      <c r="C835" s="12"/>
      <c r="D835" s="12"/>
      <c r="E835" s="12"/>
      <c r="F835" s="12"/>
      <c r="G835" s="12"/>
      <c r="H835" s="12"/>
      <c r="I835" s="13"/>
    </row>
    <row r="836">
      <c r="A836" s="11"/>
      <c r="B836" s="12"/>
      <c r="C836" s="12"/>
      <c r="D836" s="12"/>
      <c r="E836" s="12"/>
      <c r="F836" s="12"/>
      <c r="G836" s="12"/>
      <c r="H836" s="12"/>
      <c r="I836" s="13"/>
    </row>
    <row r="837">
      <c r="A837" s="11"/>
      <c r="B837" s="12"/>
      <c r="C837" s="12"/>
      <c r="D837" s="12"/>
      <c r="E837" s="12"/>
      <c r="F837" s="12"/>
      <c r="G837" s="12"/>
      <c r="H837" s="12"/>
      <c r="I837" s="13"/>
    </row>
    <row r="838">
      <c r="A838" s="11"/>
      <c r="B838" s="12"/>
      <c r="C838" s="12"/>
      <c r="D838" s="12"/>
      <c r="E838" s="12"/>
      <c r="F838" s="12"/>
      <c r="G838" s="12"/>
      <c r="H838" s="12"/>
      <c r="I838" s="13"/>
    </row>
    <row r="839">
      <c r="A839" s="11"/>
      <c r="B839" s="12"/>
      <c r="C839" s="12"/>
      <c r="D839" s="12"/>
      <c r="E839" s="12"/>
      <c r="F839" s="12"/>
      <c r="G839" s="12"/>
      <c r="H839" s="12"/>
      <c r="I839" s="13"/>
    </row>
    <row r="840">
      <c r="A840" s="11"/>
      <c r="B840" s="12"/>
      <c r="C840" s="12"/>
      <c r="D840" s="12"/>
      <c r="E840" s="12"/>
      <c r="F840" s="12"/>
      <c r="G840" s="12"/>
      <c r="H840" s="12"/>
      <c r="I840" s="13"/>
    </row>
    <row r="841">
      <c r="A841" s="11"/>
      <c r="B841" s="12"/>
      <c r="C841" s="12"/>
      <c r="D841" s="12"/>
      <c r="E841" s="12"/>
      <c r="F841" s="12"/>
      <c r="G841" s="12"/>
      <c r="H841" s="12"/>
      <c r="I841" s="13"/>
    </row>
    <row r="842">
      <c r="A842" s="11"/>
      <c r="B842" s="12"/>
      <c r="C842" s="12"/>
      <c r="D842" s="12"/>
      <c r="E842" s="12"/>
      <c r="F842" s="12"/>
      <c r="G842" s="12"/>
      <c r="H842" s="12"/>
      <c r="I842" s="13"/>
    </row>
    <row r="843">
      <c r="A843" s="11"/>
      <c r="B843" s="12"/>
      <c r="C843" s="12"/>
      <c r="D843" s="12"/>
      <c r="E843" s="12"/>
      <c r="F843" s="12"/>
      <c r="G843" s="12"/>
      <c r="H843" s="12"/>
      <c r="I843" s="13"/>
    </row>
    <row r="844">
      <c r="A844" s="11"/>
      <c r="B844" s="12"/>
      <c r="C844" s="12"/>
      <c r="D844" s="12"/>
      <c r="E844" s="12"/>
      <c r="F844" s="12"/>
      <c r="G844" s="12"/>
      <c r="H844" s="12"/>
      <c r="I844" s="13"/>
    </row>
    <row r="845">
      <c r="A845" s="11"/>
      <c r="B845" s="12"/>
      <c r="C845" s="12"/>
      <c r="D845" s="12"/>
      <c r="E845" s="12"/>
      <c r="F845" s="12"/>
      <c r="G845" s="12"/>
      <c r="H845" s="12"/>
      <c r="I845" s="13"/>
    </row>
    <row r="846">
      <c r="A846" s="11"/>
      <c r="B846" s="12"/>
      <c r="C846" s="12"/>
      <c r="D846" s="12"/>
      <c r="E846" s="12"/>
      <c r="F846" s="12"/>
      <c r="G846" s="12"/>
      <c r="H846" s="12"/>
      <c r="I846" s="13"/>
    </row>
    <row r="847">
      <c r="A847" s="11"/>
      <c r="B847" s="12"/>
      <c r="C847" s="12"/>
      <c r="D847" s="12"/>
      <c r="E847" s="12"/>
      <c r="F847" s="12"/>
      <c r="G847" s="12"/>
      <c r="H847" s="12"/>
      <c r="I847" s="13"/>
    </row>
    <row r="848">
      <c r="A848" s="11"/>
      <c r="B848" s="12"/>
      <c r="C848" s="12"/>
      <c r="D848" s="12"/>
      <c r="E848" s="12"/>
      <c r="F848" s="12"/>
      <c r="G848" s="12"/>
      <c r="H848" s="12"/>
      <c r="I848" s="13"/>
    </row>
    <row r="849">
      <c r="A849" s="11"/>
      <c r="B849" s="12"/>
      <c r="C849" s="12"/>
      <c r="D849" s="12"/>
      <c r="E849" s="12"/>
      <c r="F849" s="12"/>
      <c r="G849" s="12"/>
      <c r="H849" s="12"/>
      <c r="I849" s="13"/>
    </row>
    <row r="850">
      <c r="A850" s="11"/>
      <c r="B850" s="12"/>
      <c r="C850" s="12"/>
      <c r="D850" s="12"/>
      <c r="E850" s="12"/>
      <c r="F850" s="12"/>
      <c r="G850" s="12"/>
      <c r="H850" s="12"/>
      <c r="I850" s="13"/>
    </row>
    <row r="851">
      <c r="A851" s="11"/>
      <c r="B851" s="12"/>
      <c r="C851" s="12"/>
      <c r="D851" s="12"/>
      <c r="E851" s="12"/>
      <c r="F851" s="12"/>
      <c r="G851" s="12"/>
      <c r="H851" s="12"/>
      <c r="I851" s="13"/>
    </row>
    <row r="852">
      <c r="A852" s="11"/>
      <c r="B852" s="12"/>
      <c r="C852" s="12"/>
      <c r="D852" s="12"/>
      <c r="E852" s="12"/>
      <c r="F852" s="12"/>
      <c r="G852" s="12"/>
      <c r="H852" s="12"/>
      <c r="I852" s="13"/>
    </row>
    <row r="853">
      <c r="A853" s="11"/>
      <c r="B853" s="12"/>
      <c r="C853" s="12"/>
      <c r="D853" s="12"/>
      <c r="E853" s="12"/>
      <c r="F853" s="12"/>
      <c r="G853" s="12"/>
      <c r="H853" s="12"/>
      <c r="I853" s="13"/>
    </row>
    <row r="854">
      <c r="A854" s="11"/>
      <c r="B854" s="12"/>
      <c r="C854" s="12"/>
      <c r="D854" s="12"/>
      <c r="E854" s="12"/>
      <c r="F854" s="12"/>
      <c r="G854" s="12"/>
      <c r="H854" s="12"/>
      <c r="I854" s="13"/>
    </row>
    <row r="855">
      <c r="A855" s="11"/>
      <c r="B855" s="12"/>
      <c r="C855" s="12"/>
      <c r="D855" s="12"/>
      <c r="E855" s="12"/>
      <c r="F855" s="12"/>
      <c r="G855" s="12"/>
      <c r="H855" s="12"/>
      <c r="I855" s="13"/>
    </row>
    <row r="856">
      <c r="A856" s="11"/>
      <c r="B856" s="12"/>
      <c r="C856" s="12"/>
      <c r="D856" s="12"/>
      <c r="E856" s="12"/>
      <c r="F856" s="12"/>
      <c r="G856" s="12"/>
      <c r="H856" s="12"/>
      <c r="I856" s="13"/>
    </row>
    <row r="857">
      <c r="A857" s="11"/>
      <c r="B857" s="12"/>
      <c r="C857" s="12"/>
      <c r="D857" s="12"/>
      <c r="E857" s="12"/>
      <c r="F857" s="12"/>
      <c r="G857" s="12"/>
      <c r="H857" s="12"/>
      <c r="I857" s="13"/>
    </row>
    <row r="858">
      <c r="A858" s="11"/>
      <c r="B858" s="12"/>
      <c r="C858" s="12"/>
      <c r="D858" s="12"/>
      <c r="E858" s="12"/>
      <c r="F858" s="12"/>
      <c r="G858" s="12"/>
      <c r="H858" s="12"/>
      <c r="I858" s="13"/>
    </row>
    <row r="859">
      <c r="A859" s="11"/>
      <c r="B859" s="12"/>
      <c r="C859" s="12"/>
      <c r="D859" s="12"/>
      <c r="E859" s="12"/>
      <c r="F859" s="12"/>
      <c r="G859" s="12"/>
      <c r="H859" s="12"/>
      <c r="I859" s="13"/>
    </row>
    <row r="860">
      <c r="A860" s="11"/>
      <c r="B860" s="12"/>
      <c r="C860" s="12"/>
      <c r="D860" s="12"/>
      <c r="E860" s="12"/>
      <c r="F860" s="12"/>
      <c r="G860" s="12"/>
      <c r="H860" s="12"/>
      <c r="I860" s="13"/>
    </row>
    <row r="861">
      <c r="A861" s="11"/>
      <c r="B861" s="12"/>
      <c r="C861" s="12"/>
      <c r="D861" s="12"/>
      <c r="E861" s="12"/>
      <c r="F861" s="12"/>
      <c r="G861" s="12"/>
      <c r="H861" s="12"/>
      <c r="I861" s="13"/>
    </row>
    <row r="862">
      <c r="A862" s="11"/>
      <c r="B862" s="12"/>
      <c r="C862" s="12"/>
      <c r="D862" s="12"/>
      <c r="E862" s="12"/>
      <c r="F862" s="12"/>
      <c r="G862" s="12"/>
      <c r="H862" s="12"/>
      <c r="I862" s="13"/>
    </row>
    <row r="863">
      <c r="A863" s="11"/>
      <c r="B863" s="12"/>
      <c r="C863" s="12"/>
      <c r="D863" s="12"/>
      <c r="E863" s="12"/>
      <c r="F863" s="12"/>
      <c r="G863" s="12"/>
      <c r="H863" s="12"/>
      <c r="I863" s="13"/>
    </row>
    <row r="864">
      <c r="A864" s="11"/>
      <c r="B864" s="12"/>
      <c r="C864" s="12"/>
      <c r="D864" s="12"/>
      <c r="E864" s="12"/>
      <c r="F864" s="12"/>
      <c r="G864" s="12"/>
      <c r="H864" s="12"/>
      <c r="I864" s="13"/>
    </row>
    <row r="865">
      <c r="A865" s="11"/>
      <c r="B865" s="12"/>
      <c r="C865" s="12"/>
      <c r="D865" s="12"/>
      <c r="E865" s="12"/>
      <c r="F865" s="12"/>
      <c r="G865" s="12"/>
      <c r="H865" s="12"/>
      <c r="I865" s="13"/>
    </row>
    <row r="866">
      <c r="A866" s="11"/>
      <c r="B866" s="12"/>
      <c r="C866" s="12"/>
      <c r="D866" s="12"/>
      <c r="E866" s="12"/>
      <c r="F866" s="12"/>
      <c r="G866" s="12"/>
      <c r="H866" s="12"/>
      <c r="I866" s="13"/>
    </row>
    <row r="867">
      <c r="A867" s="11"/>
      <c r="B867" s="12"/>
      <c r="C867" s="12"/>
      <c r="D867" s="12"/>
      <c r="E867" s="12"/>
      <c r="F867" s="12"/>
      <c r="G867" s="12"/>
      <c r="H867" s="12"/>
      <c r="I867" s="13"/>
    </row>
    <row r="868">
      <c r="A868" s="11"/>
      <c r="B868" s="12"/>
      <c r="C868" s="12"/>
      <c r="D868" s="12"/>
      <c r="E868" s="12"/>
      <c r="F868" s="12"/>
      <c r="G868" s="12"/>
      <c r="H868" s="12"/>
      <c r="I868" s="13"/>
    </row>
    <row r="869">
      <c r="A869" s="11"/>
      <c r="B869" s="12"/>
      <c r="C869" s="12"/>
      <c r="D869" s="12"/>
      <c r="E869" s="12"/>
      <c r="F869" s="12"/>
      <c r="G869" s="12"/>
      <c r="H869" s="12"/>
      <c r="I869" s="13"/>
    </row>
    <row r="870">
      <c r="A870" s="11"/>
      <c r="B870" s="12"/>
      <c r="C870" s="12"/>
      <c r="D870" s="12"/>
      <c r="E870" s="12"/>
      <c r="F870" s="12"/>
      <c r="G870" s="12"/>
      <c r="H870" s="12"/>
      <c r="I870" s="13"/>
    </row>
    <row r="871">
      <c r="A871" s="11"/>
      <c r="B871" s="12"/>
      <c r="C871" s="12"/>
      <c r="D871" s="12"/>
      <c r="E871" s="12"/>
      <c r="F871" s="12"/>
      <c r="G871" s="12"/>
      <c r="H871" s="12"/>
      <c r="I871" s="13"/>
    </row>
    <row r="872">
      <c r="A872" s="11"/>
      <c r="B872" s="12"/>
      <c r="C872" s="12"/>
      <c r="D872" s="12"/>
      <c r="E872" s="12"/>
      <c r="F872" s="12"/>
      <c r="G872" s="12"/>
      <c r="H872" s="12"/>
      <c r="I872" s="13"/>
    </row>
    <row r="873">
      <c r="A873" s="11"/>
      <c r="B873" s="12"/>
      <c r="C873" s="12"/>
      <c r="D873" s="12"/>
      <c r="E873" s="12"/>
      <c r="F873" s="12"/>
      <c r="G873" s="12"/>
      <c r="H873" s="12"/>
      <c r="I873" s="13"/>
    </row>
    <row r="874">
      <c r="A874" s="11"/>
      <c r="B874" s="12"/>
      <c r="C874" s="12"/>
      <c r="D874" s="12"/>
      <c r="E874" s="12"/>
      <c r="F874" s="12"/>
      <c r="G874" s="12"/>
      <c r="H874" s="12"/>
      <c r="I874" s="13"/>
    </row>
    <row r="875">
      <c r="A875" s="11"/>
      <c r="B875" s="12"/>
      <c r="C875" s="12"/>
      <c r="D875" s="12"/>
      <c r="E875" s="12"/>
      <c r="F875" s="12"/>
      <c r="G875" s="12"/>
      <c r="H875" s="12"/>
      <c r="I875" s="13"/>
    </row>
    <row r="876">
      <c r="A876" s="11"/>
      <c r="B876" s="12"/>
      <c r="C876" s="12"/>
      <c r="D876" s="12"/>
      <c r="E876" s="12"/>
      <c r="F876" s="12"/>
      <c r="G876" s="12"/>
      <c r="H876" s="12"/>
      <c r="I876" s="13"/>
    </row>
    <row r="877">
      <c r="A877" s="11"/>
      <c r="B877" s="12"/>
      <c r="C877" s="12"/>
      <c r="D877" s="12"/>
      <c r="E877" s="12"/>
      <c r="F877" s="12"/>
      <c r="G877" s="12"/>
      <c r="H877" s="12"/>
      <c r="I877" s="13"/>
    </row>
    <row r="878">
      <c r="A878" s="11"/>
      <c r="B878" s="12"/>
      <c r="C878" s="12"/>
      <c r="D878" s="12"/>
      <c r="E878" s="12"/>
      <c r="F878" s="12"/>
      <c r="G878" s="12"/>
      <c r="H878" s="12"/>
      <c r="I878" s="13"/>
    </row>
    <row r="879">
      <c r="A879" s="11"/>
      <c r="B879" s="12"/>
      <c r="C879" s="12"/>
      <c r="D879" s="12"/>
      <c r="E879" s="12"/>
      <c r="F879" s="12"/>
      <c r="G879" s="12"/>
      <c r="H879" s="12"/>
      <c r="I879" s="13"/>
    </row>
    <row r="880">
      <c r="A880" s="11"/>
      <c r="B880" s="12"/>
      <c r="C880" s="12"/>
      <c r="D880" s="12"/>
      <c r="E880" s="12"/>
      <c r="F880" s="12"/>
      <c r="G880" s="12"/>
      <c r="H880" s="12"/>
      <c r="I880" s="13"/>
    </row>
    <row r="881">
      <c r="A881" s="11"/>
      <c r="B881" s="12"/>
      <c r="C881" s="12"/>
      <c r="D881" s="12"/>
      <c r="E881" s="12"/>
      <c r="F881" s="12"/>
      <c r="G881" s="12"/>
      <c r="H881" s="12"/>
      <c r="I881" s="13"/>
    </row>
    <row r="882">
      <c r="A882" s="11"/>
      <c r="B882" s="12"/>
      <c r="C882" s="12"/>
      <c r="D882" s="12"/>
      <c r="E882" s="12"/>
      <c r="F882" s="12"/>
      <c r="G882" s="12"/>
      <c r="H882" s="12"/>
      <c r="I882" s="13"/>
    </row>
    <row r="883">
      <c r="A883" s="11"/>
      <c r="B883" s="12"/>
      <c r="C883" s="12"/>
      <c r="D883" s="12"/>
      <c r="E883" s="12"/>
      <c r="F883" s="12"/>
      <c r="G883" s="12"/>
      <c r="H883" s="12"/>
      <c r="I883" s="13"/>
    </row>
    <row r="884">
      <c r="A884" s="11"/>
      <c r="B884" s="12"/>
      <c r="C884" s="12"/>
      <c r="D884" s="12"/>
      <c r="E884" s="12"/>
      <c r="F884" s="12"/>
      <c r="G884" s="12"/>
      <c r="H884" s="12"/>
      <c r="I884" s="13"/>
    </row>
    <row r="885">
      <c r="A885" s="11"/>
      <c r="B885" s="12"/>
      <c r="C885" s="12"/>
      <c r="D885" s="12"/>
      <c r="E885" s="12"/>
      <c r="F885" s="12"/>
      <c r="G885" s="12"/>
      <c r="H885" s="12"/>
      <c r="I885" s="13"/>
    </row>
    <row r="886">
      <c r="A886" s="11"/>
      <c r="B886" s="12"/>
      <c r="C886" s="12"/>
      <c r="D886" s="12"/>
      <c r="E886" s="12"/>
      <c r="F886" s="12"/>
      <c r="G886" s="12"/>
      <c r="H886" s="12"/>
      <c r="I886" s="13"/>
    </row>
    <row r="887">
      <c r="A887" s="11"/>
      <c r="B887" s="12"/>
      <c r="C887" s="12"/>
      <c r="D887" s="12"/>
      <c r="E887" s="12"/>
      <c r="F887" s="12"/>
      <c r="G887" s="12"/>
      <c r="H887" s="12"/>
      <c r="I887" s="13"/>
    </row>
    <row r="888">
      <c r="A888" s="11"/>
      <c r="B888" s="12"/>
      <c r="C888" s="12"/>
      <c r="D888" s="12"/>
      <c r="E888" s="12"/>
      <c r="F888" s="12"/>
      <c r="G888" s="12"/>
      <c r="H888" s="12"/>
      <c r="I888" s="13"/>
    </row>
    <row r="889">
      <c r="A889" s="11"/>
      <c r="B889" s="12"/>
      <c r="C889" s="12"/>
      <c r="D889" s="12"/>
      <c r="E889" s="12"/>
      <c r="F889" s="12"/>
      <c r="G889" s="12"/>
      <c r="H889" s="12"/>
      <c r="I889" s="13"/>
    </row>
    <row r="890">
      <c r="A890" s="11"/>
      <c r="B890" s="12"/>
      <c r="C890" s="12"/>
      <c r="D890" s="12"/>
      <c r="E890" s="12"/>
      <c r="F890" s="12"/>
      <c r="G890" s="12"/>
      <c r="H890" s="12"/>
      <c r="I890" s="13"/>
    </row>
    <row r="891">
      <c r="A891" s="11"/>
      <c r="B891" s="12"/>
      <c r="C891" s="12"/>
      <c r="D891" s="12"/>
      <c r="E891" s="12"/>
      <c r="F891" s="12"/>
      <c r="G891" s="12"/>
      <c r="H891" s="12"/>
      <c r="I891" s="13"/>
    </row>
    <row r="892">
      <c r="A892" s="11"/>
      <c r="B892" s="12"/>
      <c r="C892" s="12"/>
      <c r="D892" s="12"/>
      <c r="E892" s="12"/>
      <c r="F892" s="12"/>
      <c r="G892" s="12"/>
      <c r="H892" s="12"/>
      <c r="I892" s="13"/>
    </row>
    <row r="893">
      <c r="A893" s="11"/>
      <c r="B893" s="12"/>
      <c r="C893" s="12"/>
      <c r="D893" s="12"/>
      <c r="E893" s="12"/>
      <c r="F893" s="12"/>
      <c r="G893" s="12"/>
      <c r="H893" s="12"/>
      <c r="I893" s="13"/>
    </row>
    <row r="894">
      <c r="A894" s="11"/>
      <c r="B894" s="12"/>
      <c r="C894" s="12"/>
      <c r="D894" s="12"/>
      <c r="E894" s="12"/>
      <c r="F894" s="12"/>
      <c r="G894" s="12"/>
      <c r="H894" s="12"/>
      <c r="I894" s="13"/>
    </row>
    <row r="895">
      <c r="A895" s="11"/>
      <c r="B895" s="12"/>
      <c r="C895" s="12"/>
      <c r="D895" s="12"/>
      <c r="E895" s="12"/>
      <c r="F895" s="12"/>
      <c r="G895" s="12"/>
      <c r="H895" s="12"/>
      <c r="I895" s="13"/>
    </row>
    <row r="896">
      <c r="A896" s="11"/>
      <c r="B896" s="12"/>
      <c r="C896" s="12"/>
      <c r="D896" s="12"/>
      <c r="E896" s="12"/>
      <c r="F896" s="12"/>
      <c r="G896" s="12"/>
      <c r="H896" s="12"/>
      <c r="I896" s="13"/>
    </row>
    <row r="897">
      <c r="A897" s="11"/>
      <c r="B897" s="12"/>
      <c r="C897" s="12"/>
      <c r="D897" s="12"/>
      <c r="E897" s="12"/>
      <c r="F897" s="12"/>
      <c r="G897" s="12"/>
      <c r="H897" s="12"/>
      <c r="I897" s="13"/>
    </row>
    <row r="898">
      <c r="A898" s="11"/>
      <c r="B898" s="12"/>
      <c r="C898" s="12"/>
      <c r="D898" s="12"/>
      <c r="E898" s="12"/>
      <c r="F898" s="12"/>
      <c r="G898" s="12"/>
      <c r="H898" s="12"/>
      <c r="I898" s="13"/>
    </row>
    <row r="899">
      <c r="A899" s="11"/>
      <c r="B899" s="12"/>
      <c r="C899" s="12"/>
      <c r="D899" s="12"/>
      <c r="E899" s="12"/>
      <c r="F899" s="12"/>
      <c r="G899" s="12"/>
      <c r="H899" s="12"/>
      <c r="I899" s="13"/>
    </row>
    <row r="900">
      <c r="A900" s="11"/>
      <c r="B900" s="12"/>
      <c r="C900" s="12"/>
      <c r="D900" s="12"/>
      <c r="E900" s="12"/>
      <c r="F900" s="12"/>
      <c r="G900" s="12"/>
      <c r="H900" s="12"/>
      <c r="I900" s="13"/>
    </row>
    <row r="901">
      <c r="A901" s="11"/>
      <c r="B901" s="12"/>
      <c r="C901" s="12"/>
      <c r="D901" s="12"/>
      <c r="E901" s="12"/>
      <c r="F901" s="12"/>
      <c r="G901" s="12"/>
      <c r="H901" s="12"/>
      <c r="I901" s="13"/>
    </row>
    <row r="902">
      <c r="A902" s="11"/>
      <c r="B902" s="12"/>
      <c r="C902" s="12"/>
      <c r="D902" s="12"/>
      <c r="E902" s="12"/>
      <c r="F902" s="12"/>
      <c r="G902" s="12"/>
      <c r="H902" s="12"/>
      <c r="I902" s="13"/>
    </row>
    <row r="903">
      <c r="A903" s="11"/>
      <c r="B903" s="12"/>
      <c r="C903" s="12"/>
      <c r="D903" s="12"/>
      <c r="E903" s="12"/>
      <c r="F903" s="12"/>
      <c r="G903" s="12"/>
      <c r="H903" s="12"/>
      <c r="I903" s="13"/>
    </row>
    <row r="904">
      <c r="A904" s="11"/>
      <c r="B904" s="12"/>
      <c r="C904" s="12"/>
      <c r="D904" s="12"/>
      <c r="E904" s="12"/>
      <c r="F904" s="12"/>
      <c r="G904" s="12"/>
      <c r="H904" s="12"/>
      <c r="I904" s="13"/>
    </row>
    <row r="905">
      <c r="A905" s="11"/>
      <c r="B905" s="12"/>
      <c r="C905" s="12"/>
      <c r="D905" s="12"/>
      <c r="E905" s="12"/>
      <c r="F905" s="12"/>
      <c r="G905" s="12"/>
      <c r="H905" s="12"/>
      <c r="I905" s="13"/>
    </row>
    <row r="906">
      <c r="A906" s="11"/>
      <c r="B906" s="12"/>
      <c r="C906" s="12"/>
      <c r="D906" s="12"/>
      <c r="E906" s="12"/>
      <c r="F906" s="12"/>
      <c r="G906" s="12"/>
      <c r="H906" s="12"/>
      <c r="I906" s="13"/>
    </row>
    <row r="907">
      <c r="A907" s="11"/>
      <c r="B907" s="12"/>
      <c r="C907" s="12"/>
      <c r="D907" s="12"/>
      <c r="E907" s="12"/>
      <c r="F907" s="12"/>
      <c r="G907" s="12"/>
      <c r="H907" s="12"/>
      <c r="I907" s="13"/>
    </row>
    <row r="908">
      <c r="A908" s="11"/>
      <c r="B908" s="12"/>
      <c r="C908" s="12"/>
      <c r="D908" s="12"/>
      <c r="E908" s="12"/>
      <c r="F908" s="12"/>
      <c r="G908" s="12"/>
      <c r="H908" s="12"/>
      <c r="I908" s="13"/>
    </row>
    <row r="909">
      <c r="A909" s="11"/>
      <c r="B909" s="12"/>
      <c r="C909" s="12"/>
      <c r="D909" s="12"/>
      <c r="E909" s="12"/>
      <c r="F909" s="12"/>
      <c r="G909" s="12"/>
      <c r="H909" s="12"/>
      <c r="I909" s="13"/>
    </row>
    <row r="910">
      <c r="A910" s="11"/>
      <c r="B910" s="12"/>
      <c r="C910" s="12"/>
      <c r="D910" s="12"/>
      <c r="E910" s="12"/>
      <c r="F910" s="12"/>
      <c r="G910" s="12"/>
      <c r="H910" s="12"/>
      <c r="I910" s="13"/>
    </row>
    <row r="911">
      <c r="A911" s="11"/>
      <c r="B911" s="12"/>
      <c r="C911" s="12"/>
      <c r="D911" s="12"/>
      <c r="E911" s="12"/>
      <c r="F911" s="12"/>
      <c r="G911" s="12"/>
      <c r="H911" s="12"/>
      <c r="I911" s="13"/>
    </row>
    <row r="912">
      <c r="A912" s="11"/>
      <c r="B912" s="12"/>
      <c r="C912" s="12"/>
      <c r="D912" s="12"/>
      <c r="E912" s="12"/>
      <c r="F912" s="12"/>
      <c r="G912" s="12"/>
      <c r="H912" s="12"/>
      <c r="I912" s="13"/>
    </row>
    <row r="913">
      <c r="A913" s="11"/>
      <c r="B913" s="12"/>
      <c r="C913" s="12"/>
      <c r="D913" s="12"/>
      <c r="E913" s="12"/>
      <c r="F913" s="12"/>
      <c r="G913" s="12"/>
      <c r="H913" s="12"/>
      <c r="I913" s="13"/>
    </row>
    <row r="914">
      <c r="A914" s="11"/>
      <c r="B914" s="12"/>
      <c r="C914" s="12"/>
      <c r="D914" s="12"/>
      <c r="E914" s="12"/>
      <c r="F914" s="12"/>
      <c r="G914" s="12"/>
      <c r="H914" s="12"/>
      <c r="I914" s="13"/>
    </row>
    <row r="915">
      <c r="A915" s="11"/>
      <c r="B915" s="12"/>
      <c r="C915" s="12"/>
      <c r="D915" s="12"/>
      <c r="E915" s="12"/>
      <c r="F915" s="12"/>
      <c r="G915" s="12"/>
      <c r="H915" s="12"/>
      <c r="I915" s="13"/>
    </row>
    <row r="916">
      <c r="A916" s="11"/>
      <c r="B916" s="12"/>
      <c r="C916" s="12"/>
      <c r="D916" s="12"/>
      <c r="E916" s="12"/>
      <c r="F916" s="12"/>
      <c r="G916" s="12"/>
      <c r="H916" s="12"/>
      <c r="I916" s="13"/>
    </row>
    <row r="917">
      <c r="A917" s="11"/>
      <c r="B917" s="12"/>
      <c r="C917" s="12"/>
      <c r="D917" s="12"/>
      <c r="E917" s="12"/>
      <c r="F917" s="12"/>
      <c r="G917" s="12"/>
      <c r="H917" s="12"/>
      <c r="I917" s="13"/>
    </row>
    <row r="918">
      <c r="A918" s="11"/>
      <c r="B918" s="12"/>
      <c r="C918" s="12"/>
      <c r="D918" s="12"/>
      <c r="E918" s="12"/>
      <c r="F918" s="12"/>
      <c r="G918" s="12"/>
      <c r="H918" s="12"/>
      <c r="I918" s="13"/>
    </row>
    <row r="919">
      <c r="A919" s="11"/>
      <c r="B919" s="12"/>
      <c r="C919" s="12"/>
      <c r="D919" s="12"/>
      <c r="E919" s="12"/>
      <c r="F919" s="12"/>
      <c r="G919" s="12"/>
      <c r="H919" s="12"/>
      <c r="I919" s="13"/>
    </row>
    <row r="920">
      <c r="A920" s="11"/>
      <c r="B920" s="12"/>
      <c r="C920" s="12"/>
      <c r="D920" s="12"/>
      <c r="E920" s="12"/>
      <c r="F920" s="12"/>
      <c r="G920" s="12"/>
      <c r="H920" s="12"/>
      <c r="I920" s="13"/>
    </row>
    <row r="921">
      <c r="A921" s="11"/>
      <c r="B921" s="12"/>
      <c r="C921" s="12"/>
      <c r="D921" s="12"/>
      <c r="E921" s="12"/>
      <c r="F921" s="12"/>
      <c r="G921" s="12"/>
      <c r="H921" s="12"/>
      <c r="I921" s="13"/>
    </row>
    <row r="922">
      <c r="A922" s="11"/>
      <c r="B922" s="12"/>
      <c r="C922" s="12"/>
      <c r="D922" s="12"/>
      <c r="E922" s="12"/>
      <c r="F922" s="12"/>
      <c r="G922" s="12"/>
      <c r="H922" s="12"/>
      <c r="I922" s="13"/>
    </row>
    <row r="923">
      <c r="A923" s="11"/>
      <c r="B923" s="12"/>
      <c r="C923" s="12"/>
      <c r="D923" s="12"/>
      <c r="E923" s="12"/>
      <c r="F923" s="12"/>
      <c r="G923" s="12"/>
      <c r="H923" s="12"/>
      <c r="I923" s="13"/>
    </row>
    <row r="924">
      <c r="A924" s="11"/>
      <c r="B924" s="12"/>
      <c r="C924" s="12"/>
      <c r="D924" s="12"/>
      <c r="E924" s="12"/>
      <c r="F924" s="12"/>
      <c r="G924" s="12"/>
      <c r="H924" s="12"/>
      <c r="I924" s="13"/>
    </row>
    <row r="925">
      <c r="A925" s="11"/>
      <c r="B925" s="12"/>
      <c r="C925" s="12"/>
      <c r="D925" s="12"/>
      <c r="E925" s="12"/>
      <c r="F925" s="12"/>
      <c r="G925" s="12"/>
      <c r="H925" s="12"/>
      <c r="I925" s="13"/>
    </row>
    <row r="926">
      <c r="A926" s="11"/>
      <c r="B926" s="12"/>
      <c r="C926" s="12"/>
      <c r="D926" s="12"/>
      <c r="E926" s="12"/>
      <c r="F926" s="12"/>
      <c r="G926" s="12"/>
      <c r="H926" s="12"/>
      <c r="I926" s="13"/>
    </row>
    <row r="927">
      <c r="A927" s="11"/>
      <c r="B927" s="12"/>
      <c r="C927" s="12"/>
      <c r="D927" s="12"/>
      <c r="E927" s="12"/>
      <c r="F927" s="12"/>
      <c r="G927" s="12"/>
      <c r="H927" s="12"/>
      <c r="I927" s="13"/>
    </row>
    <row r="928">
      <c r="A928" s="11"/>
      <c r="B928" s="12"/>
      <c r="C928" s="12"/>
      <c r="D928" s="12"/>
      <c r="E928" s="12"/>
      <c r="F928" s="12"/>
      <c r="G928" s="12"/>
      <c r="H928" s="12"/>
      <c r="I928" s="13"/>
    </row>
    <row r="929">
      <c r="A929" s="11"/>
      <c r="B929" s="12"/>
      <c r="C929" s="12"/>
      <c r="D929" s="12"/>
      <c r="E929" s="12"/>
      <c r="F929" s="12"/>
      <c r="G929" s="12"/>
      <c r="H929" s="12"/>
      <c r="I929" s="13"/>
    </row>
    <row r="930">
      <c r="A930" s="11"/>
      <c r="B930" s="12"/>
      <c r="C930" s="12"/>
      <c r="D930" s="12"/>
      <c r="E930" s="12"/>
      <c r="F930" s="12"/>
      <c r="G930" s="12"/>
      <c r="H930" s="12"/>
      <c r="I930" s="13"/>
    </row>
    <row r="931">
      <c r="A931" s="11"/>
      <c r="B931" s="12"/>
      <c r="C931" s="12"/>
      <c r="D931" s="12"/>
      <c r="E931" s="12"/>
      <c r="F931" s="12"/>
      <c r="G931" s="12"/>
      <c r="H931" s="12"/>
      <c r="I931" s="13"/>
    </row>
    <row r="932">
      <c r="A932" s="11"/>
      <c r="B932" s="12"/>
      <c r="C932" s="12"/>
      <c r="D932" s="12"/>
      <c r="E932" s="12"/>
      <c r="F932" s="12"/>
      <c r="G932" s="12"/>
      <c r="H932" s="12"/>
      <c r="I932" s="13"/>
    </row>
    <row r="933">
      <c r="A933" s="11"/>
      <c r="B933" s="12"/>
      <c r="C933" s="12"/>
      <c r="D933" s="12"/>
      <c r="E933" s="12"/>
      <c r="F933" s="12"/>
      <c r="G933" s="12"/>
      <c r="H933" s="12"/>
      <c r="I933" s="13"/>
    </row>
    <row r="934">
      <c r="A934" s="11"/>
      <c r="B934" s="12"/>
      <c r="C934" s="12"/>
      <c r="D934" s="12"/>
      <c r="E934" s="12"/>
      <c r="F934" s="12"/>
      <c r="G934" s="12"/>
      <c r="H934" s="12"/>
      <c r="I934" s="13"/>
    </row>
    <row r="935">
      <c r="A935" s="11"/>
      <c r="B935" s="12"/>
      <c r="C935" s="12"/>
      <c r="D935" s="12"/>
      <c r="E935" s="12"/>
      <c r="F935" s="12"/>
      <c r="G935" s="12"/>
      <c r="H935" s="12"/>
      <c r="I935" s="13"/>
    </row>
    <row r="936">
      <c r="A936" s="11"/>
      <c r="B936" s="12"/>
      <c r="C936" s="12"/>
      <c r="D936" s="12"/>
      <c r="E936" s="12"/>
      <c r="F936" s="12"/>
      <c r="G936" s="12"/>
      <c r="H936" s="12"/>
      <c r="I936" s="13"/>
    </row>
    <row r="937">
      <c r="A937" s="11"/>
      <c r="B937" s="12"/>
      <c r="C937" s="12"/>
      <c r="D937" s="12"/>
      <c r="E937" s="12"/>
      <c r="F937" s="12"/>
      <c r="G937" s="12"/>
      <c r="H937" s="12"/>
      <c r="I937" s="13"/>
    </row>
    <row r="938">
      <c r="A938" s="11"/>
      <c r="B938" s="12"/>
      <c r="C938" s="12"/>
      <c r="D938" s="12"/>
      <c r="E938" s="12"/>
      <c r="F938" s="12"/>
      <c r="G938" s="12"/>
      <c r="H938" s="12"/>
      <c r="I938" s="13"/>
    </row>
    <row r="939">
      <c r="A939" s="11"/>
      <c r="B939" s="12"/>
      <c r="C939" s="12"/>
      <c r="D939" s="12"/>
      <c r="E939" s="12"/>
      <c r="F939" s="12"/>
      <c r="G939" s="12"/>
      <c r="H939" s="12"/>
      <c r="I939" s="13"/>
    </row>
    <row r="940">
      <c r="A940" s="11"/>
      <c r="B940" s="12"/>
      <c r="C940" s="12"/>
      <c r="D940" s="12"/>
      <c r="E940" s="12"/>
      <c r="F940" s="12"/>
      <c r="G940" s="12"/>
      <c r="H940" s="12"/>
      <c r="I940" s="13"/>
    </row>
    <row r="941">
      <c r="A941" s="11"/>
      <c r="B941" s="12"/>
      <c r="C941" s="12"/>
      <c r="D941" s="12"/>
      <c r="E941" s="12"/>
      <c r="F941" s="12"/>
      <c r="G941" s="12"/>
      <c r="H941" s="12"/>
      <c r="I941" s="13"/>
    </row>
    <row r="942">
      <c r="A942" s="11"/>
      <c r="B942" s="12"/>
      <c r="C942" s="12"/>
      <c r="D942" s="12"/>
      <c r="E942" s="12"/>
      <c r="F942" s="12"/>
      <c r="G942" s="12"/>
      <c r="H942" s="12"/>
      <c r="I942" s="13"/>
    </row>
    <row r="943">
      <c r="A943" s="11"/>
      <c r="B943" s="12"/>
      <c r="C943" s="12"/>
      <c r="D943" s="12"/>
      <c r="E943" s="12"/>
      <c r="F943" s="12"/>
      <c r="G943" s="12"/>
      <c r="H943" s="12"/>
      <c r="I943" s="13"/>
    </row>
    <row r="944">
      <c r="A944" s="11"/>
      <c r="B944" s="12"/>
      <c r="C944" s="12"/>
      <c r="D944" s="12"/>
      <c r="E944" s="12"/>
      <c r="F944" s="12"/>
      <c r="G944" s="12"/>
      <c r="H944" s="12"/>
      <c r="I944" s="13"/>
    </row>
    <row r="945">
      <c r="A945" s="11"/>
      <c r="B945" s="12"/>
      <c r="C945" s="12"/>
      <c r="D945" s="12"/>
      <c r="E945" s="12"/>
      <c r="F945" s="12"/>
      <c r="G945" s="12"/>
      <c r="H945" s="12"/>
      <c r="I945" s="13"/>
    </row>
    <row r="946">
      <c r="A946" s="11"/>
      <c r="B946" s="12"/>
      <c r="C946" s="12"/>
      <c r="D946" s="12"/>
      <c r="E946" s="12"/>
      <c r="F946" s="12"/>
      <c r="G946" s="12"/>
      <c r="H946" s="12"/>
      <c r="I946" s="13"/>
    </row>
    <row r="947">
      <c r="A947" s="11"/>
      <c r="B947" s="12"/>
      <c r="C947" s="12"/>
      <c r="D947" s="12"/>
      <c r="E947" s="12"/>
      <c r="F947" s="12"/>
      <c r="G947" s="12"/>
      <c r="H947" s="12"/>
      <c r="I947" s="13"/>
    </row>
    <row r="948">
      <c r="A948" s="11"/>
      <c r="B948" s="12"/>
      <c r="C948" s="12"/>
      <c r="D948" s="12"/>
      <c r="E948" s="12"/>
      <c r="F948" s="12"/>
      <c r="G948" s="12"/>
      <c r="H948" s="12"/>
      <c r="I948" s="13"/>
    </row>
    <row r="949">
      <c r="A949" s="11"/>
      <c r="B949" s="12"/>
      <c r="C949" s="12"/>
      <c r="D949" s="12"/>
      <c r="E949" s="12"/>
      <c r="F949" s="12"/>
      <c r="G949" s="12"/>
      <c r="H949" s="12"/>
      <c r="I949" s="13"/>
    </row>
    <row r="950">
      <c r="A950" s="11"/>
      <c r="B950" s="12"/>
      <c r="C950" s="12"/>
      <c r="D950" s="12"/>
      <c r="E950" s="12"/>
      <c r="F950" s="12"/>
      <c r="G950" s="12"/>
      <c r="H950" s="12"/>
      <c r="I950" s="13"/>
    </row>
    <row r="951">
      <c r="A951" s="11"/>
      <c r="B951" s="12"/>
      <c r="C951" s="12"/>
      <c r="D951" s="12"/>
      <c r="E951" s="12"/>
      <c r="F951" s="12"/>
      <c r="G951" s="12"/>
      <c r="H951" s="12"/>
      <c r="I951" s="13"/>
    </row>
    <row r="952">
      <c r="A952" s="11"/>
      <c r="B952" s="12"/>
      <c r="C952" s="12"/>
      <c r="D952" s="12"/>
      <c r="E952" s="12"/>
      <c r="F952" s="12"/>
      <c r="G952" s="12"/>
      <c r="H952" s="12"/>
      <c r="I952" s="13"/>
    </row>
    <row r="953">
      <c r="A953" s="11"/>
      <c r="B953" s="12"/>
      <c r="C953" s="12"/>
      <c r="D953" s="12"/>
      <c r="E953" s="12"/>
      <c r="F953" s="12"/>
      <c r="G953" s="12"/>
      <c r="H953" s="12"/>
      <c r="I953" s="13"/>
    </row>
    <row r="954">
      <c r="A954" s="11"/>
      <c r="B954" s="12"/>
      <c r="C954" s="12"/>
      <c r="D954" s="12"/>
      <c r="E954" s="12"/>
      <c r="F954" s="12"/>
      <c r="G954" s="12"/>
      <c r="H954" s="12"/>
      <c r="I954" s="13"/>
    </row>
    <row r="955">
      <c r="A955" s="11"/>
      <c r="B955" s="12"/>
      <c r="C955" s="12"/>
      <c r="D955" s="12"/>
      <c r="E955" s="12"/>
      <c r="F955" s="12"/>
      <c r="G955" s="12"/>
      <c r="H955" s="12"/>
      <c r="I955" s="13"/>
    </row>
    <row r="956">
      <c r="A956" s="11"/>
      <c r="B956" s="12"/>
      <c r="C956" s="12"/>
      <c r="D956" s="12"/>
      <c r="E956" s="12"/>
      <c r="F956" s="12"/>
      <c r="G956" s="12"/>
      <c r="H956" s="12"/>
      <c r="I956" s="13"/>
    </row>
    <row r="957">
      <c r="A957" s="11"/>
      <c r="B957" s="12"/>
      <c r="C957" s="12"/>
      <c r="D957" s="12"/>
      <c r="E957" s="12"/>
      <c r="F957" s="12"/>
      <c r="G957" s="12"/>
      <c r="H957" s="12"/>
      <c r="I957" s="13"/>
    </row>
    <row r="958">
      <c r="A958" s="11"/>
      <c r="B958" s="12"/>
      <c r="C958" s="12"/>
      <c r="D958" s="12"/>
      <c r="E958" s="12"/>
      <c r="F958" s="12"/>
      <c r="G958" s="12"/>
      <c r="H958" s="12"/>
      <c r="I958" s="13"/>
    </row>
    <row r="959">
      <c r="A959" s="11"/>
      <c r="B959" s="12"/>
      <c r="C959" s="12"/>
      <c r="D959" s="12"/>
      <c r="E959" s="12"/>
      <c r="F959" s="12"/>
      <c r="G959" s="12"/>
      <c r="H959" s="12"/>
      <c r="I959" s="13"/>
    </row>
    <row r="960">
      <c r="A960" s="11"/>
      <c r="B960" s="12"/>
      <c r="C960" s="12"/>
      <c r="D960" s="12"/>
      <c r="E960" s="12"/>
      <c r="F960" s="12"/>
      <c r="G960" s="12"/>
      <c r="H960" s="12"/>
      <c r="I960" s="13"/>
    </row>
    <row r="961">
      <c r="A961" s="11"/>
      <c r="B961" s="12"/>
      <c r="C961" s="12"/>
      <c r="D961" s="12"/>
      <c r="E961" s="12"/>
      <c r="F961" s="12"/>
      <c r="G961" s="12"/>
      <c r="H961" s="12"/>
      <c r="I961" s="13"/>
    </row>
    <row r="962">
      <c r="A962" s="11"/>
      <c r="B962" s="12"/>
      <c r="C962" s="12"/>
      <c r="D962" s="12"/>
      <c r="E962" s="12"/>
      <c r="F962" s="12"/>
      <c r="G962" s="12"/>
      <c r="H962" s="12"/>
      <c r="I962" s="13"/>
    </row>
    <row r="963">
      <c r="A963" s="11"/>
      <c r="B963" s="12"/>
      <c r="C963" s="12"/>
      <c r="D963" s="12"/>
      <c r="E963" s="12"/>
      <c r="F963" s="12"/>
      <c r="G963" s="12"/>
      <c r="H963" s="12"/>
      <c r="I963" s="13"/>
    </row>
    <row r="964">
      <c r="A964" s="11"/>
      <c r="B964" s="12"/>
      <c r="C964" s="12"/>
      <c r="D964" s="12"/>
      <c r="E964" s="12"/>
      <c r="F964" s="12"/>
      <c r="G964" s="12"/>
      <c r="H964" s="12"/>
      <c r="I964" s="13"/>
    </row>
    <row r="965">
      <c r="A965" s="11"/>
      <c r="B965" s="12"/>
      <c r="C965" s="12"/>
      <c r="D965" s="12"/>
      <c r="E965" s="12"/>
      <c r="F965" s="12"/>
      <c r="G965" s="12"/>
      <c r="H965" s="12"/>
      <c r="I965" s="13"/>
    </row>
    <row r="966">
      <c r="A966" s="11"/>
      <c r="B966" s="12"/>
      <c r="C966" s="12"/>
      <c r="D966" s="12"/>
      <c r="E966" s="12"/>
      <c r="F966" s="12"/>
      <c r="G966" s="12"/>
      <c r="H966" s="12"/>
      <c r="I966" s="13"/>
    </row>
    <row r="967">
      <c r="A967" s="11"/>
      <c r="B967" s="12"/>
      <c r="C967" s="12"/>
      <c r="D967" s="12"/>
      <c r="E967" s="12"/>
      <c r="F967" s="12"/>
      <c r="G967" s="12"/>
      <c r="H967" s="12"/>
      <c r="I967" s="13"/>
    </row>
    <row r="968">
      <c r="A968" s="11"/>
      <c r="B968" s="12"/>
      <c r="C968" s="12"/>
      <c r="D968" s="12"/>
      <c r="E968" s="12"/>
      <c r="F968" s="12"/>
      <c r="G968" s="12"/>
      <c r="H968" s="12"/>
      <c r="I968" s="13"/>
    </row>
    <row r="969">
      <c r="A969" s="11"/>
      <c r="B969" s="12"/>
      <c r="C969" s="12"/>
      <c r="D969" s="12"/>
      <c r="E969" s="12"/>
      <c r="F969" s="12"/>
      <c r="G969" s="12"/>
      <c r="H969" s="12"/>
      <c r="I969" s="13"/>
    </row>
    <row r="970">
      <c r="A970" s="11"/>
      <c r="B970" s="12"/>
      <c r="C970" s="12"/>
      <c r="D970" s="12"/>
      <c r="E970" s="12"/>
      <c r="F970" s="12"/>
      <c r="G970" s="12"/>
      <c r="H970" s="12"/>
      <c r="I970" s="13"/>
    </row>
    <row r="971">
      <c r="A971" s="11"/>
      <c r="B971" s="12"/>
      <c r="C971" s="12"/>
      <c r="D971" s="12"/>
      <c r="E971" s="12"/>
      <c r="F971" s="12"/>
      <c r="G971" s="12"/>
      <c r="H971" s="12"/>
      <c r="I971" s="13"/>
    </row>
    <row r="972">
      <c r="A972" s="11"/>
      <c r="B972" s="12"/>
      <c r="C972" s="12"/>
      <c r="D972" s="12"/>
      <c r="E972" s="12"/>
      <c r="F972" s="12"/>
      <c r="G972" s="12"/>
      <c r="H972" s="12"/>
      <c r="I972" s="13"/>
    </row>
    <row r="973">
      <c r="A973" s="11"/>
      <c r="B973" s="12"/>
      <c r="C973" s="12"/>
      <c r="D973" s="12"/>
      <c r="E973" s="12"/>
      <c r="F973" s="12"/>
      <c r="G973" s="12"/>
      <c r="H973" s="12"/>
      <c r="I973" s="13"/>
    </row>
    <row r="974">
      <c r="A974" s="11"/>
      <c r="B974" s="12"/>
      <c r="C974" s="12"/>
      <c r="D974" s="12"/>
      <c r="E974" s="12"/>
      <c r="F974" s="12"/>
      <c r="G974" s="12"/>
      <c r="H974" s="12"/>
      <c r="I974" s="13"/>
    </row>
    <row r="975">
      <c r="A975" s="11"/>
      <c r="B975" s="12"/>
      <c r="C975" s="12"/>
      <c r="D975" s="12"/>
      <c r="E975" s="12"/>
      <c r="F975" s="12"/>
      <c r="G975" s="12"/>
      <c r="H975" s="12"/>
      <c r="I975" s="13"/>
    </row>
    <row r="976">
      <c r="A976" s="11"/>
      <c r="B976" s="12"/>
      <c r="C976" s="12"/>
      <c r="D976" s="12"/>
      <c r="E976" s="12"/>
      <c r="F976" s="12"/>
      <c r="G976" s="12"/>
      <c r="H976" s="12"/>
      <c r="I976" s="13"/>
    </row>
    <row r="977">
      <c r="A977" s="11"/>
      <c r="B977" s="12"/>
      <c r="C977" s="12"/>
      <c r="D977" s="12"/>
      <c r="E977" s="12"/>
      <c r="F977" s="12"/>
      <c r="G977" s="12"/>
      <c r="H977" s="12"/>
      <c r="I977" s="13"/>
    </row>
    <row r="978">
      <c r="A978" s="11"/>
      <c r="B978" s="12"/>
      <c r="C978" s="12"/>
      <c r="D978" s="12"/>
      <c r="E978" s="12"/>
      <c r="F978" s="12"/>
      <c r="G978" s="12"/>
      <c r="H978" s="12"/>
      <c r="I978" s="13"/>
    </row>
    <row r="979">
      <c r="A979" s="11"/>
      <c r="B979" s="12"/>
      <c r="C979" s="12"/>
      <c r="D979" s="12"/>
      <c r="E979" s="12"/>
      <c r="F979" s="12"/>
      <c r="G979" s="12"/>
      <c r="H979" s="12"/>
      <c r="I979" s="13"/>
    </row>
    <row r="980">
      <c r="A980" s="11"/>
      <c r="B980" s="12"/>
      <c r="C980" s="12"/>
      <c r="D980" s="12"/>
      <c r="E980" s="12"/>
      <c r="F980" s="12"/>
      <c r="G980" s="12"/>
      <c r="H980" s="12"/>
      <c r="I980" s="13"/>
    </row>
    <row r="981">
      <c r="A981" s="11"/>
      <c r="B981" s="12"/>
      <c r="C981" s="12"/>
      <c r="D981" s="12"/>
      <c r="E981" s="12"/>
      <c r="F981" s="12"/>
      <c r="G981" s="12"/>
      <c r="H981" s="12"/>
      <c r="I981" s="13"/>
    </row>
    <row r="982">
      <c r="A982" s="11"/>
      <c r="B982" s="12"/>
      <c r="C982" s="12"/>
      <c r="D982" s="12"/>
      <c r="E982" s="12"/>
      <c r="F982" s="12"/>
      <c r="G982" s="12"/>
      <c r="H982" s="12"/>
      <c r="I982" s="13"/>
    </row>
    <row r="983">
      <c r="A983" s="11"/>
      <c r="B983" s="12"/>
      <c r="C983" s="12"/>
      <c r="D983" s="12"/>
      <c r="E983" s="12"/>
      <c r="F983" s="12"/>
      <c r="G983" s="12"/>
      <c r="H983" s="12"/>
      <c r="I983" s="13"/>
    </row>
    <row r="984">
      <c r="A984" s="11"/>
      <c r="B984" s="12"/>
      <c r="C984" s="12"/>
      <c r="D984" s="12"/>
      <c r="E984" s="12"/>
      <c r="F984" s="12"/>
      <c r="G984" s="12"/>
      <c r="H984" s="12"/>
      <c r="I984" s="13"/>
    </row>
    <row r="985">
      <c r="A985" s="11"/>
      <c r="B985" s="12"/>
      <c r="C985" s="12"/>
      <c r="D985" s="12"/>
      <c r="E985" s="12"/>
      <c r="F985" s="12"/>
      <c r="G985" s="12"/>
      <c r="H985" s="12"/>
      <c r="I985" s="13"/>
    </row>
    <row r="986">
      <c r="A986" s="11"/>
      <c r="B986" s="12"/>
      <c r="C986" s="12"/>
      <c r="D986" s="12"/>
      <c r="E986" s="12"/>
      <c r="F986" s="12"/>
      <c r="G986" s="12"/>
      <c r="H986" s="12"/>
      <c r="I986" s="13"/>
    </row>
    <row r="987">
      <c r="A987" s="11"/>
      <c r="B987" s="12"/>
      <c r="C987" s="12"/>
      <c r="D987" s="12"/>
      <c r="E987" s="12"/>
      <c r="F987" s="12"/>
      <c r="G987" s="12"/>
      <c r="H987" s="12"/>
      <c r="I987" s="13"/>
    </row>
    <row r="988">
      <c r="A988" s="11"/>
      <c r="B988" s="12"/>
      <c r="C988" s="12"/>
      <c r="D988" s="12"/>
      <c r="E988" s="12"/>
      <c r="F988" s="12"/>
      <c r="G988" s="12"/>
      <c r="H988" s="12"/>
      <c r="I988" s="13"/>
    </row>
    <row r="989">
      <c r="A989" s="11"/>
      <c r="B989" s="12"/>
      <c r="C989" s="12"/>
      <c r="D989" s="12"/>
      <c r="E989" s="12"/>
      <c r="F989" s="12"/>
      <c r="G989" s="12"/>
      <c r="H989" s="12"/>
      <c r="I989" s="13"/>
    </row>
    <row r="990">
      <c r="A990" s="11"/>
      <c r="B990" s="12"/>
      <c r="C990" s="12"/>
      <c r="D990" s="12"/>
      <c r="E990" s="12"/>
      <c r="F990" s="12"/>
      <c r="G990" s="12"/>
      <c r="H990" s="12"/>
      <c r="I990" s="13"/>
    </row>
    <row r="991">
      <c r="A991" s="11"/>
      <c r="B991" s="12"/>
      <c r="C991" s="12"/>
      <c r="D991" s="12"/>
      <c r="E991" s="12"/>
      <c r="F991" s="12"/>
      <c r="G991" s="12"/>
      <c r="H991" s="12"/>
      <c r="I991" s="13"/>
    </row>
    <row r="992">
      <c r="A992" s="11"/>
      <c r="B992" s="12"/>
      <c r="C992" s="12"/>
      <c r="D992" s="12"/>
      <c r="E992" s="12"/>
      <c r="F992" s="12"/>
      <c r="G992" s="12"/>
      <c r="H992" s="12"/>
      <c r="I992" s="13"/>
    </row>
    <row r="993">
      <c r="A993" s="11"/>
      <c r="B993" s="12"/>
      <c r="C993" s="12"/>
      <c r="D993" s="12"/>
      <c r="E993" s="12"/>
      <c r="F993" s="12"/>
      <c r="G993" s="12"/>
      <c r="H993" s="12"/>
      <c r="I993" s="13"/>
    </row>
    <row r="994">
      <c r="A994" s="11"/>
      <c r="B994" s="12"/>
      <c r="C994" s="12"/>
      <c r="D994" s="12"/>
      <c r="E994" s="12"/>
      <c r="F994" s="12"/>
      <c r="G994" s="12"/>
      <c r="H994" s="12"/>
      <c r="I994" s="13"/>
    </row>
    <row r="995">
      <c r="A995" s="11"/>
      <c r="B995" s="12"/>
      <c r="C995" s="12"/>
      <c r="D995" s="12"/>
      <c r="E995" s="12"/>
      <c r="F995" s="12"/>
      <c r="G995" s="12"/>
      <c r="H995" s="12"/>
      <c r="I995" s="13"/>
    </row>
    <row r="996">
      <c r="A996" s="11"/>
      <c r="B996" s="12"/>
      <c r="C996" s="12"/>
      <c r="D996" s="12"/>
      <c r="E996" s="12"/>
      <c r="F996" s="12"/>
      <c r="G996" s="12"/>
      <c r="H996" s="12"/>
      <c r="I996" s="13"/>
    </row>
    <row r="997">
      <c r="A997" s="11"/>
      <c r="B997" s="12"/>
      <c r="C997" s="12"/>
      <c r="D997" s="12"/>
      <c r="E997" s="12"/>
      <c r="F997" s="12"/>
      <c r="G997" s="12"/>
      <c r="H997" s="12"/>
      <c r="I997" s="13"/>
    </row>
    <row r="998">
      <c r="A998" s="11"/>
      <c r="B998" s="12"/>
      <c r="C998" s="12"/>
      <c r="D998" s="12"/>
      <c r="E998" s="12"/>
      <c r="F998" s="12"/>
      <c r="G998" s="12"/>
      <c r="H998" s="12"/>
      <c r="I998" s="13"/>
    </row>
    <row r="999">
      <c r="A999" s="11"/>
      <c r="B999" s="12"/>
      <c r="C999" s="12"/>
      <c r="D999" s="12"/>
      <c r="E999" s="12"/>
      <c r="F999" s="12"/>
      <c r="G999" s="12"/>
      <c r="H999" s="12"/>
      <c r="I999" s="13"/>
    </row>
    <row r="1000">
      <c r="A1000" s="11"/>
      <c r="B1000" s="12"/>
      <c r="C1000" s="12"/>
      <c r="D1000" s="12"/>
      <c r="E1000" s="12"/>
      <c r="F1000" s="12"/>
      <c r="G1000" s="12"/>
      <c r="H1000" s="12"/>
      <c r="I1000" s="13"/>
    </row>
  </sheetData>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38"/>
    <col customWidth="1" min="5" max="5" width="14.13"/>
  </cols>
  <sheetData>
    <row r="1">
      <c r="A1" s="34" t="s">
        <v>945</v>
      </c>
      <c r="B1" s="30"/>
      <c r="C1" s="30"/>
      <c r="D1" s="30"/>
      <c r="E1" s="34" t="s">
        <v>946</v>
      </c>
      <c r="F1" s="30"/>
    </row>
    <row r="2">
      <c r="A2" s="30" t="str">
        <f>IFERROR(__xludf.DUMMYFUNCTION("QUERY({'S5 (primary)'!D2:D1000;'S5 (primary)'!E2:E1000;'S5 (primary)'!F2:F1000;'S5 (primary)'!G2:G1000;'S5 (primary)'!H2:H1000;'S5 (primary)'!I2:I1000;'S5 (primary)'!J2:J1000;'S5 (primary)'!K2:K1000;'S5 (primary)'!L2:L1000}, ""select Col1, count(Col1) whe"&amp;"re Col1 is not null group by Col1 order by Col1 asc"")"),"")</f>
        <v/>
      </c>
      <c r="B2" s="30" t="str">
        <f>IFERROR(__xludf.DUMMYFUNCTION("""COMPUTED_VALUE"""),"count ")</f>
        <v>count </v>
      </c>
      <c r="C2" s="30"/>
      <c r="D2" s="30"/>
      <c r="E2" s="30" t="str">
        <f>IFERROR(__xludf.DUMMYFUNCTION("QUERY({'S5 (primary)'!D2:D1000;'S5 (primary)'!E2:E1000;'S5 (primary)'!F2:F1000;'S5 (primary)'!G2:G1000;'S5 (primary)'!H2:H1000;'S5 (primary)'!I2:I1000;'S5 (primary)'!J2:J1000;'S5 (primary)'!K2:K1000;'S5 (primary)'!L2:L1000}, ""select Col1, count(Col1) whe"&amp;"re Col1 is not null and not Col1 contains '-&gt;' group by Col1 order by count(Col1) desc"")"),"")</f>
        <v/>
      </c>
      <c r="F2" s="30" t="str">
        <f>IFERROR(__xludf.DUMMYFUNCTION("""COMPUTED_VALUE"""),"count ")</f>
        <v>count </v>
      </c>
    </row>
    <row r="3">
      <c r="A3" s="35" t="str">
        <f>IFERROR(__xludf.DUMMYFUNCTION("""COMPUTED_VALUE"""),"formula")</f>
        <v>formula</v>
      </c>
      <c r="B3" s="35">
        <f>IFERROR(__xludf.DUMMYFUNCTION("""COMPUTED_VALUE"""),4.0)</f>
        <v>4</v>
      </c>
      <c r="E3" s="35" t="str">
        <f>IFERROR(__xludf.DUMMYFUNCTION("""COMPUTED_VALUE"""),"words_and_chars")</f>
        <v>words_and_chars</v>
      </c>
      <c r="F3" s="35">
        <f>IFERROR(__xludf.DUMMYFUNCTION("""COMPUTED_VALUE"""),125.0)</f>
        <v>125</v>
      </c>
    </row>
    <row r="4">
      <c r="A4" s="35" t="str">
        <f>IFERROR(__xludf.DUMMYFUNCTION("""COMPUTED_VALUE"""),"imagination")</f>
        <v>imagination</v>
      </c>
      <c r="B4" s="35">
        <f>IFERROR(__xludf.DUMMYFUNCTION("""COMPUTED_VALUE"""),3.0)</f>
        <v>3</v>
      </c>
      <c r="E4" s="35" t="str">
        <f>IFERROR(__xludf.DUMMYFUNCTION("""COMPUTED_VALUE"""),"numbers")</f>
        <v>numbers</v>
      </c>
      <c r="F4" s="35">
        <f>IFERROR(__xludf.DUMMYFUNCTION("""COMPUTED_VALUE"""),60.0)</f>
        <v>60</v>
      </c>
    </row>
    <row r="5">
      <c r="A5" s="35" t="str">
        <f>IFERROR(__xludf.DUMMYFUNCTION("""COMPUTED_VALUE"""),"n/a")</f>
        <v>n/a</v>
      </c>
      <c r="B5" s="35">
        <f>IFERROR(__xludf.DUMMYFUNCTION("""COMPUTED_VALUE"""),3.0)</f>
        <v>3</v>
      </c>
      <c r="E5" s="35" t="str">
        <f>IFERROR(__xludf.DUMMYFUNCTION("""COMPUTED_VALUE"""),"words")</f>
        <v>words</v>
      </c>
      <c r="F5" s="35">
        <f>IFERROR(__xludf.DUMMYFUNCTION("""COMPUTED_VALUE"""),14.0)</f>
        <v>14</v>
      </c>
    </row>
    <row r="6">
      <c r="A6" s="35" t="str">
        <f>IFERROR(__xludf.DUMMYFUNCTION("""COMPUTED_VALUE"""),"numbers")</f>
        <v>numbers</v>
      </c>
      <c r="B6" s="35">
        <f>IFERROR(__xludf.DUMMYFUNCTION("""COMPUTED_VALUE"""),60.0)</f>
        <v>60</v>
      </c>
      <c r="E6" s="35" t="str">
        <f>IFERROR(__xludf.DUMMYFUNCTION("""COMPUTED_VALUE"""),"formula")</f>
        <v>formula</v>
      </c>
      <c r="F6" s="35">
        <f>IFERROR(__xludf.DUMMYFUNCTION("""COMPUTED_VALUE"""),4.0)</f>
        <v>4</v>
      </c>
    </row>
    <row r="7">
      <c r="A7" s="35" t="str">
        <f>IFERROR(__xludf.DUMMYFUNCTION("""COMPUTED_VALUE"""),"numbers-&gt;personal")</f>
        <v>numbers-&gt;personal</v>
      </c>
      <c r="B7" s="35">
        <f>IFERROR(__xludf.DUMMYFUNCTION("""COMPUTED_VALUE"""),11.0)</f>
        <v>11</v>
      </c>
      <c r="E7" s="35" t="str">
        <f>IFERROR(__xludf.DUMMYFUNCTION("""COMPUTED_VALUE"""),"personal")</f>
        <v>personal</v>
      </c>
      <c r="F7" s="35">
        <f>IFERROR(__xludf.DUMMYFUNCTION("""COMPUTED_VALUE"""),4.0)</f>
        <v>4</v>
      </c>
    </row>
    <row r="8">
      <c r="A8" s="35" t="str">
        <f>IFERROR(__xludf.DUMMYFUNCTION("""COMPUTED_VALUE"""),"personal")</f>
        <v>personal</v>
      </c>
      <c r="B8" s="35">
        <f>IFERROR(__xludf.DUMMYFUNCTION("""COMPUTED_VALUE"""),4.0)</f>
        <v>4</v>
      </c>
      <c r="E8" s="35" t="str">
        <f>IFERROR(__xludf.DUMMYFUNCTION("""COMPUTED_VALUE"""),"imagination")</f>
        <v>imagination</v>
      </c>
      <c r="F8" s="35">
        <f>IFERROR(__xludf.DUMMYFUNCTION("""COMPUTED_VALUE"""),3.0)</f>
        <v>3</v>
      </c>
    </row>
    <row r="9">
      <c r="A9" s="35" t="str">
        <f>IFERROR(__xludf.DUMMYFUNCTION("""COMPUTED_VALUE"""),"words")</f>
        <v>words</v>
      </c>
      <c r="B9" s="35">
        <f>IFERROR(__xludf.DUMMYFUNCTION("""COMPUTED_VALUE"""),14.0)</f>
        <v>14</v>
      </c>
      <c r="E9" s="35" t="str">
        <f>IFERROR(__xludf.DUMMYFUNCTION("""COMPUTED_VALUE"""),"n/a")</f>
        <v>n/a</v>
      </c>
      <c r="F9" s="35">
        <f>IFERROR(__xludf.DUMMYFUNCTION("""COMPUTED_VALUE"""),3.0)</f>
        <v>3</v>
      </c>
    </row>
    <row r="10">
      <c r="A10" s="35" t="str">
        <f>IFERROR(__xludf.DUMMYFUNCTION("""COMPUTED_VALUE"""),"words-&gt;personal")</f>
        <v>words-&gt;personal</v>
      </c>
      <c r="B10" s="35">
        <f>IFERROR(__xludf.DUMMYFUNCTION("""COMPUTED_VALUE"""),9.0)</f>
        <v>9</v>
      </c>
    </row>
    <row r="11">
      <c r="A11" s="35" t="str">
        <f>IFERROR(__xludf.DUMMYFUNCTION("""COMPUTED_VALUE"""),"words-&gt;random")</f>
        <v>words-&gt;random</v>
      </c>
      <c r="B11" s="35">
        <f>IFERROR(__xludf.DUMMYFUNCTION("""COMPUTED_VALUE"""),3.0)</f>
        <v>3</v>
      </c>
    </row>
    <row r="12">
      <c r="A12" s="35" t="str">
        <f>IFERROR(__xludf.DUMMYFUNCTION("""COMPUTED_VALUE"""),"words_and_chars")</f>
        <v>words_and_chars</v>
      </c>
      <c r="B12" s="35">
        <f>IFERROR(__xludf.DUMMYFUNCTION("""COMPUTED_VALUE"""),125.0)</f>
        <v>125</v>
      </c>
    </row>
    <row r="13">
      <c r="A13" s="35" t="str">
        <f>IFERROR(__xludf.DUMMYFUNCTION("""COMPUTED_VALUE"""),"words_and_chars-&gt;anime")</f>
        <v>words_and_chars-&gt;anime</v>
      </c>
      <c r="B13" s="35">
        <f>IFERROR(__xludf.DUMMYFUNCTION("""COMPUTED_VALUE"""),1.0)</f>
        <v>1</v>
      </c>
    </row>
    <row r="14">
      <c r="A14" s="35" t="str">
        <f>IFERROR(__xludf.DUMMYFUNCTION("""COMPUTED_VALUE"""),"words_and_chars-&gt;easy_to_remember")</f>
        <v>words_and_chars-&gt;easy_to_remember</v>
      </c>
      <c r="B14" s="35">
        <f>IFERROR(__xludf.DUMMYFUNCTION("""COMPUTED_VALUE"""),5.0)</f>
        <v>5</v>
      </c>
    </row>
    <row r="15">
      <c r="A15" s="35" t="str">
        <f>IFERROR(__xludf.DUMMYFUNCTION("""COMPUTED_VALUE"""),"words_and_chars-&gt;favorite")</f>
        <v>words_and_chars-&gt;favorite</v>
      </c>
      <c r="B15" s="35">
        <f>IFERROR(__xludf.DUMMYFUNCTION("""COMPUTED_VALUE"""),1.0)</f>
        <v>1</v>
      </c>
    </row>
    <row r="16">
      <c r="A16" s="35" t="str">
        <f>IFERROR(__xludf.DUMMYFUNCTION("""COMPUTED_VALUE"""),"words_and_chars-&gt;movie")</f>
        <v>words_and_chars-&gt;movie</v>
      </c>
      <c r="B16" s="35">
        <f>IFERROR(__xludf.DUMMYFUNCTION("""COMPUTED_VALUE"""),1.0)</f>
        <v>1</v>
      </c>
    </row>
    <row r="17">
      <c r="A17" s="35" t="str">
        <f>IFERROR(__xludf.DUMMYFUNCTION("""COMPUTED_VALUE"""),"words_and_chars-&gt;object")</f>
        <v>words_and_chars-&gt;object</v>
      </c>
      <c r="B17" s="35">
        <f>IFERROR(__xludf.DUMMYFUNCTION("""COMPUTED_VALUE"""),1.0)</f>
        <v>1</v>
      </c>
    </row>
    <row r="18">
      <c r="A18" s="35" t="str">
        <f>IFERROR(__xludf.DUMMYFUNCTION("""COMPUTED_VALUE"""),"words_and_chars-&gt;personal")</f>
        <v>words_and_chars-&gt;personal</v>
      </c>
      <c r="B18" s="35">
        <f>IFERROR(__xludf.DUMMYFUNCTION("""COMPUTED_VALUE"""),30.0)</f>
        <v>30</v>
      </c>
    </row>
    <row r="19">
      <c r="A19" s="35" t="str">
        <f>IFERROR(__xludf.DUMMYFUNCTION("""COMPUTED_VALUE"""),"words_and_chars-&gt;pet_name")</f>
        <v>words_and_chars-&gt;pet_name</v>
      </c>
      <c r="B19" s="35">
        <f>IFERROR(__xludf.DUMMYFUNCTION("""COMPUTED_VALUE"""),6.0)</f>
        <v>6</v>
      </c>
    </row>
    <row r="20">
      <c r="A20" s="35" t="str">
        <f>IFERROR(__xludf.DUMMYFUNCTION("""COMPUTED_VALUE"""),"words_and_chars-&gt;random")</f>
        <v>words_and_chars-&gt;random</v>
      </c>
      <c r="B20" s="35">
        <f>IFERROR(__xludf.DUMMYFUNCTION("""COMPUTED_VALUE"""),44.0)</f>
        <v>44</v>
      </c>
    </row>
    <row r="21">
      <c r="A21" s="35" t="str">
        <f>IFERROR(__xludf.DUMMYFUNCTION("""COMPUTED_VALUE"""),"words_and_chars-&gt;sentence")</f>
        <v>words_and_chars-&gt;sentence</v>
      </c>
      <c r="B21" s="35">
        <f>IFERROR(__xludf.DUMMYFUNCTION("""COMPUTED_VALUE"""),1.0)</f>
        <v>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2.0"/>
    <col customWidth="1" min="3" max="3" width="62.63"/>
    <col customWidth="1" min="4" max="4" width="25.13"/>
    <col customWidth="1" min="5" max="5" width="28.63"/>
    <col customWidth="1" min="6" max="11" width="25.13"/>
  </cols>
  <sheetData>
    <row r="1">
      <c r="A1" s="36" t="s">
        <v>913</v>
      </c>
      <c r="B1" s="37" t="s">
        <v>914</v>
      </c>
      <c r="C1" s="37" t="s">
        <v>13</v>
      </c>
      <c r="D1" s="17" t="s">
        <v>915</v>
      </c>
      <c r="E1" s="17" t="s">
        <v>916</v>
      </c>
      <c r="F1" s="17" t="s">
        <v>917</v>
      </c>
      <c r="G1" s="17" t="s">
        <v>918</v>
      </c>
      <c r="H1" s="17" t="s">
        <v>919</v>
      </c>
      <c r="I1" s="17" t="s">
        <v>920</v>
      </c>
      <c r="J1" s="17" t="s">
        <v>921</v>
      </c>
      <c r="K1" s="17" t="s">
        <v>922</v>
      </c>
    </row>
    <row r="2">
      <c r="A2" s="39" t="s">
        <v>24</v>
      </c>
      <c r="B2" s="40" t="str">
        <f>VLOOKUP(C2, 'All Responses(Final)'!E4:'All Responses(Final)'!I153, 5, FALSE)</f>
        <v>treatment1</v>
      </c>
      <c r="C2" s="41" t="s">
        <v>28</v>
      </c>
      <c r="D2" s="18" t="s">
        <v>996</v>
      </c>
      <c r="E2" s="18" t="s">
        <v>997</v>
      </c>
    </row>
    <row r="3">
      <c r="A3" s="39" t="s">
        <v>50</v>
      </c>
      <c r="B3" s="40" t="str">
        <f>VLOOKUP(C3, 'All Responses(Final)'!E8:'All Responses(Final)'!I157, 5, FALSE)</f>
        <v>treatment1</v>
      </c>
      <c r="C3" s="41" t="s">
        <v>54</v>
      </c>
      <c r="D3" s="18" t="s">
        <v>998</v>
      </c>
    </row>
    <row r="4">
      <c r="A4" s="39" t="s">
        <v>56</v>
      </c>
      <c r="B4" s="40" t="str">
        <f>VLOOKUP(C4, 'All Responses(Final)'!E9:'All Responses(Final)'!I158, 5, FALSE)</f>
        <v>treatment1</v>
      </c>
      <c r="C4" s="40" t="s">
        <v>60</v>
      </c>
      <c r="D4" s="18" t="s">
        <v>996</v>
      </c>
    </row>
    <row r="5">
      <c r="A5" s="39" t="s">
        <v>68</v>
      </c>
      <c r="B5" s="40" t="str">
        <f>VLOOKUP(C5, 'All Responses(Final)'!E11:'All Responses(Final)'!I160, 5, FALSE)</f>
        <v>treatment1</v>
      </c>
      <c r="C5" s="40" t="s">
        <v>72</v>
      </c>
      <c r="D5" s="18" t="s">
        <v>996</v>
      </c>
    </row>
    <row r="6">
      <c r="A6" s="39" t="s">
        <v>74</v>
      </c>
      <c r="B6" s="40" t="str">
        <f>VLOOKUP(C6, 'All Responses(Final)'!E12:'All Responses(Final)'!I161, 5, FALSE)</f>
        <v>treatment1</v>
      </c>
      <c r="C6" s="41" t="s">
        <v>78</v>
      </c>
      <c r="D6" s="18" t="s">
        <v>996</v>
      </c>
    </row>
    <row r="7">
      <c r="A7" s="39" t="s">
        <v>80</v>
      </c>
      <c r="B7" s="40" t="str">
        <f>VLOOKUP(C7, 'All Responses(Final)'!E13:'All Responses(Final)'!I162, 5, FALSE)</f>
        <v>treatment1</v>
      </c>
      <c r="C7" s="40" t="s">
        <v>84</v>
      </c>
      <c r="D7" s="18" t="s">
        <v>996</v>
      </c>
      <c r="E7" s="18" t="s">
        <v>999</v>
      </c>
    </row>
    <row r="8">
      <c r="A8" s="39" t="s">
        <v>110</v>
      </c>
      <c r="B8" s="40" t="str">
        <f>VLOOKUP(C8, 'All Responses(Final)'!E18:'All Responses(Final)'!I167, 5, FALSE)</f>
        <v>treatment1</v>
      </c>
      <c r="C8" s="41" t="s">
        <v>114</v>
      </c>
      <c r="D8" s="18" t="s">
        <v>996</v>
      </c>
      <c r="E8" s="18" t="s">
        <v>1000</v>
      </c>
    </row>
    <row r="9">
      <c r="A9" s="39" t="s">
        <v>122</v>
      </c>
      <c r="B9" s="40" t="str">
        <f>VLOOKUP(C9, 'All Responses(Final)'!E20:'All Responses(Final)'!I169, 5, FALSE)</f>
        <v>treatment1</v>
      </c>
      <c r="C9" s="41" t="s">
        <v>126</v>
      </c>
      <c r="D9" s="18" t="s">
        <v>996</v>
      </c>
      <c r="E9" s="18" t="s">
        <v>1000</v>
      </c>
    </row>
    <row r="10">
      <c r="A10" s="39" t="s">
        <v>128</v>
      </c>
      <c r="B10" s="40" t="str">
        <f>VLOOKUP(C10, 'All Responses(Final)'!E21:'All Responses(Final)'!I170, 5, FALSE)</f>
        <v>treatment1</v>
      </c>
      <c r="C10" s="40" t="s">
        <v>132</v>
      </c>
      <c r="D10" s="18" t="s">
        <v>996</v>
      </c>
    </row>
    <row r="11">
      <c r="A11" s="39" t="s">
        <v>152</v>
      </c>
      <c r="B11" s="40" t="str">
        <f>VLOOKUP(C11, 'All Responses(Final)'!E25:'All Responses(Final)'!I174, 5, FALSE)</f>
        <v>treatment1</v>
      </c>
      <c r="C11" s="40" t="s">
        <v>156</v>
      </c>
      <c r="D11" s="18" t="s">
        <v>996</v>
      </c>
    </row>
    <row r="12">
      <c r="A12" s="39" t="s">
        <v>164</v>
      </c>
      <c r="B12" s="40" t="str">
        <f>VLOOKUP(C12, 'All Responses(Final)'!E27:'All Responses(Final)'!I176, 5, FALSE)</f>
        <v>treatment1</v>
      </c>
      <c r="C12" s="40" t="s">
        <v>168</v>
      </c>
      <c r="D12" s="18" t="s">
        <v>996</v>
      </c>
      <c r="E12" s="18" t="s">
        <v>1001</v>
      </c>
    </row>
    <row r="13">
      <c r="A13" s="39" t="s">
        <v>170</v>
      </c>
      <c r="B13" s="40" t="str">
        <f>VLOOKUP(C13, 'All Responses(Final)'!E28:'All Responses(Final)'!I177, 5, FALSE)</f>
        <v>treatment1</v>
      </c>
      <c r="C13" s="41" t="s">
        <v>174</v>
      </c>
      <c r="D13" s="18" t="s">
        <v>996</v>
      </c>
    </row>
    <row r="14">
      <c r="A14" s="39" t="s">
        <v>187</v>
      </c>
      <c r="B14" s="40" t="str">
        <f>VLOOKUP(C14, 'All Responses(Final)'!E31:'All Responses(Final)'!I180, 5, FALSE)</f>
        <v>treatment1</v>
      </c>
      <c r="C14" s="40" t="s">
        <v>191</v>
      </c>
      <c r="D14" s="18" t="s">
        <v>1002</v>
      </c>
    </row>
    <row r="15">
      <c r="A15" s="39" t="s">
        <v>199</v>
      </c>
      <c r="B15" s="40" t="str">
        <f>VLOOKUP(C15, 'All Responses(Final)'!E33:'All Responses(Final)'!I182, 5, FALSE)</f>
        <v>treatment1</v>
      </c>
      <c r="C15" s="40" t="s">
        <v>203</v>
      </c>
      <c r="D15" s="18" t="s">
        <v>1003</v>
      </c>
    </row>
    <row r="16">
      <c r="A16" s="39" t="s">
        <v>235</v>
      </c>
      <c r="B16" s="40" t="str">
        <f>VLOOKUP(C16, 'All Responses(Final)'!E39:'All Responses(Final)'!I188, 5, FALSE)</f>
        <v>treatment1</v>
      </c>
      <c r="C16" s="40" t="s">
        <v>239</v>
      </c>
      <c r="D16" s="18" t="s">
        <v>996</v>
      </c>
      <c r="E16" s="18" t="s">
        <v>1004</v>
      </c>
    </row>
    <row r="17">
      <c r="A17" s="39" t="s">
        <v>247</v>
      </c>
      <c r="B17" s="40" t="str">
        <f>VLOOKUP(C17, 'All Responses(Final)'!E41:'All Responses(Final)'!I190, 5, FALSE)</f>
        <v>treatment1</v>
      </c>
      <c r="C17" s="40" t="s">
        <v>251</v>
      </c>
      <c r="D17" s="18" t="s">
        <v>996</v>
      </c>
    </row>
    <row r="18">
      <c r="A18" s="39" t="s">
        <v>253</v>
      </c>
      <c r="B18" s="40" t="str">
        <f>VLOOKUP(C18, 'All Responses(Final)'!E42:'All Responses(Final)'!I191, 5, FALSE)</f>
        <v>treatment1</v>
      </c>
      <c r="C18" s="41" t="s">
        <v>257</v>
      </c>
      <c r="D18" s="18" t="s">
        <v>996</v>
      </c>
    </row>
    <row r="19">
      <c r="A19" s="39" t="s">
        <v>265</v>
      </c>
      <c r="B19" s="40" t="str">
        <f>VLOOKUP(C19, 'All Responses(Final)'!E44:'All Responses(Final)'!I193, 5, FALSE)</f>
        <v>treatment1</v>
      </c>
      <c r="C19" s="41" t="s">
        <v>269</v>
      </c>
      <c r="D19" s="18" t="s">
        <v>996</v>
      </c>
    </row>
    <row r="20">
      <c r="A20" s="39" t="s">
        <v>283</v>
      </c>
      <c r="B20" s="40" t="str">
        <f>VLOOKUP(C20, 'All Responses(Final)'!E47:'All Responses(Final)'!I196, 5, FALSE)</f>
        <v>treatment1</v>
      </c>
      <c r="C20" s="40" t="s">
        <v>287</v>
      </c>
      <c r="D20" s="18" t="s">
        <v>996</v>
      </c>
      <c r="E20" s="18" t="s">
        <v>1005</v>
      </c>
    </row>
    <row r="21">
      <c r="A21" s="39" t="s">
        <v>289</v>
      </c>
      <c r="B21" s="40" t="str">
        <f>VLOOKUP(C21, 'All Responses(Final)'!E48:'All Responses(Final)'!I197, 5, FALSE)</f>
        <v>treatment1</v>
      </c>
      <c r="C21" s="41" t="s">
        <v>293</v>
      </c>
      <c r="D21" s="18" t="s">
        <v>996</v>
      </c>
      <c r="E21" s="18" t="s">
        <v>1006</v>
      </c>
    </row>
    <row r="22">
      <c r="A22" s="39" t="s">
        <v>295</v>
      </c>
      <c r="B22" s="40" t="str">
        <f>VLOOKUP(C22, 'All Responses(Final)'!E49:'All Responses(Final)'!I198, 5, FALSE)</f>
        <v>treatment1</v>
      </c>
      <c r="C22" s="40" t="s">
        <v>299</v>
      </c>
    </row>
    <row r="23">
      <c r="A23" s="39" t="s">
        <v>325</v>
      </c>
      <c r="B23" s="40" t="str">
        <f>VLOOKUP(C23, 'All Responses(Final)'!E54:'All Responses(Final)'!I203, 5, FALSE)</f>
        <v>treatment1</v>
      </c>
      <c r="C23" s="41" t="s">
        <v>329</v>
      </c>
      <c r="D23" s="18" t="s">
        <v>996</v>
      </c>
    </row>
    <row r="24">
      <c r="A24" s="39" t="s">
        <v>331</v>
      </c>
      <c r="B24" s="40" t="str">
        <f>VLOOKUP(C24, 'All Responses(Final)'!E55:'All Responses(Final)'!I204, 5, FALSE)</f>
        <v>treatment1</v>
      </c>
      <c r="C24" s="40" t="s">
        <v>335</v>
      </c>
      <c r="D24" s="18" t="s">
        <v>996</v>
      </c>
      <c r="E24" s="18" t="s">
        <v>1007</v>
      </c>
    </row>
    <row r="25">
      <c r="A25" s="39" t="s">
        <v>337</v>
      </c>
      <c r="B25" s="40" t="str">
        <f>VLOOKUP(C25, 'All Responses(Final)'!E56:'All Responses(Final)'!I205, 5, FALSE)</f>
        <v>treatment1</v>
      </c>
      <c r="C25" s="41" t="s">
        <v>341</v>
      </c>
      <c r="D25" s="18" t="s">
        <v>996</v>
      </c>
      <c r="E25" s="18" t="s">
        <v>1000</v>
      </c>
    </row>
    <row r="26">
      <c r="A26" s="39" t="s">
        <v>367</v>
      </c>
      <c r="B26" s="40" t="str">
        <f>VLOOKUP(C26, 'All Responses(Final)'!E61:'All Responses(Final)'!I210, 5, FALSE)</f>
        <v>treatment1</v>
      </c>
      <c r="C26" s="40" t="s">
        <v>371</v>
      </c>
      <c r="D26" s="18" t="s">
        <v>996</v>
      </c>
    </row>
    <row r="27">
      <c r="A27" s="39" t="s">
        <v>373</v>
      </c>
      <c r="B27" s="40" t="str">
        <f>VLOOKUP(C27, 'All Responses(Final)'!E62:'All Responses(Final)'!I211, 5, FALSE)</f>
        <v>treatment1</v>
      </c>
      <c r="C27" s="41" t="s">
        <v>377</v>
      </c>
      <c r="D27" s="18" t="s">
        <v>996</v>
      </c>
      <c r="E27" s="18"/>
    </row>
    <row r="28">
      <c r="A28" s="39" t="s">
        <v>379</v>
      </c>
      <c r="B28" s="40" t="str">
        <f>VLOOKUP(C28, 'All Responses(Final)'!E63:'All Responses(Final)'!I212, 5, FALSE)</f>
        <v>treatment1</v>
      </c>
      <c r="C28" s="40" t="s">
        <v>383</v>
      </c>
      <c r="D28" s="18" t="s">
        <v>996</v>
      </c>
    </row>
    <row r="29">
      <c r="A29" s="39" t="s">
        <v>385</v>
      </c>
      <c r="B29" s="40" t="str">
        <f>VLOOKUP(C29, 'All Responses(Final)'!E64:'All Responses(Final)'!I213, 5, FALSE)</f>
        <v>treatment1</v>
      </c>
      <c r="C29" s="41" t="s">
        <v>389</v>
      </c>
      <c r="D29" s="18" t="s">
        <v>1003</v>
      </c>
      <c r="E29" s="18" t="s">
        <v>1008</v>
      </c>
    </row>
    <row r="30">
      <c r="A30" s="39" t="s">
        <v>415</v>
      </c>
      <c r="B30" s="40" t="str">
        <f>VLOOKUP(C30, 'All Responses(Final)'!E69:'All Responses(Final)'!I218, 5, FALSE)</f>
        <v>treatment1</v>
      </c>
      <c r="C30" s="40" t="s">
        <v>419</v>
      </c>
      <c r="D30" s="18" t="s">
        <v>1009</v>
      </c>
    </row>
    <row r="31">
      <c r="A31" s="39" t="s">
        <v>457</v>
      </c>
      <c r="B31" s="40" t="str">
        <f>VLOOKUP(C31, 'All Responses(Final)'!E76:'All Responses(Final)'!I225, 5, FALSE)</f>
        <v>treatment1</v>
      </c>
      <c r="C31" s="41" t="s">
        <v>461</v>
      </c>
      <c r="D31" s="18" t="s">
        <v>996</v>
      </c>
      <c r="E31" s="18" t="s">
        <v>1010</v>
      </c>
    </row>
    <row r="32">
      <c r="A32" s="39" t="s">
        <v>469</v>
      </c>
      <c r="B32" s="40" t="str">
        <f>VLOOKUP(C32, 'All Responses(Final)'!E78:'All Responses(Final)'!I227, 5, FALSE)</f>
        <v>treatment1</v>
      </c>
      <c r="C32" s="41" t="s">
        <v>473</v>
      </c>
      <c r="D32" s="18" t="s">
        <v>996</v>
      </c>
      <c r="E32" s="18" t="s">
        <v>1011</v>
      </c>
      <c r="F32" s="18" t="s">
        <v>1012</v>
      </c>
    </row>
    <row r="33">
      <c r="A33" s="39" t="s">
        <v>475</v>
      </c>
      <c r="B33" s="40" t="str">
        <f>VLOOKUP(C33, 'All Responses(Final)'!E79:'All Responses(Final)'!I228, 5, FALSE)</f>
        <v>treatment1</v>
      </c>
      <c r="C33" s="40" t="s">
        <v>479</v>
      </c>
      <c r="D33" s="18" t="s">
        <v>1013</v>
      </c>
    </row>
    <row r="34">
      <c r="A34" s="39" t="s">
        <v>481</v>
      </c>
      <c r="B34" s="40" t="str">
        <f>VLOOKUP(C34, 'All Responses(Final)'!E80:'All Responses(Final)'!I229, 5, FALSE)</f>
        <v>treatment1</v>
      </c>
      <c r="C34" s="41" t="s">
        <v>485</v>
      </c>
      <c r="D34" s="18" t="s">
        <v>996</v>
      </c>
      <c r="E34" s="18" t="s">
        <v>1014</v>
      </c>
    </row>
    <row r="35">
      <c r="A35" s="39" t="s">
        <v>493</v>
      </c>
      <c r="B35" s="40" t="str">
        <f>VLOOKUP(C35, 'All Responses(Final)'!E82:'All Responses(Final)'!I231, 5, FALSE)</f>
        <v>treatment1</v>
      </c>
      <c r="C35" s="41" t="s">
        <v>497</v>
      </c>
      <c r="D35" s="18" t="s">
        <v>996</v>
      </c>
    </row>
    <row r="36">
      <c r="A36" s="39" t="s">
        <v>517</v>
      </c>
      <c r="B36" s="40" t="str">
        <f>VLOOKUP(C36, 'All Responses(Final)'!E86:'All Responses(Final)'!I235, 5, FALSE)</f>
        <v>treatment1</v>
      </c>
      <c r="C36" s="41" t="s">
        <v>521</v>
      </c>
      <c r="D36" s="18" t="s">
        <v>996</v>
      </c>
      <c r="E36" s="18" t="s">
        <v>1000</v>
      </c>
    </row>
    <row r="37">
      <c r="A37" s="39" t="s">
        <v>541</v>
      </c>
      <c r="B37" s="40" t="str">
        <f>VLOOKUP(C37, 'All Responses(Final)'!E90:'All Responses(Final)'!I239, 5, FALSE)</f>
        <v>treatment1</v>
      </c>
      <c r="C37" s="41" t="s">
        <v>545</v>
      </c>
      <c r="D37" s="18" t="s">
        <v>996</v>
      </c>
      <c r="E37" s="18" t="s">
        <v>1000</v>
      </c>
    </row>
    <row r="38">
      <c r="A38" s="39" t="s">
        <v>582</v>
      </c>
      <c r="B38" s="40" t="str">
        <f>VLOOKUP(C38, 'All Responses(Final)'!E97:'All Responses(Final)'!I246, 5, FALSE)</f>
        <v>treatment1</v>
      </c>
      <c r="C38" s="40" t="s">
        <v>586</v>
      </c>
      <c r="D38" s="18" t="s">
        <v>996</v>
      </c>
      <c r="E38" s="18" t="s">
        <v>1011</v>
      </c>
    </row>
    <row r="39">
      <c r="A39" s="39" t="s">
        <v>612</v>
      </c>
      <c r="B39" s="40" t="str">
        <f>VLOOKUP(C39, 'All Responses(Final)'!E102:'All Responses(Final)'!I251, 5, FALSE)</f>
        <v>treatment1</v>
      </c>
      <c r="C39" s="41" t="s">
        <v>616</v>
      </c>
      <c r="D39" s="18" t="s">
        <v>996</v>
      </c>
      <c r="E39" s="18" t="s">
        <v>1014</v>
      </c>
    </row>
    <row r="40">
      <c r="A40" s="39" t="s">
        <v>624</v>
      </c>
      <c r="B40" s="40" t="str">
        <f>VLOOKUP(C40, 'All Responses(Final)'!E104:'All Responses(Final)'!I253, 5, FALSE)</f>
        <v>treatment1</v>
      </c>
      <c r="C40" s="41" t="s">
        <v>628</v>
      </c>
      <c r="D40" s="18" t="s">
        <v>996</v>
      </c>
      <c r="E40" s="18" t="s">
        <v>1012</v>
      </c>
    </row>
    <row r="41">
      <c r="A41" s="39" t="s">
        <v>636</v>
      </c>
      <c r="B41" s="40" t="str">
        <f>VLOOKUP(C41, 'All Responses(Final)'!E106:'All Responses(Final)'!I255, 5, FALSE)</f>
        <v>treatment1</v>
      </c>
      <c r="C41" s="41" t="s">
        <v>640</v>
      </c>
    </row>
    <row r="42">
      <c r="A42" s="39" t="s">
        <v>664</v>
      </c>
      <c r="B42" s="40" t="str">
        <f>VLOOKUP(C42, 'All Responses(Final)'!E111:'All Responses(Final)'!I260, 5, FALSE)</f>
        <v>treatment1</v>
      </c>
      <c r="C42" s="40" t="s">
        <v>668</v>
      </c>
      <c r="D42" s="18" t="s">
        <v>996</v>
      </c>
    </row>
    <row r="43">
      <c r="A43" s="39" t="s">
        <v>832</v>
      </c>
      <c r="B43" s="40" t="str">
        <f>VLOOKUP(C43, 'All Responses(Final)'!E139:'All Responses(Final)'!I288, 5, FALSE)</f>
        <v>treatment1</v>
      </c>
      <c r="C43" s="40" t="s">
        <v>836</v>
      </c>
      <c r="D43" s="18" t="s">
        <v>996</v>
      </c>
    </row>
    <row r="44">
      <c r="A44" s="39" t="s">
        <v>838</v>
      </c>
      <c r="B44" s="40" t="str">
        <f>VLOOKUP(C44, 'All Responses(Final)'!E140:'All Responses(Final)'!I289, 5, FALSE)</f>
        <v>treatment1</v>
      </c>
      <c r="C44" s="41" t="s">
        <v>842</v>
      </c>
      <c r="D44" s="18" t="s">
        <v>999</v>
      </c>
      <c r="E44" s="18" t="s">
        <v>1015</v>
      </c>
    </row>
    <row r="45">
      <c r="A45" s="39" t="s">
        <v>844</v>
      </c>
      <c r="B45" s="40" t="str">
        <f>VLOOKUP(C45, 'All Responses(Final)'!E141:'All Responses(Final)'!I290, 5, FALSE)</f>
        <v>treatment1</v>
      </c>
      <c r="C45" s="40" t="s">
        <v>848</v>
      </c>
      <c r="D45" s="18" t="s">
        <v>996</v>
      </c>
      <c r="E45" s="18" t="s">
        <v>1010</v>
      </c>
    </row>
    <row r="46">
      <c r="A46" s="39" t="s">
        <v>850</v>
      </c>
      <c r="B46" s="40" t="str">
        <f>VLOOKUP(C46, 'All Responses(Final)'!E142:'All Responses(Final)'!I291, 5, FALSE)</f>
        <v>treatment1</v>
      </c>
      <c r="C46" s="41" t="s">
        <v>854</v>
      </c>
      <c r="D46" s="18" t="s">
        <v>1003</v>
      </c>
    </row>
    <row r="47">
      <c r="A47" s="39" t="s">
        <v>855</v>
      </c>
      <c r="B47" s="40" t="str">
        <f>VLOOKUP(C47, 'All Responses(Final)'!E143:'All Responses(Final)'!I292, 5, FALSE)</f>
        <v>treatment1</v>
      </c>
      <c r="C47" s="40" t="s">
        <v>858</v>
      </c>
      <c r="D47" s="18" t="s">
        <v>996</v>
      </c>
      <c r="E47" s="18" t="s">
        <v>1005</v>
      </c>
    </row>
    <row r="48">
      <c r="A48" s="39" t="s">
        <v>859</v>
      </c>
      <c r="B48" s="40" t="str">
        <f>VLOOKUP(C48, 'All Responses(Final)'!E144:'All Responses(Final)'!I293, 5, FALSE)</f>
        <v>treatment1</v>
      </c>
      <c r="C48" s="41" t="s">
        <v>863</v>
      </c>
      <c r="D48" s="18" t="s">
        <v>996</v>
      </c>
    </row>
    <row r="49">
      <c r="A49" s="39" t="s">
        <v>865</v>
      </c>
      <c r="B49" s="40" t="str">
        <f>VLOOKUP(C49, 'All Responses(Final)'!E145:'All Responses(Final)'!I294, 5, FALSE)</f>
        <v>treatment1</v>
      </c>
      <c r="C49" s="40" t="s">
        <v>869</v>
      </c>
      <c r="D49" s="18" t="s">
        <v>996</v>
      </c>
      <c r="E49" s="18" t="s">
        <v>1016</v>
      </c>
    </row>
    <row r="50">
      <c r="A50" s="39" t="s">
        <v>871</v>
      </c>
      <c r="B50" s="40" t="str">
        <f>VLOOKUP(C50, 'All Responses(Final)'!E146:'All Responses(Final)'!I295, 5, FALSE)</f>
        <v>treatment1</v>
      </c>
      <c r="C50" s="41" t="s">
        <v>875</v>
      </c>
      <c r="D50" s="18" t="s">
        <v>996</v>
      </c>
      <c r="E50" s="18" t="s">
        <v>1010</v>
      </c>
    </row>
    <row r="51">
      <c r="A51" s="39" t="s">
        <v>877</v>
      </c>
      <c r="B51" s="40" t="str">
        <f>VLOOKUP(C51, 'All Responses(Final)'!E147:'All Responses(Final)'!I296, 5, FALSE)</f>
        <v>treatment1</v>
      </c>
      <c r="C51" s="40" t="s">
        <v>881</v>
      </c>
      <c r="D51" s="18" t="s">
        <v>996</v>
      </c>
      <c r="E51" s="18" t="s">
        <v>1016</v>
      </c>
      <c r="F51" s="18" t="s">
        <v>997</v>
      </c>
    </row>
    <row r="52">
      <c r="A52" s="61"/>
      <c r="B52" s="62"/>
      <c r="C52" s="46"/>
    </row>
    <row r="53">
      <c r="A53" s="61"/>
      <c r="B53" s="62"/>
      <c r="C53" s="46"/>
    </row>
    <row r="54">
      <c r="A54" s="61"/>
      <c r="B54" s="62"/>
      <c r="C54" s="46"/>
    </row>
    <row r="55">
      <c r="A55" s="61"/>
      <c r="B55" s="62"/>
      <c r="C55" s="46"/>
    </row>
    <row r="56">
      <c r="A56" s="61"/>
      <c r="B56" s="62"/>
      <c r="C56" s="46"/>
    </row>
    <row r="57">
      <c r="A57" s="61"/>
      <c r="B57" s="62"/>
      <c r="C57" s="46"/>
    </row>
    <row r="58">
      <c r="A58" s="61"/>
      <c r="B58" s="62"/>
      <c r="C58" s="46"/>
    </row>
    <row r="59">
      <c r="A59" s="61"/>
      <c r="B59" s="62"/>
      <c r="C59" s="46"/>
    </row>
    <row r="60">
      <c r="A60" s="61"/>
      <c r="B60" s="62"/>
      <c r="C60" s="46"/>
    </row>
    <row r="61">
      <c r="A61" s="61"/>
      <c r="B61" s="62"/>
      <c r="C61" s="46"/>
    </row>
    <row r="62">
      <c r="A62" s="61"/>
      <c r="B62" s="62"/>
      <c r="C62" s="46"/>
    </row>
    <row r="63">
      <c r="A63" s="61"/>
      <c r="B63" s="62"/>
      <c r="C63" s="46"/>
    </row>
    <row r="64">
      <c r="A64" s="61"/>
      <c r="B64" s="62"/>
      <c r="C64" s="46"/>
    </row>
    <row r="65">
      <c r="A65" s="61"/>
      <c r="B65" s="62"/>
      <c r="C65" s="46"/>
    </row>
    <row r="66">
      <c r="A66" s="61"/>
      <c r="B66" s="62"/>
      <c r="C66" s="46"/>
    </row>
    <row r="67">
      <c r="A67" s="61"/>
      <c r="B67" s="62"/>
      <c r="C67" s="46"/>
    </row>
    <row r="68">
      <c r="A68" s="61"/>
      <c r="B68" s="62"/>
      <c r="C68" s="46"/>
    </row>
    <row r="69">
      <c r="A69" s="61"/>
      <c r="B69" s="62"/>
      <c r="C69" s="46"/>
    </row>
    <row r="70">
      <c r="A70" s="61"/>
      <c r="B70" s="62"/>
      <c r="C70" s="46"/>
    </row>
    <row r="71">
      <c r="A71" s="61"/>
      <c r="B71" s="62"/>
      <c r="C71" s="46"/>
    </row>
    <row r="72">
      <c r="A72" s="61"/>
      <c r="B72" s="62"/>
      <c r="C72" s="46"/>
    </row>
    <row r="73">
      <c r="A73" s="61"/>
      <c r="B73" s="62"/>
      <c r="C73" s="46"/>
    </row>
    <row r="74">
      <c r="A74" s="61"/>
      <c r="B74" s="62"/>
      <c r="C74" s="46"/>
    </row>
    <row r="75">
      <c r="A75" s="61"/>
      <c r="B75" s="62"/>
      <c r="C75" s="46"/>
    </row>
    <row r="76">
      <c r="A76" s="61"/>
      <c r="B76" s="62"/>
      <c r="C76" s="46"/>
    </row>
    <row r="77">
      <c r="A77" s="61"/>
      <c r="B77" s="62"/>
      <c r="C77" s="46"/>
    </row>
    <row r="78">
      <c r="A78" s="61"/>
      <c r="B78" s="62"/>
      <c r="C78" s="46"/>
    </row>
    <row r="79">
      <c r="A79" s="61"/>
      <c r="B79" s="62"/>
      <c r="C79" s="46"/>
    </row>
    <row r="80">
      <c r="A80" s="61"/>
      <c r="B80" s="62"/>
      <c r="C80" s="46"/>
    </row>
    <row r="81">
      <c r="A81" s="61"/>
      <c r="B81" s="62"/>
      <c r="C81" s="46"/>
    </row>
    <row r="82">
      <c r="A82" s="61"/>
      <c r="B82" s="62"/>
      <c r="C82" s="46"/>
    </row>
    <row r="83">
      <c r="A83" s="61"/>
      <c r="B83" s="62"/>
      <c r="C83" s="46"/>
    </row>
    <row r="84">
      <c r="A84" s="61"/>
      <c r="B84" s="62"/>
      <c r="C84" s="46"/>
    </row>
    <row r="85">
      <c r="A85" s="61"/>
      <c r="B85" s="62"/>
      <c r="C85" s="46"/>
    </row>
    <row r="86">
      <c r="A86" s="61"/>
      <c r="B86" s="62"/>
      <c r="C86" s="46"/>
    </row>
    <row r="87">
      <c r="A87" s="61"/>
      <c r="B87" s="62"/>
      <c r="C87" s="46"/>
    </row>
    <row r="88">
      <c r="A88" s="61"/>
      <c r="B88" s="62"/>
      <c r="C88" s="46"/>
    </row>
    <row r="89">
      <c r="A89" s="61"/>
      <c r="B89" s="62"/>
      <c r="C89" s="46"/>
    </row>
    <row r="90">
      <c r="A90" s="61"/>
      <c r="B90" s="62"/>
      <c r="C90" s="46"/>
    </row>
    <row r="91">
      <c r="A91" s="61"/>
      <c r="B91" s="62"/>
      <c r="C91" s="46"/>
    </row>
    <row r="92">
      <c r="A92" s="61"/>
      <c r="B92" s="62"/>
      <c r="C92" s="46"/>
    </row>
    <row r="93">
      <c r="A93" s="61"/>
      <c r="B93" s="62"/>
      <c r="C93" s="46"/>
    </row>
    <row r="94">
      <c r="A94" s="61"/>
      <c r="B94" s="62"/>
      <c r="C94" s="46"/>
    </row>
    <row r="95">
      <c r="A95" s="61"/>
      <c r="B95" s="62"/>
      <c r="C95" s="46"/>
    </row>
    <row r="96">
      <c r="A96" s="61"/>
      <c r="B96" s="62"/>
      <c r="C96" s="46"/>
    </row>
    <row r="97">
      <c r="A97" s="61"/>
      <c r="B97" s="62"/>
      <c r="C97" s="46"/>
    </row>
    <row r="98">
      <c r="A98" s="61"/>
      <c r="B98" s="62"/>
      <c r="C98" s="46"/>
    </row>
    <row r="99">
      <c r="A99" s="61"/>
      <c r="B99" s="62"/>
      <c r="C99" s="46"/>
    </row>
    <row r="100">
      <c r="A100" s="61"/>
      <c r="B100" s="62"/>
      <c r="C100" s="46"/>
    </row>
    <row r="101">
      <c r="A101" s="61"/>
      <c r="B101" s="62"/>
      <c r="C101" s="46"/>
    </row>
    <row r="102">
      <c r="A102" s="61"/>
      <c r="B102" s="62"/>
      <c r="C102" s="46"/>
    </row>
    <row r="103">
      <c r="A103" s="61"/>
      <c r="B103" s="62"/>
      <c r="C103" s="46"/>
    </row>
    <row r="104">
      <c r="A104" s="61"/>
      <c r="B104" s="62"/>
      <c r="C104" s="46"/>
    </row>
    <row r="105">
      <c r="A105" s="61"/>
      <c r="B105" s="62"/>
      <c r="C105" s="46"/>
    </row>
    <row r="106">
      <c r="A106" s="61"/>
      <c r="B106" s="62"/>
      <c r="C106" s="46"/>
    </row>
    <row r="107">
      <c r="A107" s="61"/>
      <c r="B107" s="62"/>
      <c r="C107" s="46"/>
    </row>
    <row r="108">
      <c r="A108" s="61"/>
      <c r="B108" s="62"/>
      <c r="C108" s="46"/>
    </row>
    <row r="109">
      <c r="A109" s="61"/>
      <c r="B109" s="62"/>
      <c r="C109" s="46"/>
    </row>
    <row r="110">
      <c r="A110" s="61"/>
      <c r="B110" s="62"/>
      <c r="C110" s="46"/>
    </row>
    <row r="111">
      <c r="A111" s="61"/>
      <c r="B111" s="62"/>
      <c r="C111" s="46"/>
    </row>
    <row r="112">
      <c r="A112" s="61"/>
      <c r="B112" s="62"/>
      <c r="C112" s="46"/>
    </row>
    <row r="113">
      <c r="A113" s="61"/>
      <c r="B113" s="62"/>
      <c r="C113" s="46"/>
    </row>
    <row r="114">
      <c r="A114" s="61"/>
      <c r="B114" s="62"/>
      <c r="C114" s="46"/>
    </row>
    <row r="115">
      <c r="A115" s="61"/>
      <c r="B115" s="62"/>
      <c r="C115" s="46"/>
    </row>
    <row r="116">
      <c r="A116" s="61"/>
      <c r="B116" s="62"/>
      <c r="C116" s="46"/>
    </row>
    <row r="117">
      <c r="A117" s="61"/>
      <c r="B117" s="62"/>
      <c r="C117" s="46"/>
    </row>
    <row r="118">
      <c r="A118" s="61"/>
      <c r="B118" s="62"/>
      <c r="C118" s="46"/>
    </row>
    <row r="119">
      <c r="A119" s="61"/>
      <c r="B119" s="62"/>
      <c r="C119" s="46"/>
    </row>
    <row r="120">
      <c r="A120" s="61"/>
      <c r="B120" s="62"/>
      <c r="C120" s="46"/>
    </row>
    <row r="121">
      <c r="A121" s="61"/>
      <c r="B121" s="62"/>
      <c r="C121" s="46"/>
    </row>
    <row r="122">
      <c r="A122" s="61"/>
      <c r="B122" s="62"/>
      <c r="C122" s="46"/>
    </row>
    <row r="123">
      <c r="A123" s="61"/>
      <c r="B123" s="62"/>
      <c r="C123" s="46"/>
    </row>
    <row r="124">
      <c r="A124" s="61"/>
      <c r="B124" s="62"/>
      <c r="C124" s="46"/>
    </row>
    <row r="125">
      <c r="A125" s="61"/>
      <c r="B125" s="62"/>
      <c r="C125" s="46"/>
    </row>
    <row r="126">
      <c r="A126" s="61"/>
      <c r="B126" s="62"/>
      <c r="C126" s="46"/>
    </row>
    <row r="127">
      <c r="A127" s="61"/>
      <c r="B127" s="62"/>
      <c r="C127" s="46"/>
    </row>
    <row r="128">
      <c r="A128" s="61"/>
      <c r="B128" s="62"/>
      <c r="C128" s="46"/>
    </row>
    <row r="129">
      <c r="A129" s="61"/>
      <c r="B129" s="62"/>
      <c r="C129" s="46"/>
    </row>
    <row r="130">
      <c r="A130" s="61"/>
      <c r="B130" s="62"/>
      <c r="C130" s="46"/>
    </row>
    <row r="131">
      <c r="A131" s="61"/>
      <c r="B131" s="62"/>
      <c r="C131" s="46"/>
    </row>
    <row r="132">
      <c r="A132" s="61"/>
      <c r="B132" s="62"/>
      <c r="C132" s="46"/>
    </row>
    <row r="133">
      <c r="A133" s="61"/>
      <c r="B133" s="62"/>
      <c r="C133" s="46"/>
    </row>
    <row r="134">
      <c r="A134" s="61"/>
      <c r="B134" s="62"/>
      <c r="C134" s="46"/>
    </row>
    <row r="135">
      <c r="A135" s="61"/>
      <c r="B135" s="62"/>
      <c r="C135" s="46"/>
    </row>
    <row r="136">
      <c r="A136" s="61"/>
      <c r="B136" s="62"/>
      <c r="C136" s="46"/>
    </row>
    <row r="137">
      <c r="A137" s="61"/>
      <c r="B137" s="62"/>
      <c r="C137" s="46"/>
    </row>
    <row r="138">
      <c r="A138" s="61"/>
      <c r="B138" s="62"/>
      <c r="C138" s="46"/>
    </row>
    <row r="139">
      <c r="A139" s="61"/>
      <c r="B139" s="62"/>
      <c r="C139" s="46"/>
    </row>
    <row r="140">
      <c r="A140" s="61"/>
      <c r="B140" s="62"/>
      <c r="C140" s="46"/>
    </row>
    <row r="141">
      <c r="A141" s="61"/>
      <c r="B141" s="62"/>
      <c r="C141" s="46"/>
    </row>
    <row r="142">
      <c r="A142" s="61"/>
      <c r="B142" s="62"/>
      <c r="C142" s="46"/>
    </row>
    <row r="143">
      <c r="A143" s="61"/>
      <c r="B143" s="62"/>
      <c r="C143" s="46"/>
    </row>
    <row r="144">
      <c r="A144" s="61"/>
      <c r="B144" s="62"/>
      <c r="C144" s="46"/>
    </row>
    <row r="145">
      <c r="A145" s="61"/>
      <c r="B145" s="62"/>
      <c r="C145" s="46"/>
    </row>
    <row r="146">
      <c r="A146" s="61"/>
      <c r="B146" s="62"/>
      <c r="C146" s="46"/>
    </row>
    <row r="147">
      <c r="A147" s="61"/>
      <c r="B147" s="46"/>
      <c r="C147" s="46"/>
    </row>
    <row r="148">
      <c r="A148" s="61"/>
      <c r="B148" s="46"/>
      <c r="C148" s="46"/>
    </row>
    <row r="149">
      <c r="A149" s="61"/>
      <c r="B149" s="46"/>
      <c r="C149" s="46"/>
    </row>
    <row r="150">
      <c r="A150" s="61"/>
      <c r="B150" s="46"/>
      <c r="C150" s="46"/>
    </row>
    <row r="151">
      <c r="A151" s="61"/>
      <c r="B151" s="46"/>
      <c r="C151" s="46"/>
    </row>
    <row r="152">
      <c r="A152" s="46"/>
      <c r="B152" s="46"/>
      <c r="C152" s="46"/>
    </row>
    <row r="153">
      <c r="A153" s="46"/>
      <c r="B153" s="46"/>
      <c r="C153" s="46"/>
    </row>
    <row r="154">
      <c r="A154" s="46"/>
      <c r="B154" s="46"/>
      <c r="C154" s="46"/>
    </row>
    <row r="155">
      <c r="A155" s="46"/>
      <c r="B155" s="46"/>
      <c r="C155" s="46"/>
    </row>
    <row r="156">
      <c r="A156" s="46"/>
      <c r="B156" s="46"/>
      <c r="C156" s="46"/>
    </row>
    <row r="157">
      <c r="A157" s="46"/>
      <c r="B157" s="46"/>
      <c r="C157" s="46"/>
    </row>
    <row r="158">
      <c r="A158" s="46"/>
      <c r="B158" s="46"/>
      <c r="C158" s="46"/>
    </row>
    <row r="159">
      <c r="A159" s="46"/>
      <c r="B159" s="46"/>
      <c r="C159" s="46"/>
    </row>
    <row r="160">
      <c r="A160" s="46"/>
      <c r="B160" s="46"/>
      <c r="C160" s="46"/>
    </row>
    <row r="161">
      <c r="A161" s="46"/>
      <c r="B161" s="46"/>
      <c r="C161" s="46"/>
    </row>
    <row r="162">
      <c r="A162" s="46"/>
      <c r="B162" s="46"/>
      <c r="C162" s="46"/>
    </row>
    <row r="163">
      <c r="A163" s="46"/>
      <c r="B163" s="46"/>
      <c r="C163" s="46"/>
    </row>
    <row r="164">
      <c r="A164" s="46"/>
      <c r="B164" s="46"/>
      <c r="C164" s="46"/>
    </row>
    <row r="165">
      <c r="A165" s="46"/>
      <c r="B165" s="46"/>
      <c r="C165" s="46"/>
    </row>
    <row r="166">
      <c r="A166" s="46"/>
      <c r="B166" s="46"/>
      <c r="C166" s="46"/>
    </row>
    <row r="167">
      <c r="A167" s="46"/>
      <c r="B167" s="46"/>
      <c r="C167" s="46"/>
    </row>
    <row r="168">
      <c r="A168" s="46"/>
      <c r="B168" s="46"/>
      <c r="C168" s="46"/>
    </row>
    <row r="169">
      <c r="A169" s="46"/>
      <c r="B169" s="46"/>
      <c r="C169" s="46"/>
    </row>
    <row r="170">
      <c r="A170" s="46"/>
      <c r="B170" s="46"/>
      <c r="C170" s="46"/>
    </row>
    <row r="171">
      <c r="A171" s="46"/>
      <c r="B171" s="46"/>
      <c r="C171" s="46"/>
    </row>
    <row r="172">
      <c r="A172" s="46"/>
      <c r="B172" s="46"/>
      <c r="C172" s="46"/>
    </row>
    <row r="173">
      <c r="A173" s="46"/>
      <c r="B173" s="46"/>
      <c r="C173" s="46"/>
    </row>
    <row r="174">
      <c r="A174" s="46"/>
      <c r="B174" s="46"/>
      <c r="C174" s="46"/>
    </row>
    <row r="175">
      <c r="A175" s="46"/>
      <c r="B175" s="46"/>
      <c r="C175" s="46"/>
    </row>
    <row r="176">
      <c r="A176" s="46"/>
      <c r="B176" s="46"/>
      <c r="C176" s="46"/>
    </row>
    <row r="177">
      <c r="A177" s="46"/>
      <c r="B177" s="46"/>
      <c r="C177" s="46"/>
    </row>
    <row r="178">
      <c r="A178" s="46"/>
      <c r="B178" s="46"/>
      <c r="C178" s="46"/>
    </row>
    <row r="179">
      <c r="A179" s="46"/>
      <c r="B179" s="46"/>
      <c r="C179" s="46"/>
    </row>
    <row r="180">
      <c r="A180" s="46"/>
      <c r="B180" s="46"/>
      <c r="C180" s="46"/>
    </row>
    <row r="181">
      <c r="A181" s="46"/>
      <c r="B181" s="46"/>
      <c r="C181" s="46"/>
    </row>
    <row r="182">
      <c r="A182" s="46"/>
      <c r="B182" s="46"/>
      <c r="C182" s="46"/>
    </row>
    <row r="183">
      <c r="A183" s="46"/>
      <c r="B183" s="46"/>
      <c r="C183" s="46"/>
    </row>
    <row r="184">
      <c r="A184" s="46"/>
      <c r="B184" s="46"/>
      <c r="C184" s="46"/>
    </row>
    <row r="185">
      <c r="A185" s="46"/>
      <c r="B185" s="46"/>
      <c r="C185" s="46"/>
    </row>
    <row r="186">
      <c r="A186" s="46"/>
      <c r="B186" s="46"/>
      <c r="C186" s="46"/>
    </row>
    <row r="187">
      <c r="A187" s="46"/>
      <c r="B187" s="46"/>
      <c r="C187" s="46"/>
    </row>
    <row r="188">
      <c r="A188" s="46"/>
      <c r="B188" s="46"/>
      <c r="C188" s="46"/>
    </row>
    <row r="189">
      <c r="A189" s="46"/>
      <c r="B189" s="46"/>
      <c r="C189" s="46"/>
    </row>
    <row r="190">
      <c r="A190" s="46"/>
      <c r="B190" s="46"/>
      <c r="C190" s="46"/>
    </row>
    <row r="191">
      <c r="A191" s="46"/>
      <c r="B191" s="46"/>
      <c r="C191" s="46"/>
    </row>
    <row r="192">
      <c r="A192" s="46"/>
      <c r="B192" s="46"/>
      <c r="C192" s="46"/>
    </row>
    <row r="193">
      <c r="A193" s="46"/>
      <c r="B193" s="46"/>
      <c r="C193" s="46"/>
    </row>
    <row r="194">
      <c r="A194" s="46"/>
      <c r="B194" s="46"/>
      <c r="C194" s="46"/>
    </row>
    <row r="195">
      <c r="A195" s="46"/>
      <c r="B195" s="46"/>
      <c r="C195" s="46"/>
    </row>
    <row r="196">
      <c r="A196" s="46"/>
      <c r="B196" s="46"/>
      <c r="C196" s="46"/>
    </row>
    <row r="197">
      <c r="A197" s="46"/>
      <c r="B197" s="46"/>
      <c r="C197" s="46"/>
    </row>
    <row r="198">
      <c r="A198" s="46"/>
      <c r="B198" s="46"/>
      <c r="C198" s="46"/>
    </row>
    <row r="199">
      <c r="A199" s="46"/>
      <c r="B199" s="46"/>
      <c r="C199" s="46"/>
    </row>
    <row r="200">
      <c r="A200" s="46"/>
      <c r="B200" s="46"/>
      <c r="C200" s="46"/>
    </row>
    <row r="201">
      <c r="A201" s="46"/>
      <c r="B201" s="46"/>
      <c r="C201" s="46"/>
    </row>
    <row r="202">
      <c r="A202" s="46"/>
      <c r="B202" s="46"/>
      <c r="C202" s="46"/>
    </row>
    <row r="203">
      <c r="A203" s="46"/>
      <c r="B203" s="46"/>
      <c r="C203" s="46"/>
    </row>
    <row r="204">
      <c r="A204" s="46"/>
      <c r="B204" s="46"/>
      <c r="C204" s="46"/>
    </row>
    <row r="205">
      <c r="A205" s="46"/>
      <c r="B205" s="46"/>
      <c r="C205" s="46"/>
    </row>
    <row r="206">
      <c r="A206" s="46"/>
      <c r="B206" s="46"/>
      <c r="C206" s="46"/>
    </row>
    <row r="207">
      <c r="A207" s="46"/>
      <c r="B207" s="46"/>
      <c r="C207" s="46"/>
    </row>
    <row r="208">
      <c r="A208" s="46"/>
      <c r="B208" s="46"/>
      <c r="C208" s="46"/>
    </row>
    <row r="209">
      <c r="A209" s="46"/>
      <c r="B209" s="46"/>
      <c r="C209" s="46"/>
    </row>
    <row r="210">
      <c r="A210" s="46"/>
      <c r="B210" s="46"/>
      <c r="C210" s="46"/>
    </row>
    <row r="211">
      <c r="A211" s="46"/>
      <c r="B211" s="46"/>
      <c r="C211" s="46"/>
    </row>
    <row r="212">
      <c r="A212" s="46"/>
      <c r="B212" s="46"/>
      <c r="C212" s="46"/>
    </row>
    <row r="213">
      <c r="A213" s="46"/>
      <c r="B213" s="46"/>
      <c r="C213" s="46"/>
    </row>
    <row r="214">
      <c r="A214" s="46"/>
      <c r="B214" s="46"/>
      <c r="C214" s="46"/>
    </row>
    <row r="215">
      <c r="A215" s="46"/>
      <c r="B215" s="46"/>
      <c r="C215" s="46"/>
    </row>
    <row r="216">
      <c r="A216" s="46"/>
      <c r="B216" s="46"/>
      <c r="C216" s="46"/>
    </row>
    <row r="217">
      <c r="A217" s="46"/>
      <c r="B217" s="46"/>
      <c r="C217" s="46"/>
    </row>
    <row r="218">
      <c r="A218" s="46"/>
      <c r="B218" s="46"/>
      <c r="C218" s="46"/>
    </row>
    <row r="219">
      <c r="A219" s="46"/>
      <c r="B219" s="46"/>
      <c r="C219" s="46"/>
    </row>
    <row r="220">
      <c r="A220" s="46"/>
      <c r="B220" s="46"/>
      <c r="C220" s="46"/>
    </row>
    <row r="221">
      <c r="A221" s="46"/>
      <c r="B221" s="46"/>
      <c r="C221" s="46"/>
    </row>
    <row r="222">
      <c r="A222" s="46"/>
      <c r="B222" s="46"/>
      <c r="C222" s="46"/>
    </row>
    <row r="223">
      <c r="A223" s="46"/>
      <c r="B223" s="46"/>
      <c r="C223" s="46"/>
    </row>
    <row r="224">
      <c r="A224" s="46"/>
      <c r="B224" s="46"/>
      <c r="C224" s="46"/>
    </row>
    <row r="225">
      <c r="A225" s="46"/>
      <c r="B225" s="46"/>
      <c r="C225" s="46"/>
    </row>
    <row r="226">
      <c r="A226" s="46"/>
      <c r="B226" s="46"/>
      <c r="C226" s="46"/>
    </row>
    <row r="227">
      <c r="A227" s="46"/>
      <c r="B227" s="46"/>
      <c r="C227" s="46"/>
    </row>
    <row r="228">
      <c r="A228" s="46"/>
      <c r="B228" s="46"/>
      <c r="C228" s="46"/>
    </row>
    <row r="229">
      <c r="A229" s="46"/>
      <c r="B229" s="46"/>
      <c r="C229" s="46"/>
    </row>
    <row r="230">
      <c r="A230" s="46"/>
      <c r="B230" s="46"/>
      <c r="C230" s="46"/>
    </row>
    <row r="231">
      <c r="A231" s="46"/>
      <c r="B231" s="46"/>
      <c r="C231" s="46"/>
    </row>
    <row r="232">
      <c r="A232" s="46"/>
      <c r="B232" s="46"/>
      <c r="C232" s="46"/>
    </row>
    <row r="233">
      <c r="A233" s="46"/>
      <c r="B233" s="46"/>
      <c r="C233" s="46"/>
    </row>
    <row r="234">
      <c r="A234" s="46"/>
      <c r="B234" s="46"/>
      <c r="C234" s="46"/>
    </row>
    <row r="235">
      <c r="A235" s="46"/>
      <c r="B235" s="46"/>
      <c r="C235" s="46"/>
    </row>
    <row r="236">
      <c r="A236" s="46"/>
      <c r="B236" s="46"/>
      <c r="C236" s="46"/>
    </row>
    <row r="237">
      <c r="A237" s="46"/>
      <c r="B237" s="46"/>
      <c r="C237" s="46"/>
    </row>
    <row r="238">
      <c r="A238" s="46"/>
      <c r="B238" s="46"/>
      <c r="C238" s="46"/>
    </row>
    <row r="239">
      <c r="A239" s="46"/>
      <c r="B239" s="46"/>
      <c r="C239" s="46"/>
    </row>
    <row r="240">
      <c r="A240" s="46"/>
      <c r="B240" s="46"/>
      <c r="C240" s="46"/>
    </row>
    <row r="241">
      <c r="A241" s="46"/>
      <c r="B241" s="46"/>
      <c r="C241" s="46"/>
    </row>
    <row r="242">
      <c r="A242" s="46"/>
      <c r="B242" s="46"/>
      <c r="C242" s="46"/>
    </row>
    <row r="243">
      <c r="A243" s="46"/>
      <c r="B243" s="46"/>
      <c r="C243" s="46"/>
    </row>
    <row r="244">
      <c r="A244" s="46"/>
      <c r="B244" s="46"/>
      <c r="C244" s="46"/>
    </row>
    <row r="245">
      <c r="A245" s="46"/>
      <c r="B245" s="46"/>
      <c r="C245" s="46"/>
    </row>
    <row r="246">
      <c r="A246" s="46"/>
      <c r="B246" s="46"/>
      <c r="C246" s="46"/>
    </row>
    <row r="247">
      <c r="A247" s="46"/>
      <c r="B247" s="46"/>
      <c r="C247" s="46"/>
    </row>
    <row r="248">
      <c r="A248" s="46"/>
      <c r="B248" s="46"/>
      <c r="C248" s="46"/>
    </row>
    <row r="249">
      <c r="A249" s="46"/>
      <c r="B249" s="46"/>
      <c r="C249" s="46"/>
    </row>
    <row r="250">
      <c r="A250" s="46"/>
      <c r="B250" s="46"/>
      <c r="C250" s="46"/>
    </row>
    <row r="251">
      <c r="A251" s="46"/>
      <c r="B251" s="46"/>
      <c r="C251" s="46"/>
    </row>
    <row r="252">
      <c r="A252" s="46"/>
      <c r="B252" s="46"/>
      <c r="C252" s="46"/>
    </row>
    <row r="253">
      <c r="A253" s="46"/>
      <c r="B253" s="46"/>
      <c r="C253" s="46"/>
    </row>
    <row r="254">
      <c r="A254" s="46"/>
      <c r="B254" s="46"/>
      <c r="C254" s="46"/>
    </row>
    <row r="255">
      <c r="A255" s="46"/>
      <c r="B255" s="46"/>
      <c r="C255" s="46"/>
    </row>
    <row r="256">
      <c r="A256" s="46"/>
      <c r="B256" s="46"/>
      <c r="C256" s="46"/>
    </row>
    <row r="257">
      <c r="A257" s="46"/>
      <c r="B257" s="46"/>
      <c r="C257" s="46"/>
    </row>
    <row r="258">
      <c r="A258" s="46"/>
      <c r="B258" s="46"/>
      <c r="C258" s="46"/>
    </row>
    <row r="259">
      <c r="A259" s="46"/>
      <c r="B259" s="46"/>
      <c r="C259" s="46"/>
    </row>
    <row r="260">
      <c r="A260" s="46"/>
      <c r="B260" s="46"/>
      <c r="C260" s="46"/>
    </row>
    <row r="261">
      <c r="A261" s="46"/>
      <c r="B261" s="46"/>
      <c r="C261" s="46"/>
    </row>
    <row r="262">
      <c r="A262" s="46"/>
      <c r="B262" s="46"/>
      <c r="C262" s="46"/>
    </row>
    <row r="263">
      <c r="A263" s="46"/>
      <c r="B263" s="46"/>
      <c r="C263" s="46"/>
    </row>
    <row r="264">
      <c r="A264" s="46"/>
      <c r="B264" s="46"/>
      <c r="C264" s="46"/>
    </row>
    <row r="265">
      <c r="A265" s="46"/>
      <c r="B265" s="46"/>
      <c r="C265" s="46"/>
    </row>
    <row r="266">
      <c r="A266" s="46"/>
      <c r="B266" s="46"/>
      <c r="C266" s="46"/>
    </row>
    <row r="267">
      <c r="A267" s="46"/>
      <c r="B267" s="46"/>
      <c r="C267" s="46"/>
    </row>
    <row r="268">
      <c r="A268" s="46"/>
      <c r="B268" s="46"/>
      <c r="C268" s="46"/>
    </row>
    <row r="269">
      <c r="A269" s="46"/>
      <c r="B269" s="46"/>
      <c r="C269" s="46"/>
    </row>
    <row r="270">
      <c r="A270" s="46"/>
      <c r="B270" s="46"/>
      <c r="C270" s="46"/>
    </row>
    <row r="271">
      <c r="A271" s="46"/>
      <c r="B271" s="46"/>
      <c r="C271" s="46"/>
    </row>
    <row r="272">
      <c r="A272" s="46"/>
      <c r="B272" s="46"/>
      <c r="C272" s="46"/>
    </row>
    <row r="273">
      <c r="A273" s="46"/>
      <c r="B273" s="46"/>
      <c r="C273" s="46"/>
    </row>
    <row r="274">
      <c r="A274" s="46"/>
      <c r="B274" s="46"/>
      <c r="C274" s="46"/>
    </row>
    <row r="275">
      <c r="A275" s="46"/>
      <c r="B275" s="46"/>
      <c r="C275" s="46"/>
    </row>
    <row r="276">
      <c r="A276" s="46"/>
      <c r="B276" s="46"/>
      <c r="C276" s="46"/>
    </row>
    <row r="277">
      <c r="A277" s="46"/>
      <c r="B277" s="46"/>
      <c r="C277" s="46"/>
    </row>
    <row r="278">
      <c r="A278" s="46"/>
      <c r="B278" s="46"/>
      <c r="C278" s="46"/>
    </row>
    <row r="279">
      <c r="A279" s="46"/>
      <c r="B279" s="46"/>
      <c r="C279" s="46"/>
    </row>
    <row r="280">
      <c r="A280" s="46"/>
      <c r="B280" s="46"/>
      <c r="C280" s="46"/>
    </row>
    <row r="281">
      <c r="A281" s="46"/>
      <c r="B281" s="46"/>
      <c r="C281" s="46"/>
    </row>
    <row r="282">
      <c r="A282" s="46"/>
      <c r="B282" s="46"/>
      <c r="C282" s="46"/>
    </row>
    <row r="283">
      <c r="A283" s="46"/>
      <c r="B283" s="46"/>
      <c r="C283" s="46"/>
    </row>
    <row r="284">
      <c r="A284" s="46"/>
      <c r="B284" s="46"/>
      <c r="C284" s="46"/>
    </row>
    <row r="285">
      <c r="A285" s="46"/>
      <c r="B285" s="46"/>
      <c r="C285" s="46"/>
    </row>
    <row r="286">
      <c r="A286" s="46"/>
      <c r="B286" s="46"/>
      <c r="C286" s="46"/>
    </row>
    <row r="287">
      <c r="A287" s="46"/>
      <c r="B287" s="46"/>
      <c r="C287" s="46"/>
    </row>
    <row r="288">
      <c r="A288" s="46"/>
      <c r="B288" s="46"/>
      <c r="C288" s="46"/>
    </row>
    <row r="289">
      <c r="A289" s="46"/>
      <c r="B289" s="46"/>
      <c r="C289" s="46"/>
    </row>
    <row r="290">
      <c r="A290" s="46"/>
      <c r="B290" s="46"/>
      <c r="C290" s="46"/>
    </row>
    <row r="291">
      <c r="A291" s="46"/>
      <c r="B291" s="46"/>
      <c r="C291" s="46"/>
    </row>
    <row r="292">
      <c r="A292" s="46"/>
      <c r="B292" s="46"/>
      <c r="C292" s="46"/>
    </row>
    <row r="293">
      <c r="A293" s="46"/>
      <c r="B293" s="46"/>
      <c r="C293" s="46"/>
    </row>
    <row r="294">
      <c r="A294" s="46"/>
      <c r="B294" s="46"/>
      <c r="C294" s="46"/>
    </row>
    <row r="295">
      <c r="A295" s="46"/>
      <c r="B295" s="46"/>
      <c r="C295" s="46"/>
    </row>
    <row r="296">
      <c r="A296" s="46"/>
      <c r="B296" s="46"/>
      <c r="C296" s="46"/>
    </row>
    <row r="297">
      <c r="A297" s="46"/>
      <c r="B297" s="46"/>
      <c r="C297" s="46"/>
    </row>
    <row r="298">
      <c r="A298" s="46"/>
      <c r="B298" s="46"/>
      <c r="C298" s="46"/>
    </row>
    <row r="299">
      <c r="A299" s="46"/>
      <c r="B299" s="46"/>
      <c r="C299" s="46"/>
    </row>
    <row r="300">
      <c r="A300" s="46"/>
      <c r="B300" s="46"/>
      <c r="C300" s="46"/>
    </row>
    <row r="301">
      <c r="A301" s="46"/>
      <c r="B301" s="46"/>
      <c r="C301" s="46"/>
    </row>
    <row r="302">
      <c r="A302" s="46"/>
      <c r="B302" s="46"/>
      <c r="C302" s="46"/>
    </row>
    <row r="303">
      <c r="A303" s="46"/>
      <c r="B303" s="46"/>
      <c r="C303" s="46"/>
    </row>
    <row r="304">
      <c r="A304" s="46"/>
      <c r="B304" s="46"/>
      <c r="C304" s="46"/>
    </row>
    <row r="305">
      <c r="A305" s="46"/>
      <c r="B305" s="46"/>
      <c r="C305" s="46"/>
    </row>
    <row r="306">
      <c r="A306" s="46"/>
      <c r="B306" s="46"/>
      <c r="C306" s="46"/>
    </row>
    <row r="307">
      <c r="A307" s="46"/>
      <c r="B307" s="46"/>
      <c r="C307" s="46"/>
    </row>
    <row r="308">
      <c r="A308" s="46"/>
      <c r="B308" s="46"/>
      <c r="C308" s="46"/>
    </row>
    <row r="309">
      <c r="A309" s="46"/>
      <c r="B309" s="46"/>
      <c r="C309" s="46"/>
    </row>
    <row r="310">
      <c r="A310" s="46"/>
      <c r="B310" s="46"/>
      <c r="C310" s="46"/>
    </row>
    <row r="311">
      <c r="A311" s="46"/>
      <c r="B311" s="46"/>
      <c r="C311" s="46"/>
    </row>
    <row r="312">
      <c r="A312" s="46"/>
      <c r="B312" s="46"/>
      <c r="C312" s="46"/>
    </row>
    <row r="313">
      <c r="A313" s="46"/>
      <c r="B313" s="46"/>
      <c r="C313" s="46"/>
    </row>
    <row r="314">
      <c r="A314" s="46"/>
      <c r="B314" s="46"/>
      <c r="C314" s="46"/>
    </row>
    <row r="315">
      <c r="A315" s="46"/>
      <c r="B315" s="46"/>
      <c r="C315" s="46"/>
    </row>
    <row r="316">
      <c r="A316" s="46"/>
      <c r="B316" s="46"/>
      <c r="C316" s="46"/>
    </row>
    <row r="317">
      <c r="A317" s="46"/>
      <c r="B317" s="46"/>
      <c r="C317" s="46"/>
    </row>
    <row r="318">
      <c r="A318" s="46"/>
      <c r="B318" s="46"/>
      <c r="C318" s="46"/>
    </row>
    <row r="319">
      <c r="A319" s="46"/>
      <c r="B319" s="46"/>
      <c r="C319" s="46"/>
    </row>
    <row r="320">
      <c r="A320" s="46"/>
      <c r="B320" s="46"/>
      <c r="C320" s="46"/>
    </row>
    <row r="321">
      <c r="A321" s="46"/>
      <c r="B321" s="46"/>
      <c r="C321" s="46"/>
    </row>
    <row r="322">
      <c r="A322" s="46"/>
      <c r="B322" s="46"/>
      <c r="C322" s="46"/>
    </row>
    <row r="323">
      <c r="A323" s="46"/>
      <c r="B323" s="46"/>
      <c r="C323" s="46"/>
    </row>
    <row r="324">
      <c r="A324" s="46"/>
      <c r="B324" s="46"/>
      <c r="C324" s="46"/>
    </row>
    <row r="325">
      <c r="A325" s="46"/>
      <c r="B325" s="46"/>
      <c r="C325" s="46"/>
    </row>
    <row r="326">
      <c r="A326" s="46"/>
      <c r="B326" s="46"/>
      <c r="C326" s="46"/>
    </row>
    <row r="327">
      <c r="A327" s="46"/>
      <c r="B327" s="46"/>
      <c r="C327" s="46"/>
    </row>
    <row r="328">
      <c r="A328" s="46"/>
      <c r="B328" s="46"/>
      <c r="C328" s="46"/>
    </row>
    <row r="329">
      <c r="A329" s="46"/>
      <c r="B329" s="46"/>
      <c r="C329" s="46"/>
    </row>
    <row r="330">
      <c r="A330" s="46"/>
      <c r="B330" s="46"/>
      <c r="C330" s="46"/>
    </row>
    <row r="331">
      <c r="A331" s="46"/>
      <c r="B331" s="46"/>
      <c r="C331" s="46"/>
    </row>
    <row r="332">
      <c r="A332" s="46"/>
      <c r="B332" s="46"/>
      <c r="C332" s="46"/>
    </row>
    <row r="333">
      <c r="A333" s="46"/>
      <c r="B333" s="46"/>
      <c r="C333" s="46"/>
    </row>
    <row r="334">
      <c r="A334" s="46"/>
      <c r="B334" s="46"/>
      <c r="C334" s="46"/>
    </row>
    <row r="335">
      <c r="A335" s="46"/>
      <c r="B335" s="46"/>
      <c r="C335" s="46"/>
    </row>
    <row r="336">
      <c r="A336" s="46"/>
      <c r="B336" s="46"/>
      <c r="C336" s="46"/>
    </row>
    <row r="337">
      <c r="A337" s="46"/>
      <c r="B337" s="46"/>
      <c r="C337" s="46"/>
    </row>
    <row r="338">
      <c r="A338" s="46"/>
      <c r="B338" s="46"/>
      <c r="C338" s="46"/>
    </row>
    <row r="339">
      <c r="A339" s="46"/>
      <c r="B339" s="46"/>
      <c r="C339" s="46"/>
    </row>
    <row r="340">
      <c r="A340" s="46"/>
      <c r="B340" s="46"/>
      <c r="C340" s="46"/>
    </row>
    <row r="341">
      <c r="A341" s="46"/>
      <c r="B341" s="46"/>
      <c r="C341" s="46"/>
    </row>
    <row r="342">
      <c r="A342" s="46"/>
      <c r="B342" s="46"/>
      <c r="C342" s="46"/>
    </row>
    <row r="343">
      <c r="A343" s="46"/>
      <c r="B343" s="46"/>
      <c r="C343" s="46"/>
    </row>
    <row r="344">
      <c r="A344" s="46"/>
      <c r="B344" s="46"/>
      <c r="C344" s="46"/>
    </row>
    <row r="345">
      <c r="A345" s="46"/>
      <c r="B345" s="46"/>
      <c r="C345" s="46"/>
    </row>
    <row r="346">
      <c r="A346" s="46"/>
      <c r="B346" s="46"/>
      <c r="C346" s="46"/>
    </row>
    <row r="347">
      <c r="A347" s="46"/>
      <c r="B347" s="46"/>
      <c r="C347" s="46"/>
    </row>
    <row r="348">
      <c r="A348" s="46"/>
      <c r="B348" s="46"/>
      <c r="C348" s="46"/>
    </row>
    <row r="349">
      <c r="A349" s="46"/>
      <c r="B349" s="46"/>
      <c r="C349" s="46"/>
    </row>
    <row r="350">
      <c r="A350" s="46"/>
      <c r="B350" s="46"/>
      <c r="C350" s="46"/>
    </row>
    <row r="351">
      <c r="A351" s="46"/>
      <c r="B351" s="46"/>
      <c r="C351" s="46"/>
    </row>
    <row r="352">
      <c r="A352" s="46"/>
      <c r="B352" s="46"/>
      <c r="C352" s="46"/>
    </row>
    <row r="353">
      <c r="A353" s="46"/>
      <c r="B353" s="46"/>
      <c r="C353" s="46"/>
    </row>
    <row r="354">
      <c r="A354" s="46"/>
      <c r="B354" s="46"/>
      <c r="C354" s="46"/>
    </row>
    <row r="355">
      <c r="A355" s="46"/>
      <c r="B355" s="46"/>
      <c r="C355" s="46"/>
    </row>
    <row r="356">
      <c r="A356" s="46"/>
      <c r="B356" s="46"/>
      <c r="C356" s="46"/>
    </row>
    <row r="357">
      <c r="A357" s="46"/>
      <c r="B357" s="46"/>
      <c r="C357" s="46"/>
    </row>
    <row r="358">
      <c r="A358" s="46"/>
      <c r="B358" s="46"/>
      <c r="C358" s="46"/>
    </row>
    <row r="359">
      <c r="A359" s="46"/>
      <c r="B359" s="46"/>
      <c r="C359" s="46"/>
    </row>
    <row r="360">
      <c r="A360" s="46"/>
      <c r="B360" s="46"/>
      <c r="C360" s="46"/>
    </row>
    <row r="361">
      <c r="A361" s="46"/>
      <c r="B361" s="46"/>
      <c r="C361" s="46"/>
    </row>
    <row r="362">
      <c r="A362" s="46"/>
      <c r="B362" s="46"/>
      <c r="C362" s="46"/>
    </row>
    <row r="363">
      <c r="A363" s="46"/>
      <c r="B363" s="46"/>
      <c r="C363" s="46"/>
    </row>
    <row r="364">
      <c r="A364" s="46"/>
      <c r="B364" s="46"/>
      <c r="C364" s="46"/>
    </row>
    <row r="365">
      <c r="A365" s="46"/>
      <c r="B365" s="46"/>
      <c r="C365" s="46"/>
    </row>
    <row r="366">
      <c r="A366" s="46"/>
      <c r="B366" s="46"/>
      <c r="C366" s="46"/>
    </row>
    <row r="367">
      <c r="A367" s="46"/>
      <c r="B367" s="46"/>
      <c r="C367" s="46"/>
    </row>
    <row r="368">
      <c r="A368" s="46"/>
      <c r="B368" s="46"/>
      <c r="C368" s="46"/>
    </row>
    <row r="369">
      <c r="A369" s="46"/>
      <c r="B369" s="46"/>
      <c r="C369" s="46"/>
    </row>
    <row r="370">
      <c r="A370" s="46"/>
      <c r="B370" s="46"/>
      <c r="C370" s="46"/>
    </row>
    <row r="371">
      <c r="A371" s="46"/>
      <c r="B371" s="46"/>
      <c r="C371" s="46"/>
    </row>
    <row r="372">
      <c r="A372" s="46"/>
      <c r="B372" s="46"/>
      <c r="C372" s="46"/>
    </row>
    <row r="373">
      <c r="A373" s="46"/>
      <c r="B373" s="46"/>
      <c r="C373" s="46"/>
    </row>
    <row r="374">
      <c r="A374" s="46"/>
      <c r="B374" s="46"/>
      <c r="C374" s="46"/>
    </row>
    <row r="375">
      <c r="A375" s="46"/>
      <c r="B375" s="46"/>
      <c r="C375" s="46"/>
    </row>
    <row r="376">
      <c r="A376" s="46"/>
      <c r="B376" s="46"/>
      <c r="C376" s="46"/>
    </row>
    <row r="377">
      <c r="A377" s="46"/>
      <c r="B377" s="46"/>
      <c r="C377" s="46"/>
    </row>
    <row r="378">
      <c r="A378" s="46"/>
      <c r="B378" s="46"/>
      <c r="C378" s="46"/>
    </row>
    <row r="379">
      <c r="A379" s="46"/>
      <c r="B379" s="46"/>
      <c r="C379" s="46"/>
    </row>
    <row r="380">
      <c r="A380" s="46"/>
      <c r="B380" s="46"/>
      <c r="C380" s="46"/>
    </row>
    <row r="381">
      <c r="A381" s="46"/>
      <c r="B381" s="46"/>
      <c r="C381" s="46"/>
    </row>
    <row r="382">
      <c r="A382" s="46"/>
      <c r="B382" s="46"/>
      <c r="C382" s="46"/>
    </row>
    <row r="383">
      <c r="A383" s="46"/>
      <c r="B383" s="46"/>
      <c r="C383" s="46"/>
    </row>
    <row r="384">
      <c r="A384" s="46"/>
      <c r="B384" s="46"/>
      <c r="C384" s="46"/>
    </row>
    <row r="385">
      <c r="A385" s="46"/>
      <c r="B385" s="46"/>
      <c r="C385" s="46"/>
    </row>
    <row r="386">
      <c r="A386" s="46"/>
      <c r="B386" s="46"/>
      <c r="C386" s="46"/>
    </row>
    <row r="387">
      <c r="A387" s="46"/>
      <c r="B387" s="46"/>
      <c r="C387" s="46"/>
    </row>
    <row r="388">
      <c r="A388" s="46"/>
      <c r="B388" s="46"/>
      <c r="C388" s="46"/>
    </row>
    <row r="389">
      <c r="A389" s="46"/>
      <c r="B389" s="46"/>
      <c r="C389" s="46"/>
    </row>
    <row r="390">
      <c r="A390" s="46"/>
      <c r="B390" s="46"/>
      <c r="C390" s="46"/>
    </row>
    <row r="391">
      <c r="A391" s="46"/>
      <c r="B391" s="46"/>
      <c r="C391" s="46"/>
    </row>
    <row r="392">
      <c r="A392" s="46"/>
      <c r="B392" s="46"/>
      <c r="C392" s="46"/>
    </row>
    <row r="393">
      <c r="A393" s="46"/>
      <c r="B393" s="46"/>
      <c r="C393" s="46"/>
    </row>
    <row r="394">
      <c r="A394" s="46"/>
      <c r="B394" s="46"/>
      <c r="C394" s="46"/>
    </row>
    <row r="395">
      <c r="A395" s="46"/>
      <c r="B395" s="46"/>
      <c r="C395" s="46"/>
    </row>
    <row r="396">
      <c r="A396" s="46"/>
      <c r="B396" s="46"/>
      <c r="C396" s="46"/>
    </row>
    <row r="397">
      <c r="A397" s="46"/>
      <c r="B397" s="46"/>
      <c r="C397" s="46"/>
    </row>
    <row r="398">
      <c r="A398" s="46"/>
      <c r="B398" s="46"/>
      <c r="C398" s="46"/>
    </row>
    <row r="399">
      <c r="A399" s="46"/>
      <c r="B399" s="46"/>
      <c r="C399" s="46"/>
    </row>
    <row r="400">
      <c r="A400" s="46"/>
      <c r="B400" s="46"/>
      <c r="C400" s="46"/>
    </row>
    <row r="401">
      <c r="A401" s="46"/>
      <c r="B401" s="46"/>
      <c r="C401" s="46"/>
    </row>
    <row r="402">
      <c r="A402" s="46"/>
      <c r="B402" s="46"/>
      <c r="C402" s="46"/>
    </row>
    <row r="403">
      <c r="A403" s="46"/>
      <c r="B403" s="46"/>
      <c r="C403" s="46"/>
    </row>
    <row r="404">
      <c r="A404" s="46"/>
      <c r="B404" s="46"/>
      <c r="C404" s="46"/>
    </row>
    <row r="405">
      <c r="A405" s="46"/>
      <c r="B405" s="46"/>
      <c r="C405" s="46"/>
    </row>
    <row r="406">
      <c r="A406" s="46"/>
      <c r="B406" s="46"/>
      <c r="C406" s="46"/>
    </row>
    <row r="407">
      <c r="A407" s="46"/>
      <c r="B407" s="46"/>
      <c r="C407" s="46"/>
    </row>
    <row r="408">
      <c r="A408" s="46"/>
      <c r="B408" s="46"/>
      <c r="C408" s="46"/>
    </row>
    <row r="409">
      <c r="A409" s="46"/>
      <c r="B409" s="46"/>
      <c r="C409" s="46"/>
    </row>
    <row r="410">
      <c r="A410" s="46"/>
      <c r="B410" s="46"/>
      <c r="C410" s="46"/>
    </row>
    <row r="411">
      <c r="A411" s="46"/>
      <c r="B411" s="46"/>
      <c r="C411" s="46"/>
    </row>
    <row r="412">
      <c r="A412" s="46"/>
      <c r="B412" s="46"/>
      <c r="C412" s="46"/>
    </row>
    <row r="413">
      <c r="A413" s="46"/>
      <c r="B413" s="46"/>
      <c r="C413" s="46"/>
    </row>
    <row r="414">
      <c r="A414" s="46"/>
      <c r="B414" s="46"/>
      <c r="C414" s="46"/>
    </row>
    <row r="415">
      <c r="A415" s="46"/>
      <c r="B415" s="46"/>
      <c r="C415" s="46"/>
    </row>
    <row r="416">
      <c r="A416" s="46"/>
      <c r="B416" s="46"/>
      <c r="C416" s="46"/>
    </row>
    <row r="417">
      <c r="A417" s="46"/>
      <c r="B417" s="46"/>
      <c r="C417" s="46"/>
    </row>
    <row r="418">
      <c r="A418" s="46"/>
      <c r="B418" s="46"/>
      <c r="C418" s="46"/>
    </row>
    <row r="419">
      <c r="A419" s="46"/>
      <c r="B419" s="46"/>
      <c r="C419" s="46"/>
    </row>
    <row r="420">
      <c r="A420" s="46"/>
      <c r="B420" s="46"/>
      <c r="C420" s="46"/>
    </row>
    <row r="421">
      <c r="A421" s="46"/>
      <c r="B421" s="46"/>
      <c r="C421" s="46"/>
    </row>
    <row r="422">
      <c r="A422" s="46"/>
      <c r="B422" s="46"/>
      <c r="C422" s="46"/>
    </row>
    <row r="423">
      <c r="A423" s="46"/>
      <c r="B423" s="46"/>
      <c r="C423" s="46"/>
    </row>
    <row r="424">
      <c r="A424" s="46"/>
      <c r="B424" s="46"/>
      <c r="C424" s="46"/>
    </row>
    <row r="425">
      <c r="A425" s="46"/>
      <c r="B425" s="46"/>
      <c r="C425" s="46"/>
    </row>
    <row r="426">
      <c r="A426" s="46"/>
      <c r="B426" s="46"/>
      <c r="C426" s="46"/>
    </row>
    <row r="427">
      <c r="A427" s="46"/>
      <c r="B427" s="46"/>
      <c r="C427" s="46"/>
    </row>
    <row r="428">
      <c r="A428" s="46"/>
      <c r="B428" s="46"/>
      <c r="C428" s="46"/>
    </row>
    <row r="429">
      <c r="A429" s="46"/>
      <c r="B429" s="46"/>
      <c r="C429" s="46"/>
    </row>
    <row r="430">
      <c r="A430" s="46"/>
      <c r="B430" s="46"/>
      <c r="C430" s="46"/>
    </row>
    <row r="431">
      <c r="A431" s="46"/>
      <c r="B431" s="46"/>
      <c r="C431" s="46"/>
    </row>
    <row r="432">
      <c r="A432" s="46"/>
      <c r="B432" s="46"/>
      <c r="C432" s="46"/>
    </row>
    <row r="433">
      <c r="A433" s="46"/>
      <c r="B433" s="46"/>
      <c r="C433" s="46"/>
    </row>
    <row r="434">
      <c r="A434" s="46"/>
      <c r="B434" s="46"/>
      <c r="C434" s="46"/>
    </row>
    <row r="435">
      <c r="A435" s="46"/>
      <c r="B435" s="46"/>
      <c r="C435" s="46"/>
    </row>
    <row r="436">
      <c r="A436" s="46"/>
      <c r="B436" s="46"/>
      <c r="C436" s="46"/>
    </row>
    <row r="437">
      <c r="A437" s="46"/>
      <c r="B437" s="46"/>
      <c r="C437" s="46"/>
    </row>
    <row r="438">
      <c r="A438" s="46"/>
      <c r="B438" s="46"/>
      <c r="C438" s="46"/>
    </row>
    <row r="439">
      <c r="A439" s="46"/>
      <c r="B439" s="46"/>
      <c r="C439" s="46"/>
    </row>
    <row r="440">
      <c r="A440" s="46"/>
      <c r="B440" s="46"/>
      <c r="C440" s="46"/>
    </row>
    <row r="441">
      <c r="A441" s="46"/>
      <c r="B441" s="46"/>
      <c r="C441" s="46"/>
    </row>
    <row r="442">
      <c r="A442" s="46"/>
      <c r="B442" s="46"/>
      <c r="C442" s="46"/>
    </row>
    <row r="443">
      <c r="A443" s="46"/>
      <c r="B443" s="46"/>
      <c r="C443" s="46"/>
    </row>
    <row r="444">
      <c r="A444" s="46"/>
      <c r="B444" s="46"/>
      <c r="C444" s="46"/>
    </row>
    <row r="445">
      <c r="A445" s="46"/>
      <c r="B445" s="46"/>
      <c r="C445" s="46"/>
    </row>
    <row r="446">
      <c r="A446" s="46"/>
      <c r="B446" s="46"/>
      <c r="C446" s="46"/>
    </row>
    <row r="447">
      <c r="A447" s="46"/>
      <c r="B447" s="46"/>
      <c r="C447" s="46"/>
    </row>
    <row r="448">
      <c r="A448" s="46"/>
      <c r="B448" s="46"/>
      <c r="C448" s="46"/>
    </row>
    <row r="449">
      <c r="A449" s="46"/>
      <c r="B449" s="46"/>
      <c r="C449" s="46"/>
    </row>
    <row r="450">
      <c r="A450" s="46"/>
      <c r="B450" s="46"/>
      <c r="C450" s="46"/>
    </row>
    <row r="451">
      <c r="A451" s="46"/>
      <c r="B451" s="46"/>
      <c r="C451" s="46"/>
    </row>
    <row r="452">
      <c r="A452" s="46"/>
      <c r="B452" s="46"/>
      <c r="C452" s="46"/>
    </row>
    <row r="453">
      <c r="A453" s="46"/>
      <c r="B453" s="46"/>
      <c r="C453" s="46"/>
    </row>
    <row r="454">
      <c r="A454" s="46"/>
      <c r="B454" s="46"/>
      <c r="C454" s="46"/>
    </row>
    <row r="455">
      <c r="A455" s="46"/>
      <c r="B455" s="46"/>
      <c r="C455" s="46"/>
    </row>
    <row r="456">
      <c r="A456" s="46"/>
      <c r="B456" s="46"/>
      <c r="C456" s="46"/>
    </row>
    <row r="457">
      <c r="A457" s="46"/>
      <c r="B457" s="46"/>
      <c r="C457" s="46"/>
    </row>
    <row r="458">
      <c r="A458" s="46"/>
      <c r="B458" s="46"/>
      <c r="C458" s="46"/>
    </row>
    <row r="459">
      <c r="A459" s="46"/>
      <c r="B459" s="46"/>
      <c r="C459" s="46"/>
    </row>
    <row r="460">
      <c r="A460" s="46"/>
      <c r="B460" s="46"/>
      <c r="C460" s="46"/>
    </row>
    <row r="461">
      <c r="A461" s="46"/>
      <c r="B461" s="46"/>
      <c r="C461" s="46"/>
    </row>
    <row r="462">
      <c r="A462" s="46"/>
      <c r="B462" s="46"/>
      <c r="C462" s="46"/>
    </row>
    <row r="463">
      <c r="A463" s="46"/>
      <c r="B463" s="46"/>
      <c r="C463" s="46"/>
    </row>
    <row r="464">
      <c r="A464" s="46"/>
      <c r="B464" s="46"/>
      <c r="C464" s="46"/>
    </row>
    <row r="465">
      <c r="A465" s="46"/>
      <c r="B465" s="46"/>
      <c r="C465" s="46"/>
    </row>
    <row r="466">
      <c r="A466" s="46"/>
      <c r="B466" s="46"/>
      <c r="C466" s="46"/>
    </row>
    <row r="467">
      <c r="A467" s="46"/>
      <c r="B467" s="46"/>
      <c r="C467" s="46"/>
    </row>
    <row r="468">
      <c r="A468" s="46"/>
      <c r="B468" s="46"/>
      <c r="C468" s="46"/>
    </row>
    <row r="469">
      <c r="A469" s="46"/>
      <c r="B469" s="46"/>
      <c r="C469" s="46"/>
    </row>
    <row r="470">
      <c r="A470" s="46"/>
      <c r="B470" s="46"/>
      <c r="C470" s="46"/>
    </row>
    <row r="471">
      <c r="A471" s="46"/>
      <c r="B471" s="46"/>
      <c r="C471" s="46"/>
    </row>
    <row r="472">
      <c r="A472" s="46"/>
      <c r="B472" s="46"/>
      <c r="C472" s="46"/>
    </row>
    <row r="473">
      <c r="A473" s="46"/>
      <c r="B473" s="46"/>
      <c r="C473" s="46"/>
    </row>
    <row r="474">
      <c r="A474" s="46"/>
      <c r="B474" s="46"/>
      <c r="C474" s="46"/>
    </row>
    <row r="475">
      <c r="A475" s="46"/>
      <c r="B475" s="46"/>
      <c r="C475" s="46"/>
    </row>
    <row r="476">
      <c r="A476" s="46"/>
      <c r="B476" s="46"/>
      <c r="C476" s="46"/>
    </row>
    <row r="477">
      <c r="A477" s="46"/>
      <c r="B477" s="46"/>
      <c r="C477" s="46"/>
    </row>
    <row r="478">
      <c r="A478" s="46"/>
      <c r="B478" s="46"/>
      <c r="C478" s="46"/>
    </row>
    <row r="479">
      <c r="A479" s="46"/>
      <c r="B479" s="46"/>
      <c r="C479" s="46"/>
    </row>
    <row r="480">
      <c r="A480" s="46"/>
      <c r="B480" s="46"/>
      <c r="C480" s="46"/>
    </row>
    <row r="481">
      <c r="A481" s="46"/>
      <c r="B481" s="46"/>
      <c r="C481" s="46"/>
    </row>
    <row r="482">
      <c r="A482" s="46"/>
      <c r="B482" s="46"/>
      <c r="C482" s="46"/>
    </row>
    <row r="483">
      <c r="A483" s="46"/>
      <c r="B483" s="46"/>
      <c r="C483" s="46"/>
    </row>
    <row r="484">
      <c r="A484" s="46"/>
      <c r="B484" s="46"/>
      <c r="C484" s="46"/>
    </row>
    <row r="485">
      <c r="A485" s="46"/>
      <c r="B485" s="46"/>
      <c r="C485" s="46"/>
    </row>
    <row r="486">
      <c r="A486" s="46"/>
      <c r="B486" s="46"/>
      <c r="C486" s="46"/>
    </row>
    <row r="487">
      <c r="A487" s="46"/>
      <c r="B487" s="46"/>
      <c r="C487" s="46"/>
    </row>
    <row r="488">
      <c r="A488" s="46"/>
      <c r="B488" s="46"/>
      <c r="C488" s="46"/>
    </row>
    <row r="489">
      <c r="A489" s="46"/>
      <c r="B489" s="46"/>
      <c r="C489" s="46"/>
    </row>
    <row r="490">
      <c r="A490" s="46"/>
      <c r="B490" s="46"/>
      <c r="C490" s="46"/>
    </row>
    <row r="491">
      <c r="A491" s="46"/>
      <c r="B491" s="46"/>
      <c r="C491" s="46"/>
    </row>
    <row r="492">
      <c r="A492" s="46"/>
      <c r="B492" s="46"/>
      <c r="C492" s="46"/>
    </row>
    <row r="493">
      <c r="A493" s="46"/>
      <c r="B493" s="46"/>
      <c r="C493" s="46"/>
    </row>
    <row r="494">
      <c r="A494" s="46"/>
      <c r="B494" s="46"/>
      <c r="C494" s="46"/>
    </row>
    <row r="495">
      <c r="A495" s="46"/>
      <c r="B495" s="46"/>
      <c r="C495" s="46"/>
    </row>
    <row r="496">
      <c r="A496" s="46"/>
      <c r="B496" s="46"/>
      <c r="C496" s="46"/>
    </row>
    <row r="497">
      <c r="A497" s="46"/>
      <c r="B497" s="46"/>
      <c r="C497" s="46"/>
    </row>
    <row r="498">
      <c r="A498" s="46"/>
      <c r="B498" s="46"/>
      <c r="C498" s="46"/>
    </row>
    <row r="499">
      <c r="A499" s="46"/>
      <c r="B499" s="46"/>
      <c r="C499" s="46"/>
    </row>
    <row r="500">
      <c r="A500" s="46"/>
      <c r="B500" s="46"/>
      <c r="C500" s="46"/>
    </row>
    <row r="501">
      <c r="A501" s="46"/>
      <c r="B501" s="46"/>
      <c r="C501" s="46"/>
    </row>
    <row r="502">
      <c r="A502" s="46"/>
      <c r="B502" s="46"/>
      <c r="C502" s="46"/>
    </row>
    <row r="503">
      <c r="A503" s="46"/>
      <c r="B503" s="46"/>
      <c r="C503" s="46"/>
    </row>
    <row r="504">
      <c r="A504" s="46"/>
      <c r="B504" s="46"/>
      <c r="C504" s="46"/>
    </row>
    <row r="505">
      <c r="A505" s="46"/>
      <c r="B505" s="46"/>
      <c r="C505" s="46"/>
    </row>
    <row r="506">
      <c r="A506" s="46"/>
      <c r="B506" s="46"/>
      <c r="C506" s="46"/>
    </row>
    <row r="507">
      <c r="A507" s="46"/>
      <c r="B507" s="46"/>
      <c r="C507" s="46"/>
    </row>
    <row r="508">
      <c r="A508" s="46"/>
      <c r="B508" s="46"/>
      <c r="C508" s="46"/>
    </row>
    <row r="509">
      <c r="A509" s="46"/>
      <c r="B509" s="46"/>
      <c r="C509" s="46"/>
    </row>
    <row r="510">
      <c r="A510" s="46"/>
      <c r="B510" s="46"/>
      <c r="C510" s="46"/>
    </row>
    <row r="511">
      <c r="A511" s="46"/>
      <c r="B511" s="46"/>
      <c r="C511" s="46"/>
    </row>
    <row r="512">
      <c r="A512" s="46"/>
      <c r="B512" s="46"/>
      <c r="C512" s="46"/>
    </row>
    <row r="513">
      <c r="A513" s="46"/>
      <c r="B513" s="46"/>
      <c r="C513" s="46"/>
    </row>
    <row r="514">
      <c r="A514" s="46"/>
      <c r="B514" s="46"/>
      <c r="C514" s="46"/>
    </row>
    <row r="515">
      <c r="A515" s="46"/>
      <c r="B515" s="46"/>
      <c r="C515" s="46"/>
    </row>
    <row r="516">
      <c r="A516" s="46"/>
      <c r="B516" s="46"/>
      <c r="C516" s="46"/>
    </row>
    <row r="517">
      <c r="A517" s="46"/>
      <c r="B517" s="46"/>
      <c r="C517" s="46"/>
    </row>
    <row r="518">
      <c r="A518" s="46"/>
      <c r="B518" s="46"/>
      <c r="C518" s="46"/>
    </row>
    <row r="519">
      <c r="A519" s="46"/>
      <c r="B519" s="46"/>
      <c r="C519" s="46"/>
    </row>
    <row r="520">
      <c r="A520" s="46"/>
      <c r="B520" s="46"/>
      <c r="C520" s="46"/>
    </row>
    <row r="521">
      <c r="A521" s="46"/>
      <c r="B521" s="46"/>
      <c r="C521" s="46"/>
    </row>
    <row r="522">
      <c r="A522" s="46"/>
      <c r="B522" s="46"/>
      <c r="C522" s="46"/>
    </row>
    <row r="523">
      <c r="A523" s="46"/>
      <c r="B523" s="46"/>
      <c r="C523" s="46"/>
    </row>
    <row r="524">
      <c r="A524" s="46"/>
      <c r="B524" s="46"/>
      <c r="C524" s="46"/>
    </row>
    <row r="525">
      <c r="A525" s="46"/>
      <c r="B525" s="46"/>
      <c r="C525" s="46"/>
    </row>
    <row r="526">
      <c r="A526" s="46"/>
      <c r="B526" s="46"/>
      <c r="C526" s="46"/>
    </row>
    <row r="527">
      <c r="A527" s="46"/>
      <c r="B527" s="46"/>
      <c r="C527" s="46"/>
    </row>
    <row r="528">
      <c r="A528" s="46"/>
      <c r="B528" s="46"/>
      <c r="C528" s="46"/>
    </row>
    <row r="529">
      <c r="A529" s="46"/>
      <c r="B529" s="46"/>
      <c r="C529" s="46"/>
    </row>
    <row r="530">
      <c r="A530" s="46"/>
      <c r="B530" s="46"/>
      <c r="C530" s="46"/>
    </row>
    <row r="531">
      <c r="A531" s="46"/>
      <c r="B531" s="46"/>
      <c r="C531" s="46"/>
    </row>
    <row r="532">
      <c r="A532" s="46"/>
      <c r="B532" s="46"/>
      <c r="C532" s="46"/>
    </row>
    <row r="533">
      <c r="A533" s="46"/>
      <c r="B533" s="46"/>
      <c r="C533" s="46"/>
    </row>
    <row r="534">
      <c r="A534" s="46"/>
      <c r="B534" s="46"/>
      <c r="C534" s="46"/>
    </row>
    <row r="535">
      <c r="A535" s="46"/>
      <c r="B535" s="46"/>
      <c r="C535" s="46"/>
    </row>
    <row r="536">
      <c r="A536" s="46"/>
      <c r="B536" s="46"/>
      <c r="C536" s="46"/>
    </row>
    <row r="537">
      <c r="A537" s="46"/>
      <c r="B537" s="46"/>
      <c r="C537" s="46"/>
    </row>
    <row r="538">
      <c r="A538" s="46"/>
      <c r="B538" s="46"/>
      <c r="C538" s="46"/>
    </row>
    <row r="539">
      <c r="A539" s="46"/>
      <c r="B539" s="46"/>
      <c r="C539" s="46"/>
    </row>
    <row r="540">
      <c r="A540" s="46"/>
      <c r="B540" s="46"/>
      <c r="C540" s="46"/>
    </row>
    <row r="541">
      <c r="A541" s="46"/>
      <c r="B541" s="46"/>
      <c r="C541" s="46"/>
    </row>
    <row r="542">
      <c r="A542" s="46"/>
      <c r="B542" s="46"/>
      <c r="C542" s="46"/>
    </row>
    <row r="543">
      <c r="A543" s="46"/>
      <c r="B543" s="46"/>
      <c r="C543" s="46"/>
    </row>
    <row r="544">
      <c r="A544" s="46"/>
      <c r="B544" s="46"/>
      <c r="C544" s="46"/>
    </row>
    <row r="545">
      <c r="A545" s="46"/>
      <c r="B545" s="46"/>
      <c r="C545" s="46"/>
    </row>
    <row r="546">
      <c r="A546" s="46"/>
      <c r="B546" s="46"/>
      <c r="C546" s="46"/>
    </row>
    <row r="547">
      <c r="A547" s="46"/>
      <c r="B547" s="46"/>
      <c r="C547" s="46"/>
    </row>
    <row r="548">
      <c r="A548" s="46"/>
      <c r="B548" s="46"/>
      <c r="C548" s="46"/>
    </row>
    <row r="549">
      <c r="A549" s="46"/>
      <c r="B549" s="46"/>
      <c r="C549" s="46"/>
    </row>
    <row r="550">
      <c r="A550" s="46"/>
      <c r="B550" s="46"/>
      <c r="C550" s="46"/>
    </row>
    <row r="551">
      <c r="A551" s="46"/>
      <c r="B551" s="46"/>
      <c r="C551" s="46"/>
    </row>
    <row r="552">
      <c r="A552" s="46"/>
      <c r="B552" s="46"/>
      <c r="C552" s="46"/>
    </row>
    <row r="553">
      <c r="A553" s="46"/>
      <c r="B553" s="46"/>
      <c r="C553" s="46"/>
    </row>
    <row r="554">
      <c r="A554" s="46"/>
      <c r="B554" s="46"/>
      <c r="C554" s="46"/>
    </row>
    <row r="555">
      <c r="A555" s="46"/>
      <c r="B555" s="46"/>
      <c r="C555" s="46"/>
    </row>
    <row r="556">
      <c r="A556" s="46"/>
      <c r="B556" s="46"/>
      <c r="C556" s="46"/>
    </row>
    <row r="557">
      <c r="A557" s="46"/>
      <c r="B557" s="46"/>
      <c r="C557" s="46"/>
    </row>
    <row r="558">
      <c r="A558" s="46"/>
      <c r="B558" s="46"/>
      <c r="C558" s="46"/>
    </row>
    <row r="559">
      <c r="A559" s="46"/>
      <c r="B559" s="46"/>
      <c r="C559" s="46"/>
    </row>
    <row r="560">
      <c r="A560" s="46"/>
      <c r="B560" s="46"/>
      <c r="C560" s="46"/>
    </row>
    <row r="561">
      <c r="A561" s="46"/>
      <c r="B561" s="46"/>
      <c r="C561" s="46"/>
    </row>
    <row r="562">
      <c r="A562" s="46"/>
      <c r="B562" s="46"/>
      <c r="C562" s="46"/>
    </row>
    <row r="563">
      <c r="A563" s="46"/>
      <c r="B563" s="46"/>
      <c r="C563" s="46"/>
    </row>
    <row r="564">
      <c r="A564" s="46"/>
      <c r="B564" s="46"/>
      <c r="C564" s="46"/>
    </row>
    <row r="565">
      <c r="A565" s="46"/>
      <c r="B565" s="46"/>
      <c r="C565" s="46"/>
    </row>
    <row r="566">
      <c r="A566" s="46"/>
      <c r="B566" s="46"/>
      <c r="C566" s="46"/>
    </row>
    <row r="567">
      <c r="A567" s="46"/>
      <c r="B567" s="46"/>
      <c r="C567" s="46"/>
    </row>
    <row r="568">
      <c r="A568" s="46"/>
      <c r="B568" s="46"/>
      <c r="C568" s="46"/>
    </row>
    <row r="569">
      <c r="A569" s="46"/>
      <c r="B569" s="46"/>
      <c r="C569" s="46"/>
    </row>
    <row r="570">
      <c r="A570" s="46"/>
      <c r="B570" s="46"/>
      <c r="C570" s="46"/>
    </row>
    <row r="571">
      <c r="A571" s="46"/>
      <c r="B571" s="46"/>
      <c r="C571" s="46"/>
    </row>
    <row r="572">
      <c r="A572" s="46"/>
      <c r="B572" s="46"/>
      <c r="C572" s="46"/>
    </row>
    <row r="573">
      <c r="A573" s="46"/>
      <c r="B573" s="46"/>
      <c r="C573" s="46"/>
    </row>
    <row r="574">
      <c r="A574" s="46"/>
      <c r="B574" s="46"/>
      <c r="C574" s="46"/>
    </row>
    <row r="575">
      <c r="A575" s="46"/>
      <c r="B575" s="46"/>
      <c r="C575" s="46"/>
    </row>
    <row r="576">
      <c r="A576" s="46"/>
      <c r="B576" s="46"/>
      <c r="C576" s="46"/>
    </row>
    <row r="577">
      <c r="A577" s="46"/>
      <c r="B577" s="46"/>
      <c r="C577" s="46"/>
    </row>
    <row r="578">
      <c r="A578" s="46"/>
      <c r="B578" s="46"/>
      <c r="C578" s="46"/>
    </row>
    <row r="579">
      <c r="A579" s="46"/>
      <c r="B579" s="46"/>
      <c r="C579" s="46"/>
    </row>
    <row r="580">
      <c r="A580" s="46"/>
      <c r="B580" s="46"/>
      <c r="C580" s="46"/>
    </row>
    <row r="581">
      <c r="A581" s="46"/>
      <c r="B581" s="46"/>
      <c r="C581" s="46"/>
    </row>
    <row r="582">
      <c r="A582" s="46"/>
      <c r="B582" s="46"/>
      <c r="C582" s="46"/>
    </row>
    <row r="583">
      <c r="A583" s="46"/>
      <c r="B583" s="46"/>
      <c r="C583" s="46"/>
    </row>
    <row r="584">
      <c r="A584" s="46"/>
      <c r="B584" s="46"/>
      <c r="C584" s="46"/>
    </row>
    <row r="585">
      <c r="A585" s="46"/>
      <c r="B585" s="46"/>
      <c r="C585" s="46"/>
    </row>
    <row r="586">
      <c r="A586" s="46"/>
      <c r="B586" s="46"/>
      <c r="C586" s="46"/>
    </row>
    <row r="587">
      <c r="A587" s="46"/>
      <c r="B587" s="46"/>
      <c r="C587" s="46"/>
    </row>
    <row r="588">
      <c r="A588" s="46"/>
      <c r="B588" s="46"/>
      <c r="C588" s="46"/>
    </row>
    <row r="589">
      <c r="A589" s="46"/>
      <c r="B589" s="46"/>
      <c r="C589" s="46"/>
    </row>
    <row r="590">
      <c r="A590" s="46"/>
      <c r="B590" s="46"/>
      <c r="C590" s="46"/>
    </row>
    <row r="591">
      <c r="A591" s="46"/>
      <c r="B591" s="46"/>
      <c r="C591" s="46"/>
    </row>
    <row r="592">
      <c r="A592" s="46"/>
      <c r="B592" s="46"/>
      <c r="C592" s="46"/>
    </row>
    <row r="593">
      <c r="A593" s="46"/>
      <c r="B593" s="46"/>
      <c r="C593" s="46"/>
    </row>
    <row r="594">
      <c r="A594" s="46"/>
      <c r="B594" s="46"/>
      <c r="C594" s="46"/>
    </row>
    <row r="595">
      <c r="A595" s="46"/>
      <c r="B595" s="46"/>
      <c r="C595" s="46"/>
    </row>
    <row r="596">
      <c r="A596" s="46"/>
      <c r="B596" s="46"/>
      <c r="C596" s="46"/>
    </row>
    <row r="597">
      <c r="A597" s="46"/>
      <c r="B597" s="46"/>
      <c r="C597" s="46"/>
    </row>
    <row r="598">
      <c r="A598" s="46"/>
      <c r="B598" s="46"/>
      <c r="C598" s="46"/>
    </row>
    <row r="599">
      <c r="A599" s="46"/>
      <c r="B599" s="46"/>
      <c r="C599" s="46"/>
    </row>
    <row r="600">
      <c r="A600" s="46"/>
      <c r="B600" s="46"/>
      <c r="C600" s="46"/>
    </row>
    <row r="601">
      <c r="A601" s="46"/>
      <c r="B601" s="46"/>
      <c r="C601" s="46"/>
    </row>
    <row r="602">
      <c r="A602" s="46"/>
      <c r="B602" s="46"/>
      <c r="C602" s="46"/>
    </row>
    <row r="603">
      <c r="A603" s="46"/>
      <c r="B603" s="46"/>
      <c r="C603" s="46"/>
    </row>
    <row r="604">
      <c r="A604" s="46"/>
      <c r="B604" s="46"/>
      <c r="C604" s="46"/>
    </row>
    <row r="605">
      <c r="A605" s="46"/>
      <c r="B605" s="46"/>
      <c r="C605" s="46"/>
    </row>
    <row r="606">
      <c r="A606" s="46"/>
      <c r="B606" s="46"/>
      <c r="C606" s="46"/>
    </row>
    <row r="607">
      <c r="A607" s="46"/>
      <c r="B607" s="46"/>
      <c r="C607" s="46"/>
    </row>
    <row r="608">
      <c r="A608" s="46"/>
      <c r="B608" s="46"/>
      <c r="C608" s="46"/>
    </row>
    <row r="609">
      <c r="A609" s="46"/>
      <c r="B609" s="46"/>
      <c r="C609" s="46"/>
    </row>
    <row r="610">
      <c r="A610" s="46"/>
      <c r="B610" s="46"/>
      <c r="C610" s="46"/>
    </row>
    <row r="611">
      <c r="A611" s="46"/>
      <c r="B611" s="46"/>
      <c r="C611" s="46"/>
    </row>
    <row r="612">
      <c r="A612" s="46"/>
      <c r="B612" s="46"/>
      <c r="C612" s="46"/>
    </row>
    <row r="613">
      <c r="A613" s="46"/>
      <c r="B613" s="46"/>
      <c r="C613" s="46"/>
    </row>
    <row r="614">
      <c r="A614" s="46"/>
      <c r="B614" s="46"/>
      <c r="C614" s="46"/>
    </row>
    <row r="615">
      <c r="A615" s="46"/>
      <c r="B615" s="46"/>
      <c r="C615" s="46"/>
    </row>
    <row r="616">
      <c r="A616" s="46"/>
      <c r="B616" s="46"/>
      <c r="C616" s="46"/>
    </row>
    <row r="617">
      <c r="A617" s="46"/>
      <c r="B617" s="46"/>
      <c r="C617" s="46"/>
    </row>
    <row r="618">
      <c r="A618" s="46"/>
      <c r="B618" s="46"/>
      <c r="C618" s="46"/>
    </row>
    <row r="619">
      <c r="A619" s="46"/>
      <c r="B619" s="46"/>
      <c r="C619" s="46"/>
    </row>
    <row r="620">
      <c r="A620" s="46"/>
      <c r="B620" s="46"/>
      <c r="C620" s="46"/>
    </row>
    <row r="621">
      <c r="A621" s="46"/>
      <c r="B621" s="46"/>
      <c r="C621" s="46"/>
    </row>
    <row r="622">
      <c r="A622" s="46"/>
      <c r="B622" s="46"/>
      <c r="C622" s="46"/>
    </row>
    <row r="623">
      <c r="A623" s="46"/>
      <c r="B623" s="46"/>
      <c r="C623" s="46"/>
    </row>
    <row r="624">
      <c r="A624" s="46"/>
      <c r="B624" s="46"/>
      <c r="C624" s="46"/>
    </row>
    <row r="625">
      <c r="A625" s="46"/>
      <c r="B625" s="46"/>
      <c r="C625" s="46"/>
    </row>
    <row r="626">
      <c r="A626" s="46"/>
      <c r="B626" s="46"/>
      <c r="C626" s="46"/>
    </row>
    <row r="627">
      <c r="A627" s="46"/>
      <c r="B627" s="46"/>
      <c r="C627" s="46"/>
    </row>
    <row r="628">
      <c r="A628" s="46"/>
      <c r="B628" s="46"/>
      <c r="C628" s="46"/>
    </row>
    <row r="629">
      <c r="A629" s="46"/>
      <c r="B629" s="46"/>
      <c r="C629" s="46"/>
    </row>
    <row r="630">
      <c r="A630" s="46"/>
      <c r="B630" s="46"/>
      <c r="C630" s="46"/>
    </row>
    <row r="631">
      <c r="A631" s="46"/>
      <c r="B631" s="46"/>
      <c r="C631" s="46"/>
    </row>
    <row r="632">
      <c r="A632" s="46"/>
      <c r="B632" s="46"/>
      <c r="C632" s="46"/>
    </row>
    <row r="633">
      <c r="A633" s="46"/>
      <c r="B633" s="46"/>
      <c r="C633" s="46"/>
    </row>
    <row r="634">
      <c r="A634" s="46"/>
      <c r="B634" s="46"/>
      <c r="C634" s="46"/>
    </row>
    <row r="635">
      <c r="A635" s="46"/>
      <c r="B635" s="46"/>
      <c r="C635" s="46"/>
    </row>
    <row r="636">
      <c r="A636" s="46"/>
      <c r="B636" s="46"/>
      <c r="C636" s="46"/>
    </row>
    <row r="637">
      <c r="A637" s="46"/>
      <c r="B637" s="46"/>
      <c r="C637" s="46"/>
    </row>
    <row r="638">
      <c r="A638" s="46"/>
      <c r="B638" s="46"/>
      <c r="C638" s="46"/>
    </row>
    <row r="639">
      <c r="A639" s="46"/>
      <c r="B639" s="46"/>
      <c r="C639" s="46"/>
    </row>
    <row r="640">
      <c r="A640" s="46"/>
      <c r="B640" s="46"/>
      <c r="C640" s="46"/>
    </row>
    <row r="641">
      <c r="A641" s="46"/>
      <c r="B641" s="46"/>
      <c r="C641" s="46"/>
    </row>
    <row r="642">
      <c r="A642" s="46"/>
      <c r="B642" s="46"/>
      <c r="C642" s="46"/>
    </row>
    <row r="643">
      <c r="A643" s="46"/>
      <c r="B643" s="46"/>
      <c r="C643" s="46"/>
    </row>
    <row r="644">
      <c r="A644" s="46"/>
      <c r="B644" s="46"/>
      <c r="C644" s="46"/>
    </row>
    <row r="645">
      <c r="A645" s="46"/>
      <c r="B645" s="46"/>
      <c r="C645" s="46"/>
    </row>
    <row r="646">
      <c r="A646" s="46"/>
      <c r="B646" s="46"/>
      <c r="C646" s="46"/>
    </row>
    <row r="647">
      <c r="A647" s="46"/>
      <c r="B647" s="46"/>
      <c r="C647" s="46"/>
    </row>
    <row r="648">
      <c r="A648" s="46"/>
      <c r="B648" s="46"/>
      <c r="C648" s="46"/>
    </row>
    <row r="649">
      <c r="A649" s="46"/>
      <c r="B649" s="46"/>
      <c r="C649" s="46"/>
    </row>
    <row r="650">
      <c r="A650" s="46"/>
      <c r="B650" s="46"/>
      <c r="C650" s="46"/>
    </row>
    <row r="651">
      <c r="A651" s="46"/>
      <c r="B651" s="46"/>
      <c r="C651" s="46"/>
    </row>
    <row r="652">
      <c r="A652" s="46"/>
      <c r="B652" s="46"/>
      <c r="C652" s="46"/>
    </row>
    <row r="653">
      <c r="A653" s="46"/>
      <c r="B653" s="46"/>
      <c r="C653" s="46"/>
    </row>
    <row r="654">
      <c r="A654" s="46"/>
      <c r="B654" s="46"/>
      <c r="C654" s="46"/>
    </row>
    <row r="655">
      <c r="A655" s="46"/>
      <c r="B655" s="46"/>
      <c r="C655" s="46"/>
    </row>
    <row r="656">
      <c r="A656" s="46"/>
      <c r="B656" s="46"/>
      <c r="C656" s="46"/>
    </row>
    <row r="657">
      <c r="A657" s="46"/>
      <c r="B657" s="46"/>
      <c r="C657" s="46"/>
    </row>
    <row r="658">
      <c r="A658" s="46"/>
      <c r="B658" s="46"/>
      <c r="C658" s="46"/>
    </row>
    <row r="659">
      <c r="A659" s="46"/>
      <c r="B659" s="46"/>
      <c r="C659" s="46"/>
    </row>
    <row r="660">
      <c r="A660" s="46"/>
      <c r="B660" s="46"/>
      <c r="C660" s="46"/>
    </row>
    <row r="661">
      <c r="A661" s="46"/>
      <c r="B661" s="46"/>
      <c r="C661" s="46"/>
    </row>
    <row r="662">
      <c r="A662" s="46"/>
      <c r="B662" s="46"/>
      <c r="C662" s="46"/>
    </row>
    <row r="663">
      <c r="A663" s="46"/>
      <c r="B663" s="46"/>
      <c r="C663" s="46"/>
    </row>
    <row r="664">
      <c r="A664" s="46"/>
      <c r="B664" s="46"/>
      <c r="C664" s="46"/>
    </row>
    <row r="665">
      <c r="A665" s="46"/>
      <c r="B665" s="46"/>
      <c r="C665" s="46"/>
    </row>
    <row r="666">
      <c r="A666" s="46"/>
      <c r="B666" s="46"/>
      <c r="C666" s="46"/>
    </row>
    <row r="667">
      <c r="A667" s="46"/>
      <c r="B667" s="46"/>
      <c r="C667" s="46"/>
    </row>
    <row r="668">
      <c r="A668" s="46"/>
      <c r="B668" s="46"/>
      <c r="C668" s="46"/>
    </row>
    <row r="669">
      <c r="A669" s="46"/>
      <c r="B669" s="46"/>
      <c r="C669" s="46"/>
    </row>
    <row r="670">
      <c r="A670" s="46"/>
      <c r="B670" s="46"/>
      <c r="C670" s="46"/>
    </row>
    <row r="671">
      <c r="A671" s="46"/>
      <c r="B671" s="46"/>
      <c r="C671" s="46"/>
    </row>
    <row r="672">
      <c r="A672" s="46"/>
      <c r="B672" s="46"/>
      <c r="C672" s="46"/>
    </row>
    <row r="673">
      <c r="A673" s="46"/>
      <c r="B673" s="46"/>
      <c r="C673" s="46"/>
    </row>
    <row r="674">
      <c r="A674" s="46"/>
      <c r="B674" s="46"/>
      <c r="C674" s="46"/>
    </row>
    <row r="675">
      <c r="A675" s="46"/>
      <c r="B675" s="46"/>
      <c r="C675" s="46"/>
    </row>
    <row r="676">
      <c r="A676" s="46"/>
      <c r="B676" s="46"/>
      <c r="C676" s="46"/>
    </row>
    <row r="677">
      <c r="A677" s="46"/>
      <c r="B677" s="46"/>
      <c r="C677" s="46"/>
    </row>
    <row r="678">
      <c r="A678" s="46"/>
      <c r="B678" s="46"/>
      <c r="C678" s="46"/>
    </row>
    <row r="679">
      <c r="A679" s="46"/>
      <c r="B679" s="46"/>
      <c r="C679" s="46"/>
    </row>
    <row r="680">
      <c r="A680" s="46"/>
      <c r="B680" s="46"/>
      <c r="C680" s="46"/>
    </row>
    <row r="681">
      <c r="A681" s="46"/>
      <c r="B681" s="46"/>
      <c r="C681" s="46"/>
    </row>
    <row r="682">
      <c r="A682" s="46"/>
      <c r="B682" s="46"/>
      <c r="C682" s="46"/>
    </row>
    <row r="683">
      <c r="A683" s="46"/>
      <c r="B683" s="46"/>
      <c r="C683" s="46"/>
    </row>
    <row r="684">
      <c r="A684" s="46"/>
      <c r="B684" s="46"/>
      <c r="C684" s="46"/>
    </row>
    <row r="685">
      <c r="A685" s="46"/>
      <c r="B685" s="46"/>
      <c r="C685" s="46"/>
    </row>
    <row r="686">
      <c r="A686" s="46"/>
      <c r="B686" s="46"/>
      <c r="C686" s="46"/>
    </row>
    <row r="687">
      <c r="A687" s="46"/>
      <c r="B687" s="46"/>
      <c r="C687" s="46"/>
    </row>
    <row r="688">
      <c r="A688" s="46"/>
      <c r="B688" s="46"/>
      <c r="C688" s="46"/>
    </row>
    <row r="689">
      <c r="A689" s="46"/>
      <c r="B689" s="46"/>
      <c r="C689" s="46"/>
    </row>
    <row r="690">
      <c r="A690" s="46"/>
      <c r="B690" s="46"/>
      <c r="C690" s="46"/>
    </row>
    <row r="691">
      <c r="A691" s="46"/>
      <c r="B691" s="46"/>
      <c r="C691" s="46"/>
    </row>
    <row r="692">
      <c r="A692" s="46"/>
      <c r="B692" s="46"/>
      <c r="C692" s="46"/>
    </row>
    <row r="693">
      <c r="A693" s="46"/>
      <c r="B693" s="46"/>
      <c r="C693" s="46"/>
    </row>
    <row r="694">
      <c r="A694" s="46"/>
      <c r="B694" s="46"/>
      <c r="C694" s="46"/>
    </row>
    <row r="695">
      <c r="A695" s="46"/>
      <c r="B695" s="46"/>
      <c r="C695" s="46"/>
    </row>
    <row r="696">
      <c r="A696" s="46"/>
      <c r="B696" s="46"/>
      <c r="C696" s="46"/>
    </row>
    <row r="697">
      <c r="A697" s="46"/>
      <c r="B697" s="46"/>
      <c r="C697" s="46"/>
    </row>
    <row r="698">
      <c r="A698" s="46"/>
      <c r="B698" s="46"/>
      <c r="C698" s="46"/>
    </row>
    <row r="699">
      <c r="A699" s="46"/>
      <c r="B699" s="46"/>
      <c r="C699" s="46"/>
    </row>
    <row r="700">
      <c r="A700" s="46"/>
      <c r="B700" s="46"/>
      <c r="C700" s="46"/>
    </row>
    <row r="701">
      <c r="A701" s="46"/>
      <c r="B701" s="46"/>
      <c r="C701" s="46"/>
    </row>
    <row r="702">
      <c r="A702" s="46"/>
      <c r="B702" s="46"/>
      <c r="C702" s="46"/>
    </row>
    <row r="703">
      <c r="A703" s="46"/>
      <c r="B703" s="46"/>
      <c r="C703" s="46"/>
    </row>
    <row r="704">
      <c r="A704" s="46"/>
      <c r="B704" s="46"/>
      <c r="C704" s="46"/>
    </row>
    <row r="705">
      <c r="A705" s="46"/>
      <c r="B705" s="46"/>
      <c r="C705" s="46"/>
    </row>
    <row r="706">
      <c r="A706" s="46"/>
      <c r="B706" s="46"/>
      <c r="C706" s="46"/>
    </row>
    <row r="707">
      <c r="A707" s="46"/>
      <c r="B707" s="46"/>
      <c r="C707" s="46"/>
    </row>
    <row r="708">
      <c r="A708" s="46"/>
      <c r="B708" s="46"/>
      <c r="C708" s="46"/>
    </row>
    <row r="709">
      <c r="A709" s="46"/>
      <c r="B709" s="46"/>
      <c r="C709" s="46"/>
    </row>
    <row r="710">
      <c r="A710" s="46"/>
      <c r="B710" s="46"/>
      <c r="C710" s="46"/>
    </row>
    <row r="711">
      <c r="A711" s="46"/>
      <c r="B711" s="46"/>
      <c r="C711" s="46"/>
    </row>
    <row r="712">
      <c r="A712" s="46"/>
      <c r="B712" s="46"/>
      <c r="C712" s="46"/>
    </row>
    <row r="713">
      <c r="A713" s="46"/>
      <c r="B713" s="46"/>
      <c r="C713" s="46"/>
    </row>
    <row r="714">
      <c r="A714" s="46"/>
      <c r="B714" s="46"/>
      <c r="C714" s="46"/>
    </row>
    <row r="715">
      <c r="A715" s="46"/>
      <c r="B715" s="46"/>
      <c r="C715" s="46"/>
    </row>
    <row r="716">
      <c r="A716" s="46"/>
      <c r="B716" s="46"/>
      <c r="C716" s="46"/>
    </row>
    <row r="717">
      <c r="A717" s="46"/>
      <c r="B717" s="46"/>
      <c r="C717" s="46"/>
    </row>
    <row r="718">
      <c r="A718" s="46"/>
      <c r="B718" s="46"/>
      <c r="C718" s="46"/>
    </row>
    <row r="719">
      <c r="A719" s="46"/>
      <c r="B719" s="46"/>
      <c r="C719" s="46"/>
    </row>
    <row r="720">
      <c r="A720" s="46"/>
      <c r="B720" s="46"/>
      <c r="C720" s="46"/>
    </row>
    <row r="721">
      <c r="A721" s="46"/>
      <c r="B721" s="46"/>
      <c r="C721" s="46"/>
    </row>
    <row r="722">
      <c r="A722" s="46"/>
      <c r="B722" s="46"/>
      <c r="C722" s="46"/>
    </row>
    <row r="723">
      <c r="A723" s="46"/>
      <c r="B723" s="46"/>
      <c r="C723" s="46"/>
    </row>
    <row r="724">
      <c r="A724" s="46"/>
      <c r="B724" s="46"/>
      <c r="C724" s="46"/>
    </row>
    <row r="725">
      <c r="A725" s="46"/>
      <c r="B725" s="46"/>
      <c r="C725" s="46"/>
    </row>
    <row r="726">
      <c r="A726" s="46"/>
      <c r="B726" s="46"/>
      <c r="C726" s="46"/>
    </row>
    <row r="727">
      <c r="A727" s="46"/>
      <c r="B727" s="46"/>
      <c r="C727" s="46"/>
    </row>
    <row r="728">
      <c r="A728" s="46"/>
      <c r="B728" s="46"/>
      <c r="C728" s="46"/>
    </row>
    <row r="729">
      <c r="A729" s="46"/>
      <c r="B729" s="46"/>
      <c r="C729" s="46"/>
    </row>
    <row r="730">
      <c r="A730" s="46"/>
      <c r="B730" s="46"/>
      <c r="C730" s="46"/>
    </row>
    <row r="731">
      <c r="A731" s="46"/>
      <c r="B731" s="46"/>
      <c r="C731" s="46"/>
    </row>
    <row r="732">
      <c r="A732" s="46"/>
      <c r="B732" s="46"/>
      <c r="C732" s="46"/>
    </row>
    <row r="733">
      <c r="A733" s="46"/>
      <c r="B733" s="46"/>
      <c r="C733" s="46"/>
    </row>
    <row r="734">
      <c r="A734" s="46"/>
      <c r="B734" s="46"/>
      <c r="C734" s="46"/>
    </row>
    <row r="735">
      <c r="A735" s="46"/>
      <c r="B735" s="46"/>
      <c r="C735" s="46"/>
    </row>
    <row r="736">
      <c r="A736" s="46"/>
      <c r="B736" s="46"/>
      <c r="C736" s="46"/>
    </row>
    <row r="737">
      <c r="A737" s="46"/>
      <c r="B737" s="46"/>
      <c r="C737" s="46"/>
    </row>
    <row r="738">
      <c r="A738" s="46"/>
      <c r="B738" s="46"/>
      <c r="C738" s="46"/>
    </row>
    <row r="739">
      <c r="A739" s="46"/>
      <c r="B739" s="46"/>
      <c r="C739" s="46"/>
    </row>
    <row r="740">
      <c r="A740" s="46"/>
      <c r="B740" s="46"/>
      <c r="C740" s="46"/>
    </row>
    <row r="741">
      <c r="A741" s="46"/>
      <c r="B741" s="46"/>
      <c r="C741" s="46"/>
    </row>
    <row r="742">
      <c r="A742" s="46"/>
      <c r="B742" s="46"/>
      <c r="C742" s="46"/>
    </row>
    <row r="743">
      <c r="A743" s="46"/>
      <c r="B743" s="46"/>
      <c r="C743" s="46"/>
    </row>
    <row r="744">
      <c r="A744" s="46"/>
      <c r="B744" s="46"/>
      <c r="C744" s="46"/>
    </row>
    <row r="745">
      <c r="A745" s="46"/>
      <c r="B745" s="46"/>
      <c r="C745" s="46"/>
    </row>
    <row r="746">
      <c r="A746" s="46"/>
      <c r="B746" s="46"/>
      <c r="C746" s="46"/>
    </row>
    <row r="747">
      <c r="A747" s="46"/>
      <c r="B747" s="46"/>
      <c r="C747" s="46"/>
    </row>
    <row r="748">
      <c r="A748" s="46"/>
      <c r="B748" s="46"/>
      <c r="C748" s="46"/>
    </row>
    <row r="749">
      <c r="A749" s="46"/>
      <c r="B749" s="46"/>
      <c r="C749" s="46"/>
    </row>
    <row r="750">
      <c r="A750" s="46"/>
      <c r="B750" s="46"/>
      <c r="C750" s="46"/>
    </row>
    <row r="751">
      <c r="A751" s="46"/>
      <c r="B751" s="46"/>
      <c r="C751" s="46"/>
    </row>
    <row r="752">
      <c r="A752" s="46"/>
      <c r="B752" s="46"/>
      <c r="C752" s="46"/>
    </row>
    <row r="753">
      <c r="A753" s="46"/>
      <c r="B753" s="46"/>
      <c r="C753" s="46"/>
    </row>
    <row r="754">
      <c r="A754" s="46"/>
      <c r="B754" s="46"/>
      <c r="C754" s="46"/>
    </row>
    <row r="755">
      <c r="A755" s="46"/>
      <c r="B755" s="46"/>
      <c r="C755" s="46"/>
    </row>
    <row r="756">
      <c r="A756" s="46"/>
      <c r="B756" s="46"/>
      <c r="C756" s="46"/>
    </row>
    <row r="757">
      <c r="A757" s="46"/>
      <c r="B757" s="46"/>
      <c r="C757" s="46"/>
    </row>
    <row r="758">
      <c r="A758" s="46"/>
      <c r="B758" s="46"/>
      <c r="C758" s="46"/>
    </row>
    <row r="759">
      <c r="A759" s="46"/>
      <c r="B759" s="46"/>
      <c r="C759" s="46"/>
    </row>
    <row r="760">
      <c r="A760" s="46"/>
      <c r="B760" s="46"/>
      <c r="C760" s="46"/>
    </row>
    <row r="761">
      <c r="A761" s="46"/>
      <c r="B761" s="46"/>
      <c r="C761" s="46"/>
    </row>
    <row r="762">
      <c r="A762" s="46"/>
      <c r="B762" s="46"/>
      <c r="C762" s="46"/>
    </row>
    <row r="763">
      <c r="A763" s="46"/>
      <c r="B763" s="46"/>
      <c r="C763" s="46"/>
    </row>
    <row r="764">
      <c r="A764" s="46"/>
      <c r="B764" s="46"/>
      <c r="C764" s="46"/>
    </row>
    <row r="765">
      <c r="A765" s="46"/>
      <c r="B765" s="46"/>
      <c r="C765" s="46"/>
    </row>
    <row r="766">
      <c r="A766" s="46"/>
      <c r="B766" s="46"/>
      <c r="C766" s="46"/>
    </row>
    <row r="767">
      <c r="A767" s="46"/>
      <c r="B767" s="46"/>
      <c r="C767" s="46"/>
    </row>
    <row r="768">
      <c r="A768" s="46"/>
      <c r="B768" s="46"/>
      <c r="C768" s="46"/>
    </row>
    <row r="769">
      <c r="A769" s="46"/>
      <c r="B769" s="46"/>
      <c r="C769" s="46"/>
    </row>
    <row r="770">
      <c r="A770" s="46"/>
      <c r="B770" s="46"/>
      <c r="C770" s="46"/>
    </row>
    <row r="771">
      <c r="A771" s="46"/>
      <c r="B771" s="46"/>
      <c r="C771" s="46"/>
    </row>
    <row r="772">
      <c r="A772" s="46"/>
      <c r="B772" s="46"/>
      <c r="C772" s="46"/>
    </row>
    <row r="773">
      <c r="A773" s="46"/>
      <c r="B773" s="46"/>
      <c r="C773" s="46"/>
    </row>
    <row r="774">
      <c r="A774" s="46"/>
      <c r="B774" s="46"/>
      <c r="C774" s="46"/>
    </row>
    <row r="775">
      <c r="A775" s="46"/>
      <c r="B775" s="46"/>
      <c r="C775" s="46"/>
    </row>
    <row r="776">
      <c r="A776" s="46"/>
      <c r="B776" s="46"/>
      <c r="C776" s="46"/>
    </row>
    <row r="777">
      <c r="A777" s="46"/>
      <c r="B777" s="46"/>
      <c r="C777" s="46"/>
    </row>
    <row r="778">
      <c r="A778" s="46"/>
      <c r="B778" s="46"/>
      <c r="C778" s="46"/>
    </row>
    <row r="779">
      <c r="A779" s="46"/>
      <c r="B779" s="46"/>
      <c r="C779" s="46"/>
    </row>
    <row r="780">
      <c r="A780" s="46"/>
      <c r="B780" s="46"/>
      <c r="C780" s="46"/>
    </row>
    <row r="781">
      <c r="A781" s="46"/>
      <c r="B781" s="46"/>
      <c r="C781" s="46"/>
    </row>
    <row r="782">
      <c r="A782" s="46"/>
      <c r="B782" s="46"/>
      <c r="C782" s="46"/>
    </row>
    <row r="783">
      <c r="A783" s="46"/>
      <c r="B783" s="46"/>
      <c r="C783" s="46"/>
    </row>
    <row r="784">
      <c r="A784" s="46"/>
      <c r="B784" s="46"/>
      <c r="C784" s="46"/>
    </row>
    <row r="785">
      <c r="A785" s="46"/>
      <c r="B785" s="46"/>
      <c r="C785" s="46"/>
    </row>
    <row r="786">
      <c r="A786" s="46"/>
      <c r="B786" s="46"/>
      <c r="C786" s="46"/>
    </row>
    <row r="787">
      <c r="A787" s="46"/>
      <c r="B787" s="46"/>
      <c r="C787" s="46"/>
    </row>
    <row r="788">
      <c r="A788" s="46"/>
      <c r="B788" s="46"/>
      <c r="C788" s="46"/>
    </row>
    <row r="789">
      <c r="A789" s="46"/>
      <c r="B789" s="46"/>
      <c r="C789" s="46"/>
    </row>
    <row r="790">
      <c r="A790" s="46"/>
      <c r="B790" s="46"/>
      <c r="C790" s="46"/>
    </row>
    <row r="791">
      <c r="A791" s="46"/>
      <c r="B791" s="46"/>
      <c r="C791" s="46"/>
    </row>
    <row r="792">
      <c r="A792" s="46"/>
      <c r="B792" s="46"/>
      <c r="C792" s="46"/>
    </row>
    <row r="793">
      <c r="A793" s="46"/>
      <c r="B793" s="46"/>
      <c r="C793" s="46"/>
    </row>
    <row r="794">
      <c r="A794" s="46"/>
      <c r="B794" s="46"/>
      <c r="C794" s="46"/>
    </row>
    <row r="795">
      <c r="A795" s="46"/>
      <c r="B795" s="46"/>
      <c r="C795" s="46"/>
    </row>
    <row r="796">
      <c r="A796" s="46"/>
      <c r="B796" s="46"/>
      <c r="C796" s="46"/>
    </row>
    <row r="797">
      <c r="A797" s="46"/>
      <c r="B797" s="46"/>
      <c r="C797" s="46"/>
    </row>
    <row r="798">
      <c r="A798" s="46"/>
      <c r="B798" s="46"/>
      <c r="C798" s="46"/>
    </row>
    <row r="799">
      <c r="A799" s="46"/>
      <c r="B799" s="46"/>
      <c r="C799" s="46"/>
    </row>
    <row r="800">
      <c r="A800" s="46"/>
      <c r="B800" s="46"/>
      <c r="C800" s="46"/>
    </row>
    <row r="801">
      <c r="A801" s="46"/>
      <c r="B801" s="46"/>
      <c r="C801" s="46"/>
    </row>
    <row r="802">
      <c r="A802" s="46"/>
      <c r="B802" s="46"/>
      <c r="C802" s="46"/>
    </row>
    <row r="803">
      <c r="A803" s="46"/>
      <c r="B803" s="46"/>
      <c r="C803" s="46"/>
    </row>
    <row r="804">
      <c r="A804" s="46"/>
      <c r="B804" s="46"/>
      <c r="C804" s="46"/>
    </row>
    <row r="805">
      <c r="A805" s="46"/>
      <c r="B805" s="46"/>
      <c r="C805" s="46"/>
    </row>
    <row r="806">
      <c r="A806" s="46"/>
      <c r="B806" s="46"/>
      <c r="C806" s="46"/>
    </row>
    <row r="807">
      <c r="A807" s="46"/>
      <c r="B807" s="46"/>
      <c r="C807" s="46"/>
    </row>
    <row r="808">
      <c r="A808" s="46"/>
      <c r="B808" s="46"/>
      <c r="C808" s="46"/>
    </row>
    <row r="809">
      <c r="A809" s="46"/>
      <c r="B809" s="46"/>
      <c r="C809" s="46"/>
    </row>
    <row r="810">
      <c r="A810" s="46"/>
      <c r="B810" s="46"/>
      <c r="C810" s="46"/>
    </row>
    <row r="811">
      <c r="A811" s="46"/>
      <c r="B811" s="46"/>
      <c r="C811" s="46"/>
    </row>
    <row r="812">
      <c r="A812" s="46"/>
      <c r="B812" s="46"/>
      <c r="C812" s="46"/>
    </row>
    <row r="813">
      <c r="A813" s="46"/>
      <c r="B813" s="46"/>
      <c r="C813" s="46"/>
    </row>
    <row r="814">
      <c r="A814" s="46"/>
      <c r="B814" s="46"/>
      <c r="C814" s="46"/>
    </row>
    <row r="815">
      <c r="A815" s="46"/>
      <c r="B815" s="46"/>
      <c r="C815" s="46"/>
    </row>
    <row r="816">
      <c r="A816" s="46"/>
      <c r="B816" s="46"/>
      <c r="C816" s="46"/>
    </row>
    <row r="817">
      <c r="A817" s="46"/>
      <c r="B817" s="46"/>
      <c r="C817" s="46"/>
    </row>
    <row r="818">
      <c r="A818" s="46"/>
      <c r="B818" s="46"/>
      <c r="C818" s="46"/>
    </row>
    <row r="819">
      <c r="A819" s="46"/>
      <c r="B819" s="46"/>
      <c r="C819" s="46"/>
    </row>
    <row r="820">
      <c r="A820" s="46"/>
      <c r="B820" s="46"/>
      <c r="C820" s="46"/>
    </row>
    <row r="821">
      <c r="A821" s="46"/>
      <c r="B821" s="46"/>
      <c r="C821" s="46"/>
    </row>
    <row r="822">
      <c r="A822" s="46"/>
      <c r="B822" s="46"/>
      <c r="C822" s="46"/>
    </row>
    <row r="823">
      <c r="A823" s="46"/>
      <c r="B823" s="46"/>
      <c r="C823" s="46"/>
    </row>
    <row r="824">
      <c r="A824" s="46"/>
      <c r="B824" s="46"/>
      <c r="C824" s="46"/>
    </row>
    <row r="825">
      <c r="A825" s="46"/>
      <c r="B825" s="46"/>
      <c r="C825" s="46"/>
    </row>
    <row r="826">
      <c r="A826" s="46"/>
      <c r="B826" s="46"/>
      <c r="C826" s="46"/>
    </row>
    <row r="827">
      <c r="A827" s="46"/>
      <c r="B827" s="46"/>
      <c r="C827" s="46"/>
    </row>
    <row r="828">
      <c r="A828" s="46"/>
      <c r="B828" s="46"/>
      <c r="C828" s="46"/>
    </row>
    <row r="829">
      <c r="A829" s="46"/>
      <c r="B829" s="46"/>
      <c r="C829" s="46"/>
    </row>
    <row r="830">
      <c r="A830" s="46"/>
      <c r="B830" s="46"/>
      <c r="C830" s="46"/>
    </row>
    <row r="831">
      <c r="A831" s="46"/>
      <c r="B831" s="46"/>
      <c r="C831" s="46"/>
    </row>
    <row r="832">
      <c r="A832" s="46"/>
      <c r="B832" s="46"/>
      <c r="C832" s="46"/>
    </row>
    <row r="833">
      <c r="A833" s="46"/>
      <c r="B833" s="46"/>
      <c r="C833" s="46"/>
    </row>
    <row r="834">
      <c r="A834" s="46"/>
      <c r="B834" s="46"/>
      <c r="C834" s="46"/>
    </row>
    <row r="835">
      <c r="A835" s="46"/>
      <c r="B835" s="46"/>
      <c r="C835" s="46"/>
    </row>
    <row r="836">
      <c r="A836" s="46"/>
      <c r="B836" s="46"/>
      <c r="C836" s="46"/>
    </row>
    <row r="837">
      <c r="A837" s="46"/>
      <c r="B837" s="46"/>
      <c r="C837" s="46"/>
    </row>
    <row r="838">
      <c r="A838" s="46"/>
      <c r="B838" s="46"/>
      <c r="C838" s="46"/>
    </row>
    <row r="839">
      <c r="A839" s="46"/>
      <c r="B839" s="46"/>
      <c r="C839" s="46"/>
    </row>
    <row r="840">
      <c r="A840" s="46"/>
      <c r="B840" s="46"/>
      <c r="C840" s="46"/>
    </row>
    <row r="841">
      <c r="A841" s="46"/>
      <c r="B841" s="46"/>
      <c r="C841" s="46"/>
    </row>
    <row r="842">
      <c r="A842" s="46"/>
      <c r="B842" s="46"/>
      <c r="C842" s="46"/>
    </row>
    <row r="843">
      <c r="A843" s="46"/>
      <c r="B843" s="46"/>
      <c r="C843" s="46"/>
    </row>
    <row r="844">
      <c r="A844" s="46"/>
      <c r="B844" s="46"/>
      <c r="C844" s="46"/>
    </row>
    <row r="845">
      <c r="A845" s="46"/>
      <c r="B845" s="46"/>
      <c r="C845" s="46"/>
    </row>
    <row r="846">
      <c r="A846" s="46"/>
      <c r="B846" s="46"/>
      <c r="C846" s="46"/>
    </row>
    <row r="847">
      <c r="A847" s="46"/>
      <c r="B847" s="46"/>
      <c r="C847" s="46"/>
    </row>
    <row r="848">
      <c r="A848" s="46"/>
      <c r="B848" s="46"/>
      <c r="C848" s="46"/>
    </row>
    <row r="849">
      <c r="A849" s="46"/>
      <c r="B849" s="46"/>
      <c r="C849" s="46"/>
    </row>
    <row r="850">
      <c r="A850" s="46"/>
      <c r="B850" s="46"/>
      <c r="C850" s="46"/>
    </row>
    <row r="851">
      <c r="A851" s="46"/>
      <c r="B851" s="46"/>
      <c r="C851" s="46"/>
    </row>
    <row r="852">
      <c r="A852" s="46"/>
      <c r="B852" s="46"/>
      <c r="C852" s="46"/>
    </row>
    <row r="853">
      <c r="A853" s="46"/>
      <c r="B853" s="46"/>
      <c r="C853" s="46"/>
    </row>
    <row r="854">
      <c r="A854" s="46"/>
      <c r="B854" s="46"/>
      <c r="C854" s="46"/>
    </row>
    <row r="855">
      <c r="A855" s="46"/>
      <c r="B855" s="46"/>
      <c r="C855" s="46"/>
    </row>
    <row r="856">
      <c r="A856" s="46"/>
      <c r="B856" s="46"/>
      <c r="C856" s="46"/>
    </row>
    <row r="857">
      <c r="A857" s="46"/>
      <c r="B857" s="46"/>
      <c r="C857" s="46"/>
    </row>
    <row r="858">
      <c r="A858" s="46"/>
      <c r="B858" s="46"/>
      <c r="C858" s="46"/>
    </row>
    <row r="859">
      <c r="A859" s="46"/>
      <c r="B859" s="46"/>
      <c r="C859" s="46"/>
    </row>
    <row r="860">
      <c r="A860" s="46"/>
      <c r="B860" s="46"/>
      <c r="C860" s="46"/>
    </row>
    <row r="861">
      <c r="A861" s="46"/>
      <c r="B861" s="46"/>
      <c r="C861" s="46"/>
    </row>
    <row r="862">
      <c r="A862" s="46"/>
      <c r="B862" s="46"/>
      <c r="C862" s="46"/>
    </row>
    <row r="863">
      <c r="A863" s="46"/>
      <c r="B863" s="46"/>
      <c r="C863" s="46"/>
    </row>
    <row r="864">
      <c r="A864" s="46"/>
      <c r="B864" s="46"/>
      <c r="C864" s="46"/>
    </row>
    <row r="865">
      <c r="A865" s="46"/>
      <c r="B865" s="46"/>
      <c r="C865" s="46"/>
    </row>
    <row r="866">
      <c r="A866" s="46"/>
      <c r="B866" s="46"/>
      <c r="C866" s="46"/>
    </row>
    <row r="867">
      <c r="A867" s="46"/>
      <c r="B867" s="46"/>
      <c r="C867" s="46"/>
    </row>
    <row r="868">
      <c r="A868" s="46"/>
      <c r="B868" s="46"/>
      <c r="C868" s="46"/>
    </row>
    <row r="869">
      <c r="A869" s="46"/>
      <c r="B869" s="46"/>
      <c r="C869" s="46"/>
    </row>
    <row r="870">
      <c r="A870" s="46"/>
      <c r="B870" s="46"/>
      <c r="C870" s="46"/>
    </row>
    <row r="871">
      <c r="A871" s="46"/>
      <c r="B871" s="46"/>
      <c r="C871" s="46"/>
    </row>
    <row r="872">
      <c r="A872" s="46"/>
      <c r="B872" s="46"/>
      <c r="C872" s="46"/>
    </row>
    <row r="873">
      <c r="A873" s="46"/>
      <c r="B873" s="46"/>
      <c r="C873" s="46"/>
    </row>
    <row r="874">
      <c r="A874" s="46"/>
      <c r="B874" s="46"/>
      <c r="C874" s="46"/>
    </row>
    <row r="875">
      <c r="A875" s="46"/>
      <c r="B875" s="46"/>
      <c r="C875" s="46"/>
    </row>
    <row r="876">
      <c r="A876" s="46"/>
      <c r="B876" s="46"/>
      <c r="C876" s="46"/>
    </row>
    <row r="877">
      <c r="A877" s="46"/>
      <c r="B877" s="46"/>
      <c r="C877" s="46"/>
    </row>
    <row r="878">
      <c r="A878" s="46"/>
      <c r="B878" s="46"/>
      <c r="C878" s="46"/>
    </row>
    <row r="879">
      <c r="A879" s="46"/>
      <c r="B879" s="46"/>
      <c r="C879" s="46"/>
    </row>
    <row r="880">
      <c r="A880" s="46"/>
      <c r="B880" s="46"/>
      <c r="C880" s="46"/>
    </row>
    <row r="881">
      <c r="A881" s="46"/>
      <c r="B881" s="46"/>
      <c r="C881" s="46"/>
    </row>
    <row r="882">
      <c r="A882" s="46"/>
      <c r="B882" s="46"/>
      <c r="C882" s="46"/>
    </row>
    <row r="883">
      <c r="A883" s="46"/>
      <c r="B883" s="46"/>
      <c r="C883" s="46"/>
    </row>
    <row r="884">
      <c r="A884" s="46"/>
      <c r="B884" s="46"/>
      <c r="C884" s="46"/>
    </row>
    <row r="885">
      <c r="A885" s="46"/>
      <c r="B885" s="46"/>
      <c r="C885" s="46"/>
    </row>
    <row r="886">
      <c r="A886" s="46"/>
      <c r="B886" s="46"/>
      <c r="C886" s="46"/>
    </row>
    <row r="887">
      <c r="A887" s="46"/>
      <c r="B887" s="46"/>
      <c r="C887" s="46"/>
    </row>
    <row r="888">
      <c r="A888" s="46"/>
      <c r="B888" s="46"/>
      <c r="C888" s="46"/>
    </row>
    <row r="889">
      <c r="A889" s="46"/>
      <c r="B889" s="46"/>
      <c r="C889" s="46"/>
    </row>
    <row r="890">
      <c r="A890" s="46"/>
      <c r="B890" s="46"/>
      <c r="C890" s="46"/>
    </row>
    <row r="891">
      <c r="A891" s="46"/>
      <c r="B891" s="46"/>
      <c r="C891" s="46"/>
    </row>
    <row r="892">
      <c r="A892" s="46"/>
      <c r="B892" s="46"/>
      <c r="C892" s="46"/>
    </row>
    <row r="893">
      <c r="A893" s="46"/>
      <c r="B893" s="46"/>
      <c r="C893" s="46"/>
    </row>
    <row r="894">
      <c r="A894" s="46"/>
      <c r="B894" s="46"/>
      <c r="C894" s="46"/>
    </row>
    <row r="895">
      <c r="A895" s="46"/>
      <c r="B895" s="46"/>
      <c r="C895" s="46"/>
    </row>
    <row r="896">
      <c r="A896" s="46"/>
      <c r="B896" s="46"/>
      <c r="C896" s="46"/>
    </row>
    <row r="897">
      <c r="A897" s="46"/>
      <c r="B897" s="46"/>
      <c r="C897" s="46"/>
    </row>
    <row r="898">
      <c r="A898" s="46"/>
      <c r="B898" s="46"/>
      <c r="C898" s="46"/>
    </row>
    <row r="899">
      <c r="A899" s="46"/>
      <c r="B899" s="46"/>
      <c r="C899" s="46"/>
    </row>
    <row r="900">
      <c r="A900" s="46"/>
      <c r="B900" s="46"/>
      <c r="C900" s="46"/>
    </row>
    <row r="901">
      <c r="A901" s="46"/>
      <c r="B901" s="46"/>
      <c r="C901" s="46"/>
    </row>
    <row r="902">
      <c r="A902" s="46"/>
      <c r="B902" s="46"/>
      <c r="C902" s="46"/>
    </row>
    <row r="903">
      <c r="A903" s="46"/>
      <c r="B903" s="46"/>
      <c r="C903" s="46"/>
    </row>
    <row r="904">
      <c r="A904" s="46"/>
      <c r="B904" s="46"/>
      <c r="C904" s="46"/>
    </row>
    <row r="905">
      <c r="A905" s="46"/>
      <c r="B905" s="46"/>
      <c r="C905" s="46"/>
    </row>
    <row r="906">
      <c r="A906" s="46"/>
      <c r="B906" s="46"/>
      <c r="C906" s="46"/>
    </row>
    <row r="907">
      <c r="A907" s="46"/>
      <c r="B907" s="46"/>
      <c r="C907" s="46"/>
    </row>
    <row r="908">
      <c r="A908" s="46"/>
      <c r="B908" s="46"/>
      <c r="C908" s="46"/>
    </row>
    <row r="909">
      <c r="A909" s="46"/>
      <c r="B909" s="46"/>
      <c r="C909" s="46"/>
    </row>
    <row r="910">
      <c r="A910" s="46"/>
      <c r="B910" s="46"/>
      <c r="C910" s="46"/>
    </row>
    <row r="911">
      <c r="A911" s="46"/>
      <c r="B911" s="46"/>
      <c r="C911" s="46"/>
    </row>
    <row r="912">
      <c r="A912" s="46"/>
      <c r="B912" s="46"/>
      <c r="C912" s="46"/>
    </row>
    <row r="913">
      <c r="A913" s="46"/>
      <c r="B913" s="46"/>
      <c r="C913" s="46"/>
    </row>
    <row r="914">
      <c r="A914" s="46"/>
      <c r="B914" s="46"/>
      <c r="C914" s="46"/>
    </row>
    <row r="915">
      <c r="A915" s="46"/>
      <c r="B915" s="46"/>
      <c r="C915" s="46"/>
    </row>
    <row r="916">
      <c r="A916" s="46"/>
      <c r="B916" s="46"/>
      <c r="C916" s="46"/>
    </row>
    <row r="917">
      <c r="A917" s="46"/>
      <c r="B917" s="46"/>
      <c r="C917" s="46"/>
    </row>
    <row r="918">
      <c r="A918" s="46"/>
      <c r="B918" s="46"/>
      <c r="C918" s="46"/>
    </row>
    <row r="919">
      <c r="A919" s="46"/>
      <c r="B919" s="46"/>
      <c r="C919" s="46"/>
    </row>
    <row r="920">
      <c r="A920" s="46"/>
      <c r="B920" s="46"/>
      <c r="C920" s="46"/>
    </row>
    <row r="921">
      <c r="A921" s="46"/>
      <c r="B921" s="46"/>
      <c r="C921" s="46"/>
    </row>
    <row r="922">
      <c r="A922" s="46"/>
      <c r="B922" s="46"/>
      <c r="C922" s="46"/>
    </row>
    <row r="923">
      <c r="A923" s="46"/>
      <c r="B923" s="46"/>
      <c r="C923" s="46"/>
    </row>
    <row r="924">
      <c r="A924" s="46"/>
      <c r="B924" s="46"/>
      <c r="C924" s="46"/>
    </row>
    <row r="925">
      <c r="A925" s="46"/>
      <c r="B925" s="46"/>
      <c r="C925" s="46"/>
    </row>
    <row r="926">
      <c r="A926" s="46"/>
      <c r="B926" s="46"/>
      <c r="C926" s="46"/>
    </row>
    <row r="927">
      <c r="A927" s="46"/>
      <c r="B927" s="46"/>
      <c r="C927" s="46"/>
    </row>
    <row r="928">
      <c r="A928" s="46"/>
      <c r="B928" s="46"/>
      <c r="C928" s="46"/>
    </row>
    <row r="929">
      <c r="A929" s="46"/>
      <c r="B929" s="46"/>
      <c r="C929" s="46"/>
    </row>
    <row r="930">
      <c r="A930" s="46"/>
      <c r="B930" s="46"/>
      <c r="C930" s="46"/>
    </row>
    <row r="931">
      <c r="A931" s="46"/>
      <c r="B931" s="46"/>
      <c r="C931" s="46"/>
    </row>
    <row r="932">
      <c r="A932" s="46"/>
      <c r="B932" s="46"/>
      <c r="C932" s="46"/>
    </row>
    <row r="933">
      <c r="A933" s="46"/>
      <c r="B933" s="46"/>
      <c r="C933" s="46"/>
    </row>
    <row r="934">
      <c r="A934" s="46"/>
      <c r="B934" s="46"/>
      <c r="C934" s="46"/>
    </row>
    <row r="935">
      <c r="A935" s="46"/>
      <c r="B935" s="46"/>
      <c r="C935" s="46"/>
    </row>
    <row r="936">
      <c r="A936" s="46"/>
      <c r="B936" s="46"/>
      <c r="C936" s="46"/>
    </row>
    <row r="937">
      <c r="A937" s="46"/>
      <c r="B937" s="46"/>
      <c r="C937" s="46"/>
    </row>
    <row r="938">
      <c r="A938" s="46"/>
      <c r="B938" s="46"/>
      <c r="C938" s="46"/>
    </row>
    <row r="939">
      <c r="A939" s="46"/>
      <c r="B939" s="46"/>
      <c r="C939" s="46"/>
    </row>
    <row r="940">
      <c r="A940" s="46"/>
      <c r="B940" s="46"/>
      <c r="C940" s="46"/>
    </row>
    <row r="941">
      <c r="A941" s="46"/>
      <c r="B941" s="46"/>
      <c r="C941" s="46"/>
    </row>
    <row r="942">
      <c r="A942" s="46"/>
      <c r="B942" s="46"/>
      <c r="C942" s="46"/>
    </row>
    <row r="943">
      <c r="A943" s="46"/>
      <c r="B943" s="46"/>
      <c r="C943" s="46"/>
    </row>
    <row r="944">
      <c r="A944" s="46"/>
      <c r="B944" s="46"/>
      <c r="C944" s="46"/>
    </row>
    <row r="945">
      <c r="A945" s="46"/>
      <c r="B945" s="46"/>
      <c r="C945" s="46"/>
    </row>
    <row r="946">
      <c r="A946" s="46"/>
      <c r="B946" s="46"/>
      <c r="C946" s="46"/>
    </row>
    <row r="947">
      <c r="A947" s="46"/>
      <c r="B947" s="46"/>
      <c r="C947" s="46"/>
    </row>
    <row r="948">
      <c r="A948" s="46"/>
      <c r="B948" s="46"/>
      <c r="C948" s="46"/>
    </row>
    <row r="949">
      <c r="A949" s="46"/>
      <c r="B949" s="46"/>
      <c r="C949" s="46"/>
    </row>
    <row r="950">
      <c r="A950" s="46"/>
      <c r="B950" s="46"/>
      <c r="C950" s="46"/>
    </row>
    <row r="951">
      <c r="A951" s="46"/>
      <c r="B951" s="46"/>
      <c r="C951" s="46"/>
    </row>
    <row r="952">
      <c r="A952" s="46"/>
      <c r="B952" s="46"/>
      <c r="C952" s="46"/>
    </row>
    <row r="953">
      <c r="A953" s="46"/>
      <c r="B953" s="46"/>
      <c r="C953" s="46"/>
    </row>
    <row r="954">
      <c r="A954" s="46"/>
      <c r="B954" s="46"/>
      <c r="C954" s="46"/>
    </row>
    <row r="955">
      <c r="A955" s="46"/>
      <c r="B955" s="46"/>
      <c r="C955" s="46"/>
    </row>
    <row r="956">
      <c r="A956" s="46"/>
      <c r="B956" s="46"/>
      <c r="C956" s="46"/>
    </row>
    <row r="957">
      <c r="A957" s="46"/>
      <c r="B957" s="46"/>
      <c r="C957" s="46"/>
    </row>
    <row r="958">
      <c r="A958" s="46"/>
      <c r="B958" s="46"/>
      <c r="C958" s="46"/>
    </row>
    <row r="959">
      <c r="A959" s="46"/>
      <c r="B959" s="46"/>
      <c r="C959" s="46"/>
    </row>
    <row r="960">
      <c r="A960" s="46"/>
      <c r="B960" s="46"/>
      <c r="C960" s="46"/>
    </row>
    <row r="961">
      <c r="A961" s="46"/>
      <c r="B961" s="46"/>
      <c r="C961" s="46"/>
    </row>
    <row r="962">
      <c r="A962" s="46"/>
      <c r="B962" s="46"/>
      <c r="C962" s="46"/>
    </row>
    <row r="963">
      <c r="A963" s="46"/>
      <c r="B963" s="46"/>
      <c r="C963" s="46"/>
    </row>
    <row r="964">
      <c r="A964" s="46"/>
      <c r="B964" s="46"/>
      <c r="C964" s="46"/>
    </row>
    <row r="965">
      <c r="A965" s="46"/>
      <c r="B965" s="46"/>
      <c r="C965" s="46"/>
    </row>
    <row r="966">
      <c r="A966" s="46"/>
      <c r="B966" s="46"/>
      <c r="C966" s="46"/>
    </row>
    <row r="967">
      <c r="A967" s="46"/>
      <c r="B967" s="46"/>
      <c r="C967" s="46"/>
    </row>
    <row r="968">
      <c r="A968" s="46"/>
      <c r="B968" s="46"/>
      <c r="C968" s="46"/>
    </row>
    <row r="969">
      <c r="A969" s="46"/>
      <c r="B969" s="46"/>
      <c r="C969" s="46"/>
    </row>
    <row r="970">
      <c r="A970" s="46"/>
      <c r="B970" s="46"/>
      <c r="C970" s="46"/>
    </row>
    <row r="971">
      <c r="A971" s="46"/>
      <c r="B971" s="46"/>
      <c r="C971" s="46"/>
    </row>
    <row r="972">
      <c r="A972" s="46"/>
      <c r="B972" s="46"/>
      <c r="C972" s="46"/>
    </row>
    <row r="973">
      <c r="A973" s="46"/>
      <c r="B973" s="46"/>
      <c r="C973" s="46"/>
    </row>
    <row r="974">
      <c r="A974" s="46"/>
      <c r="B974" s="46"/>
      <c r="C974" s="46"/>
    </row>
    <row r="975">
      <c r="A975" s="46"/>
      <c r="B975" s="46"/>
      <c r="C975" s="46"/>
    </row>
    <row r="976">
      <c r="A976" s="46"/>
      <c r="B976" s="46"/>
      <c r="C976" s="46"/>
    </row>
    <row r="977">
      <c r="A977" s="46"/>
      <c r="B977" s="46"/>
      <c r="C977" s="46"/>
    </row>
    <row r="978">
      <c r="A978" s="46"/>
      <c r="B978" s="46"/>
      <c r="C978" s="46"/>
    </row>
    <row r="979">
      <c r="A979" s="46"/>
      <c r="B979" s="46"/>
      <c r="C979" s="46"/>
    </row>
    <row r="980">
      <c r="A980" s="46"/>
      <c r="B980" s="46"/>
      <c r="C980" s="46"/>
    </row>
    <row r="981">
      <c r="A981" s="46"/>
      <c r="B981" s="46"/>
      <c r="C981" s="46"/>
    </row>
    <row r="982">
      <c r="A982" s="46"/>
      <c r="B982" s="46"/>
      <c r="C982" s="46"/>
    </row>
    <row r="983">
      <c r="A983" s="46"/>
      <c r="B983" s="46"/>
      <c r="C983" s="46"/>
    </row>
    <row r="984">
      <c r="A984" s="46"/>
      <c r="B984" s="46"/>
      <c r="C984" s="46"/>
    </row>
    <row r="985">
      <c r="A985" s="46"/>
      <c r="B985" s="46"/>
      <c r="C985" s="46"/>
    </row>
    <row r="986">
      <c r="A986" s="46"/>
      <c r="B986" s="46"/>
      <c r="C986" s="46"/>
    </row>
    <row r="987">
      <c r="A987" s="46"/>
      <c r="B987" s="46"/>
      <c r="C987" s="46"/>
    </row>
    <row r="988">
      <c r="A988" s="46"/>
      <c r="B988" s="46"/>
      <c r="C988" s="46"/>
    </row>
    <row r="989">
      <c r="A989" s="46"/>
      <c r="B989" s="46"/>
      <c r="C989" s="46"/>
    </row>
    <row r="990">
      <c r="A990" s="46"/>
      <c r="B990" s="46"/>
      <c r="C990" s="46"/>
    </row>
    <row r="991">
      <c r="A991" s="46"/>
      <c r="B991" s="46"/>
      <c r="C991" s="46"/>
    </row>
    <row r="992">
      <c r="A992" s="46"/>
      <c r="B992" s="46"/>
      <c r="C992" s="46"/>
    </row>
    <row r="993">
      <c r="A993" s="46"/>
      <c r="B993" s="46"/>
      <c r="C993" s="46"/>
    </row>
    <row r="994">
      <c r="A994" s="46"/>
      <c r="B994" s="46"/>
      <c r="C994" s="46"/>
    </row>
    <row r="995">
      <c r="A995" s="46"/>
      <c r="B995" s="46"/>
      <c r="C995" s="46"/>
    </row>
    <row r="996">
      <c r="A996" s="46"/>
      <c r="B996" s="46"/>
      <c r="C996" s="46"/>
    </row>
    <row r="997">
      <c r="A997" s="46"/>
      <c r="B997" s="46"/>
      <c r="C997" s="46"/>
    </row>
    <row r="998">
      <c r="A998" s="46"/>
      <c r="B998" s="46"/>
      <c r="C998" s="46"/>
    </row>
    <row r="999">
      <c r="A999" s="46"/>
      <c r="B999" s="46"/>
      <c r="C999" s="4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2.0"/>
    <col customWidth="1" min="3" max="3" width="62.63"/>
    <col customWidth="1" min="4" max="4" width="25.13"/>
    <col customWidth="1" min="5" max="5" width="28.63"/>
    <col customWidth="1" min="6" max="11" width="25.13"/>
  </cols>
  <sheetData>
    <row r="1">
      <c r="A1" s="36" t="s">
        <v>913</v>
      </c>
      <c r="B1" s="37" t="s">
        <v>914</v>
      </c>
      <c r="C1" s="37" t="s">
        <v>13</v>
      </c>
      <c r="D1" s="17" t="s">
        <v>915</v>
      </c>
      <c r="E1" s="17" t="s">
        <v>916</v>
      </c>
      <c r="F1" s="17" t="s">
        <v>917</v>
      </c>
      <c r="G1" s="17" t="s">
        <v>918</v>
      </c>
      <c r="H1" s="17" t="s">
        <v>919</v>
      </c>
      <c r="I1" s="17" t="s">
        <v>920</v>
      </c>
      <c r="J1" s="17" t="s">
        <v>921</v>
      </c>
      <c r="K1" s="17" t="s">
        <v>922</v>
      </c>
    </row>
    <row r="2">
      <c r="A2" s="39" t="s">
        <v>24</v>
      </c>
      <c r="B2" s="40" t="str">
        <f>VLOOKUP(C2, 'All Responses(Final)'!E4:'All Responses(Final)'!I153, 5, FALSE)</f>
        <v>treatment1</v>
      </c>
      <c r="C2" s="41" t="s">
        <v>28</v>
      </c>
      <c r="D2" s="18" t="s">
        <v>996</v>
      </c>
      <c r="E2" s="18" t="s">
        <v>997</v>
      </c>
    </row>
    <row r="3">
      <c r="A3" s="39" t="s">
        <v>50</v>
      </c>
      <c r="B3" s="40" t="str">
        <f>VLOOKUP(C3, 'All Responses(Final)'!E8:'All Responses(Final)'!I157, 5, FALSE)</f>
        <v>treatment1</v>
      </c>
      <c r="C3" s="41" t="s">
        <v>54</v>
      </c>
      <c r="D3" s="18" t="s">
        <v>998</v>
      </c>
    </row>
    <row r="4">
      <c r="A4" s="39" t="s">
        <v>56</v>
      </c>
      <c r="B4" s="40" t="str">
        <f>VLOOKUP(C4, 'All Responses(Final)'!E9:'All Responses(Final)'!I158, 5, FALSE)</f>
        <v>treatment1</v>
      </c>
      <c r="C4" s="40" t="s">
        <v>60</v>
      </c>
      <c r="D4" s="18" t="s">
        <v>996</v>
      </c>
    </row>
    <row r="5">
      <c r="A5" s="39" t="s">
        <v>68</v>
      </c>
      <c r="B5" s="40" t="str">
        <f>VLOOKUP(C5, 'All Responses(Final)'!E11:'All Responses(Final)'!I160, 5, FALSE)</f>
        <v>treatment1</v>
      </c>
      <c r="C5" s="40" t="s">
        <v>72</v>
      </c>
      <c r="D5" s="18" t="s">
        <v>996</v>
      </c>
    </row>
    <row r="6">
      <c r="A6" s="39" t="s">
        <v>74</v>
      </c>
      <c r="B6" s="40" t="str">
        <f>VLOOKUP(C6, 'All Responses(Final)'!E12:'All Responses(Final)'!I161, 5, FALSE)</f>
        <v>treatment1</v>
      </c>
      <c r="C6" s="41" t="s">
        <v>78</v>
      </c>
      <c r="D6" s="18" t="s">
        <v>996</v>
      </c>
    </row>
    <row r="7">
      <c r="A7" s="39" t="s">
        <v>80</v>
      </c>
      <c r="B7" s="40" t="str">
        <f>VLOOKUP(C7, 'All Responses(Final)'!E13:'All Responses(Final)'!I162, 5, FALSE)</f>
        <v>treatment1</v>
      </c>
      <c r="C7" s="40" t="s">
        <v>84</v>
      </c>
      <c r="D7" s="18" t="s">
        <v>996</v>
      </c>
    </row>
    <row r="8">
      <c r="A8" s="39" t="s">
        <v>110</v>
      </c>
      <c r="B8" s="40" t="str">
        <f>VLOOKUP(C8, 'All Responses(Final)'!E18:'All Responses(Final)'!I167, 5, FALSE)</f>
        <v>treatment1</v>
      </c>
      <c r="C8" s="41" t="s">
        <v>114</v>
      </c>
      <c r="D8" s="18" t="s">
        <v>996</v>
      </c>
      <c r="E8" s="18" t="s">
        <v>1006</v>
      </c>
    </row>
    <row r="9">
      <c r="A9" s="39" t="s">
        <v>122</v>
      </c>
      <c r="B9" s="40" t="str">
        <f>VLOOKUP(C9, 'All Responses(Final)'!E20:'All Responses(Final)'!I169, 5, FALSE)</f>
        <v>treatment1</v>
      </c>
      <c r="C9" s="41" t="s">
        <v>126</v>
      </c>
      <c r="D9" s="18" t="s">
        <v>996</v>
      </c>
      <c r="E9" s="18" t="s">
        <v>1000</v>
      </c>
    </row>
    <row r="10">
      <c r="A10" s="39" t="s">
        <v>128</v>
      </c>
      <c r="B10" s="40" t="str">
        <f>VLOOKUP(C10, 'All Responses(Final)'!E21:'All Responses(Final)'!I170, 5, FALSE)</f>
        <v>treatment1</v>
      </c>
      <c r="C10" s="40" t="s">
        <v>132</v>
      </c>
      <c r="D10" s="18" t="s">
        <v>996</v>
      </c>
    </row>
    <row r="11">
      <c r="A11" s="39" t="s">
        <v>152</v>
      </c>
      <c r="B11" s="40" t="str">
        <f>VLOOKUP(C11, 'All Responses(Final)'!E25:'All Responses(Final)'!I174, 5, FALSE)</f>
        <v>treatment1</v>
      </c>
      <c r="C11" s="40" t="s">
        <v>156</v>
      </c>
      <c r="D11" s="18" t="s">
        <v>996</v>
      </c>
    </row>
    <row r="12">
      <c r="A12" s="39" t="s">
        <v>164</v>
      </c>
      <c r="B12" s="40" t="str">
        <f>VLOOKUP(C12, 'All Responses(Final)'!E27:'All Responses(Final)'!I176, 5, FALSE)</f>
        <v>treatment1</v>
      </c>
      <c r="C12" s="40" t="s">
        <v>168</v>
      </c>
      <c r="D12" s="18" t="s">
        <v>996</v>
      </c>
      <c r="E12" s="18" t="s">
        <v>1001</v>
      </c>
    </row>
    <row r="13">
      <c r="A13" s="39" t="s">
        <v>170</v>
      </c>
      <c r="B13" s="40" t="str">
        <f>VLOOKUP(C13, 'All Responses(Final)'!E28:'All Responses(Final)'!I177, 5, FALSE)</f>
        <v>treatment1</v>
      </c>
      <c r="C13" s="41" t="s">
        <v>174</v>
      </c>
      <c r="D13" s="18" t="s">
        <v>996</v>
      </c>
      <c r="E13" s="18" t="s">
        <v>1011</v>
      </c>
    </row>
    <row r="14">
      <c r="A14" s="39" t="s">
        <v>187</v>
      </c>
      <c r="B14" s="40" t="str">
        <f>VLOOKUP(C14, 'All Responses(Final)'!E31:'All Responses(Final)'!I180, 5, FALSE)</f>
        <v>treatment1</v>
      </c>
      <c r="C14" s="40" t="s">
        <v>191</v>
      </c>
      <c r="D14" s="18" t="s">
        <v>1002</v>
      </c>
      <c r="E14" s="18"/>
    </row>
    <row r="15">
      <c r="A15" s="39" t="s">
        <v>199</v>
      </c>
      <c r="B15" s="40" t="str">
        <f>VLOOKUP(C15, 'All Responses(Final)'!E33:'All Responses(Final)'!I182, 5, FALSE)</f>
        <v>treatment1</v>
      </c>
      <c r="C15" s="40" t="s">
        <v>203</v>
      </c>
      <c r="D15" s="18" t="s">
        <v>1003</v>
      </c>
    </row>
    <row r="16">
      <c r="A16" s="39" t="s">
        <v>235</v>
      </c>
      <c r="B16" s="40" t="str">
        <f>VLOOKUP(C16, 'All Responses(Final)'!E39:'All Responses(Final)'!I188, 5, FALSE)</f>
        <v>treatment1</v>
      </c>
      <c r="C16" s="40" t="s">
        <v>239</v>
      </c>
      <c r="D16" s="18" t="s">
        <v>996</v>
      </c>
      <c r="E16" s="18" t="s">
        <v>1017</v>
      </c>
      <c r="F16" s="18" t="s">
        <v>1004</v>
      </c>
    </row>
    <row r="17">
      <c r="A17" s="39" t="s">
        <v>247</v>
      </c>
      <c r="B17" s="40" t="str">
        <f>VLOOKUP(C17, 'All Responses(Final)'!E41:'All Responses(Final)'!I190, 5, FALSE)</f>
        <v>treatment1</v>
      </c>
      <c r="C17" s="40" t="s">
        <v>251</v>
      </c>
      <c r="D17" s="18" t="s">
        <v>996</v>
      </c>
      <c r="E17" s="18" t="s">
        <v>1012</v>
      </c>
    </row>
    <row r="18">
      <c r="A18" s="39" t="s">
        <v>253</v>
      </c>
      <c r="B18" s="40" t="str">
        <f>VLOOKUP(C18, 'All Responses(Final)'!E42:'All Responses(Final)'!I191, 5, FALSE)</f>
        <v>treatment1</v>
      </c>
      <c r="C18" s="41" t="s">
        <v>257</v>
      </c>
      <c r="D18" s="18" t="s">
        <v>996</v>
      </c>
    </row>
    <row r="19">
      <c r="A19" s="39" t="s">
        <v>265</v>
      </c>
      <c r="B19" s="40" t="str">
        <f>VLOOKUP(C19, 'All Responses(Final)'!E44:'All Responses(Final)'!I193, 5, FALSE)</f>
        <v>treatment1</v>
      </c>
      <c r="C19" s="41" t="s">
        <v>269</v>
      </c>
      <c r="D19" s="18" t="s">
        <v>996</v>
      </c>
    </row>
    <row r="20">
      <c r="A20" s="39" t="s">
        <v>283</v>
      </c>
      <c r="B20" s="40" t="str">
        <f>VLOOKUP(C20, 'All Responses(Final)'!E47:'All Responses(Final)'!I196, 5, FALSE)</f>
        <v>treatment1</v>
      </c>
      <c r="C20" s="40" t="s">
        <v>287</v>
      </c>
      <c r="D20" s="18" t="s">
        <v>1013</v>
      </c>
    </row>
    <row r="21">
      <c r="A21" s="39" t="s">
        <v>289</v>
      </c>
      <c r="B21" s="40" t="str">
        <f>VLOOKUP(C21, 'All Responses(Final)'!E48:'All Responses(Final)'!I197, 5, FALSE)</f>
        <v>treatment1</v>
      </c>
      <c r="C21" s="41" t="s">
        <v>293</v>
      </c>
      <c r="D21" s="18" t="s">
        <v>996</v>
      </c>
      <c r="E21" s="18" t="s">
        <v>1006</v>
      </c>
    </row>
    <row r="22">
      <c r="A22" s="39" t="s">
        <v>295</v>
      </c>
      <c r="B22" s="40" t="str">
        <f>VLOOKUP(C22, 'All Responses(Final)'!E49:'All Responses(Final)'!I198, 5, FALSE)</f>
        <v>treatment1</v>
      </c>
      <c r="C22" s="40" t="s">
        <v>299</v>
      </c>
      <c r="D22" s="18" t="s">
        <v>996</v>
      </c>
      <c r="E22" s="18" t="s">
        <v>1017</v>
      </c>
    </row>
    <row r="23">
      <c r="A23" s="39" t="s">
        <v>325</v>
      </c>
      <c r="B23" s="40" t="str">
        <f>VLOOKUP(C23, 'All Responses(Final)'!E54:'All Responses(Final)'!I203, 5, FALSE)</f>
        <v>treatment1</v>
      </c>
      <c r="C23" s="41" t="s">
        <v>329</v>
      </c>
      <c r="D23" s="18" t="s">
        <v>996</v>
      </c>
    </row>
    <row r="24">
      <c r="A24" s="39" t="s">
        <v>331</v>
      </c>
      <c r="B24" s="40" t="str">
        <f>VLOOKUP(C24, 'All Responses(Final)'!E55:'All Responses(Final)'!I204, 5, FALSE)</f>
        <v>treatment1</v>
      </c>
      <c r="C24" s="40" t="s">
        <v>335</v>
      </c>
      <c r="D24" s="18" t="s">
        <v>996</v>
      </c>
      <c r="E24" s="18" t="s">
        <v>1007</v>
      </c>
    </row>
    <row r="25">
      <c r="A25" s="39" t="s">
        <v>337</v>
      </c>
      <c r="B25" s="40" t="str">
        <f>VLOOKUP(C25, 'All Responses(Final)'!E56:'All Responses(Final)'!I205, 5, FALSE)</f>
        <v>treatment1</v>
      </c>
      <c r="C25" s="41" t="s">
        <v>341</v>
      </c>
      <c r="D25" s="18" t="s">
        <v>996</v>
      </c>
      <c r="E25" s="18" t="s">
        <v>1000</v>
      </c>
    </row>
    <row r="26">
      <c r="A26" s="39" t="s">
        <v>367</v>
      </c>
      <c r="B26" s="40" t="str">
        <f>VLOOKUP(C26, 'All Responses(Final)'!E61:'All Responses(Final)'!I210, 5, FALSE)</f>
        <v>treatment1</v>
      </c>
      <c r="C26" s="40" t="s">
        <v>371</v>
      </c>
      <c r="D26" s="18" t="s">
        <v>996</v>
      </c>
    </row>
    <row r="27">
      <c r="A27" s="39" t="s">
        <v>373</v>
      </c>
      <c r="B27" s="40" t="str">
        <f>VLOOKUP(C27, 'All Responses(Final)'!E62:'All Responses(Final)'!I211, 5, FALSE)</f>
        <v>treatment1</v>
      </c>
      <c r="C27" s="41" t="s">
        <v>377</v>
      </c>
      <c r="D27" s="18" t="s">
        <v>996</v>
      </c>
    </row>
    <row r="28">
      <c r="A28" s="39" t="s">
        <v>379</v>
      </c>
      <c r="B28" s="40" t="str">
        <f>VLOOKUP(C28, 'All Responses(Final)'!E63:'All Responses(Final)'!I212, 5, FALSE)</f>
        <v>treatment1</v>
      </c>
      <c r="C28" s="40" t="s">
        <v>383</v>
      </c>
      <c r="D28" s="18" t="s">
        <v>996</v>
      </c>
      <c r="E28" s="18" t="s">
        <v>1011</v>
      </c>
    </row>
    <row r="29">
      <c r="A29" s="39" t="s">
        <v>385</v>
      </c>
      <c r="B29" s="40" t="str">
        <f>VLOOKUP(C29, 'All Responses(Final)'!E64:'All Responses(Final)'!I213, 5, FALSE)</f>
        <v>treatment1</v>
      </c>
      <c r="C29" s="41" t="s">
        <v>389</v>
      </c>
      <c r="D29" s="18" t="s">
        <v>1003</v>
      </c>
      <c r="E29" s="18" t="s">
        <v>1008</v>
      </c>
    </row>
    <row r="30">
      <c r="A30" s="39" t="s">
        <v>415</v>
      </c>
      <c r="B30" s="40" t="str">
        <f>VLOOKUP(C30, 'All Responses(Final)'!E69:'All Responses(Final)'!I218, 5, FALSE)</f>
        <v>treatment1</v>
      </c>
      <c r="C30" s="40" t="s">
        <v>419</v>
      </c>
      <c r="D30" s="18" t="s">
        <v>1009</v>
      </c>
    </row>
    <row r="31">
      <c r="A31" s="39" t="s">
        <v>457</v>
      </c>
      <c r="B31" s="40" t="str">
        <f>VLOOKUP(C31, 'All Responses(Final)'!E76:'All Responses(Final)'!I225, 5, FALSE)</f>
        <v>treatment1</v>
      </c>
      <c r="C31" s="41" t="s">
        <v>461</v>
      </c>
      <c r="D31" s="18" t="s">
        <v>996</v>
      </c>
      <c r="E31" s="18" t="s">
        <v>1017</v>
      </c>
    </row>
    <row r="32">
      <c r="A32" s="39" t="s">
        <v>469</v>
      </c>
      <c r="B32" s="40" t="str">
        <f>VLOOKUP(C32, 'All Responses(Final)'!E78:'All Responses(Final)'!I227, 5, FALSE)</f>
        <v>treatment1</v>
      </c>
      <c r="C32" s="41" t="s">
        <v>473</v>
      </c>
      <c r="D32" s="18" t="s">
        <v>996</v>
      </c>
      <c r="E32" s="18" t="s">
        <v>1012</v>
      </c>
    </row>
    <row r="33">
      <c r="A33" s="39" t="s">
        <v>475</v>
      </c>
      <c r="B33" s="40" t="str">
        <f>VLOOKUP(C33, 'All Responses(Final)'!E79:'All Responses(Final)'!I228, 5, FALSE)</f>
        <v>treatment1</v>
      </c>
      <c r="C33" s="40" t="s">
        <v>479</v>
      </c>
      <c r="D33" s="18" t="s">
        <v>996</v>
      </c>
    </row>
    <row r="34">
      <c r="A34" s="39" t="s">
        <v>481</v>
      </c>
      <c r="B34" s="40" t="str">
        <f>VLOOKUP(C34, 'All Responses(Final)'!E80:'All Responses(Final)'!I229, 5, FALSE)</f>
        <v>treatment1</v>
      </c>
      <c r="C34" s="41" t="s">
        <v>485</v>
      </c>
      <c r="D34" s="18" t="s">
        <v>996</v>
      </c>
      <c r="E34" s="18" t="s">
        <v>1014</v>
      </c>
    </row>
    <row r="35">
      <c r="A35" s="39" t="s">
        <v>493</v>
      </c>
      <c r="B35" s="40" t="str">
        <f>VLOOKUP(C35, 'All Responses(Final)'!E82:'All Responses(Final)'!I231, 5, FALSE)</f>
        <v>treatment1</v>
      </c>
      <c r="C35" s="41" t="s">
        <v>497</v>
      </c>
      <c r="D35" s="18" t="s">
        <v>996</v>
      </c>
    </row>
    <row r="36">
      <c r="A36" s="39" t="s">
        <v>517</v>
      </c>
      <c r="B36" s="40" t="str">
        <f>VLOOKUP(C36, 'All Responses(Final)'!E86:'All Responses(Final)'!I235, 5, FALSE)</f>
        <v>treatment1</v>
      </c>
      <c r="C36" s="41" t="s">
        <v>521</v>
      </c>
      <c r="D36" s="18" t="s">
        <v>996</v>
      </c>
      <c r="E36" s="18" t="s">
        <v>1000</v>
      </c>
    </row>
    <row r="37">
      <c r="A37" s="39" t="s">
        <v>541</v>
      </c>
      <c r="B37" s="40" t="str">
        <f>VLOOKUP(C37, 'All Responses(Final)'!E90:'All Responses(Final)'!I239, 5, FALSE)</f>
        <v>treatment1</v>
      </c>
      <c r="C37" s="41" t="s">
        <v>545</v>
      </c>
      <c r="D37" s="18" t="s">
        <v>996</v>
      </c>
      <c r="E37" s="18" t="s">
        <v>1000</v>
      </c>
    </row>
    <row r="38">
      <c r="A38" s="39" t="s">
        <v>582</v>
      </c>
      <c r="B38" s="40" t="str">
        <f>VLOOKUP(C38, 'All Responses(Final)'!E97:'All Responses(Final)'!I246, 5, FALSE)</f>
        <v>treatment1</v>
      </c>
      <c r="C38" s="40" t="s">
        <v>586</v>
      </c>
      <c r="D38" s="18" t="s">
        <v>996</v>
      </c>
    </row>
    <row r="39">
      <c r="A39" s="39" t="s">
        <v>612</v>
      </c>
      <c r="B39" s="40" t="str">
        <f>VLOOKUP(C39, 'All Responses(Final)'!E102:'All Responses(Final)'!I251, 5, FALSE)</f>
        <v>treatment1</v>
      </c>
      <c r="C39" s="41" t="s">
        <v>616</v>
      </c>
      <c r="D39" s="18" t="s">
        <v>996</v>
      </c>
      <c r="E39" s="18" t="s">
        <v>1014</v>
      </c>
    </row>
    <row r="40">
      <c r="A40" s="39" t="s">
        <v>624</v>
      </c>
      <c r="B40" s="40" t="str">
        <f>VLOOKUP(C40, 'All Responses(Final)'!E104:'All Responses(Final)'!I253, 5, FALSE)</f>
        <v>treatment1</v>
      </c>
      <c r="C40" s="41" t="s">
        <v>628</v>
      </c>
      <c r="D40" s="18" t="s">
        <v>996</v>
      </c>
      <c r="E40" s="18" t="s">
        <v>1012</v>
      </c>
    </row>
    <row r="41">
      <c r="A41" s="39" t="s">
        <v>636</v>
      </c>
      <c r="B41" s="40" t="str">
        <f>VLOOKUP(C41, 'All Responses(Final)'!E106:'All Responses(Final)'!I255, 5, FALSE)</f>
        <v>treatment1</v>
      </c>
      <c r="C41" s="41" t="s">
        <v>640</v>
      </c>
      <c r="D41" s="18" t="s">
        <v>999</v>
      </c>
    </row>
    <row r="42">
      <c r="A42" s="39" t="s">
        <v>664</v>
      </c>
      <c r="B42" s="40" t="str">
        <f>VLOOKUP(C42, 'All Responses(Final)'!E111:'All Responses(Final)'!I260, 5, FALSE)</f>
        <v>treatment1</v>
      </c>
      <c r="C42" s="40" t="s">
        <v>668</v>
      </c>
      <c r="D42" s="18" t="s">
        <v>996</v>
      </c>
    </row>
    <row r="43">
      <c r="A43" s="39" t="s">
        <v>832</v>
      </c>
      <c r="B43" s="40" t="str">
        <f>VLOOKUP(C43, 'All Responses(Final)'!E139:'All Responses(Final)'!I288, 5, FALSE)</f>
        <v>treatment1</v>
      </c>
      <c r="C43" s="40" t="s">
        <v>836</v>
      </c>
    </row>
    <row r="44">
      <c r="A44" s="39" t="s">
        <v>838</v>
      </c>
      <c r="B44" s="40" t="str">
        <f>VLOOKUP(C44, 'All Responses(Final)'!E140:'All Responses(Final)'!I289, 5, FALSE)</f>
        <v>treatment1</v>
      </c>
      <c r="C44" s="41" t="s">
        <v>842</v>
      </c>
    </row>
    <row r="45">
      <c r="A45" s="39" t="s">
        <v>844</v>
      </c>
      <c r="B45" s="40" t="str">
        <f>VLOOKUP(C45, 'All Responses(Final)'!E141:'All Responses(Final)'!I290, 5, FALSE)</f>
        <v>treatment1</v>
      </c>
      <c r="C45" s="40" t="s">
        <v>848</v>
      </c>
    </row>
    <row r="46">
      <c r="A46" s="39" t="s">
        <v>850</v>
      </c>
      <c r="B46" s="40" t="str">
        <f>VLOOKUP(C46, 'All Responses(Final)'!E142:'All Responses(Final)'!I291, 5, FALSE)</f>
        <v>treatment1</v>
      </c>
      <c r="C46" s="41" t="s">
        <v>854</v>
      </c>
    </row>
    <row r="47">
      <c r="A47" s="39" t="s">
        <v>855</v>
      </c>
      <c r="B47" s="40" t="str">
        <f>VLOOKUP(C47, 'All Responses(Final)'!E143:'All Responses(Final)'!I292, 5, FALSE)</f>
        <v>treatment1</v>
      </c>
      <c r="C47" s="40" t="s">
        <v>858</v>
      </c>
    </row>
    <row r="48">
      <c r="A48" s="39" t="s">
        <v>859</v>
      </c>
      <c r="B48" s="40" t="str">
        <f>VLOOKUP(C48, 'All Responses(Final)'!E144:'All Responses(Final)'!I293, 5, FALSE)</f>
        <v>treatment1</v>
      </c>
      <c r="C48" s="41" t="s">
        <v>863</v>
      </c>
    </row>
    <row r="49">
      <c r="A49" s="39" t="s">
        <v>865</v>
      </c>
      <c r="B49" s="40" t="str">
        <f>VLOOKUP(C49, 'All Responses(Final)'!E145:'All Responses(Final)'!I294, 5, FALSE)</f>
        <v>treatment1</v>
      </c>
      <c r="C49" s="40" t="s">
        <v>869</v>
      </c>
    </row>
    <row r="50">
      <c r="A50" s="39" t="s">
        <v>871</v>
      </c>
      <c r="B50" s="40" t="str">
        <f>VLOOKUP(C50, 'All Responses(Final)'!E146:'All Responses(Final)'!I295, 5, FALSE)</f>
        <v>treatment1</v>
      </c>
      <c r="C50" s="41" t="s">
        <v>875</v>
      </c>
    </row>
    <row r="51">
      <c r="A51" s="39" t="s">
        <v>877</v>
      </c>
      <c r="B51" s="40" t="str">
        <f>VLOOKUP(C51, 'All Responses(Final)'!E147:'All Responses(Final)'!I296, 5, FALSE)</f>
        <v>treatment1</v>
      </c>
      <c r="C51" s="40" t="s">
        <v>881</v>
      </c>
    </row>
    <row r="52">
      <c r="A52" s="39" t="s">
        <v>17</v>
      </c>
      <c r="B52" s="40" t="str">
        <f>VLOOKUP(C52, 'All Responses(Final)'!E3:'All Responses(Final)'!I152, 5, FALSE)</f>
        <v>#N/A</v>
      </c>
      <c r="C52" s="63"/>
    </row>
    <row r="53">
      <c r="A53" s="39" t="s">
        <v>31</v>
      </c>
      <c r="B53" s="40" t="str">
        <f>VLOOKUP(C53, 'All Responses(Final)'!E5:'All Responses(Final)'!I154, 5, FALSE)</f>
        <v>#N/A</v>
      </c>
      <c r="C53" s="63"/>
    </row>
    <row r="54">
      <c r="A54" s="39" t="s">
        <v>38</v>
      </c>
      <c r="B54" s="40" t="str">
        <f>VLOOKUP(C54, 'All Responses(Final)'!E6:'All Responses(Final)'!I155, 5, FALSE)</f>
        <v>#N/A</v>
      </c>
      <c r="C54" s="64"/>
    </row>
    <row r="55">
      <c r="A55" s="39" t="s">
        <v>44</v>
      </c>
      <c r="B55" s="40" t="str">
        <f>VLOOKUP(C55, 'All Responses(Final)'!E7:'All Responses(Final)'!I156, 5, FALSE)</f>
        <v>#N/A</v>
      </c>
      <c r="C55" s="63"/>
    </row>
    <row r="56">
      <c r="A56" s="39" t="s">
        <v>62</v>
      </c>
      <c r="B56" s="40" t="str">
        <f>VLOOKUP(C56, 'All Responses(Final)'!E10:'All Responses(Final)'!I159, 5, FALSE)</f>
        <v>#N/A</v>
      </c>
      <c r="C56" s="64"/>
    </row>
    <row r="57">
      <c r="A57" s="39" t="s">
        <v>86</v>
      </c>
      <c r="B57" s="40" t="str">
        <f>VLOOKUP(C57, 'All Responses(Final)'!E14:'All Responses(Final)'!I163, 5, FALSE)</f>
        <v>#N/A</v>
      </c>
      <c r="C57" s="64"/>
    </row>
    <row r="58">
      <c r="A58" s="39" t="s">
        <v>92</v>
      </c>
      <c r="B58" s="40" t="str">
        <f>VLOOKUP(C58, 'All Responses(Final)'!E15:'All Responses(Final)'!I164, 5, FALSE)</f>
        <v>#N/A</v>
      </c>
      <c r="C58" s="63"/>
    </row>
    <row r="59">
      <c r="A59" s="39" t="s">
        <v>98</v>
      </c>
      <c r="B59" s="40" t="str">
        <f>VLOOKUP(C59, 'All Responses(Final)'!E16:'All Responses(Final)'!I165, 5, FALSE)</f>
        <v>#N/A</v>
      </c>
      <c r="C59" s="64"/>
    </row>
    <row r="60">
      <c r="A60" s="39" t="s">
        <v>104</v>
      </c>
      <c r="B60" s="40" t="str">
        <f>VLOOKUP(C60, 'All Responses(Final)'!E17:'All Responses(Final)'!I166, 5, FALSE)</f>
        <v>#N/A</v>
      </c>
      <c r="C60" s="63"/>
    </row>
    <row r="61">
      <c r="A61" s="39" t="s">
        <v>116</v>
      </c>
      <c r="B61" s="40" t="str">
        <f>VLOOKUP(C61, 'All Responses(Final)'!E19:'All Responses(Final)'!I168, 5, FALSE)</f>
        <v>#N/A</v>
      </c>
      <c r="C61" s="63"/>
    </row>
    <row r="62">
      <c r="A62" s="39" t="s">
        <v>134</v>
      </c>
      <c r="B62" s="40" t="str">
        <f>VLOOKUP(C62, 'All Responses(Final)'!E22:'All Responses(Final)'!I171, 5, FALSE)</f>
        <v>#N/A</v>
      </c>
      <c r="C62" s="64"/>
    </row>
    <row r="63">
      <c r="A63" s="39" t="s">
        <v>140</v>
      </c>
      <c r="B63" s="40" t="str">
        <f>VLOOKUP(C63, 'All Responses(Final)'!E23:'All Responses(Final)'!I172, 5, FALSE)</f>
        <v>#N/A</v>
      </c>
      <c r="C63" s="63"/>
    </row>
    <row r="64">
      <c r="A64" s="39" t="s">
        <v>146</v>
      </c>
      <c r="B64" s="40" t="str">
        <f>VLOOKUP(C64, 'All Responses(Final)'!E24:'All Responses(Final)'!I173, 5, FALSE)</f>
        <v>#N/A</v>
      </c>
      <c r="C64" s="64"/>
    </row>
    <row r="65">
      <c r="A65" s="39" t="s">
        <v>158</v>
      </c>
      <c r="B65" s="40" t="str">
        <f>VLOOKUP(C65, 'All Responses(Final)'!E26:'All Responses(Final)'!I175, 5, FALSE)</f>
        <v>#N/A</v>
      </c>
      <c r="C65" s="64"/>
    </row>
    <row r="66">
      <c r="A66" s="39" t="s">
        <v>176</v>
      </c>
      <c r="B66" s="40" t="str">
        <f>VLOOKUP(C66, 'All Responses(Final)'!E29:'All Responses(Final)'!I178, 5, FALSE)</f>
        <v>#N/A</v>
      </c>
      <c r="C66" s="63"/>
    </row>
    <row r="67">
      <c r="A67" s="39" t="s">
        <v>181</v>
      </c>
      <c r="B67" s="40" t="str">
        <f>VLOOKUP(C67, 'All Responses(Final)'!E30:'All Responses(Final)'!I179, 5, FALSE)</f>
        <v>#N/A</v>
      </c>
      <c r="C67" s="64"/>
    </row>
    <row r="68">
      <c r="A68" s="39" t="s">
        <v>193</v>
      </c>
      <c r="B68" s="40" t="str">
        <f>VLOOKUP(C68, 'All Responses(Final)'!E32:'All Responses(Final)'!I181, 5, FALSE)</f>
        <v>#N/A</v>
      </c>
      <c r="C68" s="64"/>
    </row>
    <row r="69">
      <c r="A69" s="39" t="s">
        <v>205</v>
      </c>
      <c r="B69" s="40" t="str">
        <f>VLOOKUP(C69, 'All Responses(Final)'!E34:'All Responses(Final)'!I183, 5, FALSE)</f>
        <v>#N/A</v>
      </c>
      <c r="C69" s="64"/>
    </row>
    <row r="70">
      <c r="A70" s="39" t="s">
        <v>211</v>
      </c>
      <c r="B70" s="40" t="str">
        <f>VLOOKUP(C70, 'All Responses(Final)'!E35:'All Responses(Final)'!I184, 5, FALSE)</f>
        <v>#N/A</v>
      </c>
      <c r="C70" s="63"/>
    </row>
    <row r="71">
      <c r="A71" s="39" t="s">
        <v>217</v>
      </c>
      <c r="B71" s="40" t="str">
        <f>VLOOKUP(C71, 'All Responses(Final)'!E36:'All Responses(Final)'!I185, 5, FALSE)</f>
        <v>#N/A</v>
      </c>
      <c r="C71" s="64"/>
    </row>
    <row r="72">
      <c r="A72" s="39" t="s">
        <v>223</v>
      </c>
      <c r="B72" s="40" t="str">
        <f>VLOOKUP(C72, 'All Responses(Final)'!E37:'All Responses(Final)'!I186, 5, FALSE)</f>
        <v>#N/A</v>
      </c>
      <c r="C72" s="63"/>
    </row>
    <row r="73">
      <c r="A73" s="39" t="s">
        <v>229</v>
      </c>
      <c r="B73" s="40" t="str">
        <f>VLOOKUP(C73, 'All Responses(Final)'!E38:'All Responses(Final)'!I187, 5, FALSE)</f>
        <v>#N/A</v>
      </c>
      <c r="C73" s="64"/>
    </row>
    <row r="74">
      <c r="A74" s="39" t="s">
        <v>241</v>
      </c>
      <c r="B74" s="40" t="str">
        <f>VLOOKUP(C74, 'All Responses(Final)'!E40:'All Responses(Final)'!I189, 5, FALSE)</f>
        <v>#N/A</v>
      </c>
      <c r="C74" s="64"/>
    </row>
    <row r="75">
      <c r="A75" s="39" t="s">
        <v>259</v>
      </c>
      <c r="B75" s="40" t="str">
        <f>VLOOKUP(C75, 'All Responses(Final)'!E43:'All Responses(Final)'!I192, 5, FALSE)</f>
        <v>#N/A</v>
      </c>
      <c r="C75" s="63"/>
    </row>
    <row r="76">
      <c r="A76" s="39" t="s">
        <v>271</v>
      </c>
      <c r="B76" s="40" t="str">
        <f>VLOOKUP(C76, 'All Responses(Final)'!E45:'All Responses(Final)'!I194, 5, FALSE)</f>
        <v>#N/A</v>
      </c>
      <c r="C76" s="63"/>
    </row>
    <row r="77">
      <c r="A77" s="39" t="s">
        <v>277</v>
      </c>
      <c r="B77" s="40" t="str">
        <f>VLOOKUP(C77, 'All Responses(Final)'!E46:'All Responses(Final)'!I195, 5, FALSE)</f>
        <v>#N/A</v>
      </c>
      <c r="C77" s="64"/>
    </row>
    <row r="78">
      <c r="A78" s="39" t="s">
        <v>301</v>
      </c>
      <c r="B78" s="40" t="str">
        <f>VLOOKUP(C78, 'All Responses(Final)'!E50:'All Responses(Final)'!I199, 5, FALSE)</f>
        <v>#N/A</v>
      </c>
      <c r="C78" s="64"/>
    </row>
    <row r="79">
      <c r="A79" s="39" t="s">
        <v>307</v>
      </c>
      <c r="B79" s="40" t="str">
        <f>VLOOKUP(C79, 'All Responses(Final)'!E51:'All Responses(Final)'!I200, 5, FALSE)</f>
        <v>#N/A</v>
      </c>
      <c r="C79" s="63"/>
    </row>
    <row r="80">
      <c r="A80" s="39" t="s">
        <v>313</v>
      </c>
      <c r="B80" s="40" t="str">
        <f>VLOOKUP(C80, 'All Responses(Final)'!E52:'All Responses(Final)'!I201, 5, FALSE)</f>
        <v>#N/A</v>
      </c>
      <c r="C80" s="64"/>
    </row>
    <row r="81">
      <c r="A81" s="39" t="s">
        <v>319</v>
      </c>
      <c r="B81" s="40" t="str">
        <f>VLOOKUP(C81, 'All Responses(Final)'!E53:'All Responses(Final)'!I202, 5, FALSE)</f>
        <v>#N/A</v>
      </c>
      <c r="C81" s="63"/>
    </row>
    <row r="82">
      <c r="A82" s="39" t="s">
        <v>343</v>
      </c>
      <c r="B82" s="40" t="str">
        <f>VLOOKUP(C82, 'All Responses(Final)'!E57:'All Responses(Final)'!I206, 5, FALSE)</f>
        <v>#N/A</v>
      </c>
      <c r="C82" s="63"/>
    </row>
    <row r="83">
      <c r="A83" s="39" t="s">
        <v>349</v>
      </c>
      <c r="B83" s="40" t="str">
        <f>VLOOKUP(C83, 'All Responses(Final)'!E58:'All Responses(Final)'!I207, 5, FALSE)</f>
        <v>#N/A</v>
      </c>
      <c r="C83" s="64"/>
    </row>
    <row r="84">
      <c r="A84" s="39" t="s">
        <v>355</v>
      </c>
      <c r="B84" s="40" t="str">
        <f>VLOOKUP(C84, 'All Responses(Final)'!E59:'All Responses(Final)'!I208, 5, FALSE)</f>
        <v>#N/A</v>
      </c>
      <c r="C84" s="63"/>
    </row>
    <row r="85">
      <c r="A85" s="39" t="s">
        <v>361</v>
      </c>
      <c r="B85" s="40" t="str">
        <f>VLOOKUP(C85, 'All Responses(Final)'!E60:'All Responses(Final)'!I209, 5, FALSE)</f>
        <v>#N/A</v>
      </c>
      <c r="C85" s="64"/>
    </row>
    <row r="86">
      <c r="A86" s="39" t="s">
        <v>391</v>
      </c>
      <c r="B86" s="40" t="str">
        <f>VLOOKUP(C86, 'All Responses(Final)'!E65:'All Responses(Final)'!I214, 5, FALSE)</f>
        <v>#N/A</v>
      </c>
      <c r="C86" s="63"/>
    </row>
    <row r="87">
      <c r="A87" s="39" t="s">
        <v>397</v>
      </c>
      <c r="B87" s="40" t="str">
        <f>VLOOKUP(C87, 'All Responses(Final)'!E66:'All Responses(Final)'!I215, 5, FALSE)</f>
        <v>#N/A</v>
      </c>
      <c r="C87" s="64"/>
    </row>
    <row r="88">
      <c r="A88" s="39" t="s">
        <v>403</v>
      </c>
      <c r="B88" s="40" t="str">
        <f>VLOOKUP(C88, 'All Responses(Final)'!E67:'All Responses(Final)'!I216, 5, FALSE)</f>
        <v>#N/A</v>
      </c>
      <c r="C88" s="63"/>
    </row>
    <row r="89">
      <c r="A89" s="39" t="s">
        <v>409</v>
      </c>
      <c r="B89" s="40" t="str">
        <f>VLOOKUP(C89, 'All Responses(Final)'!E68:'All Responses(Final)'!I217, 5, FALSE)</f>
        <v>#N/A</v>
      </c>
      <c r="C89" s="64"/>
    </row>
    <row r="90">
      <c r="A90" s="39" t="s">
        <v>421</v>
      </c>
      <c r="B90" s="40" t="str">
        <f>VLOOKUP(C90, 'All Responses(Final)'!E70:'All Responses(Final)'!I219, 5, FALSE)</f>
        <v>#N/A</v>
      </c>
      <c r="C90" s="64"/>
    </row>
    <row r="91">
      <c r="A91" s="39" t="s">
        <v>427</v>
      </c>
      <c r="B91" s="40" t="str">
        <f>VLOOKUP(C91, 'All Responses(Final)'!E71:'All Responses(Final)'!I220, 5, FALSE)</f>
        <v>#N/A</v>
      </c>
      <c r="C91" s="63"/>
    </row>
    <row r="92">
      <c r="A92" s="39" t="s">
        <v>433</v>
      </c>
      <c r="B92" s="40" t="str">
        <f>VLOOKUP(C92, 'All Responses(Final)'!E72:'All Responses(Final)'!I221, 5, FALSE)</f>
        <v>#N/A</v>
      </c>
      <c r="C92" s="64"/>
    </row>
    <row r="93">
      <c r="A93" s="39" t="s">
        <v>439</v>
      </c>
      <c r="B93" s="40" t="str">
        <f>VLOOKUP(C93, 'All Responses(Final)'!E73:'All Responses(Final)'!I222, 5, FALSE)</f>
        <v>#N/A</v>
      </c>
      <c r="C93" s="63"/>
    </row>
    <row r="94">
      <c r="A94" s="39" t="s">
        <v>445</v>
      </c>
      <c r="B94" s="40" t="str">
        <f>VLOOKUP(C94, 'All Responses(Final)'!E74:'All Responses(Final)'!I223, 5, FALSE)</f>
        <v>#N/A</v>
      </c>
      <c r="C94" s="64"/>
    </row>
    <row r="95">
      <c r="A95" s="39" t="s">
        <v>451</v>
      </c>
      <c r="B95" s="40" t="str">
        <f>VLOOKUP(C95, 'All Responses(Final)'!E75:'All Responses(Final)'!I224, 5, FALSE)</f>
        <v>#N/A</v>
      </c>
      <c r="C95" s="63"/>
    </row>
    <row r="96">
      <c r="A96" s="39" t="s">
        <v>463</v>
      </c>
      <c r="B96" s="40" t="str">
        <f>VLOOKUP(C96, 'All Responses(Final)'!E77:'All Responses(Final)'!I226, 5, FALSE)</f>
        <v>#N/A</v>
      </c>
      <c r="C96" s="63"/>
    </row>
    <row r="97">
      <c r="A97" s="39" t="s">
        <v>487</v>
      </c>
      <c r="B97" s="40" t="str">
        <f>VLOOKUP(C97, 'All Responses(Final)'!E81:'All Responses(Final)'!I230, 5, FALSE)</f>
        <v>#N/A</v>
      </c>
      <c r="C97" s="63"/>
    </row>
    <row r="98">
      <c r="A98" s="39" t="s">
        <v>499</v>
      </c>
      <c r="B98" s="40" t="str">
        <f>VLOOKUP(C98, 'All Responses(Final)'!E83:'All Responses(Final)'!I232, 5, FALSE)</f>
        <v>#N/A</v>
      </c>
      <c r="C98" s="63"/>
    </row>
    <row r="99">
      <c r="A99" s="39" t="s">
        <v>505</v>
      </c>
      <c r="B99" s="40" t="str">
        <f>VLOOKUP(C99, 'All Responses(Final)'!E84:'All Responses(Final)'!I233, 5, FALSE)</f>
        <v>#N/A</v>
      </c>
      <c r="C99" s="64"/>
    </row>
    <row r="100">
      <c r="A100" s="39" t="s">
        <v>511</v>
      </c>
      <c r="B100" s="40" t="str">
        <f>VLOOKUP(C100, 'All Responses(Final)'!E85:'All Responses(Final)'!I234, 5, FALSE)</f>
        <v>#N/A</v>
      </c>
      <c r="C100" s="63"/>
    </row>
    <row r="101">
      <c r="A101" s="39" t="s">
        <v>523</v>
      </c>
      <c r="B101" s="40" t="str">
        <f>VLOOKUP(C101, 'All Responses(Final)'!E87:'All Responses(Final)'!I236, 5, FALSE)</f>
        <v>#N/A</v>
      </c>
      <c r="C101" s="63"/>
    </row>
    <row r="102">
      <c r="A102" s="39" t="s">
        <v>529</v>
      </c>
      <c r="B102" s="40" t="str">
        <f>VLOOKUP(C102, 'All Responses(Final)'!E88:'All Responses(Final)'!I237, 5, FALSE)</f>
        <v>#N/A</v>
      </c>
      <c r="C102" s="64"/>
    </row>
    <row r="103">
      <c r="A103" s="39" t="s">
        <v>535</v>
      </c>
      <c r="B103" s="40" t="str">
        <f>VLOOKUP(C103, 'All Responses(Final)'!E89:'All Responses(Final)'!I238, 5, FALSE)</f>
        <v>#N/A</v>
      </c>
      <c r="C103" s="63"/>
    </row>
    <row r="104">
      <c r="A104" s="39" t="s">
        <v>547</v>
      </c>
      <c r="B104" s="40" t="str">
        <f>VLOOKUP(C104, 'All Responses(Final)'!E91:'All Responses(Final)'!I240, 5, FALSE)</f>
        <v>#N/A</v>
      </c>
      <c r="C104" s="63"/>
    </row>
    <row r="105">
      <c r="A105" s="39" t="s">
        <v>553</v>
      </c>
      <c r="B105" s="40" t="str">
        <f>VLOOKUP(C105, 'All Responses(Final)'!E92:'All Responses(Final)'!I241, 5, FALSE)</f>
        <v>#N/A</v>
      </c>
      <c r="C105" s="64"/>
    </row>
    <row r="106">
      <c r="A106" s="39" t="s">
        <v>559</v>
      </c>
      <c r="B106" s="40" t="str">
        <f>VLOOKUP(C106, 'All Responses(Final)'!E93:'All Responses(Final)'!I242, 5, FALSE)</f>
        <v>#N/A</v>
      </c>
      <c r="C106" s="63"/>
    </row>
    <row r="107">
      <c r="A107" s="39" t="s">
        <v>565</v>
      </c>
      <c r="B107" s="40" t="str">
        <f>VLOOKUP(C107, 'All Responses(Final)'!E94:'All Responses(Final)'!I243, 5, FALSE)</f>
        <v>#N/A</v>
      </c>
      <c r="C107" s="64"/>
    </row>
    <row r="108">
      <c r="A108" s="39" t="s">
        <v>571</v>
      </c>
      <c r="B108" s="40" t="str">
        <f>VLOOKUP(C108, 'All Responses(Final)'!E95:'All Responses(Final)'!I244, 5, FALSE)</f>
        <v>#N/A</v>
      </c>
      <c r="C108" s="63"/>
    </row>
    <row r="109">
      <c r="A109" s="39" t="s">
        <v>577</v>
      </c>
      <c r="B109" s="40" t="str">
        <f>VLOOKUP(C109, 'All Responses(Final)'!E96:'All Responses(Final)'!I245, 5, FALSE)</f>
        <v>#N/A</v>
      </c>
      <c r="C109" s="64"/>
    </row>
    <row r="110">
      <c r="A110" s="39" t="s">
        <v>588</v>
      </c>
      <c r="B110" s="40" t="str">
        <f>VLOOKUP(C110, 'All Responses(Final)'!E98:'All Responses(Final)'!I247, 5, FALSE)</f>
        <v>#N/A</v>
      </c>
      <c r="C110" s="64"/>
    </row>
    <row r="111">
      <c r="A111" s="39" t="s">
        <v>594</v>
      </c>
      <c r="B111" s="40" t="str">
        <f>VLOOKUP(C111, 'All Responses(Final)'!E99:'All Responses(Final)'!I248, 5, FALSE)</f>
        <v>#N/A</v>
      </c>
      <c r="C111" s="63"/>
    </row>
    <row r="112">
      <c r="A112" s="39" t="s">
        <v>600</v>
      </c>
      <c r="B112" s="40" t="str">
        <f>VLOOKUP(C112, 'All Responses(Final)'!E100:'All Responses(Final)'!I249, 5, FALSE)</f>
        <v>#N/A</v>
      </c>
      <c r="C112" s="64"/>
    </row>
    <row r="113">
      <c r="A113" s="39" t="s">
        <v>606</v>
      </c>
      <c r="B113" s="40" t="str">
        <f>VLOOKUP(C113, 'All Responses(Final)'!E101:'All Responses(Final)'!I250, 5, FALSE)</f>
        <v>#N/A</v>
      </c>
      <c r="C113" s="63"/>
    </row>
    <row r="114">
      <c r="A114" s="39" t="s">
        <v>618</v>
      </c>
      <c r="B114" s="40" t="str">
        <f>VLOOKUP(C114, 'All Responses(Final)'!E103:'All Responses(Final)'!I252, 5, FALSE)</f>
        <v>#N/A</v>
      </c>
      <c r="C114" s="63"/>
    </row>
    <row r="115">
      <c r="A115" s="39" t="s">
        <v>630</v>
      </c>
      <c r="B115" s="40" t="str">
        <f>VLOOKUP(C115, 'All Responses(Final)'!E105:'All Responses(Final)'!I254, 5, FALSE)</f>
        <v>#N/A</v>
      </c>
      <c r="C115" s="63"/>
    </row>
    <row r="116">
      <c r="A116" s="39" t="s">
        <v>642</v>
      </c>
      <c r="B116" s="40" t="str">
        <f>VLOOKUP(C116, 'All Responses(Final)'!E107:'All Responses(Final)'!I256, 5, FALSE)</f>
        <v>#N/A</v>
      </c>
      <c r="C116" s="63"/>
    </row>
    <row r="117">
      <c r="A117" s="39" t="s">
        <v>646</v>
      </c>
      <c r="B117" s="40" t="str">
        <f>VLOOKUP(C117, 'All Responses(Final)'!E108:'All Responses(Final)'!I257, 5, FALSE)</f>
        <v>#N/A</v>
      </c>
      <c r="C117" s="64"/>
    </row>
    <row r="118">
      <c r="A118" s="39" t="s">
        <v>652</v>
      </c>
      <c r="B118" s="40" t="str">
        <f>VLOOKUP(C118, 'All Responses(Final)'!E109:'All Responses(Final)'!I258, 5, FALSE)</f>
        <v>#N/A</v>
      </c>
      <c r="C118" s="63"/>
    </row>
    <row r="119">
      <c r="A119" s="39" t="s">
        <v>658</v>
      </c>
      <c r="B119" s="40" t="str">
        <f>VLOOKUP(C119, 'All Responses(Final)'!E110:'All Responses(Final)'!I259, 5, FALSE)</f>
        <v>#N/A</v>
      </c>
      <c r="C119" s="64"/>
    </row>
    <row r="120">
      <c r="A120" s="39" t="s">
        <v>670</v>
      </c>
      <c r="B120" s="40" t="str">
        <f>VLOOKUP(C120, 'All Responses(Final)'!E112:'All Responses(Final)'!I261, 5, FALSE)</f>
        <v>#N/A</v>
      </c>
      <c r="C120" s="64"/>
    </row>
    <row r="121">
      <c r="A121" s="39" t="s">
        <v>676</v>
      </c>
      <c r="B121" s="40" t="str">
        <f>VLOOKUP(C121, 'All Responses(Final)'!E113:'All Responses(Final)'!I262, 5, FALSE)</f>
        <v>#N/A</v>
      </c>
      <c r="C121" s="63"/>
    </row>
    <row r="122">
      <c r="A122" s="39" t="s">
        <v>682</v>
      </c>
      <c r="B122" s="40" t="str">
        <f>VLOOKUP(C122, 'All Responses(Final)'!E114:'All Responses(Final)'!I263, 5, FALSE)</f>
        <v>#N/A</v>
      </c>
      <c r="C122" s="64"/>
    </row>
    <row r="123">
      <c r="A123" s="39" t="s">
        <v>688</v>
      </c>
      <c r="B123" s="40" t="str">
        <f>VLOOKUP(C123, 'All Responses(Final)'!E115:'All Responses(Final)'!I264, 5, FALSE)</f>
        <v>#N/A</v>
      </c>
      <c r="C123" s="63"/>
    </row>
    <row r="124">
      <c r="A124" s="39" t="s">
        <v>694</v>
      </c>
      <c r="B124" s="40" t="str">
        <f>VLOOKUP(C124, 'All Responses(Final)'!E116:'All Responses(Final)'!I265, 5, FALSE)</f>
        <v>#N/A</v>
      </c>
      <c r="C124" s="64"/>
    </row>
    <row r="125">
      <c r="A125" s="39" t="s">
        <v>700</v>
      </c>
      <c r="B125" s="40" t="str">
        <f>VLOOKUP(C125, 'All Responses(Final)'!E117:'All Responses(Final)'!I266, 5, FALSE)</f>
        <v>#N/A</v>
      </c>
      <c r="C125" s="63"/>
    </row>
    <row r="126">
      <c r="A126" s="39" t="s">
        <v>706</v>
      </c>
      <c r="B126" s="40" t="str">
        <f>VLOOKUP(C126, 'All Responses(Final)'!E118:'All Responses(Final)'!I267, 5, FALSE)</f>
        <v>#N/A</v>
      </c>
      <c r="C126" s="64"/>
    </row>
    <row r="127">
      <c r="A127" s="39" t="s">
        <v>712</v>
      </c>
      <c r="B127" s="40" t="str">
        <f>VLOOKUP(C127, 'All Responses(Final)'!E119:'All Responses(Final)'!I268, 5, FALSE)</f>
        <v>#N/A</v>
      </c>
      <c r="C127" s="63"/>
    </row>
    <row r="128">
      <c r="A128" s="39" t="s">
        <v>718</v>
      </c>
      <c r="B128" s="40" t="str">
        <f>VLOOKUP(C128, 'All Responses(Final)'!E120:'All Responses(Final)'!I269, 5, FALSE)</f>
        <v>#N/A</v>
      </c>
      <c r="C128" s="64"/>
    </row>
    <row r="129">
      <c r="A129" s="39" t="s">
        <v>724</v>
      </c>
      <c r="B129" s="40" t="str">
        <f>VLOOKUP(C129, 'All Responses(Final)'!E121:'All Responses(Final)'!I270, 5, FALSE)</f>
        <v>#N/A</v>
      </c>
      <c r="C129" s="63"/>
    </row>
    <row r="130">
      <c r="A130" s="39" t="s">
        <v>730</v>
      </c>
      <c r="B130" s="40" t="str">
        <f>VLOOKUP(C130, 'All Responses(Final)'!E122:'All Responses(Final)'!I271, 5, FALSE)</f>
        <v>#N/A</v>
      </c>
      <c r="C130" s="64"/>
    </row>
    <row r="131">
      <c r="A131" s="39" t="s">
        <v>736</v>
      </c>
      <c r="B131" s="40" t="str">
        <f>VLOOKUP(C131, 'All Responses(Final)'!E123:'All Responses(Final)'!I272, 5, FALSE)</f>
        <v>#N/A</v>
      </c>
      <c r="C131" s="63"/>
    </row>
    <row r="132">
      <c r="A132" s="39" t="s">
        <v>742</v>
      </c>
      <c r="B132" s="40" t="str">
        <f>VLOOKUP(C132, 'All Responses(Final)'!E124:'All Responses(Final)'!I273, 5, FALSE)</f>
        <v>#N/A</v>
      </c>
      <c r="C132" s="64"/>
    </row>
    <row r="133">
      <c r="A133" s="39" t="s">
        <v>748</v>
      </c>
      <c r="B133" s="40" t="str">
        <f>VLOOKUP(C133, 'All Responses(Final)'!E125:'All Responses(Final)'!I274, 5, FALSE)</f>
        <v>#N/A</v>
      </c>
      <c r="C133" s="63"/>
    </row>
    <row r="134">
      <c r="A134" s="39" t="s">
        <v>754</v>
      </c>
      <c r="B134" s="40" t="str">
        <f>VLOOKUP(C134, 'All Responses(Final)'!E126:'All Responses(Final)'!I275, 5, FALSE)</f>
        <v>#N/A</v>
      </c>
      <c r="C134" s="64"/>
    </row>
    <row r="135">
      <c r="A135" s="39" t="s">
        <v>760</v>
      </c>
      <c r="B135" s="40" t="str">
        <f>VLOOKUP(C135, 'All Responses(Final)'!E127:'All Responses(Final)'!I276, 5, FALSE)</f>
        <v>#N/A</v>
      </c>
      <c r="C135" s="63"/>
    </row>
    <row r="136">
      <c r="A136" s="39" t="s">
        <v>766</v>
      </c>
      <c r="B136" s="40" t="str">
        <f>VLOOKUP(C136, 'All Responses(Final)'!E128:'All Responses(Final)'!I277, 5, FALSE)</f>
        <v>#N/A</v>
      </c>
      <c r="C136" s="64"/>
    </row>
    <row r="137">
      <c r="A137" s="39" t="s">
        <v>772</v>
      </c>
      <c r="B137" s="40" t="str">
        <f>VLOOKUP(C137, 'All Responses(Final)'!E129:'All Responses(Final)'!I278, 5, FALSE)</f>
        <v>#N/A</v>
      </c>
      <c r="C137" s="63"/>
    </row>
    <row r="138">
      <c r="A138" s="39" t="s">
        <v>778</v>
      </c>
      <c r="B138" s="40" t="str">
        <f>VLOOKUP(C138, 'All Responses(Final)'!E130:'All Responses(Final)'!I279, 5, FALSE)</f>
        <v>#N/A</v>
      </c>
      <c r="C138" s="64"/>
    </row>
    <row r="139">
      <c r="A139" s="39" t="s">
        <v>784</v>
      </c>
      <c r="B139" s="40" t="str">
        <f>VLOOKUP(C139, 'All Responses(Final)'!E131:'All Responses(Final)'!I280, 5, FALSE)</f>
        <v>#N/A</v>
      </c>
      <c r="C139" s="63"/>
    </row>
    <row r="140">
      <c r="A140" s="39" t="s">
        <v>790</v>
      </c>
      <c r="B140" s="40" t="str">
        <f>VLOOKUP(C140, 'All Responses(Final)'!E132:'All Responses(Final)'!I281, 5, FALSE)</f>
        <v>#N/A</v>
      </c>
      <c r="C140" s="64"/>
    </row>
    <row r="141">
      <c r="A141" s="39" t="s">
        <v>796</v>
      </c>
      <c r="B141" s="40" t="str">
        <f>VLOOKUP(C141, 'All Responses(Final)'!E133:'All Responses(Final)'!I282, 5, FALSE)</f>
        <v>#N/A</v>
      </c>
      <c r="C141" s="63"/>
    </row>
    <row r="142">
      <c r="A142" s="39" t="s">
        <v>802</v>
      </c>
      <c r="B142" s="40" t="str">
        <f>VLOOKUP(C142, 'All Responses(Final)'!E134:'All Responses(Final)'!I283, 5, FALSE)</f>
        <v>#N/A</v>
      </c>
      <c r="C142" s="64"/>
    </row>
    <row r="143">
      <c r="A143" s="39" t="s">
        <v>808</v>
      </c>
      <c r="B143" s="40" t="str">
        <f>VLOOKUP(C143, 'All Responses(Final)'!E135:'All Responses(Final)'!I284, 5, FALSE)</f>
        <v>#N/A</v>
      </c>
      <c r="C143" s="63"/>
    </row>
    <row r="144">
      <c r="A144" s="39" t="s">
        <v>814</v>
      </c>
      <c r="B144" s="40" t="str">
        <f>VLOOKUP(C144, 'All Responses(Final)'!E136:'All Responses(Final)'!I285, 5, FALSE)</f>
        <v>#N/A</v>
      </c>
      <c r="C144" s="64"/>
    </row>
    <row r="145">
      <c r="A145" s="39" t="s">
        <v>820</v>
      </c>
      <c r="B145" s="40" t="str">
        <f>VLOOKUP(C145, 'All Responses(Final)'!E137:'All Responses(Final)'!I286, 5, FALSE)</f>
        <v>#N/A</v>
      </c>
      <c r="C145" s="63"/>
    </row>
    <row r="146">
      <c r="A146" s="39" t="s">
        <v>826</v>
      </c>
      <c r="B146" s="40" t="str">
        <f>VLOOKUP(C146, 'All Responses(Final)'!E138:'All Responses(Final)'!I287, 5, FALSE)</f>
        <v>#N/A</v>
      </c>
      <c r="C146" s="64"/>
    </row>
    <row r="147">
      <c r="A147" s="39" t="s">
        <v>883</v>
      </c>
      <c r="B147" s="64"/>
      <c r="C147" s="64"/>
    </row>
    <row r="148">
      <c r="A148" s="39" t="s">
        <v>889</v>
      </c>
      <c r="B148" s="63"/>
      <c r="C148" s="63"/>
    </row>
    <row r="149">
      <c r="A149" s="39" t="s">
        <v>895</v>
      </c>
      <c r="B149" s="64"/>
      <c r="C149" s="64"/>
    </row>
    <row r="150">
      <c r="A150" s="39" t="s">
        <v>901</v>
      </c>
      <c r="B150" s="63"/>
      <c r="C150" s="63"/>
    </row>
    <row r="151">
      <c r="A151" s="39" t="s">
        <v>907</v>
      </c>
      <c r="B151" s="64"/>
      <c r="C151" s="64"/>
    </row>
    <row r="152">
      <c r="A152" s="45"/>
      <c r="B152" s="46"/>
      <c r="C152" s="46"/>
    </row>
    <row r="153">
      <c r="A153" s="45"/>
      <c r="B153" s="46"/>
      <c r="C153" s="46"/>
    </row>
    <row r="154">
      <c r="A154" s="45"/>
      <c r="B154" s="46"/>
      <c r="C154" s="46"/>
    </row>
    <row r="155">
      <c r="A155" s="45"/>
      <c r="B155" s="46"/>
      <c r="C155" s="46"/>
    </row>
    <row r="156">
      <c r="A156" s="45"/>
      <c r="B156" s="46"/>
      <c r="C156" s="46"/>
    </row>
    <row r="157">
      <c r="A157" s="45"/>
      <c r="B157" s="46"/>
      <c r="C157" s="46"/>
    </row>
    <row r="158">
      <c r="A158" s="45"/>
      <c r="B158" s="46"/>
      <c r="C158" s="46"/>
    </row>
    <row r="159">
      <c r="A159" s="45"/>
      <c r="B159" s="46"/>
      <c r="C159" s="46"/>
    </row>
    <row r="160">
      <c r="A160" s="45"/>
      <c r="B160" s="46"/>
      <c r="C160" s="46"/>
    </row>
    <row r="161">
      <c r="A161" s="45"/>
      <c r="B161" s="46"/>
      <c r="C161" s="46"/>
    </row>
    <row r="162">
      <c r="A162" s="45"/>
      <c r="B162" s="46"/>
      <c r="C162" s="46"/>
    </row>
    <row r="163">
      <c r="A163" s="45"/>
      <c r="B163" s="46"/>
      <c r="C163" s="46"/>
    </row>
    <row r="164">
      <c r="A164" s="45"/>
      <c r="B164" s="46"/>
      <c r="C164" s="46"/>
    </row>
    <row r="165">
      <c r="A165" s="45"/>
      <c r="B165" s="46"/>
      <c r="C165" s="46"/>
    </row>
    <row r="166">
      <c r="A166" s="45"/>
      <c r="B166" s="46"/>
      <c r="C166" s="46"/>
    </row>
    <row r="167">
      <c r="A167" s="45"/>
      <c r="B167" s="46"/>
      <c r="C167" s="46"/>
    </row>
    <row r="168">
      <c r="A168" s="45"/>
      <c r="B168" s="46"/>
      <c r="C168" s="46"/>
    </row>
    <row r="169">
      <c r="A169" s="45"/>
      <c r="B169" s="46"/>
      <c r="C169" s="46"/>
    </row>
    <row r="170">
      <c r="A170" s="45"/>
      <c r="B170" s="46"/>
      <c r="C170" s="46"/>
    </row>
    <row r="171">
      <c r="A171" s="45"/>
      <c r="B171" s="46"/>
      <c r="C171" s="46"/>
    </row>
    <row r="172">
      <c r="A172" s="45"/>
      <c r="B172" s="46"/>
      <c r="C172" s="46"/>
    </row>
    <row r="173">
      <c r="A173" s="45"/>
      <c r="B173" s="46"/>
      <c r="C173" s="46"/>
    </row>
    <row r="174">
      <c r="A174" s="45"/>
      <c r="B174" s="46"/>
      <c r="C174" s="46"/>
    </row>
    <row r="175">
      <c r="A175" s="45"/>
      <c r="B175" s="46"/>
      <c r="C175" s="46"/>
    </row>
    <row r="176">
      <c r="A176" s="45"/>
      <c r="B176" s="46"/>
      <c r="C176" s="46"/>
    </row>
    <row r="177">
      <c r="A177" s="45"/>
      <c r="B177" s="46"/>
      <c r="C177" s="46"/>
    </row>
    <row r="178">
      <c r="A178" s="45"/>
      <c r="B178" s="46"/>
      <c r="C178" s="46"/>
    </row>
    <row r="179">
      <c r="A179" s="45"/>
      <c r="B179" s="46"/>
      <c r="C179" s="46"/>
    </row>
    <row r="180">
      <c r="A180" s="45"/>
      <c r="B180" s="46"/>
      <c r="C180" s="46"/>
    </row>
    <row r="181">
      <c r="A181" s="45"/>
      <c r="B181" s="46"/>
      <c r="C181" s="46"/>
    </row>
    <row r="182">
      <c r="A182" s="45"/>
      <c r="B182" s="46"/>
      <c r="C182" s="46"/>
    </row>
    <row r="183">
      <c r="A183" s="45"/>
      <c r="B183" s="46"/>
      <c r="C183" s="46"/>
    </row>
    <row r="184">
      <c r="A184" s="45"/>
      <c r="B184" s="46"/>
      <c r="C184" s="46"/>
    </row>
    <row r="185">
      <c r="A185" s="45"/>
      <c r="B185" s="46"/>
      <c r="C185" s="46"/>
    </row>
    <row r="186">
      <c r="A186" s="45"/>
      <c r="B186" s="46"/>
      <c r="C186" s="46"/>
    </row>
    <row r="187">
      <c r="A187" s="45"/>
      <c r="B187" s="46"/>
      <c r="C187" s="46"/>
    </row>
    <row r="188">
      <c r="A188" s="45"/>
      <c r="B188" s="46"/>
      <c r="C188" s="46"/>
    </row>
    <row r="189">
      <c r="A189" s="45"/>
      <c r="B189" s="46"/>
      <c r="C189" s="46"/>
    </row>
    <row r="190">
      <c r="A190" s="45"/>
      <c r="B190" s="46"/>
      <c r="C190" s="46"/>
    </row>
    <row r="191">
      <c r="A191" s="45"/>
      <c r="B191" s="46"/>
      <c r="C191" s="46"/>
    </row>
    <row r="192">
      <c r="A192" s="45"/>
      <c r="B192" s="46"/>
      <c r="C192" s="46"/>
    </row>
    <row r="193">
      <c r="A193" s="45"/>
      <c r="B193" s="46"/>
      <c r="C193" s="46"/>
    </row>
    <row r="194">
      <c r="A194" s="45"/>
      <c r="B194" s="46"/>
      <c r="C194" s="46"/>
    </row>
    <row r="195">
      <c r="A195" s="45"/>
      <c r="B195" s="46"/>
      <c r="C195" s="46"/>
    </row>
    <row r="196">
      <c r="A196" s="45"/>
      <c r="B196" s="46"/>
      <c r="C196" s="46"/>
    </row>
    <row r="197">
      <c r="A197" s="45"/>
      <c r="B197" s="46"/>
      <c r="C197" s="46"/>
    </row>
    <row r="198">
      <c r="A198" s="45"/>
      <c r="B198" s="46"/>
      <c r="C198" s="46"/>
    </row>
    <row r="199">
      <c r="A199" s="45"/>
      <c r="B199" s="46"/>
      <c r="C199" s="46"/>
    </row>
    <row r="200">
      <c r="A200" s="45"/>
      <c r="B200" s="46"/>
      <c r="C200" s="46"/>
    </row>
    <row r="201">
      <c r="A201" s="45"/>
      <c r="B201" s="46"/>
      <c r="C201" s="46"/>
    </row>
    <row r="202">
      <c r="A202" s="45"/>
      <c r="B202" s="46"/>
      <c r="C202" s="46"/>
    </row>
    <row r="203">
      <c r="A203" s="45"/>
      <c r="B203" s="46"/>
      <c r="C203" s="46"/>
    </row>
    <row r="204">
      <c r="A204" s="45"/>
      <c r="B204" s="46"/>
      <c r="C204" s="46"/>
    </row>
    <row r="205">
      <c r="A205" s="45"/>
      <c r="B205" s="46"/>
      <c r="C205" s="46"/>
    </row>
    <row r="206">
      <c r="A206" s="45"/>
      <c r="B206" s="46"/>
      <c r="C206" s="46"/>
    </row>
    <row r="207">
      <c r="A207" s="45"/>
      <c r="B207" s="46"/>
      <c r="C207" s="46"/>
    </row>
    <row r="208">
      <c r="A208" s="45"/>
      <c r="B208" s="46"/>
      <c r="C208" s="46"/>
    </row>
    <row r="209">
      <c r="A209" s="45"/>
      <c r="B209" s="46"/>
      <c r="C209" s="46"/>
    </row>
    <row r="210">
      <c r="A210" s="45"/>
      <c r="B210" s="46"/>
      <c r="C210" s="46"/>
    </row>
    <row r="211">
      <c r="A211" s="45"/>
      <c r="B211" s="46"/>
      <c r="C211" s="46"/>
    </row>
    <row r="212">
      <c r="A212" s="45"/>
      <c r="B212" s="46"/>
      <c r="C212" s="46"/>
    </row>
    <row r="213">
      <c r="A213" s="45"/>
      <c r="B213" s="46"/>
      <c r="C213" s="46"/>
    </row>
    <row r="214">
      <c r="A214" s="45"/>
      <c r="B214" s="46"/>
      <c r="C214" s="46"/>
    </row>
    <row r="215">
      <c r="A215" s="45"/>
      <c r="B215" s="46"/>
      <c r="C215" s="46"/>
    </row>
    <row r="216">
      <c r="A216" s="45"/>
      <c r="B216" s="46"/>
      <c r="C216" s="46"/>
    </row>
    <row r="217">
      <c r="A217" s="45"/>
      <c r="B217" s="46"/>
      <c r="C217" s="46"/>
    </row>
    <row r="218">
      <c r="A218" s="45"/>
      <c r="B218" s="46"/>
      <c r="C218" s="46"/>
    </row>
    <row r="219">
      <c r="A219" s="45"/>
      <c r="B219" s="46"/>
      <c r="C219" s="46"/>
    </row>
    <row r="220">
      <c r="A220" s="45"/>
      <c r="B220" s="46"/>
      <c r="C220" s="46"/>
    </row>
    <row r="221">
      <c r="A221" s="45"/>
      <c r="B221" s="46"/>
      <c r="C221" s="46"/>
    </row>
    <row r="222">
      <c r="A222" s="45"/>
      <c r="B222" s="46"/>
      <c r="C222" s="46"/>
    </row>
    <row r="223">
      <c r="A223" s="45"/>
      <c r="B223" s="46"/>
      <c r="C223" s="46"/>
    </row>
    <row r="224">
      <c r="A224" s="45"/>
      <c r="B224" s="46"/>
      <c r="C224" s="46"/>
    </row>
    <row r="225">
      <c r="A225" s="45"/>
      <c r="B225" s="46"/>
      <c r="C225" s="46"/>
    </row>
    <row r="226">
      <c r="A226" s="45"/>
      <c r="B226" s="46"/>
      <c r="C226" s="46"/>
    </row>
    <row r="227">
      <c r="A227" s="45"/>
      <c r="B227" s="46"/>
      <c r="C227" s="46"/>
    </row>
    <row r="228">
      <c r="A228" s="45"/>
      <c r="B228" s="46"/>
      <c r="C228" s="46"/>
    </row>
    <row r="229">
      <c r="A229" s="45"/>
      <c r="B229" s="46"/>
      <c r="C229" s="46"/>
    </row>
    <row r="230">
      <c r="A230" s="45"/>
      <c r="B230" s="46"/>
      <c r="C230" s="46"/>
    </row>
    <row r="231">
      <c r="A231" s="45"/>
      <c r="B231" s="46"/>
      <c r="C231" s="46"/>
    </row>
    <row r="232">
      <c r="A232" s="45"/>
      <c r="B232" s="46"/>
      <c r="C232" s="46"/>
    </row>
    <row r="233">
      <c r="A233" s="45"/>
      <c r="B233" s="46"/>
      <c r="C233" s="46"/>
    </row>
    <row r="234">
      <c r="A234" s="45"/>
      <c r="B234" s="46"/>
      <c r="C234" s="46"/>
    </row>
    <row r="235">
      <c r="A235" s="45"/>
      <c r="B235" s="46"/>
      <c r="C235" s="46"/>
    </row>
    <row r="236">
      <c r="A236" s="45"/>
      <c r="B236" s="46"/>
      <c r="C236" s="46"/>
    </row>
    <row r="237">
      <c r="A237" s="45"/>
      <c r="B237" s="46"/>
      <c r="C237" s="46"/>
    </row>
    <row r="238">
      <c r="A238" s="45"/>
      <c r="B238" s="46"/>
      <c r="C238" s="46"/>
    </row>
    <row r="239">
      <c r="A239" s="45"/>
      <c r="B239" s="46"/>
      <c r="C239" s="46"/>
    </row>
    <row r="240">
      <c r="A240" s="45"/>
      <c r="B240" s="46"/>
      <c r="C240" s="46"/>
    </row>
    <row r="241">
      <c r="A241" s="45"/>
      <c r="B241" s="46"/>
      <c r="C241" s="46"/>
    </row>
    <row r="242">
      <c r="A242" s="45"/>
      <c r="B242" s="46"/>
      <c r="C242" s="46"/>
    </row>
    <row r="243">
      <c r="A243" s="45"/>
      <c r="B243" s="46"/>
      <c r="C243" s="46"/>
    </row>
    <row r="244">
      <c r="A244" s="45"/>
      <c r="B244" s="46"/>
      <c r="C244" s="46"/>
    </row>
    <row r="245">
      <c r="A245" s="45"/>
      <c r="B245" s="46"/>
      <c r="C245" s="46"/>
    </row>
    <row r="246">
      <c r="A246" s="45"/>
      <c r="B246" s="46"/>
      <c r="C246" s="46"/>
    </row>
    <row r="247">
      <c r="A247" s="45"/>
      <c r="B247" s="46"/>
      <c r="C247" s="46"/>
    </row>
    <row r="248">
      <c r="A248" s="45"/>
      <c r="B248" s="46"/>
      <c r="C248" s="46"/>
    </row>
    <row r="249">
      <c r="A249" s="45"/>
      <c r="B249" s="46"/>
      <c r="C249" s="46"/>
    </row>
    <row r="250">
      <c r="A250" s="45"/>
      <c r="B250" s="46"/>
      <c r="C250" s="46"/>
    </row>
    <row r="251">
      <c r="A251" s="45"/>
      <c r="B251" s="46"/>
      <c r="C251" s="46"/>
    </row>
    <row r="252">
      <c r="A252" s="45"/>
      <c r="B252" s="46"/>
      <c r="C252" s="46"/>
    </row>
    <row r="253">
      <c r="A253" s="45"/>
      <c r="B253" s="46"/>
      <c r="C253" s="46"/>
    </row>
    <row r="254">
      <c r="A254" s="45"/>
      <c r="B254" s="46"/>
      <c r="C254" s="46"/>
    </row>
    <row r="255">
      <c r="A255" s="45"/>
      <c r="B255" s="46"/>
      <c r="C255" s="46"/>
    </row>
    <row r="256">
      <c r="A256" s="45"/>
      <c r="B256" s="46"/>
      <c r="C256" s="46"/>
    </row>
    <row r="257">
      <c r="A257" s="45"/>
      <c r="B257" s="46"/>
      <c r="C257" s="46"/>
    </row>
    <row r="258">
      <c r="A258" s="45"/>
      <c r="B258" s="46"/>
      <c r="C258" s="46"/>
    </row>
    <row r="259">
      <c r="A259" s="45"/>
      <c r="B259" s="46"/>
      <c r="C259" s="46"/>
    </row>
    <row r="260">
      <c r="A260" s="45"/>
      <c r="B260" s="46"/>
      <c r="C260" s="46"/>
    </row>
    <row r="261">
      <c r="A261" s="45"/>
      <c r="B261" s="46"/>
      <c r="C261" s="46"/>
    </row>
    <row r="262">
      <c r="A262" s="45"/>
      <c r="B262" s="46"/>
      <c r="C262" s="46"/>
    </row>
    <row r="263">
      <c r="A263" s="45"/>
      <c r="B263" s="46"/>
      <c r="C263" s="46"/>
    </row>
    <row r="264">
      <c r="A264" s="45"/>
      <c r="B264" s="46"/>
      <c r="C264" s="46"/>
    </row>
    <row r="265">
      <c r="A265" s="45"/>
      <c r="B265" s="46"/>
      <c r="C265" s="46"/>
    </row>
    <row r="266">
      <c r="A266" s="45"/>
      <c r="B266" s="46"/>
      <c r="C266" s="46"/>
    </row>
    <row r="267">
      <c r="A267" s="45"/>
      <c r="B267" s="46"/>
      <c r="C267" s="46"/>
    </row>
    <row r="268">
      <c r="A268" s="45"/>
      <c r="B268" s="46"/>
      <c r="C268" s="46"/>
    </row>
    <row r="269">
      <c r="A269" s="45"/>
      <c r="B269" s="46"/>
      <c r="C269" s="46"/>
    </row>
    <row r="270">
      <c r="A270" s="45"/>
      <c r="B270" s="46"/>
      <c r="C270" s="46"/>
    </row>
    <row r="271">
      <c r="A271" s="45"/>
      <c r="B271" s="46"/>
      <c r="C271" s="46"/>
    </row>
    <row r="272">
      <c r="A272" s="45"/>
      <c r="B272" s="46"/>
      <c r="C272" s="46"/>
    </row>
    <row r="273">
      <c r="A273" s="45"/>
      <c r="B273" s="46"/>
      <c r="C273" s="46"/>
    </row>
    <row r="274">
      <c r="A274" s="45"/>
      <c r="B274" s="46"/>
      <c r="C274" s="46"/>
    </row>
    <row r="275">
      <c r="A275" s="45"/>
      <c r="B275" s="46"/>
      <c r="C275" s="46"/>
    </row>
    <row r="276">
      <c r="A276" s="45"/>
      <c r="B276" s="46"/>
      <c r="C276" s="46"/>
    </row>
    <row r="277">
      <c r="A277" s="45"/>
      <c r="B277" s="46"/>
      <c r="C277" s="46"/>
    </row>
    <row r="278">
      <c r="A278" s="45"/>
      <c r="B278" s="46"/>
      <c r="C278" s="46"/>
    </row>
    <row r="279">
      <c r="A279" s="45"/>
      <c r="B279" s="46"/>
      <c r="C279" s="46"/>
    </row>
    <row r="280">
      <c r="A280" s="45"/>
      <c r="B280" s="46"/>
      <c r="C280" s="46"/>
    </row>
    <row r="281">
      <c r="A281" s="45"/>
      <c r="B281" s="46"/>
      <c r="C281" s="46"/>
    </row>
    <row r="282">
      <c r="A282" s="45"/>
      <c r="B282" s="46"/>
      <c r="C282" s="46"/>
    </row>
    <row r="283">
      <c r="A283" s="45"/>
      <c r="B283" s="46"/>
      <c r="C283" s="46"/>
    </row>
    <row r="284">
      <c r="A284" s="45"/>
      <c r="B284" s="46"/>
      <c r="C284" s="46"/>
    </row>
    <row r="285">
      <c r="A285" s="45"/>
      <c r="B285" s="46"/>
      <c r="C285" s="46"/>
    </row>
    <row r="286">
      <c r="A286" s="45"/>
      <c r="B286" s="46"/>
      <c r="C286" s="46"/>
    </row>
    <row r="287">
      <c r="A287" s="45"/>
      <c r="B287" s="46"/>
      <c r="C287" s="46"/>
    </row>
    <row r="288">
      <c r="A288" s="45"/>
      <c r="B288" s="46"/>
      <c r="C288" s="46"/>
    </row>
    <row r="289">
      <c r="A289" s="45"/>
      <c r="B289" s="46"/>
      <c r="C289" s="46"/>
    </row>
    <row r="290">
      <c r="A290" s="45"/>
      <c r="B290" s="46"/>
      <c r="C290" s="46"/>
    </row>
    <row r="291">
      <c r="A291" s="45"/>
      <c r="B291" s="46"/>
      <c r="C291" s="46"/>
    </row>
    <row r="292">
      <c r="A292" s="45"/>
      <c r="B292" s="46"/>
      <c r="C292" s="46"/>
    </row>
    <row r="293">
      <c r="A293" s="45"/>
      <c r="B293" s="46"/>
      <c r="C293" s="46"/>
    </row>
    <row r="294">
      <c r="A294" s="45"/>
      <c r="B294" s="46"/>
      <c r="C294" s="46"/>
    </row>
    <row r="295">
      <c r="A295" s="45"/>
      <c r="B295" s="46"/>
      <c r="C295" s="46"/>
    </row>
    <row r="296">
      <c r="A296" s="45"/>
      <c r="B296" s="46"/>
      <c r="C296" s="46"/>
    </row>
    <row r="297">
      <c r="A297" s="45"/>
      <c r="B297" s="46"/>
      <c r="C297" s="46"/>
    </row>
    <row r="298">
      <c r="A298" s="45"/>
      <c r="B298" s="46"/>
      <c r="C298" s="46"/>
    </row>
    <row r="299">
      <c r="A299" s="45"/>
      <c r="B299" s="46"/>
      <c r="C299" s="46"/>
    </row>
    <row r="300">
      <c r="A300" s="45"/>
      <c r="B300" s="46"/>
      <c r="C300" s="46"/>
    </row>
    <row r="301">
      <c r="A301" s="45"/>
      <c r="B301" s="46"/>
      <c r="C301" s="46"/>
    </row>
    <row r="302">
      <c r="A302" s="45"/>
      <c r="B302" s="46"/>
      <c r="C302" s="46"/>
    </row>
    <row r="303">
      <c r="A303" s="45"/>
      <c r="B303" s="46"/>
      <c r="C303" s="46"/>
    </row>
    <row r="304">
      <c r="A304" s="45"/>
      <c r="B304" s="46"/>
      <c r="C304" s="46"/>
    </row>
    <row r="305">
      <c r="A305" s="45"/>
      <c r="B305" s="46"/>
      <c r="C305" s="46"/>
    </row>
    <row r="306">
      <c r="A306" s="45"/>
      <c r="B306" s="46"/>
      <c r="C306" s="46"/>
    </row>
    <row r="307">
      <c r="A307" s="45"/>
      <c r="B307" s="46"/>
      <c r="C307" s="46"/>
    </row>
    <row r="308">
      <c r="A308" s="45"/>
      <c r="B308" s="46"/>
      <c r="C308" s="46"/>
    </row>
    <row r="309">
      <c r="A309" s="45"/>
      <c r="B309" s="46"/>
      <c r="C309" s="46"/>
    </row>
    <row r="310">
      <c r="A310" s="45"/>
      <c r="B310" s="46"/>
      <c r="C310" s="46"/>
    </row>
    <row r="311">
      <c r="A311" s="45"/>
      <c r="B311" s="46"/>
      <c r="C311" s="46"/>
    </row>
    <row r="312">
      <c r="A312" s="45"/>
      <c r="B312" s="46"/>
      <c r="C312" s="46"/>
    </row>
    <row r="313">
      <c r="A313" s="45"/>
      <c r="B313" s="46"/>
      <c r="C313" s="46"/>
    </row>
    <row r="314">
      <c r="A314" s="45"/>
      <c r="B314" s="46"/>
      <c r="C314" s="46"/>
    </row>
    <row r="315">
      <c r="A315" s="45"/>
      <c r="B315" s="46"/>
      <c r="C315" s="46"/>
    </row>
    <row r="316">
      <c r="A316" s="45"/>
      <c r="B316" s="46"/>
      <c r="C316" s="46"/>
    </row>
    <row r="317">
      <c r="A317" s="45"/>
      <c r="B317" s="46"/>
      <c r="C317" s="46"/>
    </row>
    <row r="318">
      <c r="A318" s="45"/>
      <c r="B318" s="46"/>
      <c r="C318" s="46"/>
    </row>
    <row r="319">
      <c r="A319" s="45"/>
      <c r="B319" s="46"/>
      <c r="C319" s="46"/>
    </row>
    <row r="320">
      <c r="A320" s="45"/>
      <c r="B320" s="46"/>
      <c r="C320" s="46"/>
    </row>
    <row r="321">
      <c r="A321" s="45"/>
      <c r="B321" s="46"/>
      <c r="C321" s="46"/>
    </row>
    <row r="322">
      <c r="A322" s="45"/>
      <c r="B322" s="46"/>
      <c r="C322" s="46"/>
    </row>
    <row r="323">
      <c r="A323" s="45"/>
      <c r="B323" s="46"/>
      <c r="C323" s="46"/>
    </row>
    <row r="324">
      <c r="A324" s="45"/>
      <c r="B324" s="46"/>
      <c r="C324" s="46"/>
    </row>
    <row r="325">
      <c r="A325" s="45"/>
      <c r="B325" s="46"/>
      <c r="C325" s="46"/>
    </row>
    <row r="326">
      <c r="A326" s="45"/>
      <c r="B326" s="46"/>
      <c r="C326" s="46"/>
    </row>
    <row r="327">
      <c r="A327" s="45"/>
      <c r="B327" s="46"/>
      <c r="C327" s="46"/>
    </row>
    <row r="328">
      <c r="A328" s="45"/>
      <c r="B328" s="46"/>
      <c r="C328" s="46"/>
    </row>
    <row r="329">
      <c r="A329" s="45"/>
      <c r="B329" s="46"/>
      <c r="C329" s="46"/>
    </row>
    <row r="330">
      <c r="A330" s="45"/>
      <c r="B330" s="46"/>
      <c r="C330" s="46"/>
    </row>
    <row r="331">
      <c r="A331" s="45"/>
      <c r="B331" s="46"/>
      <c r="C331" s="46"/>
    </row>
    <row r="332">
      <c r="A332" s="45"/>
      <c r="B332" s="46"/>
      <c r="C332" s="46"/>
    </row>
    <row r="333">
      <c r="A333" s="45"/>
      <c r="B333" s="46"/>
      <c r="C333" s="46"/>
    </row>
    <row r="334">
      <c r="A334" s="45"/>
      <c r="B334" s="46"/>
      <c r="C334" s="46"/>
    </row>
    <row r="335">
      <c r="A335" s="45"/>
      <c r="B335" s="46"/>
      <c r="C335" s="46"/>
    </row>
    <row r="336">
      <c r="A336" s="45"/>
      <c r="B336" s="46"/>
      <c r="C336" s="46"/>
    </row>
    <row r="337">
      <c r="A337" s="45"/>
      <c r="B337" s="46"/>
      <c r="C337" s="46"/>
    </row>
    <row r="338">
      <c r="A338" s="45"/>
      <c r="B338" s="46"/>
      <c r="C338" s="46"/>
    </row>
    <row r="339">
      <c r="A339" s="45"/>
      <c r="B339" s="46"/>
      <c r="C339" s="46"/>
    </row>
    <row r="340">
      <c r="A340" s="45"/>
      <c r="B340" s="46"/>
      <c r="C340" s="46"/>
    </row>
    <row r="341">
      <c r="A341" s="45"/>
      <c r="B341" s="46"/>
      <c r="C341" s="46"/>
    </row>
    <row r="342">
      <c r="A342" s="45"/>
      <c r="B342" s="46"/>
      <c r="C342" s="46"/>
    </row>
    <row r="343">
      <c r="A343" s="45"/>
      <c r="B343" s="46"/>
      <c r="C343" s="46"/>
    </row>
    <row r="344">
      <c r="A344" s="45"/>
      <c r="B344" s="46"/>
      <c r="C344" s="46"/>
    </row>
    <row r="345">
      <c r="A345" s="45"/>
      <c r="B345" s="46"/>
      <c r="C345" s="46"/>
    </row>
    <row r="346">
      <c r="A346" s="45"/>
      <c r="B346" s="46"/>
      <c r="C346" s="46"/>
    </row>
    <row r="347">
      <c r="A347" s="45"/>
      <c r="B347" s="46"/>
      <c r="C347" s="46"/>
    </row>
    <row r="348">
      <c r="A348" s="45"/>
      <c r="B348" s="46"/>
      <c r="C348" s="46"/>
    </row>
    <row r="349">
      <c r="A349" s="45"/>
      <c r="B349" s="46"/>
      <c r="C349" s="46"/>
    </row>
    <row r="350">
      <c r="A350" s="45"/>
      <c r="B350" s="46"/>
      <c r="C350" s="46"/>
    </row>
    <row r="351">
      <c r="A351" s="45"/>
      <c r="B351" s="46"/>
      <c r="C351" s="46"/>
    </row>
    <row r="352">
      <c r="A352" s="45"/>
      <c r="B352" s="46"/>
      <c r="C352" s="46"/>
    </row>
    <row r="353">
      <c r="A353" s="45"/>
      <c r="B353" s="46"/>
      <c r="C353" s="46"/>
    </row>
    <row r="354">
      <c r="A354" s="45"/>
      <c r="B354" s="46"/>
      <c r="C354" s="46"/>
    </row>
    <row r="355">
      <c r="A355" s="45"/>
      <c r="B355" s="46"/>
      <c r="C355" s="46"/>
    </row>
    <row r="356">
      <c r="A356" s="45"/>
      <c r="B356" s="46"/>
      <c r="C356" s="46"/>
    </row>
    <row r="357">
      <c r="A357" s="45"/>
      <c r="B357" s="46"/>
      <c r="C357" s="46"/>
    </row>
    <row r="358">
      <c r="A358" s="45"/>
      <c r="B358" s="46"/>
      <c r="C358" s="46"/>
    </row>
    <row r="359">
      <c r="A359" s="45"/>
      <c r="B359" s="46"/>
      <c r="C359" s="46"/>
    </row>
    <row r="360">
      <c r="A360" s="45"/>
      <c r="B360" s="46"/>
      <c r="C360" s="46"/>
    </row>
    <row r="361">
      <c r="A361" s="45"/>
      <c r="B361" s="46"/>
      <c r="C361" s="46"/>
    </row>
    <row r="362">
      <c r="A362" s="45"/>
      <c r="B362" s="46"/>
      <c r="C362" s="46"/>
    </row>
    <row r="363">
      <c r="A363" s="45"/>
      <c r="B363" s="46"/>
      <c r="C363" s="46"/>
    </row>
    <row r="364">
      <c r="A364" s="45"/>
      <c r="B364" s="46"/>
      <c r="C364" s="46"/>
    </row>
    <row r="365">
      <c r="A365" s="45"/>
      <c r="B365" s="46"/>
      <c r="C365" s="46"/>
    </row>
    <row r="366">
      <c r="A366" s="45"/>
      <c r="B366" s="46"/>
      <c r="C366" s="46"/>
    </row>
    <row r="367">
      <c r="A367" s="45"/>
      <c r="B367" s="46"/>
      <c r="C367" s="46"/>
    </row>
    <row r="368">
      <c r="A368" s="45"/>
      <c r="B368" s="46"/>
      <c r="C368" s="46"/>
    </row>
    <row r="369">
      <c r="A369" s="45"/>
      <c r="B369" s="46"/>
      <c r="C369" s="46"/>
    </row>
    <row r="370">
      <c r="A370" s="45"/>
      <c r="B370" s="46"/>
      <c r="C370" s="46"/>
    </row>
    <row r="371">
      <c r="A371" s="45"/>
      <c r="B371" s="46"/>
      <c r="C371" s="46"/>
    </row>
    <row r="372">
      <c r="A372" s="45"/>
      <c r="B372" s="46"/>
      <c r="C372" s="46"/>
    </row>
    <row r="373">
      <c r="A373" s="45"/>
      <c r="B373" s="46"/>
      <c r="C373" s="46"/>
    </row>
    <row r="374">
      <c r="A374" s="45"/>
      <c r="B374" s="46"/>
      <c r="C374" s="46"/>
    </row>
    <row r="375">
      <c r="A375" s="45"/>
      <c r="B375" s="46"/>
      <c r="C375" s="46"/>
    </row>
    <row r="376">
      <c r="A376" s="45"/>
      <c r="B376" s="46"/>
      <c r="C376" s="46"/>
    </row>
    <row r="377">
      <c r="A377" s="45"/>
      <c r="B377" s="46"/>
      <c r="C377" s="46"/>
    </row>
    <row r="378">
      <c r="A378" s="45"/>
      <c r="B378" s="46"/>
      <c r="C378" s="46"/>
    </row>
    <row r="379">
      <c r="A379" s="45"/>
      <c r="B379" s="46"/>
      <c r="C379" s="46"/>
    </row>
    <row r="380">
      <c r="A380" s="45"/>
      <c r="B380" s="46"/>
      <c r="C380" s="46"/>
    </row>
    <row r="381">
      <c r="A381" s="45"/>
      <c r="B381" s="46"/>
      <c r="C381" s="46"/>
    </row>
    <row r="382">
      <c r="A382" s="45"/>
      <c r="B382" s="46"/>
      <c r="C382" s="46"/>
    </row>
    <row r="383">
      <c r="A383" s="45"/>
      <c r="B383" s="46"/>
      <c r="C383" s="46"/>
    </row>
    <row r="384">
      <c r="A384" s="45"/>
      <c r="B384" s="46"/>
      <c r="C384" s="46"/>
    </row>
    <row r="385">
      <c r="A385" s="45"/>
      <c r="B385" s="46"/>
      <c r="C385" s="46"/>
    </row>
    <row r="386">
      <c r="A386" s="45"/>
      <c r="B386" s="46"/>
      <c r="C386" s="46"/>
    </row>
    <row r="387">
      <c r="A387" s="45"/>
      <c r="B387" s="46"/>
      <c r="C387" s="46"/>
    </row>
    <row r="388">
      <c r="A388" s="45"/>
      <c r="B388" s="46"/>
      <c r="C388" s="46"/>
    </row>
    <row r="389">
      <c r="A389" s="45"/>
      <c r="B389" s="46"/>
      <c r="C389" s="46"/>
    </row>
    <row r="390">
      <c r="A390" s="45"/>
      <c r="B390" s="46"/>
      <c r="C390" s="46"/>
    </row>
    <row r="391">
      <c r="A391" s="45"/>
      <c r="B391" s="46"/>
      <c r="C391" s="46"/>
    </row>
    <row r="392">
      <c r="A392" s="45"/>
      <c r="B392" s="46"/>
      <c r="C392" s="46"/>
    </row>
    <row r="393">
      <c r="A393" s="45"/>
      <c r="B393" s="46"/>
      <c r="C393" s="46"/>
    </row>
    <row r="394">
      <c r="A394" s="45"/>
      <c r="B394" s="46"/>
      <c r="C394" s="46"/>
    </row>
    <row r="395">
      <c r="A395" s="45"/>
      <c r="B395" s="46"/>
      <c r="C395" s="46"/>
    </row>
    <row r="396">
      <c r="A396" s="45"/>
      <c r="B396" s="46"/>
      <c r="C396" s="46"/>
    </row>
    <row r="397">
      <c r="A397" s="45"/>
      <c r="B397" s="46"/>
      <c r="C397" s="46"/>
    </row>
    <row r="398">
      <c r="A398" s="45"/>
      <c r="B398" s="46"/>
      <c r="C398" s="46"/>
    </row>
    <row r="399">
      <c r="A399" s="45"/>
      <c r="B399" s="46"/>
      <c r="C399" s="46"/>
    </row>
    <row r="400">
      <c r="A400" s="45"/>
      <c r="B400" s="46"/>
      <c r="C400" s="46"/>
    </row>
    <row r="401">
      <c r="A401" s="45"/>
      <c r="B401" s="46"/>
      <c r="C401" s="46"/>
    </row>
    <row r="402">
      <c r="A402" s="45"/>
      <c r="B402" s="46"/>
      <c r="C402" s="46"/>
    </row>
    <row r="403">
      <c r="A403" s="45"/>
      <c r="B403" s="46"/>
      <c r="C403" s="46"/>
    </row>
    <row r="404">
      <c r="A404" s="45"/>
      <c r="B404" s="46"/>
      <c r="C404" s="46"/>
    </row>
    <row r="405">
      <c r="A405" s="45"/>
      <c r="B405" s="46"/>
      <c r="C405" s="46"/>
    </row>
    <row r="406">
      <c r="A406" s="45"/>
      <c r="B406" s="46"/>
      <c r="C406" s="46"/>
    </row>
    <row r="407">
      <c r="A407" s="45"/>
      <c r="B407" s="46"/>
      <c r="C407" s="46"/>
    </row>
    <row r="408">
      <c r="A408" s="45"/>
      <c r="B408" s="46"/>
      <c r="C408" s="46"/>
    </row>
    <row r="409">
      <c r="A409" s="45"/>
      <c r="B409" s="46"/>
      <c r="C409" s="46"/>
    </row>
    <row r="410">
      <c r="A410" s="45"/>
      <c r="B410" s="46"/>
      <c r="C410" s="46"/>
    </row>
    <row r="411">
      <c r="A411" s="45"/>
      <c r="B411" s="46"/>
      <c r="C411" s="46"/>
    </row>
    <row r="412">
      <c r="A412" s="45"/>
      <c r="B412" s="46"/>
      <c r="C412" s="46"/>
    </row>
    <row r="413">
      <c r="A413" s="45"/>
      <c r="B413" s="46"/>
      <c r="C413" s="46"/>
    </row>
    <row r="414">
      <c r="A414" s="45"/>
      <c r="B414" s="46"/>
      <c r="C414" s="46"/>
    </row>
    <row r="415">
      <c r="A415" s="45"/>
      <c r="B415" s="46"/>
      <c r="C415" s="46"/>
    </row>
    <row r="416">
      <c r="A416" s="45"/>
      <c r="B416" s="46"/>
      <c r="C416" s="46"/>
    </row>
    <row r="417">
      <c r="A417" s="45"/>
      <c r="B417" s="46"/>
      <c r="C417" s="46"/>
    </row>
    <row r="418">
      <c r="A418" s="45"/>
      <c r="B418" s="46"/>
      <c r="C418" s="46"/>
    </row>
    <row r="419">
      <c r="A419" s="45"/>
      <c r="B419" s="46"/>
      <c r="C419" s="46"/>
    </row>
    <row r="420">
      <c r="A420" s="45"/>
      <c r="B420" s="46"/>
      <c r="C420" s="46"/>
    </row>
    <row r="421">
      <c r="A421" s="45"/>
      <c r="B421" s="46"/>
      <c r="C421" s="46"/>
    </row>
    <row r="422">
      <c r="A422" s="45"/>
      <c r="B422" s="46"/>
      <c r="C422" s="46"/>
    </row>
    <row r="423">
      <c r="A423" s="45"/>
      <c r="B423" s="46"/>
      <c r="C423" s="46"/>
    </row>
    <row r="424">
      <c r="A424" s="45"/>
      <c r="B424" s="46"/>
      <c r="C424" s="46"/>
    </row>
    <row r="425">
      <c r="A425" s="45"/>
      <c r="B425" s="46"/>
      <c r="C425" s="46"/>
    </row>
    <row r="426">
      <c r="A426" s="45"/>
      <c r="B426" s="46"/>
      <c r="C426" s="46"/>
    </row>
    <row r="427">
      <c r="A427" s="45"/>
      <c r="B427" s="46"/>
      <c r="C427" s="46"/>
    </row>
    <row r="428">
      <c r="A428" s="45"/>
      <c r="B428" s="46"/>
      <c r="C428" s="46"/>
    </row>
    <row r="429">
      <c r="A429" s="45"/>
      <c r="B429" s="46"/>
      <c r="C429" s="46"/>
    </row>
    <row r="430">
      <c r="A430" s="45"/>
      <c r="B430" s="46"/>
      <c r="C430" s="46"/>
    </row>
    <row r="431">
      <c r="A431" s="45"/>
      <c r="B431" s="46"/>
      <c r="C431" s="46"/>
    </row>
    <row r="432">
      <c r="A432" s="45"/>
      <c r="B432" s="46"/>
      <c r="C432" s="46"/>
    </row>
    <row r="433">
      <c r="A433" s="45"/>
      <c r="B433" s="46"/>
      <c r="C433" s="46"/>
    </row>
    <row r="434">
      <c r="A434" s="45"/>
      <c r="B434" s="46"/>
      <c r="C434" s="46"/>
    </row>
    <row r="435">
      <c r="A435" s="45"/>
      <c r="B435" s="46"/>
      <c r="C435" s="46"/>
    </row>
    <row r="436">
      <c r="A436" s="45"/>
      <c r="B436" s="46"/>
      <c r="C436" s="46"/>
    </row>
    <row r="437">
      <c r="A437" s="45"/>
      <c r="B437" s="46"/>
      <c r="C437" s="46"/>
    </row>
    <row r="438">
      <c r="A438" s="45"/>
      <c r="B438" s="46"/>
      <c r="C438" s="46"/>
    </row>
    <row r="439">
      <c r="A439" s="45"/>
      <c r="B439" s="46"/>
      <c r="C439" s="46"/>
    </row>
    <row r="440">
      <c r="A440" s="45"/>
      <c r="B440" s="46"/>
      <c r="C440" s="46"/>
    </row>
    <row r="441">
      <c r="A441" s="45"/>
      <c r="B441" s="46"/>
      <c r="C441" s="46"/>
    </row>
    <row r="442">
      <c r="A442" s="45"/>
      <c r="B442" s="46"/>
      <c r="C442" s="46"/>
    </row>
    <row r="443">
      <c r="A443" s="45"/>
      <c r="B443" s="46"/>
      <c r="C443" s="46"/>
    </row>
    <row r="444">
      <c r="A444" s="45"/>
      <c r="B444" s="46"/>
      <c r="C444" s="46"/>
    </row>
    <row r="445">
      <c r="A445" s="45"/>
      <c r="B445" s="46"/>
      <c r="C445" s="46"/>
    </row>
    <row r="446">
      <c r="A446" s="45"/>
      <c r="B446" s="46"/>
      <c r="C446" s="46"/>
    </row>
    <row r="447">
      <c r="A447" s="45"/>
      <c r="B447" s="46"/>
      <c r="C447" s="46"/>
    </row>
    <row r="448">
      <c r="A448" s="45"/>
      <c r="B448" s="46"/>
      <c r="C448" s="46"/>
    </row>
    <row r="449">
      <c r="A449" s="45"/>
      <c r="B449" s="46"/>
      <c r="C449" s="46"/>
    </row>
    <row r="450">
      <c r="A450" s="45"/>
      <c r="B450" s="46"/>
      <c r="C450" s="46"/>
    </row>
    <row r="451">
      <c r="A451" s="45"/>
      <c r="B451" s="46"/>
      <c r="C451" s="46"/>
    </row>
    <row r="452">
      <c r="A452" s="45"/>
      <c r="B452" s="46"/>
      <c r="C452" s="46"/>
    </row>
    <row r="453">
      <c r="A453" s="45"/>
      <c r="B453" s="46"/>
      <c r="C453" s="46"/>
    </row>
    <row r="454">
      <c r="A454" s="45"/>
      <c r="B454" s="46"/>
      <c r="C454" s="46"/>
    </row>
    <row r="455">
      <c r="A455" s="45"/>
      <c r="B455" s="46"/>
      <c r="C455" s="46"/>
    </row>
    <row r="456">
      <c r="A456" s="45"/>
      <c r="B456" s="46"/>
      <c r="C456" s="46"/>
    </row>
    <row r="457">
      <c r="A457" s="45"/>
      <c r="B457" s="46"/>
      <c r="C457" s="46"/>
    </row>
    <row r="458">
      <c r="A458" s="45"/>
      <c r="B458" s="46"/>
      <c r="C458" s="46"/>
    </row>
    <row r="459">
      <c r="A459" s="45"/>
      <c r="B459" s="46"/>
      <c r="C459" s="46"/>
    </row>
    <row r="460">
      <c r="A460" s="45"/>
      <c r="B460" s="46"/>
      <c r="C460" s="46"/>
    </row>
    <row r="461">
      <c r="A461" s="45"/>
      <c r="B461" s="46"/>
      <c r="C461" s="46"/>
    </row>
    <row r="462">
      <c r="A462" s="45"/>
      <c r="B462" s="46"/>
      <c r="C462" s="46"/>
    </row>
    <row r="463">
      <c r="A463" s="45"/>
      <c r="B463" s="46"/>
      <c r="C463" s="46"/>
    </row>
    <row r="464">
      <c r="A464" s="45"/>
      <c r="B464" s="46"/>
      <c r="C464" s="46"/>
    </row>
    <row r="465">
      <c r="A465" s="45"/>
      <c r="B465" s="46"/>
      <c r="C465" s="46"/>
    </row>
    <row r="466">
      <c r="A466" s="45"/>
      <c r="B466" s="46"/>
      <c r="C466" s="46"/>
    </row>
    <row r="467">
      <c r="A467" s="45"/>
      <c r="B467" s="46"/>
      <c r="C467" s="46"/>
    </row>
    <row r="468">
      <c r="A468" s="45"/>
      <c r="B468" s="46"/>
      <c r="C468" s="46"/>
    </row>
    <row r="469">
      <c r="A469" s="45"/>
      <c r="B469" s="46"/>
      <c r="C469" s="46"/>
    </row>
    <row r="470">
      <c r="A470" s="45"/>
      <c r="B470" s="46"/>
      <c r="C470" s="46"/>
    </row>
    <row r="471">
      <c r="A471" s="45"/>
      <c r="B471" s="46"/>
      <c r="C471" s="46"/>
    </row>
    <row r="472">
      <c r="A472" s="45"/>
      <c r="B472" s="46"/>
      <c r="C472" s="46"/>
    </row>
    <row r="473">
      <c r="A473" s="45"/>
      <c r="B473" s="46"/>
      <c r="C473" s="46"/>
    </row>
    <row r="474">
      <c r="A474" s="45"/>
      <c r="B474" s="46"/>
      <c r="C474" s="46"/>
    </row>
    <row r="475">
      <c r="A475" s="45"/>
      <c r="B475" s="46"/>
      <c r="C475" s="46"/>
    </row>
    <row r="476">
      <c r="A476" s="45"/>
      <c r="B476" s="46"/>
      <c r="C476" s="46"/>
    </row>
    <row r="477">
      <c r="A477" s="45"/>
      <c r="B477" s="46"/>
      <c r="C477" s="46"/>
    </row>
    <row r="478">
      <c r="A478" s="45"/>
      <c r="B478" s="46"/>
      <c r="C478" s="46"/>
    </row>
    <row r="479">
      <c r="A479" s="45"/>
      <c r="B479" s="46"/>
      <c r="C479" s="46"/>
    </row>
    <row r="480">
      <c r="A480" s="45"/>
      <c r="B480" s="46"/>
      <c r="C480" s="46"/>
    </row>
    <row r="481">
      <c r="A481" s="45"/>
      <c r="B481" s="46"/>
      <c r="C481" s="46"/>
    </row>
    <row r="482">
      <c r="A482" s="45"/>
      <c r="B482" s="46"/>
      <c r="C482" s="46"/>
    </row>
    <row r="483">
      <c r="A483" s="45"/>
      <c r="B483" s="46"/>
      <c r="C483" s="46"/>
    </row>
    <row r="484">
      <c r="A484" s="45"/>
      <c r="B484" s="46"/>
      <c r="C484" s="46"/>
    </row>
    <row r="485">
      <c r="A485" s="45"/>
      <c r="B485" s="46"/>
      <c r="C485" s="46"/>
    </row>
    <row r="486">
      <c r="A486" s="45"/>
      <c r="B486" s="46"/>
      <c r="C486" s="46"/>
    </row>
    <row r="487">
      <c r="A487" s="45"/>
      <c r="B487" s="46"/>
      <c r="C487" s="46"/>
    </row>
    <row r="488">
      <c r="A488" s="45"/>
      <c r="B488" s="46"/>
      <c r="C488" s="46"/>
    </row>
    <row r="489">
      <c r="A489" s="45"/>
      <c r="B489" s="46"/>
      <c r="C489" s="46"/>
    </row>
    <row r="490">
      <c r="A490" s="45"/>
      <c r="B490" s="46"/>
      <c r="C490" s="46"/>
    </row>
    <row r="491">
      <c r="A491" s="45"/>
      <c r="B491" s="46"/>
      <c r="C491" s="46"/>
    </row>
    <row r="492">
      <c r="A492" s="45"/>
      <c r="B492" s="46"/>
      <c r="C492" s="46"/>
    </row>
    <row r="493">
      <c r="A493" s="45"/>
      <c r="B493" s="46"/>
      <c r="C493" s="46"/>
    </row>
    <row r="494">
      <c r="A494" s="45"/>
      <c r="B494" s="46"/>
      <c r="C494" s="46"/>
    </row>
    <row r="495">
      <c r="A495" s="45"/>
      <c r="B495" s="46"/>
      <c r="C495" s="46"/>
    </row>
    <row r="496">
      <c r="A496" s="45"/>
      <c r="B496" s="46"/>
      <c r="C496" s="46"/>
    </row>
    <row r="497">
      <c r="A497" s="45"/>
      <c r="B497" s="46"/>
      <c r="C497" s="46"/>
    </row>
    <row r="498">
      <c r="A498" s="45"/>
      <c r="B498" s="46"/>
      <c r="C498" s="46"/>
    </row>
    <row r="499">
      <c r="A499" s="45"/>
      <c r="B499" s="46"/>
      <c r="C499" s="46"/>
    </row>
    <row r="500">
      <c r="A500" s="45"/>
      <c r="B500" s="46"/>
      <c r="C500" s="46"/>
    </row>
    <row r="501">
      <c r="A501" s="45"/>
      <c r="B501" s="46"/>
      <c r="C501" s="46"/>
    </row>
    <row r="502">
      <c r="A502" s="45"/>
      <c r="B502" s="46"/>
      <c r="C502" s="46"/>
    </row>
    <row r="503">
      <c r="A503" s="45"/>
      <c r="B503" s="46"/>
      <c r="C503" s="46"/>
    </row>
    <row r="504">
      <c r="A504" s="45"/>
      <c r="B504" s="46"/>
      <c r="C504" s="46"/>
    </row>
    <row r="505">
      <c r="A505" s="45"/>
      <c r="B505" s="46"/>
      <c r="C505" s="46"/>
    </row>
    <row r="506">
      <c r="A506" s="45"/>
      <c r="B506" s="46"/>
      <c r="C506" s="46"/>
    </row>
    <row r="507">
      <c r="A507" s="45"/>
      <c r="B507" s="46"/>
      <c r="C507" s="46"/>
    </row>
    <row r="508">
      <c r="A508" s="45"/>
      <c r="B508" s="46"/>
      <c r="C508" s="46"/>
    </row>
    <row r="509">
      <c r="A509" s="45"/>
      <c r="B509" s="46"/>
      <c r="C509" s="46"/>
    </row>
    <row r="510">
      <c r="A510" s="45"/>
      <c r="B510" s="46"/>
      <c r="C510" s="46"/>
    </row>
    <row r="511">
      <c r="A511" s="45"/>
      <c r="B511" s="46"/>
      <c r="C511" s="46"/>
    </row>
    <row r="512">
      <c r="A512" s="45"/>
      <c r="B512" s="46"/>
      <c r="C512" s="46"/>
    </row>
    <row r="513">
      <c r="A513" s="45"/>
      <c r="B513" s="46"/>
      <c r="C513" s="46"/>
    </row>
    <row r="514">
      <c r="A514" s="45"/>
      <c r="B514" s="46"/>
      <c r="C514" s="46"/>
    </row>
    <row r="515">
      <c r="A515" s="45"/>
      <c r="B515" s="46"/>
      <c r="C515" s="46"/>
    </row>
    <row r="516">
      <c r="A516" s="45"/>
      <c r="B516" s="46"/>
      <c r="C516" s="46"/>
    </row>
    <row r="517">
      <c r="A517" s="45"/>
      <c r="B517" s="46"/>
      <c r="C517" s="46"/>
    </row>
    <row r="518">
      <c r="A518" s="45"/>
      <c r="B518" s="46"/>
      <c r="C518" s="46"/>
    </row>
    <row r="519">
      <c r="A519" s="45"/>
      <c r="B519" s="46"/>
      <c r="C519" s="46"/>
    </row>
    <row r="520">
      <c r="A520" s="45"/>
      <c r="B520" s="46"/>
      <c r="C520" s="46"/>
    </row>
    <row r="521">
      <c r="A521" s="45"/>
      <c r="B521" s="46"/>
      <c r="C521" s="46"/>
    </row>
    <row r="522">
      <c r="A522" s="45"/>
      <c r="B522" s="46"/>
      <c r="C522" s="46"/>
    </row>
    <row r="523">
      <c r="A523" s="45"/>
      <c r="B523" s="46"/>
      <c r="C523" s="46"/>
    </row>
    <row r="524">
      <c r="A524" s="45"/>
      <c r="B524" s="46"/>
      <c r="C524" s="46"/>
    </row>
    <row r="525">
      <c r="A525" s="45"/>
      <c r="B525" s="46"/>
      <c r="C525" s="46"/>
    </row>
    <row r="526">
      <c r="A526" s="45"/>
      <c r="B526" s="46"/>
      <c r="C526" s="46"/>
    </row>
    <row r="527">
      <c r="A527" s="45"/>
      <c r="B527" s="46"/>
      <c r="C527" s="46"/>
    </row>
    <row r="528">
      <c r="A528" s="45"/>
      <c r="B528" s="46"/>
      <c r="C528" s="46"/>
    </row>
    <row r="529">
      <c r="A529" s="45"/>
      <c r="B529" s="46"/>
      <c r="C529" s="46"/>
    </row>
    <row r="530">
      <c r="A530" s="45"/>
      <c r="B530" s="46"/>
      <c r="C530" s="46"/>
    </row>
    <row r="531">
      <c r="A531" s="45"/>
      <c r="B531" s="46"/>
      <c r="C531" s="46"/>
    </row>
    <row r="532">
      <c r="A532" s="45"/>
      <c r="B532" s="46"/>
      <c r="C532" s="46"/>
    </row>
    <row r="533">
      <c r="A533" s="45"/>
      <c r="B533" s="46"/>
      <c r="C533" s="46"/>
    </row>
    <row r="534">
      <c r="A534" s="45"/>
      <c r="B534" s="46"/>
      <c r="C534" s="46"/>
    </row>
    <row r="535">
      <c r="A535" s="45"/>
      <c r="B535" s="46"/>
      <c r="C535" s="46"/>
    </row>
    <row r="536">
      <c r="A536" s="45"/>
      <c r="B536" s="46"/>
      <c r="C536" s="46"/>
    </row>
    <row r="537">
      <c r="A537" s="45"/>
      <c r="B537" s="46"/>
      <c r="C537" s="46"/>
    </row>
    <row r="538">
      <c r="A538" s="45"/>
      <c r="B538" s="46"/>
      <c r="C538" s="46"/>
    </row>
    <row r="539">
      <c r="A539" s="45"/>
      <c r="B539" s="46"/>
      <c r="C539" s="46"/>
    </row>
    <row r="540">
      <c r="A540" s="45"/>
      <c r="B540" s="46"/>
      <c r="C540" s="46"/>
    </row>
    <row r="541">
      <c r="A541" s="45"/>
      <c r="B541" s="46"/>
      <c r="C541" s="46"/>
    </row>
    <row r="542">
      <c r="A542" s="45"/>
      <c r="B542" s="46"/>
      <c r="C542" s="46"/>
    </row>
    <row r="543">
      <c r="A543" s="45"/>
      <c r="B543" s="46"/>
      <c r="C543" s="46"/>
    </row>
    <row r="544">
      <c r="A544" s="45"/>
      <c r="B544" s="46"/>
      <c r="C544" s="46"/>
    </row>
    <row r="545">
      <c r="A545" s="45"/>
      <c r="B545" s="46"/>
      <c r="C545" s="46"/>
    </row>
    <row r="546">
      <c r="A546" s="45"/>
      <c r="B546" s="46"/>
      <c r="C546" s="46"/>
    </row>
    <row r="547">
      <c r="A547" s="45"/>
      <c r="B547" s="46"/>
      <c r="C547" s="46"/>
    </row>
    <row r="548">
      <c r="A548" s="45"/>
      <c r="B548" s="46"/>
      <c r="C548" s="46"/>
    </row>
    <row r="549">
      <c r="A549" s="45"/>
      <c r="B549" s="46"/>
      <c r="C549" s="46"/>
    </row>
    <row r="550">
      <c r="A550" s="45"/>
      <c r="B550" s="46"/>
      <c r="C550" s="46"/>
    </row>
    <row r="551">
      <c r="A551" s="45"/>
      <c r="B551" s="46"/>
      <c r="C551" s="46"/>
    </row>
    <row r="552">
      <c r="A552" s="45"/>
      <c r="B552" s="46"/>
      <c r="C552" s="46"/>
    </row>
    <row r="553">
      <c r="A553" s="45"/>
      <c r="B553" s="46"/>
      <c r="C553" s="46"/>
    </row>
    <row r="554">
      <c r="A554" s="45"/>
      <c r="B554" s="46"/>
      <c r="C554" s="46"/>
    </row>
    <row r="555">
      <c r="A555" s="45"/>
      <c r="B555" s="46"/>
      <c r="C555" s="46"/>
    </row>
    <row r="556">
      <c r="A556" s="45"/>
      <c r="B556" s="46"/>
      <c r="C556" s="46"/>
    </row>
    <row r="557">
      <c r="A557" s="45"/>
      <c r="B557" s="46"/>
      <c r="C557" s="46"/>
    </row>
    <row r="558">
      <c r="A558" s="45"/>
      <c r="B558" s="46"/>
      <c r="C558" s="46"/>
    </row>
    <row r="559">
      <c r="A559" s="45"/>
      <c r="B559" s="46"/>
      <c r="C559" s="46"/>
    </row>
    <row r="560">
      <c r="A560" s="45"/>
      <c r="B560" s="46"/>
      <c r="C560" s="46"/>
    </row>
    <row r="561">
      <c r="A561" s="45"/>
      <c r="B561" s="46"/>
      <c r="C561" s="46"/>
    </row>
    <row r="562">
      <c r="A562" s="45"/>
      <c r="B562" s="46"/>
      <c r="C562" s="46"/>
    </row>
    <row r="563">
      <c r="A563" s="45"/>
      <c r="B563" s="46"/>
      <c r="C563" s="46"/>
    </row>
    <row r="564">
      <c r="A564" s="45"/>
      <c r="B564" s="46"/>
      <c r="C564" s="46"/>
    </row>
    <row r="565">
      <c r="A565" s="45"/>
      <c r="B565" s="46"/>
      <c r="C565" s="46"/>
    </row>
    <row r="566">
      <c r="A566" s="45"/>
      <c r="B566" s="46"/>
      <c r="C566" s="46"/>
    </row>
    <row r="567">
      <c r="A567" s="45"/>
      <c r="B567" s="46"/>
      <c r="C567" s="46"/>
    </row>
    <row r="568">
      <c r="A568" s="45"/>
      <c r="B568" s="46"/>
      <c r="C568" s="46"/>
    </row>
    <row r="569">
      <c r="A569" s="45"/>
      <c r="B569" s="46"/>
      <c r="C569" s="46"/>
    </row>
    <row r="570">
      <c r="A570" s="45"/>
      <c r="B570" s="46"/>
      <c r="C570" s="46"/>
    </row>
    <row r="571">
      <c r="A571" s="45"/>
      <c r="B571" s="46"/>
      <c r="C571" s="46"/>
    </row>
    <row r="572">
      <c r="A572" s="45"/>
      <c r="B572" s="46"/>
      <c r="C572" s="46"/>
    </row>
    <row r="573">
      <c r="A573" s="45"/>
      <c r="B573" s="46"/>
      <c r="C573" s="46"/>
    </row>
    <row r="574">
      <c r="A574" s="45"/>
      <c r="B574" s="46"/>
      <c r="C574" s="46"/>
    </row>
    <row r="575">
      <c r="A575" s="45"/>
      <c r="B575" s="46"/>
      <c r="C575" s="46"/>
    </row>
    <row r="576">
      <c r="A576" s="45"/>
      <c r="B576" s="46"/>
      <c r="C576" s="46"/>
    </row>
    <row r="577">
      <c r="A577" s="45"/>
      <c r="B577" s="46"/>
      <c r="C577" s="46"/>
    </row>
    <row r="578">
      <c r="A578" s="45"/>
      <c r="B578" s="46"/>
      <c r="C578" s="46"/>
    </row>
    <row r="579">
      <c r="A579" s="45"/>
      <c r="B579" s="46"/>
      <c r="C579" s="46"/>
    </row>
    <row r="580">
      <c r="A580" s="45"/>
      <c r="B580" s="46"/>
      <c r="C580" s="46"/>
    </row>
    <row r="581">
      <c r="A581" s="45"/>
      <c r="B581" s="46"/>
      <c r="C581" s="46"/>
    </row>
    <row r="582">
      <c r="A582" s="45"/>
      <c r="B582" s="46"/>
      <c r="C582" s="46"/>
    </row>
    <row r="583">
      <c r="A583" s="45"/>
      <c r="B583" s="46"/>
      <c r="C583" s="46"/>
    </row>
    <row r="584">
      <c r="A584" s="45"/>
      <c r="B584" s="46"/>
      <c r="C584" s="46"/>
    </row>
    <row r="585">
      <c r="A585" s="45"/>
      <c r="B585" s="46"/>
      <c r="C585" s="46"/>
    </row>
    <row r="586">
      <c r="A586" s="45"/>
      <c r="B586" s="46"/>
      <c r="C586" s="46"/>
    </row>
    <row r="587">
      <c r="A587" s="45"/>
      <c r="B587" s="46"/>
      <c r="C587" s="46"/>
    </row>
    <row r="588">
      <c r="A588" s="45"/>
      <c r="B588" s="46"/>
      <c r="C588" s="46"/>
    </row>
    <row r="589">
      <c r="A589" s="45"/>
      <c r="B589" s="46"/>
      <c r="C589" s="46"/>
    </row>
    <row r="590">
      <c r="A590" s="45"/>
      <c r="B590" s="46"/>
      <c r="C590" s="46"/>
    </row>
    <row r="591">
      <c r="A591" s="45"/>
      <c r="B591" s="46"/>
      <c r="C591" s="46"/>
    </row>
    <row r="592">
      <c r="A592" s="45"/>
      <c r="B592" s="46"/>
      <c r="C592" s="46"/>
    </row>
    <row r="593">
      <c r="A593" s="45"/>
      <c r="B593" s="46"/>
      <c r="C593" s="46"/>
    </row>
    <row r="594">
      <c r="A594" s="45"/>
      <c r="B594" s="46"/>
      <c r="C594" s="46"/>
    </row>
    <row r="595">
      <c r="A595" s="45"/>
      <c r="B595" s="46"/>
      <c r="C595" s="46"/>
    </row>
    <row r="596">
      <c r="A596" s="45"/>
      <c r="B596" s="46"/>
      <c r="C596" s="46"/>
    </row>
    <row r="597">
      <c r="A597" s="45"/>
      <c r="B597" s="46"/>
      <c r="C597" s="46"/>
    </row>
    <row r="598">
      <c r="A598" s="45"/>
      <c r="B598" s="46"/>
      <c r="C598" s="46"/>
    </row>
    <row r="599">
      <c r="A599" s="45"/>
      <c r="B599" s="46"/>
      <c r="C599" s="46"/>
    </row>
    <row r="600">
      <c r="A600" s="45"/>
      <c r="B600" s="46"/>
      <c r="C600" s="46"/>
    </row>
    <row r="601">
      <c r="A601" s="45"/>
      <c r="B601" s="46"/>
      <c r="C601" s="46"/>
    </row>
    <row r="602">
      <c r="A602" s="45"/>
      <c r="B602" s="46"/>
      <c r="C602" s="46"/>
    </row>
    <row r="603">
      <c r="A603" s="45"/>
      <c r="B603" s="46"/>
      <c r="C603" s="46"/>
    </row>
    <row r="604">
      <c r="A604" s="45"/>
      <c r="B604" s="46"/>
      <c r="C604" s="46"/>
    </row>
    <row r="605">
      <c r="A605" s="45"/>
      <c r="B605" s="46"/>
      <c r="C605" s="46"/>
    </row>
    <row r="606">
      <c r="A606" s="45"/>
      <c r="B606" s="46"/>
      <c r="C606" s="46"/>
    </row>
    <row r="607">
      <c r="A607" s="45"/>
      <c r="B607" s="46"/>
      <c r="C607" s="46"/>
    </row>
    <row r="608">
      <c r="A608" s="45"/>
      <c r="B608" s="46"/>
      <c r="C608" s="46"/>
    </row>
    <row r="609">
      <c r="A609" s="45"/>
      <c r="B609" s="46"/>
      <c r="C609" s="46"/>
    </row>
    <row r="610">
      <c r="A610" s="45"/>
      <c r="B610" s="46"/>
      <c r="C610" s="46"/>
    </row>
    <row r="611">
      <c r="A611" s="45"/>
      <c r="B611" s="46"/>
      <c r="C611" s="46"/>
    </row>
    <row r="612">
      <c r="A612" s="45"/>
      <c r="B612" s="46"/>
      <c r="C612" s="46"/>
    </row>
    <row r="613">
      <c r="A613" s="45"/>
      <c r="B613" s="46"/>
      <c r="C613" s="46"/>
    </row>
    <row r="614">
      <c r="A614" s="45"/>
      <c r="B614" s="46"/>
      <c r="C614" s="46"/>
    </row>
    <row r="615">
      <c r="A615" s="45"/>
      <c r="B615" s="46"/>
      <c r="C615" s="46"/>
    </row>
    <row r="616">
      <c r="A616" s="45"/>
      <c r="B616" s="46"/>
      <c r="C616" s="46"/>
    </row>
    <row r="617">
      <c r="A617" s="45"/>
      <c r="B617" s="46"/>
      <c r="C617" s="46"/>
    </row>
    <row r="618">
      <c r="A618" s="45"/>
      <c r="B618" s="46"/>
      <c r="C618" s="46"/>
    </row>
    <row r="619">
      <c r="A619" s="45"/>
      <c r="B619" s="46"/>
      <c r="C619" s="46"/>
    </row>
    <row r="620">
      <c r="A620" s="45"/>
      <c r="B620" s="46"/>
      <c r="C620" s="46"/>
    </row>
    <row r="621">
      <c r="A621" s="45"/>
      <c r="B621" s="46"/>
      <c r="C621" s="46"/>
    </row>
    <row r="622">
      <c r="A622" s="45"/>
      <c r="B622" s="46"/>
      <c r="C622" s="46"/>
    </row>
    <row r="623">
      <c r="A623" s="45"/>
      <c r="B623" s="46"/>
      <c r="C623" s="46"/>
    </row>
    <row r="624">
      <c r="A624" s="45"/>
      <c r="B624" s="46"/>
      <c r="C624" s="46"/>
    </row>
    <row r="625">
      <c r="A625" s="45"/>
      <c r="B625" s="46"/>
      <c r="C625" s="46"/>
    </row>
    <row r="626">
      <c r="A626" s="45"/>
      <c r="B626" s="46"/>
      <c r="C626" s="46"/>
    </row>
    <row r="627">
      <c r="A627" s="45"/>
      <c r="B627" s="46"/>
      <c r="C627" s="46"/>
    </row>
    <row r="628">
      <c r="A628" s="45"/>
      <c r="B628" s="46"/>
      <c r="C628" s="46"/>
    </row>
    <row r="629">
      <c r="A629" s="45"/>
      <c r="B629" s="46"/>
      <c r="C629" s="46"/>
    </row>
    <row r="630">
      <c r="A630" s="45"/>
      <c r="B630" s="46"/>
      <c r="C630" s="46"/>
    </row>
    <row r="631">
      <c r="A631" s="45"/>
      <c r="B631" s="46"/>
      <c r="C631" s="46"/>
    </row>
    <row r="632">
      <c r="A632" s="45"/>
      <c r="B632" s="46"/>
      <c r="C632" s="46"/>
    </row>
    <row r="633">
      <c r="A633" s="45"/>
      <c r="B633" s="46"/>
      <c r="C633" s="46"/>
    </row>
    <row r="634">
      <c r="A634" s="45"/>
      <c r="B634" s="46"/>
      <c r="C634" s="46"/>
    </row>
    <row r="635">
      <c r="A635" s="45"/>
      <c r="B635" s="46"/>
      <c r="C635" s="46"/>
    </row>
    <row r="636">
      <c r="A636" s="45"/>
      <c r="B636" s="46"/>
      <c r="C636" s="46"/>
    </row>
    <row r="637">
      <c r="A637" s="45"/>
      <c r="B637" s="46"/>
      <c r="C637" s="46"/>
    </row>
    <row r="638">
      <c r="A638" s="45"/>
      <c r="B638" s="46"/>
      <c r="C638" s="46"/>
    </row>
    <row r="639">
      <c r="A639" s="45"/>
      <c r="B639" s="46"/>
      <c r="C639" s="46"/>
    </row>
    <row r="640">
      <c r="A640" s="45"/>
      <c r="B640" s="46"/>
      <c r="C640" s="46"/>
    </row>
    <row r="641">
      <c r="A641" s="45"/>
      <c r="B641" s="46"/>
      <c r="C641" s="46"/>
    </row>
    <row r="642">
      <c r="A642" s="45"/>
      <c r="B642" s="46"/>
      <c r="C642" s="46"/>
    </row>
    <row r="643">
      <c r="A643" s="45"/>
      <c r="B643" s="46"/>
      <c r="C643" s="46"/>
    </row>
    <row r="644">
      <c r="A644" s="45"/>
      <c r="B644" s="46"/>
      <c r="C644" s="46"/>
    </row>
    <row r="645">
      <c r="A645" s="45"/>
      <c r="B645" s="46"/>
      <c r="C645" s="46"/>
    </row>
    <row r="646">
      <c r="A646" s="45"/>
      <c r="B646" s="46"/>
      <c r="C646" s="46"/>
    </row>
    <row r="647">
      <c r="A647" s="45"/>
      <c r="B647" s="46"/>
      <c r="C647" s="46"/>
    </row>
    <row r="648">
      <c r="A648" s="45"/>
      <c r="B648" s="46"/>
      <c r="C648" s="46"/>
    </row>
    <row r="649">
      <c r="A649" s="45"/>
      <c r="B649" s="46"/>
      <c r="C649" s="46"/>
    </row>
    <row r="650">
      <c r="A650" s="45"/>
      <c r="B650" s="46"/>
      <c r="C650" s="46"/>
    </row>
    <row r="651">
      <c r="A651" s="45"/>
      <c r="B651" s="46"/>
      <c r="C651" s="46"/>
    </row>
    <row r="652">
      <c r="A652" s="45"/>
      <c r="B652" s="46"/>
      <c r="C652" s="46"/>
    </row>
    <row r="653">
      <c r="A653" s="45"/>
      <c r="B653" s="46"/>
      <c r="C653" s="46"/>
    </row>
    <row r="654">
      <c r="A654" s="45"/>
      <c r="B654" s="46"/>
      <c r="C654" s="46"/>
    </row>
    <row r="655">
      <c r="A655" s="45"/>
      <c r="B655" s="46"/>
      <c r="C655" s="46"/>
    </row>
    <row r="656">
      <c r="A656" s="45"/>
      <c r="B656" s="46"/>
      <c r="C656" s="46"/>
    </row>
    <row r="657">
      <c r="A657" s="45"/>
      <c r="B657" s="46"/>
      <c r="C657" s="46"/>
    </row>
    <row r="658">
      <c r="A658" s="45"/>
      <c r="B658" s="46"/>
      <c r="C658" s="46"/>
    </row>
    <row r="659">
      <c r="A659" s="45"/>
      <c r="B659" s="46"/>
      <c r="C659" s="46"/>
    </row>
    <row r="660">
      <c r="A660" s="45"/>
      <c r="B660" s="46"/>
      <c r="C660" s="46"/>
    </row>
    <row r="661">
      <c r="A661" s="45"/>
      <c r="B661" s="46"/>
      <c r="C661" s="46"/>
    </row>
    <row r="662">
      <c r="A662" s="45"/>
      <c r="B662" s="46"/>
      <c r="C662" s="46"/>
    </row>
    <row r="663">
      <c r="A663" s="45"/>
      <c r="B663" s="46"/>
      <c r="C663" s="46"/>
    </row>
    <row r="664">
      <c r="A664" s="45"/>
      <c r="B664" s="46"/>
      <c r="C664" s="46"/>
    </row>
    <row r="665">
      <c r="A665" s="45"/>
      <c r="B665" s="46"/>
      <c r="C665" s="46"/>
    </row>
    <row r="666">
      <c r="A666" s="45"/>
      <c r="B666" s="46"/>
      <c r="C666" s="46"/>
    </row>
    <row r="667">
      <c r="A667" s="45"/>
      <c r="B667" s="46"/>
      <c r="C667" s="46"/>
    </row>
    <row r="668">
      <c r="A668" s="45"/>
      <c r="B668" s="46"/>
      <c r="C668" s="46"/>
    </row>
    <row r="669">
      <c r="A669" s="45"/>
      <c r="B669" s="46"/>
      <c r="C669" s="46"/>
    </row>
    <row r="670">
      <c r="A670" s="45"/>
      <c r="B670" s="46"/>
      <c r="C670" s="46"/>
    </row>
    <row r="671">
      <c r="A671" s="45"/>
      <c r="B671" s="46"/>
      <c r="C671" s="46"/>
    </row>
    <row r="672">
      <c r="A672" s="45"/>
      <c r="B672" s="46"/>
      <c r="C672" s="46"/>
    </row>
    <row r="673">
      <c r="A673" s="45"/>
      <c r="B673" s="46"/>
      <c r="C673" s="46"/>
    </row>
    <row r="674">
      <c r="A674" s="45"/>
      <c r="B674" s="46"/>
      <c r="C674" s="46"/>
    </row>
    <row r="675">
      <c r="A675" s="45"/>
      <c r="B675" s="46"/>
      <c r="C675" s="46"/>
    </row>
    <row r="676">
      <c r="A676" s="45"/>
      <c r="B676" s="46"/>
      <c r="C676" s="46"/>
    </row>
    <row r="677">
      <c r="A677" s="45"/>
      <c r="B677" s="46"/>
      <c r="C677" s="46"/>
    </row>
    <row r="678">
      <c r="A678" s="45"/>
      <c r="B678" s="46"/>
      <c r="C678" s="46"/>
    </row>
    <row r="679">
      <c r="A679" s="45"/>
      <c r="B679" s="46"/>
      <c r="C679" s="46"/>
    </row>
    <row r="680">
      <c r="A680" s="45"/>
      <c r="B680" s="46"/>
      <c r="C680" s="46"/>
    </row>
    <row r="681">
      <c r="A681" s="45"/>
      <c r="B681" s="46"/>
      <c r="C681" s="46"/>
    </row>
    <row r="682">
      <c r="A682" s="45"/>
      <c r="B682" s="46"/>
      <c r="C682" s="46"/>
    </row>
    <row r="683">
      <c r="A683" s="45"/>
      <c r="B683" s="46"/>
      <c r="C683" s="46"/>
    </row>
    <row r="684">
      <c r="A684" s="45"/>
      <c r="B684" s="46"/>
      <c r="C684" s="46"/>
    </row>
    <row r="685">
      <c r="A685" s="45"/>
      <c r="B685" s="46"/>
      <c r="C685" s="46"/>
    </row>
    <row r="686">
      <c r="A686" s="45"/>
      <c r="B686" s="46"/>
      <c r="C686" s="46"/>
    </row>
    <row r="687">
      <c r="A687" s="45"/>
      <c r="B687" s="46"/>
      <c r="C687" s="46"/>
    </row>
    <row r="688">
      <c r="A688" s="45"/>
      <c r="B688" s="46"/>
      <c r="C688" s="46"/>
    </row>
    <row r="689">
      <c r="A689" s="45"/>
      <c r="B689" s="46"/>
      <c r="C689" s="46"/>
    </row>
    <row r="690">
      <c r="A690" s="45"/>
      <c r="B690" s="46"/>
      <c r="C690" s="46"/>
    </row>
    <row r="691">
      <c r="A691" s="45"/>
      <c r="B691" s="46"/>
      <c r="C691" s="46"/>
    </row>
    <row r="692">
      <c r="A692" s="45"/>
      <c r="B692" s="46"/>
      <c r="C692" s="46"/>
    </row>
    <row r="693">
      <c r="A693" s="45"/>
      <c r="B693" s="46"/>
      <c r="C693" s="46"/>
    </row>
    <row r="694">
      <c r="A694" s="45"/>
      <c r="B694" s="46"/>
      <c r="C694" s="46"/>
    </row>
    <row r="695">
      <c r="A695" s="45"/>
      <c r="B695" s="46"/>
      <c r="C695" s="46"/>
    </row>
    <row r="696">
      <c r="A696" s="45"/>
      <c r="B696" s="46"/>
      <c r="C696" s="46"/>
    </row>
    <row r="697">
      <c r="A697" s="45"/>
      <c r="B697" s="46"/>
      <c r="C697" s="46"/>
    </row>
    <row r="698">
      <c r="A698" s="45"/>
      <c r="B698" s="46"/>
      <c r="C698" s="46"/>
    </row>
    <row r="699">
      <c r="A699" s="45"/>
      <c r="B699" s="46"/>
      <c r="C699" s="46"/>
    </row>
    <row r="700">
      <c r="A700" s="45"/>
      <c r="B700" s="46"/>
      <c r="C700" s="46"/>
    </row>
    <row r="701">
      <c r="A701" s="45"/>
      <c r="B701" s="46"/>
      <c r="C701" s="46"/>
    </row>
    <row r="702">
      <c r="A702" s="45"/>
      <c r="B702" s="46"/>
      <c r="C702" s="46"/>
    </row>
    <row r="703">
      <c r="A703" s="45"/>
      <c r="B703" s="46"/>
      <c r="C703" s="46"/>
    </row>
    <row r="704">
      <c r="A704" s="45"/>
      <c r="B704" s="46"/>
      <c r="C704" s="46"/>
    </row>
    <row r="705">
      <c r="A705" s="45"/>
      <c r="B705" s="46"/>
      <c r="C705" s="46"/>
    </row>
    <row r="706">
      <c r="A706" s="45"/>
      <c r="B706" s="46"/>
      <c r="C706" s="46"/>
    </row>
    <row r="707">
      <c r="A707" s="45"/>
      <c r="B707" s="46"/>
      <c r="C707" s="46"/>
    </row>
    <row r="708">
      <c r="A708" s="45"/>
      <c r="B708" s="46"/>
      <c r="C708" s="46"/>
    </row>
    <row r="709">
      <c r="A709" s="45"/>
      <c r="B709" s="46"/>
      <c r="C709" s="46"/>
    </row>
    <row r="710">
      <c r="A710" s="45"/>
      <c r="B710" s="46"/>
      <c r="C710" s="46"/>
    </row>
    <row r="711">
      <c r="A711" s="45"/>
      <c r="B711" s="46"/>
      <c r="C711" s="46"/>
    </row>
    <row r="712">
      <c r="A712" s="45"/>
      <c r="B712" s="46"/>
      <c r="C712" s="46"/>
    </row>
    <row r="713">
      <c r="A713" s="45"/>
      <c r="B713" s="46"/>
      <c r="C713" s="46"/>
    </row>
    <row r="714">
      <c r="A714" s="45"/>
      <c r="B714" s="46"/>
      <c r="C714" s="46"/>
    </row>
    <row r="715">
      <c r="A715" s="45"/>
      <c r="B715" s="46"/>
      <c r="C715" s="46"/>
    </row>
    <row r="716">
      <c r="A716" s="45"/>
      <c r="B716" s="46"/>
      <c r="C716" s="46"/>
    </row>
    <row r="717">
      <c r="A717" s="45"/>
      <c r="B717" s="46"/>
      <c r="C717" s="46"/>
    </row>
    <row r="718">
      <c r="A718" s="45"/>
      <c r="B718" s="46"/>
      <c r="C718" s="46"/>
    </row>
    <row r="719">
      <c r="A719" s="45"/>
      <c r="B719" s="46"/>
      <c r="C719" s="46"/>
    </row>
    <row r="720">
      <c r="A720" s="45"/>
      <c r="B720" s="46"/>
      <c r="C720" s="46"/>
    </row>
    <row r="721">
      <c r="A721" s="45"/>
      <c r="B721" s="46"/>
      <c r="C721" s="46"/>
    </row>
    <row r="722">
      <c r="A722" s="45"/>
      <c r="B722" s="46"/>
      <c r="C722" s="46"/>
    </row>
    <row r="723">
      <c r="A723" s="45"/>
      <c r="B723" s="46"/>
      <c r="C723" s="46"/>
    </row>
    <row r="724">
      <c r="A724" s="45"/>
      <c r="B724" s="46"/>
      <c r="C724" s="46"/>
    </row>
    <row r="725">
      <c r="A725" s="45"/>
      <c r="B725" s="46"/>
      <c r="C725" s="46"/>
    </row>
    <row r="726">
      <c r="A726" s="45"/>
      <c r="B726" s="46"/>
      <c r="C726" s="46"/>
    </row>
    <row r="727">
      <c r="A727" s="45"/>
      <c r="B727" s="46"/>
      <c r="C727" s="46"/>
    </row>
    <row r="728">
      <c r="A728" s="45"/>
      <c r="B728" s="46"/>
      <c r="C728" s="46"/>
    </row>
    <row r="729">
      <c r="A729" s="45"/>
      <c r="B729" s="46"/>
      <c r="C729" s="46"/>
    </row>
    <row r="730">
      <c r="A730" s="45"/>
      <c r="B730" s="46"/>
      <c r="C730" s="46"/>
    </row>
    <row r="731">
      <c r="A731" s="45"/>
      <c r="B731" s="46"/>
      <c r="C731" s="46"/>
    </row>
    <row r="732">
      <c r="A732" s="45"/>
      <c r="B732" s="46"/>
      <c r="C732" s="46"/>
    </row>
    <row r="733">
      <c r="A733" s="45"/>
      <c r="B733" s="46"/>
      <c r="C733" s="46"/>
    </row>
    <row r="734">
      <c r="A734" s="45"/>
      <c r="B734" s="46"/>
      <c r="C734" s="46"/>
    </row>
    <row r="735">
      <c r="A735" s="45"/>
      <c r="B735" s="46"/>
      <c r="C735" s="46"/>
    </row>
    <row r="736">
      <c r="A736" s="45"/>
      <c r="B736" s="46"/>
      <c r="C736" s="46"/>
    </row>
    <row r="737">
      <c r="A737" s="45"/>
      <c r="B737" s="46"/>
      <c r="C737" s="46"/>
    </row>
    <row r="738">
      <c r="A738" s="45"/>
      <c r="B738" s="46"/>
      <c r="C738" s="46"/>
    </row>
    <row r="739">
      <c r="A739" s="45"/>
      <c r="B739" s="46"/>
      <c r="C739" s="46"/>
    </row>
    <row r="740">
      <c r="A740" s="45"/>
      <c r="B740" s="46"/>
      <c r="C740" s="46"/>
    </row>
    <row r="741">
      <c r="A741" s="45"/>
      <c r="B741" s="46"/>
      <c r="C741" s="46"/>
    </row>
    <row r="742">
      <c r="A742" s="45"/>
      <c r="B742" s="46"/>
      <c r="C742" s="46"/>
    </row>
    <row r="743">
      <c r="A743" s="45"/>
      <c r="B743" s="46"/>
      <c r="C743" s="46"/>
    </row>
    <row r="744">
      <c r="A744" s="45"/>
      <c r="B744" s="46"/>
      <c r="C744" s="46"/>
    </row>
    <row r="745">
      <c r="A745" s="45"/>
      <c r="B745" s="46"/>
      <c r="C745" s="46"/>
    </row>
    <row r="746">
      <c r="A746" s="45"/>
      <c r="B746" s="46"/>
      <c r="C746" s="46"/>
    </row>
    <row r="747">
      <c r="A747" s="45"/>
      <c r="B747" s="46"/>
      <c r="C747" s="46"/>
    </row>
    <row r="748">
      <c r="A748" s="45"/>
      <c r="B748" s="46"/>
      <c r="C748" s="46"/>
    </row>
    <row r="749">
      <c r="A749" s="45"/>
      <c r="B749" s="46"/>
      <c r="C749" s="46"/>
    </row>
    <row r="750">
      <c r="A750" s="45"/>
      <c r="B750" s="46"/>
      <c r="C750" s="46"/>
    </row>
    <row r="751">
      <c r="A751" s="45"/>
      <c r="B751" s="46"/>
      <c r="C751" s="46"/>
    </row>
    <row r="752">
      <c r="A752" s="45"/>
      <c r="B752" s="46"/>
      <c r="C752" s="46"/>
    </row>
    <row r="753">
      <c r="A753" s="45"/>
      <c r="B753" s="46"/>
      <c r="C753" s="46"/>
    </row>
    <row r="754">
      <c r="A754" s="45"/>
      <c r="B754" s="46"/>
      <c r="C754" s="46"/>
    </row>
    <row r="755">
      <c r="A755" s="45"/>
      <c r="B755" s="46"/>
      <c r="C755" s="46"/>
    </row>
    <row r="756">
      <c r="A756" s="45"/>
      <c r="B756" s="46"/>
      <c r="C756" s="46"/>
    </row>
    <row r="757">
      <c r="A757" s="45"/>
      <c r="B757" s="46"/>
      <c r="C757" s="46"/>
    </row>
    <row r="758">
      <c r="A758" s="45"/>
      <c r="B758" s="46"/>
      <c r="C758" s="46"/>
    </row>
    <row r="759">
      <c r="A759" s="45"/>
      <c r="B759" s="46"/>
      <c r="C759" s="46"/>
    </row>
    <row r="760">
      <c r="A760" s="45"/>
      <c r="B760" s="46"/>
      <c r="C760" s="46"/>
    </row>
    <row r="761">
      <c r="A761" s="45"/>
      <c r="B761" s="46"/>
      <c r="C761" s="46"/>
    </row>
    <row r="762">
      <c r="A762" s="45"/>
      <c r="B762" s="46"/>
      <c r="C762" s="46"/>
    </row>
    <row r="763">
      <c r="A763" s="45"/>
      <c r="B763" s="46"/>
      <c r="C763" s="46"/>
    </row>
    <row r="764">
      <c r="A764" s="45"/>
      <c r="B764" s="46"/>
      <c r="C764" s="46"/>
    </row>
    <row r="765">
      <c r="A765" s="45"/>
      <c r="B765" s="46"/>
      <c r="C765" s="46"/>
    </row>
    <row r="766">
      <c r="A766" s="45"/>
      <c r="B766" s="46"/>
      <c r="C766" s="46"/>
    </row>
    <row r="767">
      <c r="A767" s="45"/>
      <c r="B767" s="46"/>
      <c r="C767" s="46"/>
    </row>
    <row r="768">
      <c r="A768" s="45"/>
      <c r="B768" s="46"/>
      <c r="C768" s="46"/>
    </row>
    <row r="769">
      <c r="A769" s="45"/>
      <c r="B769" s="46"/>
      <c r="C769" s="46"/>
    </row>
    <row r="770">
      <c r="A770" s="45"/>
      <c r="B770" s="46"/>
      <c r="C770" s="46"/>
    </row>
    <row r="771">
      <c r="A771" s="45"/>
      <c r="B771" s="46"/>
      <c r="C771" s="46"/>
    </row>
    <row r="772">
      <c r="A772" s="45"/>
      <c r="B772" s="46"/>
      <c r="C772" s="46"/>
    </row>
    <row r="773">
      <c r="A773" s="45"/>
      <c r="B773" s="46"/>
      <c r="C773" s="46"/>
    </row>
    <row r="774">
      <c r="A774" s="45"/>
      <c r="B774" s="46"/>
      <c r="C774" s="46"/>
    </row>
    <row r="775">
      <c r="A775" s="45"/>
      <c r="B775" s="46"/>
      <c r="C775" s="46"/>
    </row>
    <row r="776">
      <c r="A776" s="45"/>
      <c r="B776" s="46"/>
      <c r="C776" s="46"/>
    </row>
    <row r="777">
      <c r="A777" s="45"/>
      <c r="B777" s="46"/>
      <c r="C777" s="46"/>
    </row>
    <row r="778">
      <c r="A778" s="45"/>
      <c r="B778" s="46"/>
      <c r="C778" s="46"/>
    </row>
    <row r="779">
      <c r="A779" s="45"/>
      <c r="B779" s="46"/>
      <c r="C779" s="46"/>
    </row>
    <row r="780">
      <c r="A780" s="45"/>
      <c r="B780" s="46"/>
      <c r="C780" s="46"/>
    </row>
    <row r="781">
      <c r="A781" s="45"/>
      <c r="B781" s="46"/>
      <c r="C781" s="46"/>
    </row>
    <row r="782">
      <c r="A782" s="45"/>
      <c r="B782" s="46"/>
      <c r="C782" s="46"/>
    </row>
    <row r="783">
      <c r="A783" s="45"/>
      <c r="B783" s="46"/>
      <c r="C783" s="46"/>
    </row>
    <row r="784">
      <c r="A784" s="45"/>
      <c r="B784" s="46"/>
      <c r="C784" s="46"/>
    </row>
    <row r="785">
      <c r="A785" s="45"/>
      <c r="B785" s="46"/>
      <c r="C785" s="46"/>
    </row>
    <row r="786">
      <c r="A786" s="45"/>
      <c r="B786" s="46"/>
      <c r="C786" s="46"/>
    </row>
    <row r="787">
      <c r="A787" s="45"/>
      <c r="B787" s="46"/>
      <c r="C787" s="46"/>
    </row>
    <row r="788">
      <c r="A788" s="45"/>
      <c r="B788" s="46"/>
      <c r="C788" s="46"/>
    </row>
    <row r="789">
      <c r="A789" s="45"/>
      <c r="B789" s="46"/>
      <c r="C789" s="46"/>
    </row>
    <row r="790">
      <c r="A790" s="45"/>
      <c r="B790" s="46"/>
      <c r="C790" s="46"/>
    </row>
    <row r="791">
      <c r="A791" s="45"/>
      <c r="B791" s="46"/>
      <c r="C791" s="46"/>
    </row>
    <row r="792">
      <c r="A792" s="45"/>
      <c r="B792" s="46"/>
      <c r="C792" s="46"/>
    </row>
    <row r="793">
      <c r="A793" s="45"/>
      <c r="B793" s="46"/>
      <c r="C793" s="46"/>
    </row>
    <row r="794">
      <c r="A794" s="45"/>
      <c r="B794" s="46"/>
      <c r="C794" s="46"/>
    </row>
    <row r="795">
      <c r="A795" s="45"/>
      <c r="B795" s="46"/>
      <c r="C795" s="46"/>
    </row>
    <row r="796">
      <c r="A796" s="45"/>
      <c r="B796" s="46"/>
      <c r="C796" s="46"/>
    </row>
    <row r="797">
      <c r="A797" s="45"/>
      <c r="B797" s="46"/>
      <c r="C797" s="46"/>
    </row>
    <row r="798">
      <c r="A798" s="45"/>
      <c r="B798" s="46"/>
      <c r="C798" s="46"/>
    </row>
    <row r="799">
      <c r="A799" s="45"/>
      <c r="B799" s="46"/>
      <c r="C799" s="46"/>
    </row>
    <row r="800">
      <c r="A800" s="45"/>
      <c r="B800" s="46"/>
      <c r="C800" s="46"/>
    </row>
    <row r="801">
      <c r="A801" s="45"/>
      <c r="B801" s="46"/>
      <c r="C801" s="46"/>
    </row>
    <row r="802">
      <c r="A802" s="45"/>
      <c r="B802" s="46"/>
      <c r="C802" s="46"/>
    </row>
    <row r="803">
      <c r="A803" s="45"/>
      <c r="B803" s="46"/>
      <c r="C803" s="46"/>
    </row>
    <row r="804">
      <c r="A804" s="45"/>
      <c r="B804" s="46"/>
      <c r="C804" s="46"/>
    </row>
    <row r="805">
      <c r="A805" s="45"/>
      <c r="B805" s="46"/>
      <c r="C805" s="46"/>
    </row>
    <row r="806">
      <c r="A806" s="45"/>
      <c r="B806" s="46"/>
      <c r="C806" s="46"/>
    </row>
    <row r="807">
      <c r="A807" s="45"/>
      <c r="B807" s="46"/>
      <c r="C807" s="46"/>
    </row>
    <row r="808">
      <c r="A808" s="45"/>
      <c r="B808" s="46"/>
      <c r="C808" s="46"/>
    </row>
    <row r="809">
      <c r="A809" s="45"/>
      <c r="B809" s="46"/>
      <c r="C809" s="46"/>
    </row>
    <row r="810">
      <c r="A810" s="45"/>
      <c r="B810" s="46"/>
      <c r="C810" s="46"/>
    </row>
    <row r="811">
      <c r="A811" s="45"/>
      <c r="B811" s="46"/>
      <c r="C811" s="46"/>
    </row>
    <row r="812">
      <c r="A812" s="45"/>
      <c r="B812" s="46"/>
      <c r="C812" s="46"/>
    </row>
    <row r="813">
      <c r="A813" s="45"/>
      <c r="B813" s="46"/>
      <c r="C813" s="46"/>
    </row>
    <row r="814">
      <c r="A814" s="45"/>
      <c r="B814" s="46"/>
      <c r="C814" s="46"/>
    </row>
    <row r="815">
      <c r="A815" s="45"/>
      <c r="B815" s="46"/>
      <c r="C815" s="46"/>
    </row>
    <row r="816">
      <c r="A816" s="45"/>
      <c r="B816" s="46"/>
      <c r="C816" s="46"/>
    </row>
    <row r="817">
      <c r="A817" s="45"/>
      <c r="B817" s="46"/>
      <c r="C817" s="46"/>
    </row>
    <row r="818">
      <c r="A818" s="45"/>
      <c r="B818" s="46"/>
      <c r="C818" s="46"/>
    </row>
    <row r="819">
      <c r="A819" s="45"/>
      <c r="B819" s="46"/>
      <c r="C819" s="46"/>
    </row>
    <row r="820">
      <c r="A820" s="45"/>
      <c r="B820" s="46"/>
      <c r="C820" s="46"/>
    </row>
    <row r="821">
      <c r="A821" s="45"/>
      <c r="B821" s="46"/>
      <c r="C821" s="46"/>
    </row>
    <row r="822">
      <c r="A822" s="45"/>
      <c r="B822" s="46"/>
      <c r="C822" s="46"/>
    </row>
    <row r="823">
      <c r="A823" s="45"/>
      <c r="B823" s="46"/>
      <c r="C823" s="46"/>
    </row>
    <row r="824">
      <c r="A824" s="45"/>
      <c r="B824" s="46"/>
      <c r="C824" s="46"/>
    </row>
    <row r="825">
      <c r="A825" s="45"/>
      <c r="B825" s="46"/>
      <c r="C825" s="46"/>
    </row>
    <row r="826">
      <c r="A826" s="45"/>
      <c r="B826" s="46"/>
      <c r="C826" s="46"/>
    </row>
    <row r="827">
      <c r="A827" s="45"/>
      <c r="B827" s="46"/>
      <c r="C827" s="46"/>
    </row>
    <row r="828">
      <c r="A828" s="45"/>
      <c r="B828" s="46"/>
      <c r="C828" s="46"/>
    </row>
    <row r="829">
      <c r="A829" s="45"/>
      <c r="B829" s="46"/>
      <c r="C829" s="46"/>
    </row>
    <row r="830">
      <c r="A830" s="45"/>
      <c r="B830" s="46"/>
      <c r="C830" s="46"/>
    </row>
    <row r="831">
      <c r="A831" s="45"/>
      <c r="B831" s="46"/>
      <c r="C831" s="46"/>
    </row>
    <row r="832">
      <c r="A832" s="45"/>
      <c r="B832" s="46"/>
      <c r="C832" s="46"/>
    </row>
    <row r="833">
      <c r="A833" s="45"/>
      <c r="B833" s="46"/>
      <c r="C833" s="46"/>
    </row>
    <row r="834">
      <c r="A834" s="45"/>
      <c r="B834" s="46"/>
      <c r="C834" s="46"/>
    </row>
    <row r="835">
      <c r="A835" s="45"/>
      <c r="B835" s="46"/>
      <c r="C835" s="46"/>
    </row>
    <row r="836">
      <c r="A836" s="45"/>
      <c r="B836" s="46"/>
      <c r="C836" s="46"/>
    </row>
    <row r="837">
      <c r="A837" s="45"/>
      <c r="B837" s="46"/>
      <c r="C837" s="46"/>
    </row>
    <row r="838">
      <c r="A838" s="45"/>
      <c r="B838" s="46"/>
      <c r="C838" s="46"/>
    </row>
    <row r="839">
      <c r="A839" s="45"/>
      <c r="B839" s="46"/>
      <c r="C839" s="46"/>
    </row>
    <row r="840">
      <c r="A840" s="45"/>
      <c r="B840" s="46"/>
      <c r="C840" s="46"/>
    </row>
    <row r="841">
      <c r="A841" s="45"/>
      <c r="B841" s="46"/>
      <c r="C841" s="46"/>
    </row>
    <row r="842">
      <c r="A842" s="45"/>
      <c r="B842" s="46"/>
      <c r="C842" s="46"/>
    </row>
    <row r="843">
      <c r="A843" s="45"/>
      <c r="B843" s="46"/>
      <c r="C843" s="46"/>
    </row>
    <row r="844">
      <c r="A844" s="45"/>
      <c r="B844" s="46"/>
      <c r="C844" s="46"/>
    </row>
    <row r="845">
      <c r="A845" s="45"/>
      <c r="B845" s="46"/>
      <c r="C845" s="46"/>
    </row>
    <row r="846">
      <c r="A846" s="45"/>
      <c r="B846" s="46"/>
      <c r="C846" s="46"/>
    </row>
    <row r="847">
      <c r="A847" s="45"/>
      <c r="B847" s="46"/>
      <c r="C847" s="46"/>
    </row>
    <row r="848">
      <c r="A848" s="45"/>
      <c r="B848" s="46"/>
      <c r="C848" s="46"/>
    </row>
    <row r="849">
      <c r="A849" s="45"/>
      <c r="B849" s="46"/>
      <c r="C849" s="46"/>
    </row>
    <row r="850">
      <c r="A850" s="45"/>
      <c r="B850" s="46"/>
      <c r="C850" s="46"/>
    </row>
    <row r="851">
      <c r="A851" s="45"/>
      <c r="B851" s="46"/>
      <c r="C851" s="46"/>
    </row>
    <row r="852">
      <c r="A852" s="45"/>
      <c r="B852" s="46"/>
      <c r="C852" s="46"/>
    </row>
    <row r="853">
      <c r="A853" s="45"/>
      <c r="B853" s="46"/>
      <c r="C853" s="46"/>
    </row>
    <row r="854">
      <c r="A854" s="45"/>
      <c r="B854" s="46"/>
      <c r="C854" s="46"/>
    </row>
    <row r="855">
      <c r="A855" s="45"/>
      <c r="B855" s="46"/>
      <c r="C855" s="46"/>
    </row>
    <row r="856">
      <c r="A856" s="45"/>
      <c r="B856" s="46"/>
      <c r="C856" s="46"/>
    </row>
    <row r="857">
      <c r="A857" s="45"/>
      <c r="B857" s="46"/>
      <c r="C857" s="46"/>
    </row>
    <row r="858">
      <c r="A858" s="45"/>
      <c r="B858" s="46"/>
      <c r="C858" s="46"/>
    </row>
    <row r="859">
      <c r="A859" s="45"/>
      <c r="B859" s="46"/>
      <c r="C859" s="46"/>
    </row>
    <row r="860">
      <c r="A860" s="45"/>
      <c r="B860" s="46"/>
      <c r="C860" s="46"/>
    </row>
    <row r="861">
      <c r="A861" s="45"/>
      <c r="B861" s="46"/>
      <c r="C861" s="46"/>
    </row>
    <row r="862">
      <c r="A862" s="45"/>
      <c r="B862" s="46"/>
      <c r="C862" s="46"/>
    </row>
    <row r="863">
      <c r="A863" s="45"/>
      <c r="B863" s="46"/>
      <c r="C863" s="46"/>
    </row>
    <row r="864">
      <c r="A864" s="45"/>
      <c r="B864" s="46"/>
      <c r="C864" s="46"/>
    </row>
    <row r="865">
      <c r="A865" s="45"/>
      <c r="B865" s="46"/>
      <c r="C865" s="46"/>
    </row>
    <row r="866">
      <c r="A866" s="45"/>
      <c r="B866" s="46"/>
      <c r="C866" s="46"/>
    </row>
    <row r="867">
      <c r="A867" s="45"/>
      <c r="B867" s="46"/>
      <c r="C867" s="46"/>
    </row>
    <row r="868">
      <c r="A868" s="45"/>
      <c r="B868" s="46"/>
      <c r="C868" s="46"/>
    </row>
    <row r="869">
      <c r="A869" s="45"/>
      <c r="B869" s="46"/>
      <c r="C869" s="46"/>
    </row>
    <row r="870">
      <c r="A870" s="45"/>
      <c r="B870" s="46"/>
      <c r="C870" s="46"/>
    </row>
    <row r="871">
      <c r="A871" s="45"/>
      <c r="B871" s="46"/>
      <c r="C871" s="46"/>
    </row>
    <row r="872">
      <c r="A872" s="45"/>
      <c r="B872" s="46"/>
      <c r="C872" s="46"/>
    </row>
    <row r="873">
      <c r="A873" s="45"/>
      <c r="B873" s="46"/>
      <c r="C873" s="46"/>
    </row>
    <row r="874">
      <c r="A874" s="45"/>
      <c r="B874" s="46"/>
      <c r="C874" s="46"/>
    </row>
    <row r="875">
      <c r="A875" s="45"/>
      <c r="B875" s="46"/>
      <c r="C875" s="46"/>
    </row>
    <row r="876">
      <c r="A876" s="45"/>
      <c r="B876" s="46"/>
      <c r="C876" s="46"/>
    </row>
    <row r="877">
      <c r="A877" s="45"/>
      <c r="B877" s="46"/>
      <c r="C877" s="46"/>
    </row>
    <row r="878">
      <c r="A878" s="45"/>
      <c r="B878" s="46"/>
      <c r="C878" s="46"/>
    </row>
    <row r="879">
      <c r="A879" s="45"/>
      <c r="B879" s="46"/>
      <c r="C879" s="46"/>
    </row>
    <row r="880">
      <c r="A880" s="45"/>
      <c r="B880" s="46"/>
      <c r="C880" s="46"/>
    </row>
    <row r="881">
      <c r="A881" s="45"/>
      <c r="B881" s="46"/>
      <c r="C881" s="46"/>
    </row>
    <row r="882">
      <c r="A882" s="45"/>
      <c r="B882" s="46"/>
      <c r="C882" s="46"/>
    </row>
    <row r="883">
      <c r="A883" s="45"/>
      <c r="B883" s="46"/>
      <c r="C883" s="46"/>
    </row>
    <row r="884">
      <c r="A884" s="45"/>
      <c r="B884" s="46"/>
      <c r="C884" s="46"/>
    </row>
    <row r="885">
      <c r="A885" s="45"/>
      <c r="B885" s="46"/>
      <c r="C885" s="46"/>
    </row>
    <row r="886">
      <c r="A886" s="45"/>
      <c r="B886" s="46"/>
      <c r="C886" s="46"/>
    </row>
    <row r="887">
      <c r="A887" s="45"/>
      <c r="B887" s="46"/>
      <c r="C887" s="46"/>
    </row>
    <row r="888">
      <c r="A888" s="45"/>
      <c r="B888" s="46"/>
      <c r="C888" s="46"/>
    </row>
    <row r="889">
      <c r="A889" s="45"/>
      <c r="B889" s="46"/>
      <c r="C889" s="46"/>
    </row>
    <row r="890">
      <c r="A890" s="45"/>
      <c r="B890" s="46"/>
      <c r="C890" s="46"/>
    </row>
    <row r="891">
      <c r="A891" s="45"/>
      <c r="B891" s="46"/>
      <c r="C891" s="46"/>
    </row>
    <row r="892">
      <c r="A892" s="45"/>
      <c r="B892" s="46"/>
      <c r="C892" s="46"/>
    </row>
    <row r="893">
      <c r="A893" s="45"/>
      <c r="B893" s="46"/>
      <c r="C893" s="46"/>
    </row>
    <row r="894">
      <c r="A894" s="45"/>
      <c r="B894" s="46"/>
      <c r="C894" s="46"/>
    </row>
    <row r="895">
      <c r="A895" s="45"/>
      <c r="B895" s="46"/>
      <c r="C895" s="46"/>
    </row>
    <row r="896">
      <c r="A896" s="45"/>
      <c r="B896" s="46"/>
      <c r="C896" s="46"/>
    </row>
    <row r="897">
      <c r="A897" s="45"/>
      <c r="B897" s="46"/>
      <c r="C897" s="46"/>
    </row>
    <row r="898">
      <c r="A898" s="45"/>
      <c r="B898" s="46"/>
      <c r="C898" s="46"/>
    </row>
    <row r="899">
      <c r="A899" s="45"/>
      <c r="B899" s="46"/>
      <c r="C899" s="46"/>
    </row>
    <row r="900">
      <c r="A900" s="45"/>
      <c r="B900" s="46"/>
      <c r="C900" s="46"/>
    </row>
    <row r="901">
      <c r="A901" s="45"/>
      <c r="B901" s="46"/>
      <c r="C901" s="46"/>
    </row>
    <row r="902">
      <c r="A902" s="45"/>
      <c r="B902" s="46"/>
      <c r="C902" s="46"/>
    </row>
    <row r="903">
      <c r="A903" s="45"/>
      <c r="B903" s="46"/>
      <c r="C903" s="46"/>
    </row>
    <row r="904">
      <c r="A904" s="45"/>
      <c r="B904" s="46"/>
      <c r="C904" s="46"/>
    </row>
    <row r="905">
      <c r="A905" s="45"/>
      <c r="B905" s="46"/>
      <c r="C905" s="46"/>
    </row>
    <row r="906">
      <c r="A906" s="45"/>
      <c r="B906" s="46"/>
      <c r="C906" s="46"/>
    </row>
    <row r="907">
      <c r="A907" s="45"/>
      <c r="B907" s="46"/>
      <c r="C907" s="46"/>
    </row>
    <row r="908">
      <c r="A908" s="45"/>
      <c r="B908" s="46"/>
      <c r="C908" s="46"/>
    </row>
    <row r="909">
      <c r="A909" s="45"/>
      <c r="B909" s="46"/>
      <c r="C909" s="46"/>
    </row>
    <row r="910">
      <c r="A910" s="45"/>
      <c r="B910" s="46"/>
      <c r="C910" s="46"/>
    </row>
    <row r="911">
      <c r="A911" s="45"/>
      <c r="B911" s="46"/>
      <c r="C911" s="46"/>
    </row>
    <row r="912">
      <c r="A912" s="45"/>
      <c r="B912" s="46"/>
      <c r="C912" s="46"/>
    </row>
    <row r="913">
      <c r="A913" s="45"/>
      <c r="B913" s="46"/>
      <c r="C913" s="46"/>
    </row>
    <row r="914">
      <c r="A914" s="45"/>
      <c r="B914" s="46"/>
      <c r="C914" s="46"/>
    </row>
    <row r="915">
      <c r="A915" s="45"/>
      <c r="B915" s="46"/>
      <c r="C915" s="46"/>
    </row>
    <row r="916">
      <c r="A916" s="45"/>
      <c r="B916" s="46"/>
      <c r="C916" s="46"/>
    </row>
    <row r="917">
      <c r="A917" s="45"/>
      <c r="B917" s="46"/>
      <c r="C917" s="46"/>
    </row>
    <row r="918">
      <c r="A918" s="45"/>
      <c r="B918" s="46"/>
      <c r="C918" s="46"/>
    </row>
    <row r="919">
      <c r="A919" s="45"/>
      <c r="B919" s="46"/>
      <c r="C919" s="46"/>
    </row>
    <row r="920">
      <c r="A920" s="45"/>
      <c r="B920" s="46"/>
      <c r="C920" s="46"/>
    </row>
    <row r="921">
      <c r="A921" s="45"/>
      <c r="B921" s="46"/>
      <c r="C921" s="46"/>
    </row>
    <row r="922">
      <c r="A922" s="45"/>
      <c r="B922" s="46"/>
      <c r="C922" s="46"/>
    </row>
    <row r="923">
      <c r="A923" s="45"/>
      <c r="B923" s="46"/>
      <c r="C923" s="46"/>
    </row>
    <row r="924">
      <c r="A924" s="45"/>
      <c r="B924" s="46"/>
      <c r="C924" s="46"/>
    </row>
    <row r="925">
      <c r="A925" s="45"/>
      <c r="B925" s="46"/>
      <c r="C925" s="46"/>
    </row>
    <row r="926">
      <c r="A926" s="45"/>
      <c r="B926" s="46"/>
      <c r="C926" s="46"/>
    </row>
    <row r="927">
      <c r="A927" s="45"/>
      <c r="B927" s="46"/>
      <c r="C927" s="46"/>
    </row>
    <row r="928">
      <c r="A928" s="45"/>
      <c r="B928" s="46"/>
      <c r="C928" s="46"/>
    </row>
    <row r="929">
      <c r="A929" s="45"/>
      <c r="B929" s="46"/>
      <c r="C929" s="46"/>
    </row>
    <row r="930">
      <c r="A930" s="45"/>
      <c r="B930" s="46"/>
      <c r="C930" s="46"/>
    </row>
    <row r="931">
      <c r="A931" s="45"/>
      <c r="B931" s="46"/>
      <c r="C931" s="46"/>
    </row>
    <row r="932">
      <c r="A932" s="45"/>
      <c r="B932" s="46"/>
      <c r="C932" s="46"/>
    </row>
    <row r="933">
      <c r="A933" s="45"/>
      <c r="B933" s="46"/>
      <c r="C933" s="46"/>
    </row>
    <row r="934">
      <c r="A934" s="45"/>
      <c r="B934" s="46"/>
      <c r="C934" s="46"/>
    </row>
    <row r="935">
      <c r="A935" s="45"/>
      <c r="B935" s="46"/>
      <c r="C935" s="46"/>
    </row>
    <row r="936">
      <c r="A936" s="45"/>
      <c r="B936" s="46"/>
      <c r="C936" s="46"/>
    </row>
    <row r="937">
      <c r="A937" s="45"/>
      <c r="B937" s="46"/>
      <c r="C937" s="46"/>
    </row>
    <row r="938">
      <c r="A938" s="45"/>
      <c r="B938" s="46"/>
      <c r="C938" s="46"/>
    </row>
    <row r="939">
      <c r="A939" s="45"/>
      <c r="B939" s="46"/>
      <c r="C939" s="46"/>
    </row>
    <row r="940">
      <c r="A940" s="45"/>
      <c r="B940" s="46"/>
      <c r="C940" s="46"/>
    </row>
    <row r="941">
      <c r="A941" s="45"/>
      <c r="B941" s="46"/>
      <c r="C941" s="46"/>
    </row>
    <row r="942">
      <c r="A942" s="45"/>
      <c r="B942" s="46"/>
      <c r="C942" s="46"/>
    </row>
    <row r="943">
      <c r="A943" s="45"/>
      <c r="B943" s="46"/>
      <c r="C943" s="46"/>
    </row>
    <row r="944">
      <c r="A944" s="45"/>
      <c r="B944" s="46"/>
      <c r="C944" s="46"/>
    </row>
    <row r="945">
      <c r="A945" s="45"/>
      <c r="B945" s="46"/>
      <c r="C945" s="46"/>
    </row>
    <row r="946">
      <c r="A946" s="45"/>
      <c r="B946" s="46"/>
      <c r="C946" s="46"/>
    </row>
    <row r="947">
      <c r="A947" s="45"/>
      <c r="B947" s="46"/>
      <c r="C947" s="46"/>
    </row>
    <row r="948">
      <c r="A948" s="45"/>
      <c r="B948" s="46"/>
      <c r="C948" s="46"/>
    </row>
    <row r="949">
      <c r="A949" s="45"/>
      <c r="B949" s="46"/>
      <c r="C949" s="46"/>
    </row>
    <row r="950">
      <c r="A950" s="45"/>
      <c r="B950" s="46"/>
      <c r="C950" s="46"/>
    </row>
    <row r="951">
      <c r="A951" s="45"/>
      <c r="B951" s="46"/>
      <c r="C951" s="46"/>
    </row>
    <row r="952">
      <c r="A952" s="45"/>
      <c r="B952" s="46"/>
      <c r="C952" s="46"/>
    </row>
    <row r="953">
      <c r="A953" s="45"/>
      <c r="B953" s="46"/>
      <c r="C953" s="46"/>
    </row>
    <row r="954">
      <c r="A954" s="45"/>
      <c r="B954" s="46"/>
      <c r="C954" s="46"/>
    </row>
    <row r="955">
      <c r="A955" s="45"/>
      <c r="B955" s="46"/>
      <c r="C955" s="46"/>
    </row>
    <row r="956">
      <c r="A956" s="45"/>
      <c r="B956" s="46"/>
      <c r="C956" s="46"/>
    </row>
    <row r="957">
      <c r="A957" s="45"/>
      <c r="B957" s="46"/>
      <c r="C957" s="46"/>
    </row>
    <row r="958">
      <c r="A958" s="45"/>
      <c r="B958" s="46"/>
      <c r="C958" s="46"/>
    </row>
    <row r="959">
      <c r="A959" s="45"/>
      <c r="B959" s="46"/>
      <c r="C959" s="46"/>
    </row>
    <row r="960">
      <c r="A960" s="45"/>
      <c r="B960" s="46"/>
      <c r="C960" s="46"/>
    </row>
    <row r="961">
      <c r="A961" s="45"/>
      <c r="B961" s="46"/>
      <c r="C961" s="46"/>
    </row>
    <row r="962">
      <c r="A962" s="45"/>
      <c r="B962" s="46"/>
      <c r="C962" s="46"/>
    </row>
    <row r="963">
      <c r="A963" s="45"/>
      <c r="B963" s="46"/>
      <c r="C963" s="46"/>
    </row>
    <row r="964">
      <c r="A964" s="45"/>
      <c r="B964" s="46"/>
      <c r="C964" s="46"/>
    </row>
    <row r="965">
      <c r="A965" s="45"/>
      <c r="B965" s="46"/>
      <c r="C965" s="46"/>
    </row>
    <row r="966">
      <c r="A966" s="45"/>
      <c r="B966" s="46"/>
      <c r="C966" s="46"/>
    </row>
    <row r="967">
      <c r="A967" s="45"/>
      <c r="B967" s="46"/>
      <c r="C967" s="46"/>
    </row>
    <row r="968">
      <c r="A968" s="45"/>
      <c r="B968" s="46"/>
      <c r="C968" s="46"/>
    </row>
    <row r="969">
      <c r="A969" s="45"/>
      <c r="B969" s="46"/>
      <c r="C969" s="46"/>
    </row>
    <row r="970">
      <c r="A970" s="45"/>
      <c r="B970" s="46"/>
      <c r="C970" s="46"/>
    </row>
    <row r="971">
      <c r="A971" s="45"/>
      <c r="B971" s="46"/>
      <c r="C971" s="46"/>
    </row>
    <row r="972">
      <c r="A972" s="45"/>
      <c r="B972" s="46"/>
      <c r="C972" s="46"/>
    </row>
    <row r="973">
      <c r="A973" s="45"/>
      <c r="B973" s="46"/>
      <c r="C973" s="46"/>
    </row>
    <row r="974">
      <c r="A974" s="45"/>
      <c r="B974" s="46"/>
      <c r="C974" s="46"/>
    </row>
    <row r="975">
      <c r="A975" s="45"/>
      <c r="B975" s="46"/>
      <c r="C975" s="46"/>
    </row>
    <row r="976">
      <c r="A976" s="45"/>
      <c r="B976" s="46"/>
      <c r="C976" s="46"/>
    </row>
    <row r="977">
      <c r="A977" s="45"/>
      <c r="B977" s="46"/>
      <c r="C977" s="46"/>
    </row>
    <row r="978">
      <c r="A978" s="45"/>
      <c r="B978" s="46"/>
      <c r="C978" s="46"/>
    </row>
    <row r="979">
      <c r="A979" s="45"/>
      <c r="B979" s="46"/>
      <c r="C979" s="46"/>
    </row>
    <row r="980">
      <c r="A980" s="45"/>
      <c r="B980" s="46"/>
      <c r="C980" s="46"/>
    </row>
    <row r="981">
      <c r="A981" s="45"/>
      <c r="B981" s="46"/>
      <c r="C981" s="46"/>
    </row>
    <row r="982">
      <c r="A982" s="45"/>
      <c r="B982" s="46"/>
      <c r="C982" s="46"/>
    </row>
    <row r="983">
      <c r="A983" s="45"/>
      <c r="B983" s="46"/>
      <c r="C983" s="46"/>
    </row>
    <row r="984">
      <c r="A984" s="45"/>
      <c r="B984" s="46"/>
      <c r="C984" s="46"/>
    </row>
    <row r="985">
      <c r="A985" s="45"/>
      <c r="B985" s="46"/>
      <c r="C985" s="46"/>
    </row>
    <row r="986">
      <c r="A986" s="45"/>
      <c r="B986" s="46"/>
      <c r="C986" s="46"/>
    </row>
    <row r="987">
      <c r="A987" s="45"/>
      <c r="B987" s="46"/>
      <c r="C987" s="46"/>
    </row>
    <row r="988">
      <c r="A988" s="45"/>
      <c r="B988" s="46"/>
      <c r="C988" s="46"/>
    </row>
    <row r="989">
      <c r="A989" s="45"/>
      <c r="B989" s="46"/>
      <c r="C989" s="46"/>
    </row>
    <row r="990">
      <c r="A990" s="45"/>
      <c r="B990" s="46"/>
      <c r="C990" s="46"/>
    </row>
    <row r="991">
      <c r="A991" s="45"/>
      <c r="B991" s="46"/>
      <c r="C991" s="46"/>
    </row>
    <row r="992">
      <c r="A992" s="45"/>
      <c r="B992" s="46"/>
      <c r="C992" s="46"/>
    </row>
    <row r="993">
      <c r="A993" s="45"/>
      <c r="B993" s="46"/>
      <c r="C993" s="46"/>
    </row>
    <row r="994">
      <c r="A994" s="45"/>
      <c r="B994" s="46"/>
      <c r="C994" s="46"/>
    </row>
    <row r="995">
      <c r="A995" s="45"/>
      <c r="B995" s="46"/>
      <c r="C995" s="46"/>
    </row>
    <row r="996">
      <c r="A996" s="45"/>
      <c r="B996" s="46"/>
      <c r="C996" s="46"/>
    </row>
    <row r="997">
      <c r="A997" s="45"/>
      <c r="B997" s="46"/>
      <c r="C997" s="46"/>
    </row>
    <row r="998">
      <c r="A998" s="45"/>
      <c r="B998" s="46"/>
      <c r="C998" s="46"/>
    </row>
    <row r="999">
      <c r="A999" s="45"/>
      <c r="B999" s="46"/>
      <c r="C999" s="46"/>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5" max="5" width="16.63"/>
  </cols>
  <sheetData>
    <row r="1">
      <c r="A1" s="34" t="s">
        <v>945</v>
      </c>
      <c r="B1" s="30"/>
      <c r="C1" s="30"/>
      <c r="D1" s="30"/>
      <c r="E1" s="34" t="s">
        <v>946</v>
      </c>
      <c r="F1" s="30"/>
    </row>
    <row r="2">
      <c r="A2" s="30" t="str">
        <f>IFERROR(__xludf.DUMMYFUNCTION("QUERY({'S6-1 (primary)'!D2:D998;'S6-1 (primary)'!E2:E998;'S6-1 (primary)'!F2:F998;'S6-1 (primary)'!G2:G998;'S6-1 (primary)'!H2:H998;'S6-1 (primary)'!I2:I998;'S6-1 (primary)'!J2:J998;'S6-1 (primary)'!K2:K998;'S6-1 (primary)'!L2:L998}, ""select Col1, count("&amp;"Col1) where Col1 is not null group by Col1 order by Col1 asc"")"),"")</f>
        <v/>
      </c>
      <c r="B2" s="30" t="str">
        <f>IFERROR(__xludf.DUMMYFUNCTION("""COMPUTED_VALUE"""),"count ")</f>
        <v>count </v>
      </c>
      <c r="C2" s="30"/>
      <c r="D2" s="30"/>
      <c r="E2" s="30" t="str">
        <f>IFERROR(__xludf.DUMMYFUNCTION("QUERY({'S6-1 (primary)'!D2:D998;'S6-1 (primary)'!E2:E998;'S6-1 (primary)'!F2:F998;'S6-1 (primary)'!G2:G998;'S6-1 (primary)'!H2:H998;'S6-1 (primary)'!I2:I998;'S6-1 (primary)'!J2:J998;'S6-1 (primary)'!K2:K998;'S6-1 (primary)'!L2:L998}, ""select Col1, count("&amp;"Col1) where Col1 is not null and not Col1 contains '-&gt;' group by Col1 order by count(Col1) desc"")"),"")</f>
        <v/>
      </c>
      <c r="F2" s="30" t="str">
        <f>IFERROR(__xludf.DUMMYFUNCTION("""COMPUTED_VALUE"""),"count ")</f>
        <v>count </v>
      </c>
    </row>
    <row r="3">
      <c r="A3" s="35" t="str">
        <f>IFERROR(__xludf.DUMMYFUNCTION("""COMPUTED_VALUE"""),"better_than_other")</f>
        <v>better_than_other</v>
      </c>
      <c r="B3" s="35">
        <f>IFERROR(__xludf.DUMMYFUNCTION("""COMPUTED_VALUE"""),2.0)</f>
        <v>2</v>
      </c>
      <c r="E3" s="35" t="str">
        <f>IFERROR(__xludf.DUMMYFUNCTION("""COMPUTED_VALUE"""),"easy_to_remember")</f>
        <v>easy_to_remember</v>
      </c>
      <c r="F3" s="35">
        <f>IFERROR(__xludf.DUMMYFUNCTION("""COMPUTED_VALUE"""),40.0)</f>
        <v>40</v>
      </c>
    </row>
    <row r="4">
      <c r="A4" s="35" t="str">
        <f>IFERROR(__xludf.DUMMYFUNCTION("""COMPUTED_VALUE"""),"better_than_other-&gt;short")</f>
        <v>better_than_other-&gt;short</v>
      </c>
      <c r="B4" s="35">
        <f>IFERROR(__xludf.DUMMYFUNCTION("""COMPUTED_VALUE"""),1.0)</f>
        <v>1</v>
      </c>
      <c r="E4" s="35" t="str">
        <f>IFERROR(__xludf.DUMMYFUNCTION("""COMPUTED_VALUE"""),"secure")</f>
        <v>secure</v>
      </c>
      <c r="F4" s="35">
        <f>IFERROR(__xludf.DUMMYFUNCTION("""COMPUTED_VALUE"""),3.0)</f>
        <v>3</v>
      </c>
    </row>
    <row r="5">
      <c r="A5" s="35" t="str">
        <f>IFERROR(__xludf.DUMMYFUNCTION("""COMPUTED_VALUE"""),"easy_to_remember")</f>
        <v>easy_to_remember</v>
      </c>
      <c r="B5" s="35">
        <f>IFERROR(__xludf.DUMMYFUNCTION("""COMPUTED_VALUE"""),40.0)</f>
        <v>40</v>
      </c>
      <c r="E5" s="35" t="str">
        <f>IFERROR(__xludf.DUMMYFUNCTION("""COMPUTED_VALUE"""),"better_than_other")</f>
        <v>better_than_other</v>
      </c>
      <c r="F5" s="35">
        <f>IFERROR(__xludf.DUMMYFUNCTION("""COMPUTED_VALUE"""),2.0)</f>
        <v>2</v>
      </c>
    </row>
    <row r="6">
      <c r="A6" s="35" t="str">
        <f>IFERROR(__xludf.DUMMYFUNCTION("""COMPUTED_VALUE"""),"easy_to_remember-&gt;common_words")</f>
        <v>easy_to_remember-&gt;common_words</v>
      </c>
      <c r="B6" s="35">
        <f>IFERROR(__xludf.DUMMYFUNCTION("""COMPUTED_VALUE"""),1.0)</f>
        <v>1</v>
      </c>
      <c r="E6" s="35" t="str">
        <f>IFERROR(__xludf.DUMMYFUNCTION("""COMPUTED_VALUE"""),"forgot_last_word")</f>
        <v>forgot_last_word</v>
      </c>
      <c r="F6" s="35">
        <f>IFERROR(__xludf.DUMMYFUNCTION("""COMPUTED_VALUE"""),1.0)</f>
        <v>1</v>
      </c>
    </row>
    <row r="7">
      <c r="A7" s="35" t="str">
        <f>IFERROR(__xludf.DUMMYFUNCTION("""COMPUTED_VALUE"""),"easy_to_remember-&gt;first_letter")</f>
        <v>easy_to_remember-&gt;first_letter</v>
      </c>
      <c r="B7" s="35">
        <f>IFERROR(__xludf.DUMMYFUNCTION("""COMPUTED_VALUE"""),2.0)</f>
        <v>2</v>
      </c>
      <c r="E7" s="35" t="str">
        <f>IFERROR(__xludf.DUMMYFUNCTION("""COMPUTED_VALUE"""),"like_the_combination")</f>
        <v>like_the_combination</v>
      </c>
      <c r="F7" s="35">
        <f>IFERROR(__xludf.DUMMYFUNCTION("""COMPUTED_VALUE"""),1.0)</f>
        <v>1</v>
      </c>
    </row>
    <row r="8">
      <c r="A8" s="35" t="str">
        <f>IFERROR(__xludf.DUMMYFUNCTION("""COMPUTED_VALUE"""),"easy_to_remember-&gt;humor")</f>
        <v>easy_to_remember-&gt;humor</v>
      </c>
      <c r="B8" s="35">
        <f>IFERROR(__xludf.DUMMYFUNCTION("""COMPUTED_VALUE"""),2.0)</f>
        <v>2</v>
      </c>
      <c r="E8" s="35" t="str">
        <f>IFERROR(__xludf.DUMMYFUNCTION("""COMPUTED_VALUE"""),"like_the_flow")</f>
        <v>like_the_flow</v>
      </c>
      <c r="F8" s="35">
        <f>IFERROR(__xludf.DUMMYFUNCTION("""COMPUTED_VALUE"""),1.0)</f>
        <v>1</v>
      </c>
    </row>
    <row r="9">
      <c r="A9" s="35" t="str">
        <f>IFERROR(__xludf.DUMMYFUNCTION("""COMPUTED_VALUE"""),"easy_to_remember-&gt;one_syllable")</f>
        <v>easy_to_remember-&gt;one_syllable</v>
      </c>
      <c r="B9" s="35">
        <f>IFERROR(__xludf.DUMMYFUNCTION("""COMPUTED_VALUE"""),1.0)</f>
        <v>1</v>
      </c>
      <c r="E9" s="35" t="str">
        <f>IFERROR(__xludf.DUMMYFUNCTION("""COMPUTED_VALUE"""),"starting_words")</f>
        <v>starting_words</v>
      </c>
      <c r="F9" s="35">
        <f>IFERROR(__xludf.DUMMYFUNCTION("""COMPUTED_VALUE"""),1.0)</f>
        <v>1</v>
      </c>
    </row>
    <row r="10">
      <c r="A10" s="35" t="str">
        <f>IFERROR(__xludf.DUMMYFUNCTION("""COMPUTED_VALUE"""),"easy_to_remember-&gt;relate_to_words")</f>
        <v>easy_to_remember-&gt;relate_to_words</v>
      </c>
      <c r="B10" s="35">
        <f>IFERROR(__xludf.DUMMYFUNCTION("""COMPUTED_VALUE"""),1.0)</f>
        <v>1</v>
      </c>
    </row>
    <row r="11">
      <c r="A11" s="35" t="str">
        <f>IFERROR(__xludf.DUMMYFUNCTION("""COMPUTED_VALUE"""),"easy_to_remember-&gt;rhythm")</f>
        <v>easy_to_remember-&gt;rhythm</v>
      </c>
      <c r="B11" s="35">
        <f>IFERROR(__xludf.DUMMYFUNCTION("""COMPUTED_VALUE"""),3.0)</f>
        <v>3</v>
      </c>
    </row>
    <row r="12">
      <c r="A12" s="35" t="str">
        <f>IFERROR(__xludf.DUMMYFUNCTION("""COMPUTED_VALUE"""),"easy_to_remember-&gt;sentence")</f>
        <v>easy_to_remember-&gt;sentence</v>
      </c>
      <c r="B12" s="35">
        <f>IFERROR(__xludf.DUMMYFUNCTION("""COMPUTED_VALUE"""),2.0)</f>
        <v>2</v>
      </c>
    </row>
    <row r="13">
      <c r="A13" s="35" t="str">
        <f>IFERROR(__xludf.DUMMYFUNCTION("""COMPUTED_VALUE"""),"easy_to_remember-&gt;short")</f>
        <v>easy_to_remember-&gt;short</v>
      </c>
      <c r="B13" s="35">
        <f>IFERROR(__xludf.DUMMYFUNCTION("""COMPUTED_VALUE"""),5.0)</f>
        <v>5</v>
      </c>
    </row>
    <row r="14">
      <c r="A14" s="35" t="str">
        <f>IFERROR(__xludf.DUMMYFUNCTION("""COMPUTED_VALUE"""),"easy_to_remember-&gt;story")</f>
        <v>easy_to_remember-&gt;story</v>
      </c>
      <c r="B14" s="35">
        <f>IFERROR(__xludf.DUMMYFUNCTION("""COMPUTED_VALUE"""),1.0)</f>
        <v>1</v>
      </c>
    </row>
    <row r="15">
      <c r="A15" s="35" t="str">
        <f>IFERROR(__xludf.DUMMYFUNCTION("""COMPUTED_VALUE"""),"easy_to_remember-&gt;strong")</f>
        <v>easy_to_remember-&gt;strong</v>
      </c>
      <c r="B15" s="35">
        <f>IFERROR(__xludf.DUMMYFUNCTION("""COMPUTED_VALUE"""),2.0)</f>
        <v>2</v>
      </c>
    </row>
    <row r="16">
      <c r="A16" s="35" t="str">
        <f>IFERROR(__xludf.DUMMYFUNCTION("""COMPUTED_VALUE"""),"easy_to_remember-&gt;word_ordering")</f>
        <v>easy_to_remember-&gt;word_ordering</v>
      </c>
      <c r="B16" s="35">
        <f>IFERROR(__xludf.DUMMYFUNCTION("""COMPUTED_VALUE"""),2.0)</f>
        <v>2</v>
      </c>
    </row>
    <row r="17">
      <c r="A17" s="35" t="str">
        <f>IFERROR(__xludf.DUMMYFUNCTION("""COMPUTED_VALUE"""),"easy_to_remember-&gt;words")</f>
        <v>easy_to_remember-&gt;words</v>
      </c>
      <c r="B17" s="35">
        <f>IFERROR(__xludf.DUMMYFUNCTION("""COMPUTED_VALUE"""),2.0)</f>
        <v>2</v>
      </c>
    </row>
    <row r="18">
      <c r="A18" s="35" t="str">
        <f>IFERROR(__xludf.DUMMYFUNCTION("""COMPUTED_VALUE"""),"forgot_last_word")</f>
        <v>forgot_last_word</v>
      </c>
      <c r="B18" s="35">
        <f>IFERROR(__xludf.DUMMYFUNCTION("""COMPUTED_VALUE"""),1.0)</f>
        <v>1</v>
      </c>
    </row>
    <row r="19">
      <c r="A19" s="35" t="str">
        <f>IFERROR(__xludf.DUMMYFUNCTION("""COMPUTED_VALUE"""),"like_the_combination")</f>
        <v>like_the_combination</v>
      </c>
      <c r="B19" s="35">
        <f>IFERROR(__xludf.DUMMYFUNCTION("""COMPUTED_VALUE"""),1.0)</f>
        <v>1</v>
      </c>
    </row>
    <row r="20">
      <c r="A20" s="35" t="str">
        <f>IFERROR(__xludf.DUMMYFUNCTION("""COMPUTED_VALUE"""),"like_the_flow")</f>
        <v>like_the_flow</v>
      </c>
      <c r="B20" s="35">
        <f>IFERROR(__xludf.DUMMYFUNCTION("""COMPUTED_VALUE"""),1.0)</f>
        <v>1</v>
      </c>
    </row>
    <row r="21">
      <c r="A21" s="35" t="str">
        <f>IFERROR(__xludf.DUMMYFUNCTION("""COMPUTED_VALUE"""),"secure")</f>
        <v>secure</v>
      </c>
      <c r="B21" s="35">
        <f>IFERROR(__xludf.DUMMYFUNCTION("""COMPUTED_VALUE"""),3.0)</f>
        <v>3</v>
      </c>
    </row>
    <row r="22">
      <c r="A22" s="35" t="str">
        <f>IFERROR(__xludf.DUMMYFUNCTION("""COMPUTED_VALUE"""),"secure-&gt;unique")</f>
        <v>secure-&gt;unique</v>
      </c>
      <c r="B22" s="35">
        <f>IFERROR(__xludf.DUMMYFUNCTION("""COMPUTED_VALUE"""),1.0)</f>
        <v>1</v>
      </c>
    </row>
    <row r="23">
      <c r="A23" s="35" t="str">
        <f>IFERROR(__xludf.DUMMYFUNCTION("""COMPUTED_VALUE"""),"starting_words")</f>
        <v>starting_words</v>
      </c>
      <c r="B23" s="35">
        <f>IFERROR(__xludf.DUMMYFUNCTION("""COMPUTED_VALUE"""),1.0)</f>
        <v>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9.13"/>
    <col customWidth="1" min="2" max="2" width="12.0"/>
    <col customWidth="1" min="3" max="3" width="61.88"/>
    <col customWidth="1" min="4" max="11" width="25.13"/>
  </cols>
  <sheetData>
    <row r="1">
      <c r="A1" s="36" t="s">
        <v>913</v>
      </c>
      <c r="B1" s="65" t="s">
        <v>914</v>
      </c>
      <c r="C1" s="38" t="s">
        <v>14</v>
      </c>
      <c r="D1" s="17" t="s">
        <v>915</v>
      </c>
      <c r="E1" s="17" t="s">
        <v>916</v>
      </c>
      <c r="F1" s="17" t="s">
        <v>917</v>
      </c>
      <c r="G1" s="17" t="s">
        <v>918</v>
      </c>
      <c r="H1" s="17" t="s">
        <v>919</v>
      </c>
      <c r="I1" s="17" t="s">
        <v>920</v>
      </c>
      <c r="J1" s="17" t="s">
        <v>921</v>
      </c>
      <c r="K1" s="17" t="s">
        <v>922</v>
      </c>
    </row>
    <row r="2">
      <c r="A2" s="9" t="s">
        <v>31</v>
      </c>
      <c r="B2" s="54" t="str">
        <f>VLOOKUP(C2, 'All Responses(Final)'!F4:'All Responses(Final)'!I155, 4, FALSE)</f>
        <v>treatment2</v>
      </c>
      <c r="C2" s="38" t="s">
        <v>35</v>
      </c>
      <c r="D2" s="18" t="s">
        <v>996</v>
      </c>
      <c r="E2" s="18" t="s">
        <v>1018</v>
      </c>
    </row>
    <row r="3">
      <c r="A3" s="9" t="s">
        <v>98</v>
      </c>
      <c r="B3" s="54" t="str">
        <f>VLOOKUP(C3, 'All Responses(Final)'!F15:'All Responses(Final)'!I166, 4, FALSE)</f>
        <v>treatment2</v>
      </c>
      <c r="C3" s="38" t="s">
        <v>102</v>
      </c>
      <c r="D3" s="18" t="s">
        <v>996</v>
      </c>
    </row>
    <row r="4">
      <c r="A4" s="9" t="s">
        <v>104</v>
      </c>
      <c r="B4" s="54" t="str">
        <f>VLOOKUP(C4, 'All Responses(Final)'!F16:'All Responses(Final)'!I167, 4, FALSE)</f>
        <v>treatment2</v>
      </c>
      <c r="C4" s="38" t="s">
        <v>108</v>
      </c>
      <c r="D4" s="18" t="s">
        <v>1019</v>
      </c>
    </row>
    <row r="5">
      <c r="A5" s="9" t="s">
        <v>116</v>
      </c>
      <c r="B5" s="54" t="str">
        <f>VLOOKUP(C5, 'All Responses(Final)'!F18:'All Responses(Final)'!I169, 4, FALSE)</f>
        <v>treatment2</v>
      </c>
      <c r="C5" s="38" t="s">
        <v>120</v>
      </c>
      <c r="D5" s="18" t="s">
        <v>996</v>
      </c>
      <c r="E5" s="18" t="s">
        <v>1012</v>
      </c>
    </row>
    <row r="6">
      <c r="A6" s="9" t="s">
        <v>134</v>
      </c>
      <c r="B6" s="54" t="str">
        <f>VLOOKUP(C6, 'All Responses(Final)'!F21:'All Responses(Final)'!I172, 4, FALSE)</f>
        <v>treatment2</v>
      </c>
      <c r="C6" s="38" t="s">
        <v>138</v>
      </c>
      <c r="D6" s="18" t="s">
        <v>996</v>
      </c>
      <c r="E6" s="18" t="s">
        <v>1011</v>
      </c>
    </row>
    <row r="7">
      <c r="A7" s="9" t="s">
        <v>140</v>
      </c>
      <c r="B7" s="54" t="str">
        <f>VLOOKUP(C7, 'All Responses(Final)'!F22:'All Responses(Final)'!I173, 4, FALSE)</f>
        <v>treatment2</v>
      </c>
      <c r="C7" s="38" t="s">
        <v>144</v>
      </c>
      <c r="D7" s="18" t="s">
        <v>996</v>
      </c>
      <c r="E7" s="18" t="s">
        <v>1000</v>
      </c>
    </row>
    <row r="8">
      <c r="A8" s="9" t="s">
        <v>158</v>
      </c>
      <c r="B8" s="54" t="str">
        <f>VLOOKUP(C8, 'All Responses(Final)'!F25:'All Responses(Final)'!I176, 4, FALSE)</f>
        <v>treatment2</v>
      </c>
      <c r="C8" s="38" t="s">
        <v>162</v>
      </c>
      <c r="D8" s="18" t="s">
        <v>763</v>
      </c>
      <c r="E8" s="18" t="s">
        <v>1020</v>
      </c>
    </row>
    <row r="9">
      <c r="A9" s="9" t="s">
        <v>181</v>
      </c>
      <c r="B9" s="54" t="str">
        <f>VLOOKUP(C9, 'All Responses(Final)'!F29:'All Responses(Final)'!I180, 4, FALSE)</f>
        <v>treatment2</v>
      </c>
      <c r="C9" s="38" t="s">
        <v>185</v>
      </c>
      <c r="D9" s="18" t="s">
        <v>996</v>
      </c>
      <c r="E9" s="18" t="s">
        <v>1016</v>
      </c>
    </row>
    <row r="10">
      <c r="A10" s="9" t="s">
        <v>193</v>
      </c>
      <c r="B10" s="54" t="str">
        <f>VLOOKUP(C10, 'All Responses(Final)'!F31:'All Responses(Final)'!I182, 4, FALSE)</f>
        <v>treatment2</v>
      </c>
      <c r="C10" s="38" t="s">
        <v>197</v>
      </c>
      <c r="D10" s="18" t="s">
        <v>1021</v>
      </c>
    </row>
    <row r="11">
      <c r="A11" s="9" t="s">
        <v>211</v>
      </c>
      <c r="B11" s="54" t="str">
        <f>VLOOKUP(C11, 'All Responses(Final)'!F34:'All Responses(Final)'!I185, 4, FALSE)</f>
        <v>treatment2</v>
      </c>
      <c r="C11" s="38" t="s">
        <v>215</v>
      </c>
      <c r="D11" s="18" t="s">
        <v>984</v>
      </c>
    </row>
    <row r="12">
      <c r="A12" s="9" t="s">
        <v>223</v>
      </c>
      <c r="B12" s="54" t="str">
        <f>VLOOKUP(C12, 'All Responses(Final)'!F36:'All Responses(Final)'!I187, 4, FALSE)</f>
        <v>treatment2</v>
      </c>
      <c r="C12" s="38" t="s">
        <v>227</v>
      </c>
      <c r="D12" s="18" t="s">
        <v>996</v>
      </c>
    </row>
    <row r="13">
      <c r="A13" s="9" t="s">
        <v>229</v>
      </c>
      <c r="B13" s="54" t="str">
        <f>VLOOKUP(C13, 'All Responses(Final)'!F37:'All Responses(Final)'!I188, 4, FALSE)</f>
        <v>treatment2</v>
      </c>
      <c r="C13" s="38" t="s">
        <v>233</v>
      </c>
      <c r="D13" s="18" t="s">
        <v>996</v>
      </c>
      <c r="E13" s="18" t="s">
        <v>1022</v>
      </c>
    </row>
    <row r="14">
      <c r="A14" s="39" t="s">
        <v>301</v>
      </c>
      <c r="B14" s="54" t="str">
        <f>VLOOKUP(C14, 'All Responses(Final)'!F49:'All Responses(Final)'!I200, 4, FALSE)</f>
        <v>treatment2</v>
      </c>
      <c r="C14" s="38" t="s">
        <v>305</v>
      </c>
      <c r="D14" s="18" t="s">
        <v>996</v>
      </c>
    </row>
    <row r="15">
      <c r="A15" s="39" t="s">
        <v>307</v>
      </c>
      <c r="B15" s="54" t="str">
        <f>VLOOKUP(C15, 'All Responses(Final)'!F50:'All Responses(Final)'!I201, 4, FALSE)</f>
        <v>treatment2</v>
      </c>
      <c r="C15" s="38" t="s">
        <v>311</v>
      </c>
      <c r="D15" s="18" t="s">
        <v>996</v>
      </c>
      <c r="E15" s="18" t="s">
        <v>1023</v>
      </c>
      <c r="F15" s="18" t="s">
        <v>1024</v>
      </c>
    </row>
    <row r="16">
      <c r="A16" s="39" t="s">
        <v>523</v>
      </c>
      <c r="B16" s="54" t="str">
        <f>VLOOKUP(C16, 'All Responses(Final)'!F86:'All Responses(Final)'!I237, 4, FALSE)</f>
        <v>treatment2</v>
      </c>
      <c r="C16" s="38" t="s">
        <v>527</v>
      </c>
      <c r="D16" s="18" t="s">
        <v>1025</v>
      </c>
    </row>
    <row r="17">
      <c r="A17" s="39" t="s">
        <v>529</v>
      </c>
      <c r="B17" s="54" t="str">
        <f>VLOOKUP(C17, 'All Responses(Final)'!F87:'All Responses(Final)'!I238, 4, FALSE)</f>
        <v>treatment2</v>
      </c>
      <c r="C17" s="38" t="s">
        <v>533</v>
      </c>
      <c r="D17" s="18" t="s">
        <v>996</v>
      </c>
    </row>
    <row r="18">
      <c r="A18" s="39" t="s">
        <v>535</v>
      </c>
      <c r="B18" s="54" t="str">
        <f>VLOOKUP(C18, 'All Responses(Final)'!F88:'All Responses(Final)'!I239, 4, FALSE)</f>
        <v>treatment2</v>
      </c>
      <c r="C18" s="66" t="s">
        <v>539</v>
      </c>
      <c r="D18" s="18" t="s">
        <v>996</v>
      </c>
      <c r="E18" s="18" t="s">
        <v>1026</v>
      </c>
    </row>
    <row r="19">
      <c r="A19" s="39" t="s">
        <v>547</v>
      </c>
      <c r="B19" s="54" t="str">
        <f>VLOOKUP(C19, 'All Responses(Final)'!F90:'All Responses(Final)'!I241, 4, FALSE)</f>
        <v>treatment2</v>
      </c>
      <c r="C19" s="66" t="s">
        <v>551</v>
      </c>
      <c r="D19" s="18" t="s">
        <v>996</v>
      </c>
      <c r="E19" s="18" t="s">
        <v>1027</v>
      </c>
    </row>
    <row r="20">
      <c r="A20" s="39" t="s">
        <v>553</v>
      </c>
      <c r="B20" s="54" t="str">
        <f>VLOOKUP(C20, 'All Responses(Final)'!F91:'All Responses(Final)'!I242, 4, FALSE)</f>
        <v>treatment2</v>
      </c>
      <c r="C20" s="66" t="s">
        <v>557</v>
      </c>
      <c r="D20" s="18" t="s">
        <v>1028</v>
      </c>
      <c r="E20" s="18" t="s">
        <v>1029</v>
      </c>
    </row>
    <row r="21">
      <c r="A21" s="39" t="s">
        <v>559</v>
      </c>
      <c r="B21" s="54" t="str">
        <f>VLOOKUP(C21, 'All Responses(Final)'!F92:'All Responses(Final)'!I243, 4, FALSE)</f>
        <v>treatment2</v>
      </c>
      <c r="C21" s="66" t="s">
        <v>563</v>
      </c>
      <c r="D21" s="18" t="s">
        <v>996</v>
      </c>
    </row>
    <row r="22">
      <c r="A22" s="39" t="s">
        <v>565</v>
      </c>
      <c r="B22" s="54" t="str">
        <f>VLOOKUP(C22, 'All Responses(Final)'!F93:'All Responses(Final)'!I244, 4, FALSE)</f>
        <v>treatment2</v>
      </c>
      <c r="C22" s="66" t="s">
        <v>569</v>
      </c>
      <c r="D22" s="18" t="s">
        <v>996</v>
      </c>
    </row>
    <row r="23">
      <c r="A23" s="39" t="s">
        <v>571</v>
      </c>
      <c r="B23" s="54" t="str">
        <f>VLOOKUP(C23, 'All Responses(Final)'!F94:'All Responses(Final)'!I245, 4, FALSE)</f>
        <v>treatment2</v>
      </c>
      <c r="C23" s="66" t="s">
        <v>575</v>
      </c>
      <c r="D23" s="18" t="s">
        <v>996</v>
      </c>
      <c r="E23" s="18" t="s">
        <v>1030</v>
      </c>
    </row>
    <row r="24">
      <c r="A24" s="9" t="s">
        <v>594</v>
      </c>
      <c r="B24" s="54" t="str">
        <f>VLOOKUP(C24, 'All Responses(Final)'!F98:'All Responses(Final)'!I249, 4, FALSE)</f>
        <v>treatment2</v>
      </c>
      <c r="C24" s="66" t="s">
        <v>598</v>
      </c>
      <c r="D24" s="18" t="s">
        <v>1019</v>
      </c>
      <c r="E24" s="18" t="s">
        <v>1031</v>
      </c>
    </row>
    <row r="25">
      <c r="A25" s="9" t="s">
        <v>646</v>
      </c>
      <c r="B25" s="54" t="str">
        <f>VLOOKUP(C25, 'All Responses(Final)'!F107:'All Responses(Final)'!I258, 4, FALSE)</f>
        <v>treatment2</v>
      </c>
      <c r="C25" s="66" t="s">
        <v>650</v>
      </c>
      <c r="D25" s="18" t="s">
        <v>996</v>
      </c>
    </row>
    <row r="26">
      <c r="A26" s="9" t="s">
        <v>658</v>
      </c>
      <c r="B26" s="54" t="str">
        <f>VLOOKUP(C26, 'All Responses(Final)'!F109:'All Responses(Final)'!I260, 4, FALSE)</f>
        <v>treatment2</v>
      </c>
      <c r="C26" s="66" t="s">
        <v>662</v>
      </c>
      <c r="D26" s="18" t="s">
        <v>1003</v>
      </c>
      <c r="E26" s="18" t="s">
        <v>1032</v>
      </c>
    </row>
    <row r="27">
      <c r="A27" s="9" t="s">
        <v>670</v>
      </c>
      <c r="B27" s="54" t="str">
        <f>VLOOKUP(C27, 'All Responses(Final)'!F111:'All Responses(Final)'!I262, 4, FALSE)</f>
        <v>treatment2</v>
      </c>
      <c r="C27" s="66" t="s">
        <v>674</v>
      </c>
      <c r="D27" s="18" t="s">
        <v>1003</v>
      </c>
    </row>
    <row r="28">
      <c r="A28" s="39" t="s">
        <v>688</v>
      </c>
      <c r="B28" s="54" t="str">
        <f>VLOOKUP(C28, 'All Responses(Final)'!F2:'All Responses(Final)'!I153, 4, FALSE)</f>
        <v>treatment2</v>
      </c>
      <c r="C28" s="54" t="s">
        <v>692</v>
      </c>
      <c r="D28" s="18" t="s">
        <v>996</v>
      </c>
      <c r="E28" s="18" t="s">
        <v>1018</v>
      </c>
    </row>
    <row r="29">
      <c r="A29" s="39" t="s">
        <v>694</v>
      </c>
      <c r="B29" s="54" t="str">
        <f>VLOOKUP(C29, 'All Responses(Final)'!F3:'All Responses(Final)'!I154, 4, FALSE)</f>
        <v>treatment2</v>
      </c>
      <c r="C29" s="67" t="s">
        <v>698</v>
      </c>
      <c r="D29" s="18" t="s">
        <v>1033</v>
      </c>
    </row>
    <row r="30">
      <c r="A30" s="39" t="s">
        <v>700</v>
      </c>
      <c r="B30" s="54" t="str">
        <f>VLOOKUP(C30, 'All Responses(Final)'!F5:'All Responses(Final)'!I156, 4, FALSE)</f>
        <v>treatment2</v>
      </c>
      <c r="C30" s="54" t="s">
        <v>704</v>
      </c>
      <c r="D30" s="18" t="s">
        <v>996</v>
      </c>
      <c r="E30" s="18" t="s">
        <v>1000</v>
      </c>
    </row>
    <row r="31">
      <c r="A31" s="39" t="s">
        <v>706</v>
      </c>
      <c r="B31" s="54" t="str">
        <f>VLOOKUP(C31, 'All Responses(Final)'!F6:'All Responses(Final)'!I157, 4, FALSE)</f>
        <v>treatment2</v>
      </c>
      <c r="C31" s="67" t="s">
        <v>710</v>
      </c>
      <c r="D31" s="18" t="s">
        <v>996</v>
      </c>
      <c r="E31" s="18" t="s">
        <v>1016</v>
      </c>
      <c r="F31" s="18" t="s">
        <v>1026</v>
      </c>
    </row>
    <row r="32">
      <c r="A32" s="39" t="s">
        <v>712</v>
      </c>
      <c r="B32" s="54" t="str">
        <f>VLOOKUP(C32, 'All Responses(Final)'!F7:'All Responses(Final)'!I158, 4, FALSE)</f>
        <v>treatment2</v>
      </c>
      <c r="C32" s="68" t="s">
        <v>716</v>
      </c>
      <c r="D32" s="18" t="s">
        <v>996</v>
      </c>
      <c r="E32" s="18" t="s">
        <v>1011</v>
      </c>
    </row>
    <row r="33">
      <c r="A33" s="39" t="s">
        <v>718</v>
      </c>
      <c r="B33" s="54" t="str">
        <f>VLOOKUP(C33, 'All Responses(Final)'!F8:'All Responses(Final)'!I159, 4, FALSE)</f>
        <v>treatment2</v>
      </c>
      <c r="C33" s="67" t="s">
        <v>722</v>
      </c>
      <c r="D33" s="18" t="s">
        <v>996</v>
      </c>
    </row>
    <row r="34">
      <c r="A34" s="39" t="s">
        <v>724</v>
      </c>
      <c r="B34" s="54" t="str">
        <f>VLOOKUP(C34, 'All Responses(Final)'!F9:'All Responses(Final)'!I160, 4, FALSE)</f>
        <v>treatment2</v>
      </c>
      <c r="C34" s="54" t="s">
        <v>728</v>
      </c>
      <c r="D34" s="18" t="s">
        <v>1024</v>
      </c>
    </row>
    <row r="35">
      <c r="A35" s="39" t="s">
        <v>730</v>
      </c>
      <c r="B35" s="54" t="str">
        <f>VLOOKUP(C35, 'All Responses(Final)'!F10:'All Responses(Final)'!I161, 4, FALSE)</f>
        <v>treatment2</v>
      </c>
      <c r="C35" s="67" t="s">
        <v>734</v>
      </c>
      <c r="D35" s="18" t="s">
        <v>996</v>
      </c>
      <c r="E35" s="18" t="s">
        <v>1007</v>
      </c>
    </row>
    <row r="36">
      <c r="A36" s="39" t="s">
        <v>736</v>
      </c>
      <c r="B36" s="54" t="str">
        <f>VLOOKUP(C36, 'All Responses(Final)'!F11:'All Responses(Final)'!I162, 4, FALSE)</f>
        <v>treatment2</v>
      </c>
      <c r="C36" s="54" t="s">
        <v>740</v>
      </c>
      <c r="D36" s="18" t="s">
        <v>996</v>
      </c>
      <c r="E36" s="18" t="s">
        <v>1012</v>
      </c>
    </row>
    <row r="37">
      <c r="A37" s="39" t="s">
        <v>742</v>
      </c>
      <c r="B37" s="54" t="str">
        <f>VLOOKUP(C37, 'All Responses(Final)'!F12:'All Responses(Final)'!I163, 4, FALSE)</f>
        <v>treatment2</v>
      </c>
      <c r="C37" s="67" t="s">
        <v>746</v>
      </c>
      <c r="D37" s="18" t="s">
        <v>763</v>
      </c>
    </row>
    <row r="38">
      <c r="A38" s="39" t="s">
        <v>748</v>
      </c>
      <c r="B38" s="54" t="str">
        <f>VLOOKUP(C38, 'All Responses(Final)'!F13:'All Responses(Final)'!I164, 4, FALSE)</f>
        <v>treatment2</v>
      </c>
      <c r="C38" s="54" t="s">
        <v>752</v>
      </c>
      <c r="D38" s="18" t="s">
        <v>996</v>
      </c>
      <c r="E38" s="18" t="s">
        <v>1012</v>
      </c>
    </row>
    <row r="39">
      <c r="A39" s="39" t="s">
        <v>754</v>
      </c>
      <c r="B39" s="54" t="str">
        <f>VLOOKUP(C39, 'All Responses(Final)'!F14:'All Responses(Final)'!I165, 4, FALSE)</f>
        <v>treatment2</v>
      </c>
      <c r="C39" s="67" t="s">
        <v>758</v>
      </c>
      <c r="D39" s="18" t="s">
        <v>1021</v>
      </c>
    </row>
    <row r="40">
      <c r="A40" s="39" t="s">
        <v>760</v>
      </c>
      <c r="B40" s="54" t="str">
        <f>VLOOKUP(C40, 'All Responses(Final)'!F17:'All Responses(Final)'!I168, 4, FALSE)</f>
        <v>treatment2</v>
      </c>
      <c r="C40" s="54" t="s">
        <v>764</v>
      </c>
      <c r="D40" s="18" t="s">
        <v>996</v>
      </c>
    </row>
    <row r="41">
      <c r="A41" s="39" t="s">
        <v>766</v>
      </c>
      <c r="B41" s="54" t="str">
        <f>VLOOKUP(C41, 'All Responses(Final)'!F19:'All Responses(Final)'!I170, 4, FALSE)</f>
        <v>treatment2</v>
      </c>
      <c r="C41" s="67" t="s">
        <v>770</v>
      </c>
      <c r="D41" s="18" t="s">
        <v>934</v>
      </c>
    </row>
    <row r="42">
      <c r="A42" s="39" t="s">
        <v>772</v>
      </c>
      <c r="B42" s="54" t="str">
        <f>VLOOKUP(C42, 'All Responses(Final)'!F20:'All Responses(Final)'!I171, 4, FALSE)</f>
        <v>treatment2</v>
      </c>
      <c r="C42" s="54" t="s">
        <v>776</v>
      </c>
      <c r="D42" s="18" t="s">
        <v>1028</v>
      </c>
      <c r="E42" s="18" t="s">
        <v>1029</v>
      </c>
    </row>
    <row r="43">
      <c r="A43" s="39" t="s">
        <v>778</v>
      </c>
      <c r="B43" s="54" t="str">
        <f>VLOOKUP(C43, 'All Responses(Final)'!F23:'All Responses(Final)'!I174, 4, FALSE)</f>
        <v>treatment2</v>
      </c>
      <c r="C43" s="67" t="s">
        <v>782</v>
      </c>
      <c r="D43" s="18" t="s">
        <v>1003</v>
      </c>
    </row>
    <row r="44">
      <c r="A44" s="39" t="s">
        <v>784</v>
      </c>
      <c r="B44" s="54" t="str">
        <f>VLOOKUP(C44, 'All Responses(Final)'!F24:'All Responses(Final)'!I175, 4, FALSE)</f>
        <v>treatment2</v>
      </c>
      <c r="C44" s="54" t="s">
        <v>788</v>
      </c>
      <c r="D44" s="18" t="s">
        <v>996</v>
      </c>
      <c r="E44" s="18" t="s">
        <v>1011</v>
      </c>
    </row>
    <row r="45">
      <c r="A45" s="39" t="s">
        <v>790</v>
      </c>
      <c r="B45" s="54" t="str">
        <f>VLOOKUP(C45, 'All Responses(Final)'!F26:'All Responses(Final)'!I177, 4, FALSE)</f>
        <v>treatment2</v>
      </c>
      <c r="C45" s="67" t="s">
        <v>794</v>
      </c>
      <c r="D45" s="18" t="s">
        <v>934</v>
      </c>
    </row>
    <row r="46">
      <c r="A46" s="39" t="s">
        <v>796</v>
      </c>
      <c r="B46" s="54" t="str">
        <f>VLOOKUP(C46, 'All Responses(Final)'!F27:'All Responses(Final)'!I178, 4, FALSE)</f>
        <v>treatment2</v>
      </c>
      <c r="C46" s="54" t="s">
        <v>800</v>
      </c>
      <c r="D46" s="18" t="s">
        <v>996</v>
      </c>
      <c r="E46" s="18" t="s">
        <v>1012</v>
      </c>
    </row>
    <row r="47">
      <c r="A47" s="39" t="s">
        <v>802</v>
      </c>
      <c r="B47" s="54" t="str">
        <f>VLOOKUP(C47, 'All Responses(Final)'!F28:'All Responses(Final)'!I179, 4, FALSE)</f>
        <v>treatment2</v>
      </c>
      <c r="C47" s="67" t="s">
        <v>806</v>
      </c>
      <c r="D47" s="18" t="s">
        <v>1024</v>
      </c>
    </row>
    <row r="48">
      <c r="A48" s="39" t="s">
        <v>808</v>
      </c>
      <c r="B48" s="54" t="str">
        <f>VLOOKUP(C48, 'All Responses(Final)'!F30:'All Responses(Final)'!I181, 4, FALSE)</f>
        <v>treatment2</v>
      </c>
      <c r="C48" s="54" t="s">
        <v>812</v>
      </c>
      <c r="D48" s="18" t="s">
        <v>996</v>
      </c>
    </row>
    <row r="49">
      <c r="A49" s="39" t="s">
        <v>814</v>
      </c>
      <c r="B49" s="54" t="str">
        <f>VLOOKUP(C49, 'All Responses(Final)'!F32:'All Responses(Final)'!I183, 4, FALSE)</f>
        <v>treatment2</v>
      </c>
      <c r="C49" s="67" t="s">
        <v>818</v>
      </c>
      <c r="D49" s="18" t="s">
        <v>996</v>
      </c>
      <c r="E49" s="18" t="s">
        <v>1012</v>
      </c>
    </row>
    <row r="50">
      <c r="A50" s="39" t="s">
        <v>820</v>
      </c>
      <c r="B50" s="54" t="str">
        <f>VLOOKUP(C50, 'All Responses(Final)'!F33:'All Responses(Final)'!I184, 4, FALSE)</f>
        <v>treatment2</v>
      </c>
      <c r="C50" s="54" t="s">
        <v>824</v>
      </c>
      <c r="D50" s="18" t="s">
        <v>996</v>
      </c>
      <c r="E50" s="18" t="s">
        <v>1018</v>
      </c>
    </row>
    <row r="51">
      <c r="A51" s="39" t="s">
        <v>826</v>
      </c>
      <c r="B51" s="54" t="str">
        <f>VLOOKUP(C51, 'All Responses(Final)'!F35:'All Responses(Final)'!I186, 4, FALSE)</f>
        <v>treatment2</v>
      </c>
      <c r="C51" s="67" t="s">
        <v>830</v>
      </c>
      <c r="D51" s="18" t="s">
        <v>996</v>
      </c>
      <c r="E51" s="18" t="s">
        <v>1018</v>
      </c>
    </row>
    <row r="52">
      <c r="A52" s="69"/>
      <c r="B52" s="70"/>
      <c r="C52" s="55"/>
    </row>
    <row r="53">
      <c r="A53" s="69"/>
      <c r="B53" s="70"/>
      <c r="C53" s="55"/>
    </row>
    <row r="54">
      <c r="A54" s="69"/>
      <c r="B54" s="70"/>
      <c r="C54" s="55"/>
    </row>
    <row r="55">
      <c r="A55" s="69"/>
      <c r="B55" s="70"/>
      <c r="C55" s="55"/>
    </row>
    <row r="56">
      <c r="A56" s="69"/>
      <c r="B56" s="70"/>
      <c r="C56" s="55"/>
    </row>
    <row r="57">
      <c r="A57" s="69"/>
      <c r="B57" s="70"/>
      <c r="C57" s="55"/>
    </row>
    <row r="58">
      <c r="A58" s="69"/>
      <c r="B58" s="70"/>
      <c r="C58" s="55"/>
    </row>
    <row r="59">
      <c r="A59" s="69"/>
      <c r="B59" s="70"/>
      <c r="C59" s="55"/>
    </row>
    <row r="60">
      <c r="A60" s="69"/>
      <c r="B60" s="70"/>
      <c r="C60" s="55"/>
    </row>
    <row r="61">
      <c r="A61" s="69"/>
      <c r="B61" s="70"/>
      <c r="C61" s="55"/>
    </row>
    <row r="62">
      <c r="A62" s="69"/>
      <c r="B62" s="70"/>
      <c r="C62" s="55"/>
    </row>
    <row r="63">
      <c r="A63" s="69"/>
      <c r="B63" s="70"/>
      <c r="C63" s="55"/>
    </row>
    <row r="64">
      <c r="A64" s="69"/>
      <c r="B64" s="70"/>
      <c r="C64" s="55"/>
    </row>
    <row r="65">
      <c r="A65" s="69"/>
      <c r="B65" s="70"/>
      <c r="C65" s="55"/>
    </row>
    <row r="66">
      <c r="A66" s="69"/>
      <c r="B66" s="70"/>
      <c r="C66" s="55"/>
    </row>
    <row r="67">
      <c r="A67" s="69"/>
      <c r="B67" s="70"/>
      <c r="C67" s="55"/>
    </row>
    <row r="68">
      <c r="A68" s="69"/>
      <c r="B68" s="70"/>
      <c r="C68" s="55"/>
    </row>
    <row r="69">
      <c r="A69" s="69"/>
      <c r="B69" s="70"/>
      <c r="C69" s="55"/>
    </row>
    <row r="70">
      <c r="A70" s="69"/>
      <c r="B70" s="70"/>
      <c r="C70" s="55"/>
    </row>
    <row r="71">
      <c r="A71" s="69"/>
      <c r="B71" s="70"/>
      <c r="C71" s="55"/>
    </row>
    <row r="72">
      <c r="A72" s="69"/>
      <c r="B72" s="70"/>
      <c r="C72" s="55"/>
    </row>
    <row r="73">
      <c r="A73" s="69"/>
      <c r="B73" s="70"/>
      <c r="C73" s="55"/>
    </row>
    <row r="74">
      <c r="A74" s="69"/>
      <c r="B74" s="70"/>
      <c r="C74" s="55"/>
    </row>
    <row r="75">
      <c r="A75" s="69"/>
      <c r="B75" s="70"/>
      <c r="C75" s="55"/>
    </row>
    <row r="76">
      <c r="A76" s="69"/>
      <c r="B76" s="70"/>
      <c r="C76" s="55"/>
    </row>
    <row r="77">
      <c r="A77" s="69"/>
      <c r="B77" s="70"/>
      <c r="C77" s="55"/>
    </row>
    <row r="78">
      <c r="A78" s="69"/>
      <c r="B78" s="70"/>
      <c r="C78" s="55"/>
    </row>
    <row r="79">
      <c r="A79" s="69"/>
      <c r="B79" s="70"/>
      <c r="C79" s="55"/>
    </row>
    <row r="80">
      <c r="A80" s="69"/>
      <c r="B80" s="70"/>
      <c r="C80" s="55"/>
    </row>
    <row r="81">
      <c r="A81" s="69"/>
      <c r="B81" s="70"/>
      <c r="C81" s="55"/>
    </row>
    <row r="82">
      <c r="A82" s="69"/>
      <c r="B82" s="70"/>
      <c r="C82" s="55"/>
    </row>
    <row r="83">
      <c r="A83" s="69"/>
      <c r="B83" s="70"/>
      <c r="C83" s="55"/>
    </row>
    <row r="84">
      <c r="A84" s="69"/>
      <c r="B84" s="70"/>
      <c r="C84" s="55"/>
    </row>
    <row r="85">
      <c r="A85" s="69"/>
      <c r="B85" s="70"/>
      <c r="C85" s="55"/>
    </row>
    <row r="86">
      <c r="A86" s="69"/>
      <c r="B86" s="70"/>
      <c r="C86" s="55"/>
    </row>
    <row r="87">
      <c r="A87" s="69"/>
      <c r="B87" s="70"/>
      <c r="C87" s="55"/>
    </row>
    <row r="88">
      <c r="A88" s="69"/>
      <c r="B88" s="70"/>
      <c r="C88" s="55"/>
    </row>
    <row r="89">
      <c r="A89" s="69"/>
      <c r="B89" s="70"/>
      <c r="C89" s="55"/>
    </row>
    <row r="90">
      <c r="A90" s="69"/>
      <c r="B90" s="70"/>
      <c r="C90" s="55"/>
    </row>
    <row r="91">
      <c r="A91" s="69"/>
      <c r="B91" s="70"/>
      <c r="C91" s="55"/>
    </row>
    <row r="92">
      <c r="A92" s="69"/>
      <c r="B92" s="70"/>
      <c r="C92" s="55"/>
    </row>
    <row r="93">
      <c r="A93" s="69"/>
      <c r="B93" s="70"/>
      <c r="C93" s="55"/>
    </row>
    <row r="94">
      <c r="A94" s="69"/>
      <c r="B94" s="70"/>
      <c r="C94" s="55"/>
    </row>
    <row r="95">
      <c r="A95" s="69"/>
      <c r="B95" s="70"/>
      <c r="C95" s="55"/>
    </row>
    <row r="96">
      <c r="A96" s="69"/>
      <c r="B96" s="70"/>
      <c r="C96" s="55"/>
    </row>
    <row r="97">
      <c r="A97" s="69"/>
      <c r="B97" s="70"/>
      <c r="C97" s="55"/>
    </row>
    <row r="98">
      <c r="A98" s="69"/>
      <c r="B98" s="70"/>
      <c r="C98" s="55"/>
    </row>
    <row r="99">
      <c r="A99" s="69"/>
      <c r="B99" s="70"/>
      <c r="C99" s="55"/>
    </row>
    <row r="100">
      <c r="A100" s="69"/>
      <c r="B100" s="70"/>
      <c r="C100" s="55"/>
    </row>
    <row r="101">
      <c r="A101" s="69"/>
      <c r="B101" s="70"/>
      <c r="C101" s="55"/>
    </row>
    <row r="102">
      <c r="A102" s="69"/>
      <c r="B102" s="70"/>
      <c r="C102" s="55"/>
    </row>
    <row r="103">
      <c r="A103" s="69"/>
      <c r="B103" s="70"/>
      <c r="C103" s="55"/>
    </row>
    <row r="104">
      <c r="A104" s="69"/>
      <c r="B104" s="70"/>
      <c r="C104" s="55"/>
    </row>
    <row r="105">
      <c r="A105" s="69"/>
      <c r="B105" s="70"/>
      <c r="C105" s="55"/>
    </row>
    <row r="106">
      <c r="A106" s="69"/>
      <c r="B106" s="70"/>
      <c r="C106" s="55"/>
    </row>
    <row r="107">
      <c r="A107" s="69"/>
      <c r="B107" s="70"/>
      <c r="C107" s="55"/>
    </row>
    <row r="108">
      <c r="A108" s="69"/>
      <c r="B108" s="70"/>
      <c r="C108" s="55"/>
    </row>
    <row r="109">
      <c r="A109" s="69"/>
      <c r="B109" s="70"/>
      <c r="C109" s="55"/>
    </row>
    <row r="110">
      <c r="A110" s="69"/>
      <c r="B110" s="70"/>
      <c r="C110" s="55"/>
    </row>
    <row r="111">
      <c r="A111" s="69"/>
      <c r="B111" s="70"/>
      <c r="C111" s="55"/>
    </row>
    <row r="112">
      <c r="A112" s="69"/>
      <c r="B112" s="70"/>
      <c r="C112" s="55"/>
    </row>
    <row r="113">
      <c r="A113" s="69"/>
      <c r="B113" s="70"/>
      <c r="C113" s="55"/>
    </row>
    <row r="114">
      <c r="A114" s="69"/>
      <c r="B114" s="70"/>
      <c r="C114" s="55"/>
    </row>
    <row r="115">
      <c r="A115" s="69"/>
      <c r="B115" s="70"/>
      <c r="C115" s="55"/>
    </row>
    <row r="116">
      <c r="A116" s="69"/>
      <c r="B116" s="70"/>
      <c r="C116" s="55"/>
    </row>
    <row r="117">
      <c r="A117" s="69"/>
      <c r="B117" s="70"/>
      <c r="C117" s="55"/>
    </row>
    <row r="118">
      <c r="A118" s="69"/>
      <c r="B118" s="70"/>
      <c r="C118" s="55"/>
    </row>
    <row r="119">
      <c r="A119" s="69"/>
      <c r="B119" s="70"/>
      <c r="C119" s="55"/>
    </row>
    <row r="120">
      <c r="A120" s="69"/>
      <c r="B120" s="70"/>
      <c r="C120" s="55"/>
    </row>
    <row r="121">
      <c r="A121" s="69"/>
      <c r="B121" s="70"/>
      <c r="C121" s="55"/>
    </row>
    <row r="122">
      <c r="A122" s="69"/>
      <c r="B122" s="70"/>
      <c r="C122" s="55"/>
    </row>
    <row r="123">
      <c r="A123" s="69"/>
      <c r="B123" s="70"/>
      <c r="C123" s="55"/>
    </row>
    <row r="124">
      <c r="A124" s="69"/>
      <c r="B124" s="70"/>
      <c r="C124" s="55"/>
    </row>
    <row r="125">
      <c r="A125" s="69"/>
      <c r="B125" s="70"/>
      <c r="C125" s="55"/>
    </row>
    <row r="126">
      <c r="A126" s="69"/>
      <c r="B126" s="70"/>
      <c r="C126" s="55"/>
    </row>
    <row r="127">
      <c r="A127" s="69"/>
      <c r="B127" s="70"/>
      <c r="C127" s="55"/>
    </row>
    <row r="128">
      <c r="A128" s="69"/>
      <c r="B128" s="70"/>
      <c r="C128" s="55"/>
    </row>
    <row r="129">
      <c r="A129" s="69"/>
      <c r="B129" s="70"/>
      <c r="C129" s="55"/>
    </row>
    <row r="130">
      <c r="A130" s="69"/>
      <c r="B130" s="70"/>
      <c r="C130" s="55"/>
    </row>
    <row r="131">
      <c r="A131" s="69"/>
      <c r="B131" s="70"/>
      <c r="C131" s="55"/>
    </row>
    <row r="132">
      <c r="A132" s="69"/>
      <c r="B132" s="70"/>
      <c r="C132" s="55"/>
    </row>
    <row r="133">
      <c r="A133" s="69"/>
      <c r="B133" s="70"/>
      <c r="C133" s="55"/>
    </row>
    <row r="134">
      <c r="A134" s="69"/>
      <c r="B134" s="70"/>
      <c r="C134" s="55"/>
    </row>
    <row r="135">
      <c r="A135" s="69"/>
      <c r="B135" s="70"/>
      <c r="C135" s="55"/>
    </row>
    <row r="136">
      <c r="A136" s="69"/>
      <c r="B136" s="70"/>
      <c r="C136" s="55"/>
    </row>
    <row r="137">
      <c r="A137" s="69"/>
      <c r="B137" s="70"/>
      <c r="C137" s="55"/>
    </row>
    <row r="138">
      <c r="A138" s="69"/>
      <c r="B138" s="70"/>
      <c r="C138" s="55"/>
    </row>
    <row r="139">
      <c r="A139" s="69"/>
      <c r="B139" s="70"/>
      <c r="C139" s="55"/>
    </row>
    <row r="140">
      <c r="A140" s="69"/>
      <c r="B140" s="70"/>
      <c r="C140" s="55"/>
    </row>
    <row r="141">
      <c r="A141" s="69"/>
      <c r="B141" s="70"/>
      <c r="C141" s="55"/>
    </row>
    <row r="142">
      <c r="A142" s="69"/>
      <c r="B142" s="70"/>
      <c r="C142" s="55"/>
    </row>
    <row r="143">
      <c r="A143" s="69"/>
      <c r="B143" s="70"/>
      <c r="C143" s="55"/>
    </row>
    <row r="144">
      <c r="A144" s="69"/>
      <c r="B144" s="70"/>
      <c r="C144" s="55"/>
    </row>
    <row r="145">
      <c r="A145" s="69"/>
      <c r="B145" s="70"/>
      <c r="C145" s="55"/>
    </row>
    <row r="146">
      <c r="A146" s="69"/>
      <c r="B146" s="70"/>
      <c r="C146" s="55"/>
    </row>
    <row r="147">
      <c r="A147" s="69"/>
      <c r="B147" s="70"/>
      <c r="C147" s="55"/>
    </row>
    <row r="148">
      <c r="A148" s="69"/>
      <c r="B148" s="70"/>
      <c r="C148" s="55"/>
    </row>
    <row r="149">
      <c r="A149" s="69"/>
      <c r="B149" s="70"/>
      <c r="C149" s="55"/>
    </row>
    <row r="150">
      <c r="A150" s="69"/>
      <c r="B150" s="70"/>
      <c r="C150" s="55"/>
    </row>
    <row r="151">
      <c r="A151" s="69"/>
      <c r="B151" s="71"/>
      <c r="C151" s="55"/>
    </row>
    <row r="152">
      <c r="A152" s="69"/>
      <c r="B152" s="71"/>
      <c r="C152" s="55"/>
    </row>
    <row r="153">
      <c r="A153" s="69"/>
      <c r="B153" s="71"/>
      <c r="C153" s="55"/>
    </row>
    <row r="154">
      <c r="A154" s="69"/>
      <c r="B154" s="71"/>
      <c r="C154" s="55"/>
    </row>
    <row r="155">
      <c r="A155" s="69"/>
      <c r="B155" s="71"/>
      <c r="C155" s="55"/>
    </row>
    <row r="156">
      <c r="A156" s="69"/>
      <c r="B156" s="71"/>
      <c r="C156" s="55"/>
    </row>
    <row r="157">
      <c r="A157" s="69"/>
      <c r="B157" s="71"/>
      <c r="C157" s="55"/>
    </row>
    <row r="158">
      <c r="A158" s="69"/>
      <c r="B158" s="71"/>
      <c r="C158" s="55"/>
    </row>
    <row r="159">
      <c r="A159" s="69"/>
      <c r="B159" s="71"/>
      <c r="C159" s="55"/>
    </row>
    <row r="160">
      <c r="A160" s="69"/>
      <c r="B160" s="71"/>
      <c r="C160" s="55"/>
    </row>
    <row r="161">
      <c r="A161" s="69"/>
      <c r="B161" s="71"/>
      <c r="C161" s="55"/>
    </row>
    <row r="162">
      <c r="A162" s="69"/>
      <c r="B162" s="71"/>
      <c r="C162" s="55"/>
    </row>
    <row r="163">
      <c r="A163" s="69"/>
      <c r="B163" s="71"/>
      <c r="C163" s="55"/>
    </row>
    <row r="164">
      <c r="A164" s="69"/>
      <c r="B164" s="71"/>
      <c r="C164" s="55"/>
    </row>
    <row r="165">
      <c r="A165" s="69"/>
      <c r="B165" s="71"/>
      <c r="C165" s="55"/>
    </row>
    <row r="166">
      <c r="A166" s="69"/>
      <c r="B166" s="71"/>
      <c r="C166" s="55"/>
    </row>
    <row r="167">
      <c r="A167" s="69"/>
      <c r="B167" s="71"/>
      <c r="C167" s="55"/>
    </row>
    <row r="168">
      <c r="A168" s="69"/>
      <c r="B168" s="71"/>
      <c r="C168" s="55"/>
    </row>
    <row r="169">
      <c r="A169" s="69"/>
      <c r="B169" s="71"/>
      <c r="C169" s="55"/>
    </row>
    <row r="170">
      <c r="A170" s="69"/>
      <c r="B170" s="71"/>
      <c r="C170" s="55"/>
    </row>
    <row r="171">
      <c r="A171" s="69"/>
      <c r="B171" s="71"/>
      <c r="C171" s="55"/>
    </row>
    <row r="172">
      <c r="A172" s="69"/>
      <c r="B172" s="71"/>
      <c r="C172" s="55"/>
    </row>
    <row r="173">
      <c r="A173" s="69"/>
      <c r="B173" s="71"/>
      <c r="C173" s="55"/>
    </row>
    <row r="174">
      <c r="A174" s="69"/>
      <c r="B174" s="71"/>
      <c r="C174" s="55"/>
    </row>
    <row r="175">
      <c r="A175" s="69"/>
      <c r="B175" s="71"/>
      <c r="C175" s="55"/>
    </row>
    <row r="176">
      <c r="A176" s="69"/>
      <c r="B176" s="71"/>
      <c r="C176" s="55"/>
    </row>
    <row r="177">
      <c r="A177" s="69"/>
      <c r="B177" s="71"/>
      <c r="C177" s="55"/>
    </row>
    <row r="178">
      <c r="A178" s="69"/>
      <c r="B178" s="71"/>
      <c r="C178" s="55"/>
    </row>
    <row r="179">
      <c r="A179" s="69"/>
      <c r="B179" s="71"/>
      <c r="C179" s="55"/>
    </row>
    <row r="180">
      <c r="A180" s="69"/>
      <c r="B180" s="71"/>
      <c r="C180" s="55"/>
    </row>
    <row r="181">
      <c r="A181" s="69"/>
      <c r="B181" s="71"/>
      <c r="C181" s="55"/>
    </row>
    <row r="182">
      <c r="A182" s="69"/>
      <c r="B182" s="71"/>
      <c r="C182" s="55"/>
    </row>
    <row r="183">
      <c r="A183" s="69"/>
      <c r="B183" s="71"/>
      <c r="C183" s="55"/>
    </row>
    <row r="184">
      <c r="A184" s="69"/>
      <c r="B184" s="71"/>
      <c r="C184" s="55"/>
    </row>
    <row r="185">
      <c r="A185" s="69"/>
      <c r="B185" s="71"/>
      <c r="C185" s="55"/>
    </row>
    <row r="186">
      <c r="A186" s="69"/>
      <c r="B186" s="71"/>
      <c r="C186" s="55"/>
    </row>
    <row r="187">
      <c r="A187" s="69"/>
      <c r="B187" s="71"/>
      <c r="C187" s="55"/>
    </row>
    <row r="188">
      <c r="A188" s="69"/>
      <c r="B188" s="71"/>
      <c r="C188" s="55"/>
    </row>
    <row r="189">
      <c r="A189" s="69"/>
      <c r="B189" s="71"/>
      <c r="C189" s="55"/>
    </row>
    <row r="190">
      <c r="A190" s="69"/>
      <c r="B190" s="71"/>
      <c r="C190" s="55"/>
    </row>
    <row r="191">
      <c r="A191" s="69"/>
      <c r="B191" s="71"/>
      <c r="C191" s="55"/>
    </row>
    <row r="192">
      <c r="A192" s="69"/>
      <c r="B192" s="71"/>
      <c r="C192" s="55"/>
    </row>
    <row r="193">
      <c r="A193" s="69"/>
      <c r="B193" s="71"/>
      <c r="C193" s="55"/>
    </row>
    <row r="194">
      <c r="A194" s="69"/>
      <c r="B194" s="71"/>
      <c r="C194" s="55"/>
    </row>
    <row r="195">
      <c r="A195" s="69"/>
      <c r="B195" s="71"/>
      <c r="C195" s="55"/>
    </row>
    <row r="196">
      <c r="A196" s="69"/>
      <c r="B196" s="71"/>
      <c r="C196" s="55"/>
    </row>
    <row r="197">
      <c r="A197" s="69"/>
      <c r="B197" s="71"/>
      <c r="C197" s="55"/>
    </row>
    <row r="198">
      <c r="A198" s="69"/>
      <c r="B198" s="71"/>
      <c r="C198" s="55"/>
    </row>
    <row r="199">
      <c r="A199" s="69"/>
      <c r="B199" s="71"/>
      <c r="C199" s="55"/>
    </row>
    <row r="200">
      <c r="A200" s="69"/>
      <c r="B200" s="71"/>
      <c r="C200" s="55"/>
    </row>
    <row r="201">
      <c r="A201" s="69"/>
      <c r="B201" s="71"/>
      <c r="C201" s="55"/>
    </row>
    <row r="202">
      <c r="A202" s="69"/>
      <c r="B202" s="71"/>
      <c r="C202" s="55"/>
    </row>
    <row r="203">
      <c r="A203" s="69"/>
      <c r="B203" s="71"/>
      <c r="C203" s="55"/>
    </row>
    <row r="204">
      <c r="A204" s="69"/>
      <c r="B204" s="71"/>
      <c r="C204" s="55"/>
    </row>
    <row r="205">
      <c r="A205" s="69"/>
      <c r="B205" s="71"/>
      <c r="C205" s="55"/>
    </row>
    <row r="206">
      <c r="A206" s="69"/>
      <c r="B206" s="71"/>
      <c r="C206" s="55"/>
    </row>
    <row r="207">
      <c r="A207" s="69"/>
      <c r="B207" s="71"/>
      <c r="C207" s="55"/>
    </row>
    <row r="208">
      <c r="A208" s="69"/>
      <c r="B208" s="71"/>
      <c r="C208" s="55"/>
    </row>
    <row r="209">
      <c r="A209" s="69"/>
      <c r="B209" s="71"/>
      <c r="C209" s="55"/>
    </row>
    <row r="210">
      <c r="A210" s="69"/>
      <c r="B210" s="71"/>
      <c r="C210" s="55"/>
    </row>
    <row r="211">
      <c r="A211" s="69"/>
      <c r="B211" s="71"/>
      <c r="C211" s="55"/>
    </row>
    <row r="212">
      <c r="A212" s="69"/>
      <c r="B212" s="71"/>
      <c r="C212" s="55"/>
    </row>
    <row r="213">
      <c r="A213" s="69"/>
      <c r="B213" s="71"/>
      <c r="C213" s="55"/>
    </row>
    <row r="214">
      <c r="A214" s="69"/>
      <c r="B214" s="71"/>
      <c r="C214" s="55"/>
    </row>
    <row r="215">
      <c r="A215" s="69"/>
      <c r="B215" s="71"/>
      <c r="C215" s="55"/>
    </row>
    <row r="216">
      <c r="A216" s="69"/>
      <c r="B216" s="71"/>
      <c r="C216" s="55"/>
    </row>
    <row r="217">
      <c r="A217" s="69"/>
      <c r="B217" s="71"/>
      <c r="C217" s="55"/>
    </row>
    <row r="218">
      <c r="A218" s="69"/>
      <c r="B218" s="71"/>
      <c r="C218" s="55"/>
    </row>
    <row r="219">
      <c r="A219" s="69"/>
      <c r="B219" s="71"/>
      <c r="C219" s="55"/>
    </row>
    <row r="220">
      <c r="A220" s="69"/>
      <c r="B220" s="71"/>
      <c r="C220" s="55"/>
    </row>
    <row r="221">
      <c r="A221" s="69"/>
      <c r="B221" s="71"/>
      <c r="C221" s="55"/>
    </row>
    <row r="222">
      <c r="A222" s="69"/>
      <c r="B222" s="71"/>
      <c r="C222" s="55"/>
    </row>
    <row r="223">
      <c r="A223" s="69"/>
      <c r="B223" s="71"/>
      <c r="C223" s="55"/>
    </row>
    <row r="224">
      <c r="A224" s="69"/>
      <c r="B224" s="71"/>
      <c r="C224" s="55"/>
    </row>
    <row r="225">
      <c r="A225" s="69"/>
      <c r="B225" s="71"/>
      <c r="C225" s="55"/>
    </row>
    <row r="226">
      <c r="A226" s="69"/>
      <c r="B226" s="71"/>
      <c r="C226" s="55"/>
    </row>
    <row r="227">
      <c r="A227" s="69"/>
      <c r="B227" s="71"/>
      <c r="C227" s="55"/>
    </row>
    <row r="228">
      <c r="A228" s="69"/>
      <c r="B228" s="71"/>
      <c r="C228" s="55"/>
    </row>
    <row r="229">
      <c r="A229" s="69"/>
      <c r="B229" s="71"/>
      <c r="C229" s="55"/>
    </row>
    <row r="230">
      <c r="A230" s="69"/>
      <c r="B230" s="71"/>
      <c r="C230" s="55"/>
    </row>
    <row r="231">
      <c r="A231" s="69"/>
      <c r="B231" s="71"/>
      <c r="C231" s="55"/>
    </row>
    <row r="232">
      <c r="A232" s="69"/>
      <c r="B232" s="71"/>
      <c r="C232" s="55"/>
    </row>
    <row r="233">
      <c r="A233" s="69"/>
      <c r="B233" s="71"/>
      <c r="C233" s="55"/>
    </row>
    <row r="234">
      <c r="A234" s="69"/>
      <c r="B234" s="71"/>
      <c r="C234" s="55"/>
    </row>
    <row r="235">
      <c r="A235" s="69"/>
      <c r="B235" s="71"/>
      <c r="C235" s="55"/>
    </row>
    <row r="236">
      <c r="A236" s="69"/>
      <c r="B236" s="71"/>
      <c r="C236" s="55"/>
    </row>
    <row r="237">
      <c r="A237" s="69"/>
      <c r="B237" s="71"/>
      <c r="C237" s="55"/>
    </row>
    <row r="238">
      <c r="A238" s="69"/>
      <c r="B238" s="71"/>
      <c r="C238" s="55"/>
    </row>
    <row r="239">
      <c r="A239" s="69"/>
      <c r="B239" s="71"/>
      <c r="C239" s="55"/>
    </row>
    <row r="240">
      <c r="A240" s="69"/>
      <c r="B240" s="71"/>
      <c r="C240" s="55"/>
    </row>
    <row r="241">
      <c r="A241" s="69"/>
      <c r="B241" s="71"/>
      <c r="C241" s="55"/>
    </row>
    <row r="242">
      <c r="A242" s="69"/>
      <c r="B242" s="71"/>
      <c r="C242" s="55"/>
    </row>
    <row r="243">
      <c r="A243" s="69"/>
      <c r="B243" s="71"/>
      <c r="C243" s="55"/>
    </row>
    <row r="244">
      <c r="A244" s="69"/>
      <c r="B244" s="71"/>
      <c r="C244" s="55"/>
    </row>
    <row r="245">
      <c r="A245" s="69"/>
      <c r="B245" s="71"/>
      <c r="C245" s="55"/>
    </row>
    <row r="246">
      <c r="A246" s="69"/>
      <c r="B246" s="71"/>
      <c r="C246" s="55"/>
    </row>
    <row r="247">
      <c r="A247" s="69"/>
      <c r="B247" s="71"/>
      <c r="C247" s="55"/>
    </row>
    <row r="248">
      <c r="A248" s="69"/>
      <c r="B248" s="71"/>
      <c r="C248" s="55"/>
    </row>
    <row r="249">
      <c r="A249" s="69"/>
      <c r="B249" s="71"/>
      <c r="C249" s="55"/>
    </row>
    <row r="250">
      <c r="A250" s="69"/>
      <c r="B250" s="71"/>
      <c r="C250" s="55"/>
    </row>
    <row r="251">
      <c r="A251" s="69"/>
      <c r="B251" s="71"/>
      <c r="C251" s="55"/>
    </row>
    <row r="252">
      <c r="A252" s="69"/>
      <c r="B252" s="71"/>
      <c r="C252" s="55"/>
    </row>
    <row r="253">
      <c r="A253" s="69"/>
      <c r="B253" s="71"/>
      <c r="C253" s="55"/>
    </row>
    <row r="254">
      <c r="A254" s="69"/>
      <c r="B254" s="71"/>
      <c r="C254" s="55"/>
    </row>
    <row r="255">
      <c r="A255" s="69"/>
      <c r="B255" s="71"/>
      <c r="C255" s="55"/>
    </row>
    <row r="256">
      <c r="A256" s="69"/>
      <c r="B256" s="71"/>
      <c r="C256" s="55"/>
    </row>
    <row r="257">
      <c r="A257" s="69"/>
      <c r="B257" s="71"/>
      <c r="C257" s="55"/>
    </row>
    <row r="258">
      <c r="A258" s="69"/>
      <c r="B258" s="71"/>
      <c r="C258" s="55"/>
    </row>
    <row r="259">
      <c r="A259" s="69"/>
      <c r="B259" s="71"/>
      <c r="C259" s="55"/>
    </row>
    <row r="260">
      <c r="A260" s="69"/>
      <c r="B260" s="71"/>
      <c r="C260" s="55"/>
    </row>
    <row r="261">
      <c r="A261" s="69"/>
      <c r="B261" s="71"/>
      <c r="C261" s="55"/>
    </row>
    <row r="262">
      <c r="A262" s="69"/>
      <c r="B262" s="71"/>
      <c r="C262" s="55"/>
    </row>
    <row r="263">
      <c r="A263" s="69"/>
      <c r="B263" s="71"/>
      <c r="C263" s="55"/>
    </row>
    <row r="264">
      <c r="A264" s="69"/>
      <c r="B264" s="71"/>
      <c r="C264" s="55"/>
    </row>
    <row r="265">
      <c r="A265" s="69"/>
      <c r="B265" s="71"/>
      <c r="C265" s="55"/>
    </row>
    <row r="266">
      <c r="A266" s="69"/>
      <c r="B266" s="71"/>
      <c r="C266" s="55"/>
    </row>
    <row r="267">
      <c r="A267" s="69"/>
      <c r="B267" s="71"/>
      <c r="C267" s="55"/>
    </row>
    <row r="268">
      <c r="A268" s="69"/>
      <c r="B268" s="71"/>
      <c r="C268" s="55"/>
    </row>
    <row r="269">
      <c r="A269" s="69"/>
      <c r="B269" s="71"/>
      <c r="C269" s="55"/>
    </row>
    <row r="270">
      <c r="A270" s="69"/>
      <c r="B270" s="71"/>
      <c r="C270" s="55"/>
    </row>
    <row r="271">
      <c r="A271" s="69"/>
      <c r="B271" s="71"/>
      <c r="C271" s="55"/>
    </row>
    <row r="272">
      <c r="A272" s="69"/>
      <c r="B272" s="71"/>
      <c r="C272" s="55"/>
    </row>
    <row r="273">
      <c r="A273" s="69"/>
      <c r="B273" s="71"/>
      <c r="C273" s="55"/>
    </row>
    <row r="274">
      <c r="A274" s="69"/>
      <c r="B274" s="71"/>
      <c r="C274" s="55"/>
    </row>
    <row r="275">
      <c r="A275" s="69"/>
      <c r="B275" s="71"/>
      <c r="C275" s="55"/>
    </row>
    <row r="276">
      <c r="A276" s="69"/>
      <c r="B276" s="71"/>
      <c r="C276" s="55"/>
    </row>
    <row r="277">
      <c r="A277" s="69"/>
      <c r="B277" s="71"/>
      <c r="C277" s="55"/>
    </row>
    <row r="278">
      <c r="A278" s="69"/>
      <c r="B278" s="71"/>
      <c r="C278" s="55"/>
    </row>
    <row r="279">
      <c r="A279" s="69"/>
      <c r="B279" s="71"/>
      <c r="C279" s="55"/>
    </row>
    <row r="280">
      <c r="A280" s="69"/>
      <c r="B280" s="71"/>
      <c r="C280" s="55"/>
    </row>
    <row r="281">
      <c r="A281" s="69"/>
      <c r="B281" s="71"/>
      <c r="C281" s="55"/>
    </row>
    <row r="282">
      <c r="A282" s="69"/>
      <c r="B282" s="71"/>
      <c r="C282" s="55"/>
    </row>
    <row r="283">
      <c r="A283" s="69"/>
      <c r="B283" s="71"/>
      <c r="C283" s="55"/>
    </row>
    <row r="284">
      <c r="A284" s="69"/>
      <c r="B284" s="71"/>
      <c r="C284" s="55"/>
    </row>
    <row r="285">
      <c r="A285" s="69"/>
      <c r="B285" s="71"/>
      <c r="C285" s="55"/>
    </row>
    <row r="286">
      <c r="A286" s="69"/>
      <c r="B286" s="71"/>
      <c r="C286" s="55"/>
    </row>
    <row r="287">
      <c r="A287" s="69"/>
      <c r="B287" s="71"/>
      <c r="C287" s="55"/>
    </row>
    <row r="288">
      <c r="A288" s="69"/>
      <c r="B288" s="71"/>
      <c r="C288" s="55"/>
    </row>
    <row r="289">
      <c r="A289" s="69"/>
      <c r="B289" s="71"/>
      <c r="C289" s="55"/>
    </row>
    <row r="290">
      <c r="A290" s="69"/>
      <c r="B290" s="71"/>
      <c r="C290" s="55"/>
    </row>
    <row r="291">
      <c r="A291" s="69"/>
      <c r="B291" s="71"/>
      <c r="C291" s="55"/>
    </row>
    <row r="292">
      <c r="A292" s="69"/>
      <c r="B292" s="71"/>
      <c r="C292" s="55"/>
    </row>
    <row r="293">
      <c r="A293" s="69"/>
      <c r="B293" s="71"/>
      <c r="C293" s="55"/>
    </row>
    <row r="294">
      <c r="A294" s="69"/>
      <c r="B294" s="71"/>
      <c r="C294" s="55"/>
    </row>
    <row r="295">
      <c r="A295" s="69"/>
      <c r="B295" s="71"/>
      <c r="C295" s="55"/>
    </row>
    <row r="296">
      <c r="A296" s="69"/>
      <c r="B296" s="71"/>
      <c r="C296" s="55"/>
    </row>
    <row r="297">
      <c r="A297" s="69"/>
      <c r="B297" s="71"/>
      <c r="C297" s="55"/>
    </row>
    <row r="298">
      <c r="A298" s="69"/>
      <c r="B298" s="71"/>
      <c r="C298" s="55"/>
    </row>
    <row r="299">
      <c r="A299" s="69"/>
      <c r="B299" s="71"/>
      <c r="C299" s="55"/>
    </row>
    <row r="300">
      <c r="A300" s="69"/>
      <c r="B300" s="71"/>
      <c r="C300" s="55"/>
    </row>
    <row r="301">
      <c r="A301" s="69"/>
      <c r="B301" s="71"/>
      <c r="C301" s="55"/>
    </row>
    <row r="302">
      <c r="A302" s="69"/>
      <c r="B302" s="71"/>
      <c r="C302" s="55"/>
    </row>
    <row r="303">
      <c r="A303" s="69"/>
      <c r="B303" s="71"/>
      <c r="C303" s="55"/>
    </row>
    <row r="304">
      <c r="A304" s="69"/>
      <c r="B304" s="71"/>
      <c r="C304" s="55"/>
    </row>
    <row r="305">
      <c r="A305" s="69"/>
      <c r="B305" s="71"/>
      <c r="C305" s="55"/>
    </row>
    <row r="306">
      <c r="A306" s="69"/>
      <c r="B306" s="71"/>
      <c r="C306" s="55"/>
    </row>
    <row r="307">
      <c r="A307" s="69"/>
      <c r="B307" s="71"/>
      <c r="C307" s="55"/>
    </row>
    <row r="308">
      <c r="A308" s="69"/>
      <c r="B308" s="71"/>
      <c r="C308" s="55"/>
    </row>
    <row r="309">
      <c r="A309" s="69"/>
      <c r="B309" s="71"/>
      <c r="C309" s="55"/>
    </row>
    <row r="310">
      <c r="A310" s="69"/>
      <c r="B310" s="71"/>
      <c r="C310" s="55"/>
    </row>
    <row r="311">
      <c r="A311" s="69"/>
      <c r="B311" s="71"/>
      <c r="C311" s="55"/>
    </row>
    <row r="312">
      <c r="A312" s="69"/>
      <c r="B312" s="71"/>
      <c r="C312" s="55"/>
    </row>
    <row r="313">
      <c r="A313" s="69"/>
      <c r="B313" s="71"/>
      <c r="C313" s="55"/>
    </row>
    <row r="314">
      <c r="A314" s="69"/>
      <c r="B314" s="71"/>
      <c r="C314" s="55"/>
    </row>
    <row r="315">
      <c r="A315" s="69"/>
      <c r="B315" s="71"/>
      <c r="C315" s="55"/>
    </row>
    <row r="316">
      <c r="A316" s="69"/>
      <c r="B316" s="71"/>
      <c r="C316" s="55"/>
    </row>
    <row r="317">
      <c r="A317" s="69"/>
      <c r="B317" s="71"/>
      <c r="C317" s="55"/>
    </row>
    <row r="318">
      <c r="A318" s="69"/>
      <c r="B318" s="71"/>
      <c r="C318" s="55"/>
    </row>
    <row r="319">
      <c r="A319" s="69"/>
      <c r="B319" s="71"/>
      <c r="C319" s="55"/>
    </row>
    <row r="320">
      <c r="A320" s="69"/>
      <c r="B320" s="71"/>
      <c r="C320" s="55"/>
    </row>
    <row r="321">
      <c r="A321" s="69"/>
      <c r="B321" s="71"/>
      <c r="C321" s="55"/>
    </row>
    <row r="322">
      <c r="A322" s="69"/>
      <c r="B322" s="71"/>
      <c r="C322" s="55"/>
    </row>
    <row r="323">
      <c r="A323" s="69"/>
      <c r="B323" s="71"/>
      <c r="C323" s="55"/>
    </row>
    <row r="324">
      <c r="A324" s="69"/>
      <c r="B324" s="71"/>
      <c r="C324" s="55"/>
    </row>
    <row r="325">
      <c r="A325" s="69"/>
      <c r="B325" s="71"/>
      <c r="C325" s="55"/>
    </row>
    <row r="326">
      <c r="A326" s="69"/>
      <c r="B326" s="71"/>
      <c r="C326" s="55"/>
    </row>
    <row r="327">
      <c r="A327" s="69"/>
      <c r="B327" s="71"/>
      <c r="C327" s="55"/>
    </row>
    <row r="328">
      <c r="A328" s="69"/>
      <c r="B328" s="71"/>
      <c r="C328" s="55"/>
    </row>
    <row r="329">
      <c r="A329" s="69"/>
      <c r="B329" s="71"/>
      <c r="C329" s="55"/>
    </row>
    <row r="330">
      <c r="A330" s="69"/>
      <c r="B330" s="71"/>
      <c r="C330" s="55"/>
    </row>
    <row r="331">
      <c r="A331" s="69"/>
      <c r="B331" s="71"/>
      <c r="C331" s="55"/>
    </row>
    <row r="332">
      <c r="A332" s="69"/>
      <c r="B332" s="71"/>
      <c r="C332" s="55"/>
    </row>
    <row r="333">
      <c r="A333" s="69"/>
      <c r="B333" s="71"/>
      <c r="C333" s="55"/>
    </row>
    <row r="334">
      <c r="A334" s="69"/>
      <c r="B334" s="71"/>
      <c r="C334" s="55"/>
    </row>
    <row r="335">
      <c r="A335" s="69"/>
      <c r="B335" s="71"/>
      <c r="C335" s="55"/>
    </row>
    <row r="336">
      <c r="A336" s="69"/>
      <c r="B336" s="71"/>
      <c r="C336" s="55"/>
    </row>
    <row r="337">
      <c r="A337" s="69"/>
      <c r="B337" s="71"/>
      <c r="C337" s="55"/>
    </row>
    <row r="338">
      <c r="A338" s="69"/>
      <c r="B338" s="71"/>
      <c r="C338" s="55"/>
    </row>
    <row r="339">
      <c r="A339" s="69"/>
      <c r="B339" s="71"/>
      <c r="C339" s="55"/>
    </row>
    <row r="340">
      <c r="A340" s="69"/>
      <c r="B340" s="71"/>
      <c r="C340" s="55"/>
    </row>
    <row r="341">
      <c r="A341" s="69"/>
      <c r="B341" s="71"/>
      <c r="C341" s="55"/>
    </row>
    <row r="342">
      <c r="A342" s="69"/>
      <c r="B342" s="71"/>
      <c r="C342" s="55"/>
    </row>
    <row r="343">
      <c r="A343" s="69"/>
      <c r="B343" s="71"/>
      <c r="C343" s="55"/>
    </row>
    <row r="344">
      <c r="A344" s="69"/>
      <c r="B344" s="71"/>
      <c r="C344" s="55"/>
    </row>
    <row r="345">
      <c r="A345" s="69"/>
      <c r="B345" s="71"/>
      <c r="C345" s="55"/>
    </row>
    <row r="346">
      <c r="A346" s="69"/>
      <c r="B346" s="71"/>
      <c r="C346" s="55"/>
    </row>
    <row r="347">
      <c r="A347" s="69"/>
      <c r="B347" s="71"/>
      <c r="C347" s="55"/>
    </row>
    <row r="348">
      <c r="A348" s="69"/>
      <c r="B348" s="71"/>
      <c r="C348" s="55"/>
    </row>
    <row r="349">
      <c r="A349" s="69"/>
      <c r="B349" s="71"/>
      <c r="C349" s="55"/>
    </row>
    <row r="350">
      <c r="A350" s="69"/>
      <c r="B350" s="71"/>
      <c r="C350" s="55"/>
    </row>
    <row r="351">
      <c r="A351" s="69"/>
      <c r="B351" s="71"/>
      <c r="C351" s="55"/>
    </row>
    <row r="352">
      <c r="A352" s="69"/>
      <c r="B352" s="71"/>
      <c r="C352" s="55"/>
    </row>
    <row r="353">
      <c r="A353" s="69"/>
      <c r="B353" s="71"/>
      <c r="C353" s="55"/>
    </row>
    <row r="354">
      <c r="A354" s="69"/>
      <c r="B354" s="71"/>
      <c r="C354" s="55"/>
    </row>
    <row r="355">
      <c r="A355" s="69"/>
      <c r="B355" s="71"/>
      <c r="C355" s="55"/>
    </row>
    <row r="356">
      <c r="A356" s="69"/>
      <c r="B356" s="71"/>
      <c r="C356" s="55"/>
    </row>
    <row r="357">
      <c r="A357" s="69"/>
      <c r="B357" s="71"/>
      <c r="C357" s="55"/>
    </row>
    <row r="358">
      <c r="A358" s="69"/>
      <c r="B358" s="71"/>
      <c r="C358" s="55"/>
    </row>
    <row r="359">
      <c r="A359" s="69"/>
      <c r="B359" s="71"/>
      <c r="C359" s="55"/>
    </row>
    <row r="360">
      <c r="A360" s="69"/>
      <c r="B360" s="71"/>
      <c r="C360" s="55"/>
    </row>
    <row r="361">
      <c r="A361" s="69"/>
      <c r="B361" s="71"/>
      <c r="C361" s="55"/>
    </row>
    <row r="362">
      <c r="A362" s="69"/>
      <c r="B362" s="71"/>
      <c r="C362" s="55"/>
    </row>
    <row r="363">
      <c r="A363" s="69"/>
      <c r="B363" s="71"/>
      <c r="C363" s="55"/>
    </row>
    <row r="364">
      <c r="A364" s="69"/>
      <c r="B364" s="71"/>
      <c r="C364" s="55"/>
    </row>
    <row r="365">
      <c r="A365" s="69"/>
      <c r="B365" s="71"/>
      <c r="C365" s="55"/>
    </row>
    <row r="366">
      <c r="A366" s="69"/>
      <c r="B366" s="71"/>
      <c r="C366" s="55"/>
    </row>
    <row r="367">
      <c r="A367" s="69"/>
      <c r="B367" s="71"/>
      <c r="C367" s="55"/>
    </row>
    <row r="368">
      <c r="A368" s="69"/>
      <c r="B368" s="71"/>
      <c r="C368" s="55"/>
    </row>
    <row r="369">
      <c r="A369" s="69"/>
      <c r="B369" s="71"/>
      <c r="C369" s="55"/>
    </row>
    <row r="370">
      <c r="A370" s="69"/>
      <c r="B370" s="71"/>
      <c r="C370" s="55"/>
    </row>
    <row r="371">
      <c r="A371" s="69"/>
      <c r="B371" s="71"/>
      <c r="C371" s="55"/>
    </row>
    <row r="372">
      <c r="A372" s="69"/>
      <c r="B372" s="71"/>
      <c r="C372" s="55"/>
    </row>
    <row r="373">
      <c r="A373" s="69"/>
      <c r="B373" s="71"/>
      <c r="C373" s="55"/>
    </row>
    <row r="374">
      <c r="A374" s="69"/>
      <c r="B374" s="71"/>
      <c r="C374" s="55"/>
    </row>
    <row r="375">
      <c r="A375" s="69"/>
      <c r="B375" s="71"/>
      <c r="C375" s="55"/>
    </row>
    <row r="376">
      <c r="A376" s="69"/>
      <c r="B376" s="71"/>
      <c r="C376" s="55"/>
    </row>
    <row r="377">
      <c r="A377" s="69"/>
      <c r="B377" s="71"/>
      <c r="C377" s="55"/>
    </row>
    <row r="378">
      <c r="A378" s="69"/>
      <c r="B378" s="71"/>
      <c r="C378" s="55"/>
    </row>
    <row r="379">
      <c r="A379" s="69"/>
      <c r="B379" s="71"/>
      <c r="C379" s="55"/>
    </row>
    <row r="380">
      <c r="A380" s="69"/>
      <c r="B380" s="71"/>
      <c r="C380" s="55"/>
    </row>
    <row r="381">
      <c r="A381" s="69"/>
      <c r="B381" s="71"/>
      <c r="C381" s="55"/>
    </row>
    <row r="382">
      <c r="A382" s="69"/>
      <c r="B382" s="71"/>
      <c r="C382" s="55"/>
    </row>
    <row r="383">
      <c r="A383" s="69"/>
      <c r="B383" s="71"/>
      <c r="C383" s="55"/>
    </row>
    <row r="384">
      <c r="A384" s="69"/>
      <c r="B384" s="71"/>
      <c r="C384" s="55"/>
    </row>
    <row r="385">
      <c r="A385" s="69"/>
      <c r="B385" s="71"/>
      <c r="C385" s="55"/>
    </row>
    <row r="386">
      <c r="A386" s="69"/>
      <c r="B386" s="71"/>
      <c r="C386" s="55"/>
    </row>
    <row r="387">
      <c r="A387" s="69"/>
      <c r="B387" s="71"/>
      <c r="C387" s="55"/>
    </row>
    <row r="388">
      <c r="A388" s="69"/>
      <c r="B388" s="71"/>
      <c r="C388" s="55"/>
    </row>
    <row r="389">
      <c r="A389" s="69"/>
      <c r="B389" s="71"/>
      <c r="C389" s="55"/>
    </row>
    <row r="390">
      <c r="A390" s="69"/>
      <c r="B390" s="71"/>
      <c r="C390" s="55"/>
    </row>
    <row r="391">
      <c r="A391" s="69"/>
      <c r="B391" s="71"/>
      <c r="C391" s="55"/>
    </row>
    <row r="392">
      <c r="A392" s="69"/>
      <c r="B392" s="71"/>
      <c r="C392" s="55"/>
    </row>
    <row r="393">
      <c r="A393" s="69"/>
      <c r="B393" s="71"/>
      <c r="C393" s="55"/>
    </row>
    <row r="394">
      <c r="A394" s="69"/>
      <c r="B394" s="71"/>
      <c r="C394" s="55"/>
    </row>
    <row r="395">
      <c r="A395" s="69"/>
      <c r="B395" s="71"/>
      <c r="C395" s="55"/>
    </row>
    <row r="396">
      <c r="A396" s="69"/>
      <c r="B396" s="71"/>
      <c r="C396" s="55"/>
    </row>
    <row r="397">
      <c r="A397" s="69"/>
      <c r="B397" s="71"/>
      <c r="C397" s="55"/>
    </row>
    <row r="398">
      <c r="A398" s="69"/>
      <c r="B398" s="71"/>
      <c r="C398" s="55"/>
    </row>
    <row r="399">
      <c r="A399" s="69"/>
      <c r="B399" s="71"/>
      <c r="C399" s="55"/>
    </row>
    <row r="400">
      <c r="A400" s="69"/>
      <c r="B400" s="71"/>
      <c r="C400" s="55"/>
    </row>
    <row r="401">
      <c r="A401" s="69"/>
      <c r="B401" s="71"/>
      <c r="C401" s="55"/>
    </row>
    <row r="402">
      <c r="A402" s="69"/>
      <c r="B402" s="71"/>
      <c r="C402" s="55"/>
    </row>
    <row r="403">
      <c r="A403" s="69"/>
      <c r="B403" s="71"/>
      <c r="C403" s="55"/>
    </row>
    <row r="404">
      <c r="A404" s="69"/>
      <c r="B404" s="71"/>
      <c r="C404" s="55"/>
    </row>
    <row r="405">
      <c r="A405" s="69"/>
      <c r="B405" s="71"/>
      <c r="C405" s="55"/>
    </row>
    <row r="406">
      <c r="A406" s="69"/>
      <c r="B406" s="71"/>
      <c r="C406" s="55"/>
    </row>
    <row r="407">
      <c r="A407" s="69"/>
      <c r="B407" s="71"/>
      <c r="C407" s="55"/>
    </row>
    <row r="408">
      <c r="A408" s="69"/>
      <c r="B408" s="71"/>
      <c r="C408" s="55"/>
    </row>
    <row r="409">
      <c r="A409" s="69"/>
      <c r="B409" s="71"/>
      <c r="C409" s="55"/>
    </row>
    <row r="410">
      <c r="A410" s="69"/>
      <c r="B410" s="71"/>
      <c r="C410" s="55"/>
    </row>
    <row r="411">
      <c r="A411" s="69"/>
      <c r="B411" s="71"/>
      <c r="C411" s="55"/>
    </row>
    <row r="412">
      <c r="A412" s="69"/>
      <c r="B412" s="71"/>
      <c r="C412" s="55"/>
    </row>
    <row r="413">
      <c r="A413" s="69"/>
      <c r="B413" s="71"/>
      <c r="C413" s="55"/>
    </row>
    <row r="414">
      <c r="A414" s="69"/>
      <c r="B414" s="71"/>
      <c r="C414" s="55"/>
    </row>
    <row r="415">
      <c r="A415" s="69"/>
      <c r="B415" s="71"/>
      <c r="C415" s="55"/>
    </row>
    <row r="416">
      <c r="A416" s="69"/>
      <c r="B416" s="71"/>
      <c r="C416" s="55"/>
    </row>
    <row r="417">
      <c r="A417" s="69"/>
      <c r="B417" s="71"/>
      <c r="C417" s="55"/>
    </row>
    <row r="418">
      <c r="A418" s="69"/>
      <c r="B418" s="71"/>
      <c r="C418" s="55"/>
    </row>
    <row r="419">
      <c r="A419" s="69"/>
      <c r="B419" s="71"/>
      <c r="C419" s="55"/>
    </row>
    <row r="420">
      <c r="A420" s="69"/>
      <c r="B420" s="71"/>
      <c r="C420" s="55"/>
    </row>
    <row r="421">
      <c r="A421" s="69"/>
      <c r="B421" s="71"/>
      <c r="C421" s="55"/>
    </row>
    <row r="422">
      <c r="A422" s="69"/>
      <c r="B422" s="71"/>
      <c r="C422" s="55"/>
    </row>
    <row r="423">
      <c r="A423" s="69"/>
      <c r="B423" s="71"/>
      <c r="C423" s="55"/>
    </row>
    <row r="424">
      <c r="A424" s="69"/>
      <c r="B424" s="71"/>
      <c r="C424" s="55"/>
    </row>
    <row r="425">
      <c r="A425" s="69"/>
      <c r="B425" s="71"/>
      <c r="C425" s="55"/>
    </row>
    <row r="426">
      <c r="A426" s="69"/>
      <c r="B426" s="71"/>
      <c r="C426" s="55"/>
    </row>
    <row r="427">
      <c r="A427" s="69"/>
      <c r="B427" s="71"/>
      <c r="C427" s="55"/>
    </row>
    <row r="428">
      <c r="A428" s="69"/>
      <c r="B428" s="71"/>
      <c r="C428" s="55"/>
    </row>
    <row r="429">
      <c r="A429" s="69"/>
      <c r="B429" s="71"/>
      <c r="C429" s="55"/>
    </row>
    <row r="430">
      <c r="A430" s="69"/>
      <c r="B430" s="71"/>
      <c r="C430" s="55"/>
    </row>
    <row r="431">
      <c r="A431" s="69"/>
      <c r="B431" s="71"/>
      <c r="C431" s="55"/>
    </row>
    <row r="432">
      <c r="A432" s="69"/>
      <c r="B432" s="71"/>
      <c r="C432" s="55"/>
    </row>
    <row r="433">
      <c r="A433" s="69"/>
      <c r="B433" s="71"/>
      <c r="C433" s="55"/>
    </row>
    <row r="434">
      <c r="A434" s="57"/>
      <c r="B434" s="71"/>
      <c r="C434" s="55"/>
    </row>
    <row r="435">
      <c r="A435" s="57"/>
      <c r="B435" s="71"/>
      <c r="C435" s="55"/>
    </row>
    <row r="436">
      <c r="A436" s="57"/>
      <c r="B436" s="71"/>
      <c r="C436" s="55"/>
    </row>
    <row r="437">
      <c r="A437" s="57"/>
      <c r="B437" s="71"/>
      <c r="C437" s="55"/>
    </row>
    <row r="438">
      <c r="A438" s="57"/>
      <c r="B438" s="71"/>
      <c r="C438" s="55"/>
    </row>
    <row r="439">
      <c r="A439" s="57"/>
      <c r="B439" s="71"/>
      <c r="C439" s="55"/>
    </row>
    <row r="440">
      <c r="A440" s="57"/>
      <c r="B440" s="71"/>
      <c r="C440" s="55"/>
    </row>
    <row r="441">
      <c r="A441" s="57"/>
      <c r="B441" s="71"/>
      <c r="C441" s="55"/>
    </row>
    <row r="442">
      <c r="A442" s="57"/>
      <c r="B442" s="71"/>
      <c r="C442" s="55"/>
    </row>
    <row r="443">
      <c r="A443" s="57"/>
      <c r="B443" s="71"/>
      <c r="C443" s="55"/>
    </row>
    <row r="444">
      <c r="A444" s="57"/>
      <c r="B444" s="71"/>
      <c r="C444" s="55"/>
    </row>
    <row r="445">
      <c r="A445" s="57"/>
      <c r="B445" s="71"/>
      <c r="C445" s="55"/>
    </row>
    <row r="446">
      <c r="A446" s="57"/>
      <c r="B446" s="71"/>
      <c r="C446" s="55"/>
    </row>
    <row r="447">
      <c r="A447" s="57"/>
      <c r="B447" s="71"/>
      <c r="C447" s="55"/>
    </row>
    <row r="448">
      <c r="A448" s="57"/>
      <c r="B448" s="71"/>
      <c r="C448" s="55"/>
    </row>
    <row r="449">
      <c r="A449" s="57"/>
      <c r="B449" s="71"/>
      <c r="C449" s="55"/>
    </row>
    <row r="450">
      <c r="A450" s="57"/>
      <c r="B450" s="71"/>
      <c r="C450" s="55"/>
    </row>
    <row r="451">
      <c r="A451" s="57"/>
      <c r="B451" s="71"/>
      <c r="C451" s="55"/>
    </row>
    <row r="452">
      <c r="A452" s="57"/>
      <c r="B452" s="71"/>
      <c r="C452" s="55"/>
    </row>
    <row r="453">
      <c r="A453" s="57"/>
      <c r="B453" s="71"/>
      <c r="C453" s="55"/>
    </row>
    <row r="454">
      <c r="A454" s="57"/>
      <c r="B454" s="71"/>
      <c r="C454" s="55"/>
    </row>
    <row r="455">
      <c r="A455" s="57"/>
      <c r="B455" s="71"/>
      <c r="C455" s="55"/>
    </row>
    <row r="456">
      <c r="A456" s="57"/>
      <c r="B456" s="71"/>
      <c r="C456" s="55"/>
    </row>
    <row r="457">
      <c r="A457" s="57"/>
      <c r="B457" s="71"/>
      <c r="C457" s="55"/>
    </row>
    <row r="458">
      <c r="A458" s="57"/>
      <c r="B458" s="71"/>
      <c r="C458" s="55"/>
    </row>
    <row r="459">
      <c r="A459" s="57"/>
      <c r="B459" s="71"/>
      <c r="C459" s="55"/>
    </row>
    <row r="460">
      <c r="A460" s="57"/>
      <c r="B460" s="71"/>
      <c r="C460" s="55"/>
    </row>
    <row r="461">
      <c r="A461" s="57"/>
      <c r="B461" s="71"/>
      <c r="C461" s="55"/>
    </row>
    <row r="462">
      <c r="A462" s="57"/>
      <c r="B462" s="71"/>
      <c r="C462" s="55"/>
    </row>
    <row r="463">
      <c r="A463" s="57"/>
      <c r="B463" s="71"/>
      <c r="C463" s="55"/>
    </row>
    <row r="464">
      <c r="A464" s="57"/>
      <c r="B464" s="71"/>
      <c r="C464" s="55"/>
    </row>
    <row r="465">
      <c r="A465" s="57"/>
      <c r="B465" s="71"/>
      <c r="C465" s="55"/>
    </row>
    <row r="466">
      <c r="A466" s="57"/>
      <c r="B466" s="71"/>
      <c r="C466" s="55"/>
    </row>
    <row r="467">
      <c r="A467" s="57"/>
      <c r="B467" s="71"/>
      <c r="C467" s="55"/>
    </row>
    <row r="468">
      <c r="A468" s="57"/>
      <c r="B468" s="71"/>
      <c r="C468" s="55"/>
    </row>
    <row r="469">
      <c r="A469" s="57"/>
      <c r="B469" s="71"/>
      <c r="C469" s="55"/>
    </row>
    <row r="470">
      <c r="A470" s="57"/>
      <c r="B470" s="71"/>
      <c r="C470" s="55"/>
    </row>
    <row r="471">
      <c r="A471" s="57"/>
      <c r="B471" s="71"/>
      <c r="C471" s="55"/>
    </row>
    <row r="472">
      <c r="A472" s="57"/>
      <c r="B472" s="71"/>
      <c r="C472" s="55"/>
    </row>
    <row r="473">
      <c r="A473" s="57"/>
      <c r="B473" s="71"/>
      <c r="C473" s="55"/>
    </row>
    <row r="474">
      <c r="A474" s="57"/>
      <c r="B474" s="71"/>
      <c r="C474" s="55"/>
    </row>
    <row r="475">
      <c r="A475" s="57"/>
      <c r="B475" s="71"/>
      <c r="C475" s="55"/>
    </row>
    <row r="476">
      <c r="A476" s="57"/>
      <c r="B476" s="71"/>
      <c r="C476" s="55"/>
    </row>
    <row r="477">
      <c r="A477" s="57"/>
      <c r="B477" s="71"/>
      <c r="C477" s="55"/>
    </row>
    <row r="478">
      <c r="A478" s="57"/>
      <c r="B478" s="71"/>
      <c r="C478" s="55"/>
    </row>
    <row r="479">
      <c r="A479" s="57"/>
      <c r="B479" s="71"/>
      <c r="C479" s="55"/>
    </row>
    <row r="480">
      <c r="A480" s="57"/>
      <c r="B480" s="71"/>
      <c r="C480" s="55"/>
    </row>
    <row r="481">
      <c r="A481" s="57"/>
      <c r="B481" s="71"/>
      <c r="C481" s="55"/>
    </row>
    <row r="482">
      <c r="A482" s="57"/>
      <c r="B482" s="71"/>
      <c r="C482" s="55"/>
    </row>
    <row r="483">
      <c r="A483" s="57"/>
      <c r="B483" s="71"/>
      <c r="C483" s="55"/>
    </row>
    <row r="484">
      <c r="A484" s="57"/>
      <c r="B484" s="71"/>
      <c r="C484" s="55"/>
    </row>
    <row r="485">
      <c r="A485" s="57"/>
      <c r="B485" s="71"/>
      <c r="C485" s="55"/>
    </row>
    <row r="486">
      <c r="A486" s="57"/>
      <c r="B486" s="71"/>
      <c r="C486" s="55"/>
    </row>
    <row r="487">
      <c r="A487" s="57"/>
      <c r="B487" s="71"/>
      <c r="C487" s="55"/>
    </row>
    <row r="488">
      <c r="A488" s="57"/>
      <c r="B488" s="71"/>
      <c r="C488" s="55"/>
    </row>
    <row r="489">
      <c r="A489" s="57"/>
      <c r="B489" s="71"/>
      <c r="C489" s="55"/>
    </row>
    <row r="490">
      <c r="A490" s="57"/>
      <c r="B490" s="71"/>
      <c r="C490" s="55"/>
    </row>
    <row r="491">
      <c r="A491" s="57"/>
      <c r="B491" s="71"/>
      <c r="C491" s="55"/>
    </row>
    <row r="492">
      <c r="A492" s="57"/>
      <c r="B492" s="71"/>
      <c r="C492" s="55"/>
    </row>
    <row r="493">
      <c r="A493" s="57"/>
      <c r="B493" s="71"/>
      <c r="C493" s="55"/>
    </row>
    <row r="494">
      <c r="A494" s="57"/>
      <c r="B494" s="71"/>
      <c r="C494" s="55"/>
    </row>
    <row r="495">
      <c r="A495" s="57"/>
      <c r="B495" s="71"/>
      <c r="C495" s="55"/>
    </row>
    <row r="496">
      <c r="A496" s="57"/>
      <c r="B496" s="71"/>
      <c r="C496" s="55"/>
    </row>
    <row r="497">
      <c r="A497" s="57"/>
      <c r="B497" s="71"/>
      <c r="C497" s="55"/>
    </row>
    <row r="498">
      <c r="A498" s="57"/>
      <c r="B498" s="71"/>
      <c r="C498" s="55"/>
    </row>
    <row r="499">
      <c r="A499" s="57"/>
      <c r="B499" s="71"/>
      <c r="C499" s="55"/>
    </row>
    <row r="500">
      <c r="A500" s="57"/>
      <c r="B500" s="71"/>
      <c r="C500" s="55"/>
    </row>
    <row r="501">
      <c r="A501" s="57"/>
      <c r="B501" s="71"/>
      <c r="C501" s="55"/>
    </row>
    <row r="502">
      <c r="A502" s="57"/>
      <c r="B502" s="71"/>
      <c r="C502" s="55"/>
    </row>
    <row r="503">
      <c r="A503" s="57"/>
      <c r="B503" s="71"/>
      <c r="C503" s="55"/>
    </row>
    <row r="504">
      <c r="A504" s="57"/>
      <c r="B504" s="71"/>
      <c r="C504" s="55"/>
    </row>
    <row r="505">
      <c r="A505" s="57"/>
      <c r="B505" s="71"/>
      <c r="C505" s="55"/>
    </row>
    <row r="506">
      <c r="A506" s="57"/>
      <c r="B506" s="71"/>
      <c r="C506" s="55"/>
    </row>
    <row r="507">
      <c r="A507" s="57"/>
      <c r="B507" s="71"/>
      <c r="C507" s="55"/>
    </row>
    <row r="508">
      <c r="A508" s="57"/>
      <c r="B508" s="71"/>
      <c r="C508" s="55"/>
    </row>
    <row r="509">
      <c r="A509" s="57"/>
      <c r="B509" s="71"/>
      <c r="C509" s="55"/>
    </row>
    <row r="510">
      <c r="A510" s="57"/>
      <c r="B510" s="71"/>
      <c r="C510" s="55"/>
    </row>
    <row r="511">
      <c r="A511" s="57"/>
      <c r="B511" s="71"/>
      <c r="C511" s="55"/>
    </row>
    <row r="512">
      <c r="A512" s="57"/>
      <c r="B512" s="71"/>
      <c r="C512" s="55"/>
    </row>
    <row r="513">
      <c r="A513" s="57"/>
      <c r="B513" s="71"/>
      <c r="C513" s="55"/>
    </row>
    <row r="514">
      <c r="A514" s="57"/>
      <c r="B514" s="71"/>
      <c r="C514" s="55"/>
    </row>
    <row r="515">
      <c r="A515" s="57"/>
      <c r="B515" s="71"/>
      <c r="C515" s="55"/>
    </row>
    <row r="516">
      <c r="A516" s="57"/>
      <c r="B516" s="71"/>
      <c r="C516" s="55"/>
    </row>
    <row r="517">
      <c r="A517" s="57"/>
      <c r="B517" s="71"/>
      <c r="C517" s="55"/>
    </row>
    <row r="518">
      <c r="A518" s="57"/>
      <c r="B518" s="71"/>
      <c r="C518" s="55"/>
    </row>
    <row r="519">
      <c r="A519" s="57"/>
      <c r="B519" s="71"/>
      <c r="C519" s="55"/>
    </row>
    <row r="520">
      <c r="A520" s="57"/>
      <c r="B520" s="71"/>
      <c r="C520" s="55"/>
    </row>
    <row r="521">
      <c r="A521" s="57"/>
      <c r="B521" s="71"/>
      <c r="C521" s="55"/>
    </row>
    <row r="522">
      <c r="A522" s="57"/>
      <c r="B522" s="71"/>
      <c r="C522" s="55"/>
    </row>
    <row r="523">
      <c r="A523" s="57"/>
      <c r="B523" s="71"/>
      <c r="C523" s="55"/>
    </row>
    <row r="524">
      <c r="A524" s="57"/>
      <c r="B524" s="71"/>
      <c r="C524" s="55"/>
    </row>
    <row r="525">
      <c r="A525" s="57"/>
      <c r="B525" s="71"/>
      <c r="C525" s="55"/>
    </row>
    <row r="526">
      <c r="A526" s="57"/>
      <c r="B526" s="71"/>
      <c r="C526" s="55"/>
    </row>
    <row r="527">
      <c r="A527" s="57"/>
      <c r="B527" s="71"/>
      <c r="C527" s="55"/>
    </row>
    <row r="528">
      <c r="A528" s="57"/>
      <c r="B528" s="71"/>
      <c r="C528" s="55"/>
    </row>
    <row r="529">
      <c r="A529" s="57"/>
      <c r="B529" s="71"/>
      <c r="C529" s="55"/>
    </row>
    <row r="530">
      <c r="A530" s="57"/>
      <c r="B530" s="71"/>
      <c r="C530" s="55"/>
    </row>
    <row r="531">
      <c r="A531" s="57"/>
      <c r="B531" s="71"/>
      <c r="C531" s="55"/>
    </row>
    <row r="532">
      <c r="A532" s="57"/>
      <c r="B532" s="71"/>
      <c r="C532" s="55"/>
    </row>
    <row r="533">
      <c r="A533" s="57"/>
      <c r="B533" s="71"/>
      <c r="C533" s="55"/>
    </row>
    <row r="534">
      <c r="A534" s="57"/>
      <c r="B534" s="71"/>
      <c r="C534" s="55"/>
    </row>
    <row r="535">
      <c r="A535" s="57"/>
      <c r="B535" s="71"/>
      <c r="C535" s="55"/>
    </row>
    <row r="536">
      <c r="A536" s="57"/>
      <c r="B536" s="71"/>
      <c r="C536" s="55"/>
    </row>
    <row r="537">
      <c r="A537" s="57"/>
      <c r="B537" s="71"/>
      <c r="C537" s="55"/>
    </row>
    <row r="538">
      <c r="A538" s="57"/>
      <c r="B538" s="71"/>
      <c r="C538" s="55"/>
    </row>
    <row r="539">
      <c r="A539" s="57"/>
      <c r="B539" s="71"/>
      <c r="C539" s="55"/>
    </row>
    <row r="540">
      <c r="A540" s="57"/>
      <c r="B540" s="71"/>
      <c r="C540" s="55"/>
    </row>
    <row r="541">
      <c r="A541" s="57"/>
      <c r="B541" s="71"/>
      <c r="C541" s="55"/>
    </row>
    <row r="542">
      <c r="A542" s="57"/>
      <c r="B542" s="71"/>
      <c r="C542" s="55"/>
    </row>
    <row r="543">
      <c r="A543" s="57"/>
      <c r="B543" s="71"/>
      <c r="C543" s="55"/>
    </row>
    <row r="544">
      <c r="A544" s="57"/>
      <c r="B544" s="71"/>
      <c r="C544" s="55"/>
    </row>
    <row r="545">
      <c r="A545" s="57"/>
      <c r="B545" s="71"/>
      <c r="C545" s="55"/>
    </row>
    <row r="546">
      <c r="A546" s="57"/>
      <c r="B546" s="71"/>
      <c r="C546" s="55"/>
    </row>
    <row r="547">
      <c r="A547" s="57"/>
      <c r="B547" s="71"/>
      <c r="C547" s="55"/>
    </row>
    <row r="548">
      <c r="A548" s="57"/>
      <c r="B548" s="71"/>
      <c r="C548" s="55"/>
    </row>
    <row r="549">
      <c r="A549" s="57"/>
      <c r="B549" s="71"/>
      <c r="C549" s="55"/>
    </row>
    <row r="550">
      <c r="A550" s="57"/>
      <c r="B550" s="71"/>
      <c r="C550" s="55"/>
    </row>
    <row r="551">
      <c r="A551" s="57"/>
      <c r="B551" s="71"/>
      <c r="C551" s="55"/>
    </row>
    <row r="552">
      <c r="A552" s="57"/>
      <c r="B552" s="71"/>
      <c r="C552" s="55"/>
    </row>
    <row r="553">
      <c r="A553" s="57"/>
      <c r="B553" s="71"/>
      <c r="C553" s="55"/>
    </row>
    <row r="554">
      <c r="A554" s="57"/>
      <c r="B554" s="71"/>
      <c r="C554" s="55"/>
    </row>
    <row r="555">
      <c r="A555" s="57"/>
      <c r="B555" s="71"/>
      <c r="C555" s="55"/>
    </row>
    <row r="556">
      <c r="A556" s="57"/>
      <c r="B556" s="71"/>
      <c r="C556" s="55"/>
    </row>
    <row r="557">
      <c r="A557" s="57"/>
      <c r="B557" s="71"/>
      <c r="C557" s="55"/>
    </row>
    <row r="558">
      <c r="A558" s="57"/>
      <c r="B558" s="71"/>
      <c r="C558" s="55"/>
    </row>
    <row r="559">
      <c r="A559" s="57"/>
      <c r="B559" s="71"/>
      <c r="C559" s="55"/>
    </row>
    <row r="560">
      <c r="A560" s="57"/>
      <c r="B560" s="71"/>
      <c r="C560" s="55"/>
    </row>
    <row r="561">
      <c r="A561" s="57"/>
      <c r="B561" s="71"/>
      <c r="C561" s="55"/>
    </row>
    <row r="562">
      <c r="A562" s="57"/>
      <c r="B562" s="71"/>
      <c r="C562" s="55"/>
    </row>
    <row r="563">
      <c r="A563" s="57"/>
      <c r="B563" s="71"/>
      <c r="C563" s="55"/>
    </row>
    <row r="564">
      <c r="A564" s="57"/>
      <c r="B564" s="71"/>
      <c r="C564" s="55"/>
    </row>
    <row r="565">
      <c r="A565" s="57"/>
      <c r="B565" s="71"/>
      <c r="C565" s="55"/>
    </row>
    <row r="566">
      <c r="A566" s="57"/>
      <c r="B566" s="71"/>
      <c r="C566" s="55"/>
    </row>
    <row r="567">
      <c r="A567" s="57"/>
      <c r="B567" s="71"/>
      <c r="C567" s="55"/>
    </row>
    <row r="568">
      <c r="A568" s="57"/>
      <c r="B568" s="71"/>
      <c r="C568" s="55"/>
    </row>
    <row r="569">
      <c r="A569" s="57"/>
      <c r="B569" s="71"/>
      <c r="C569" s="55"/>
    </row>
    <row r="570">
      <c r="A570" s="57"/>
      <c r="B570" s="71"/>
      <c r="C570" s="55"/>
    </row>
    <row r="571">
      <c r="A571" s="57"/>
      <c r="B571" s="71"/>
      <c r="C571" s="55"/>
    </row>
    <row r="572">
      <c r="A572" s="57"/>
      <c r="B572" s="71"/>
      <c r="C572" s="55"/>
    </row>
    <row r="573">
      <c r="A573" s="57"/>
      <c r="B573" s="71"/>
      <c r="C573" s="55"/>
    </row>
    <row r="574">
      <c r="A574" s="57"/>
      <c r="B574" s="71"/>
      <c r="C574" s="55"/>
    </row>
    <row r="575">
      <c r="A575" s="57"/>
      <c r="B575" s="71"/>
      <c r="C575" s="55"/>
    </row>
    <row r="576">
      <c r="A576" s="57"/>
      <c r="B576" s="71"/>
      <c r="C576" s="55"/>
    </row>
    <row r="577">
      <c r="A577" s="57"/>
      <c r="B577" s="71"/>
      <c r="C577" s="55"/>
    </row>
    <row r="578">
      <c r="A578" s="57"/>
      <c r="B578" s="71"/>
      <c r="C578" s="55"/>
    </row>
    <row r="579">
      <c r="A579" s="57"/>
      <c r="B579" s="71"/>
      <c r="C579" s="55"/>
    </row>
    <row r="580">
      <c r="A580" s="57"/>
      <c r="B580" s="71"/>
      <c r="C580" s="55"/>
    </row>
    <row r="581">
      <c r="A581" s="57"/>
      <c r="B581" s="71"/>
      <c r="C581" s="55"/>
    </row>
    <row r="582">
      <c r="A582" s="57"/>
      <c r="B582" s="71"/>
      <c r="C582" s="55"/>
    </row>
    <row r="583">
      <c r="A583" s="57"/>
      <c r="B583" s="71"/>
      <c r="C583" s="55"/>
    </row>
    <row r="584">
      <c r="A584" s="57"/>
      <c r="B584" s="71"/>
      <c r="C584" s="55"/>
    </row>
    <row r="585">
      <c r="A585" s="57"/>
      <c r="B585" s="71"/>
      <c r="C585" s="55"/>
    </row>
    <row r="586">
      <c r="A586" s="57"/>
      <c r="B586" s="71"/>
      <c r="C586" s="55"/>
    </row>
    <row r="587">
      <c r="A587" s="57"/>
      <c r="B587" s="71"/>
      <c r="C587" s="55"/>
    </row>
    <row r="588">
      <c r="A588" s="57"/>
      <c r="B588" s="71"/>
      <c r="C588" s="55"/>
    </row>
    <row r="589">
      <c r="A589" s="57"/>
      <c r="B589" s="71"/>
      <c r="C589" s="55"/>
    </row>
    <row r="590">
      <c r="A590" s="57"/>
      <c r="B590" s="71"/>
      <c r="C590" s="55"/>
    </row>
    <row r="591">
      <c r="A591" s="57"/>
      <c r="B591" s="71"/>
      <c r="C591" s="55"/>
    </row>
    <row r="592">
      <c r="A592" s="57"/>
      <c r="B592" s="71"/>
      <c r="C592" s="55"/>
    </row>
    <row r="593">
      <c r="A593" s="57"/>
      <c r="B593" s="71"/>
      <c r="C593" s="55"/>
    </row>
    <row r="594">
      <c r="A594" s="57"/>
      <c r="B594" s="71"/>
      <c r="C594" s="55"/>
    </row>
    <row r="595">
      <c r="A595" s="57"/>
      <c r="B595" s="71"/>
      <c r="C595" s="55"/>
    </row>
    <row r="596">
      <c r="A596" s="57"/>
      <c r="B596" s="71"/>
      <c r="C596" s="55"/>
    </row>
    <row r="597">
      <c r="A597" s="57"/>
      <c r="B597" s="71"/>
      <c r="C597" s="55"/>
    </row>
    <row r="598">
      <c r="A598" s="57"/>
      <c r="B598" s="71"/>
      <c r="C598" s="55"/>
    </row>
    <row r="599">
      <c r="A599" s="57"/>
      <c r="B599" s="71"/>
      <c r="C599" s="55"/>
    </row>
    <row r="600">
      <c r="A600" s="57"/>
      <c r="B600" s="71"/>
      <c r="C600" s="55"/>
    </row>
    <row r="601">
      <c r="A601" s="57"/>
      <c r="B601" s="71"/>
      <c r="C601" s="55"/>
    </row>
    <row r="602">
      <c r="A602" s="57"/>
      <c r="B602" s="71"/>
      <c r="C602" s="55"/>
    </row>
    <row r="603">
      <c r="A603" s="57"/>
      <c r="B603" s="71"/>
      <c r="C603" s="55"/>
    </row>
    <row r="604">
      <c r="A604" s="57"/>
      <c r="B604" s="71"/>
      <c r="C604" s="55"/>
    </row>
    <row r="605">
      <c r="A605" s="57"/>
      <c r="B605" s="71"/>
      <c r="C605" s="55"/>
    </row>
    <row r="606">
      <c r="A606" s="57"/>
      <c r="B606" s="71"/>
      <c r="C606" s="55"/>
    </row>
    <row r="607">
      <c r="A607" s="57"/>
      <c r="B607" s="71"/>
      <c r="C607" s="55"/>
    </row>
    <row r="608">
      <c r="A608" s="57"/>
      <c r="B608" s="71"/>
      <c r="C608" s="55"/>
    </row>
    <row r="609">
      <c r="A609" s="57"/>
      <c r="B609" s="71"/>
      <c r="C609" s="55"/>
    </row>
    <row r="610">
      <c r="A610" s="57"/>
      <c r="B610" s="71"/>
      <c r="C610" s="55"/>
    </row>
    <row r="611">
      <c r="A611" s="57"/>
      <c r="B611" s="71"/>
      <c r="C611" s="55"/>
    </row>
    <row r="612">
      <c r="A612" s="57"/>
      <c r="B612" s="71"/>
      <c r="C612" s="55"/>
    </row>
    <row r="613">
      <c r="A613" s="57"/>
      <c r="B613" s="71"/>
      <c r="C613" s="55"/>
    </row>
    <row r="614">
      <c r="A614" s="57"/>
      <c r="B614" s="71"/>
      <c r="C614" s="55"/>
    </row>
    <row r="615">
      <c r="A615" s="57"/>
      <c r="B615" s="71"/>
      <c r="C615" s="55"/>
    </row>
    <row r="616">
      <c r="A616" s="57"/>
      <c r="B616" s="71"/>
      <c r="C616" s="55"/>
    </row>
    <row r="617">
      <c r="A617" s="57"/>
      <c r="B617" s="71"/>
      <c r="C617" s="55"/>
    </row>
    <row r="618">
      <c r="A618" s="57"/>
      <c r="B618" s="71"/>
      <c r="C618" s="55"/>
    </row>
    <row r="619">
      <c r="A619" s="57"/>
      <c r="B619" s="71"/>
      <c r="C619" s="55"/>
    </row>
    <row r="620">
      <c r="A620" s="57"/>
      <c r="B620" s="71"/>
      <c r="C620" s="55"/>
    </row>
    <row r="621">
      <c r="A621" s="57"/>
      <c r="B621" s="71"/>
      <c r="C621" s="55"/>
    </row>
    <row r="622">
      <c r="A622" s="57"/>
      <c r="B622" s="71"/>
      <c r="C622" s="55"/>
    </row>
    <row r="623">
      <c r="A623" s="57"/>
      <c r="B623" s="71"/>
      <c r="C623" s="55"/>
    </row>
    <row r="624">
      <c r="A624" s="57"/>
      <c r="B624" s="71"/>
      <c r="C624" s="55"/>
    </row>
    <row r="625">
      <c r="A625" s="57"/>
      <c r="B625" s="71"/>
      <c r="C625" s="55"/>
    </row>
    <row r="626">
      <c r="A626" s="57"/>
      <c r="B626" s="71"/>
      <c r="C626" s="55"/>
    </row>
    <row r="627">
      <c r="A627" s="57"/>
      <c r="B627" s="71"/>
      <c r="C627" s="55"/>
    </row>
    <row r="628">
      <c r="A628" s="57"/>
      <c r="B628" s="71"/>
      <c r="C628" s="55"/>
    </row>
    <row r="629">
      <c r="A629" s="57"/>
      <c r="B629" s="71"/>
      <c r="C629" s="55"/>
    </row>
    <row r="630">
      <c r="A630" s="57"/>
      <c r="B630" s="71"/>
      <c r="C630" s="55"/>
    </row>
    <row r="631">
      <c r="A631" s="57"/>
      <c r="B631" s="71"/>
      <c r="C631" s="55"/>
    </row>
    <row r="632">
      <c r="A632" s="57"/>
      <c r="B632" s="71"/>
      <c r="C632" s="55"/>
    </row>
    <row r="633">
      <c r="A633" s="57"/>
      <c r="B633" s="71"/>
      <c r="C633" s="55"/>
    </row>
    <row r="634">
      <c r="A634" s="57"/>
      <c r="B634" s="71"/>
      <c r="C634" s="55"/>
    </row>
    <row r="635">
      <c r="A635" s="57"/>
      <c r="B635" s="71"/>
      <c r="C635" s="55"/>
    </row>
    <row r="636">
      <c r="A636" s="57"/>
      <c r="B636" s="71"/>
      <c r="C636" s="55"/>
    </row>
    <row r="637">
      <c r="A637" s="57"/>
      <c r="B637" s="71"/>
      <c r="C637" s="55"/>
    </row>
    <row r="638">
      <c r="A638" s="57"/>
      <c r="B638" s="71"/>
      <c r="C638" s="55"/>
    </row>
    <row r="639">
      <c r="A639" s="57"/>
      <c r="B639" s="71"/>
      <c r="C639" s="55"/>
    </row>
    <row r="640">
      <c r="A640" s="57"/>
      <c r="B640" s="71"/>
      <c r="C640" s="55"/>
    </row>
    <row r="641">
      <c r="A641" s="57"/>
      <c r="B641" s="71"/>
      <c r="C641" s="55"/>
    </row>
    <row r="642">
      <c r="A642" s="57"/>
      <c r="B642" s="71"/>
      <c r="C642" s="55"/>
    </row>
    <row r="643">
      <c r="A643" s="57"/>
      <c r="B643" s="71"/>
      <c r="C643" s="55"/>
    </row>
    <row r="644">
      <c r="A644" s="57"/>
      <c r="B644" s="71"/>
      <c r="C644" s="55"/>
    </row>
    <row r="645">
      <c r="A645" s="57"/>
      <c r="B645" s="71"/>
      <c r="C645" s="55"/>
    </row>
    <row r="646">
      <c r="A646" s="57"/>
      <c r="B646" s="71"/>
      <c r="C646" s="55"/>
    </row>
    <row r="647">
      <c r="A647" s="57"/>
      <c r="B647" s="71"/>
      <c r="C647" s="55"/>
    </row>
    <row r="648">
      <c r="A648" s="57"/>
      <c r="B648" s="71"/>
      <c r="C648" s="55"/>
    </row>
    <row r="649">
      <c r="A649" s="57"/>
      <c r="B649" s="71"/>
      <c r="C649" s="55"/>
    </row>
    <row r="650">
      <c r="A650" s="57"/>
      <c r="B650" s="71"/>
      <c r="C650" s="55"/>
    </row>
    <row r="651">
      <c r="A651" s="57"/>
      <c r="B651" s="71"/>
      <c r="C651" s="55"/>
    </row>
    <row r="652">
      <c r="A652" s="57"/>
      <c r="B652" s="71"/>
      <c r="C652" s="55"/>
    </row>
    <row r="653">
      <c r="A653" s="57"/>
      <c r="B653" s="71"/>
      <c r="C653" s="55"/>
    </row>
    <row r="654">
      <c r="A654" s="57"/>
      <c r="B654" s="71"/>
      <c r="C654" s="55"/>
    </row>
    <row r="655">
      <c r="A655" s="57"/>
      <c r="B655" s="71"/>
      <c r="C655" s="55"/>
    </row>
    <row r="656">
      <c r="A656" s="57"/>
      <c r="B656" s="71"/>
      <c r="C656" s="55"/>
    </row>
    <row r="657">
      <c r="A657" s="57"/>
      <c r="B657" s="71"/>
      <c r="C657" s="55"/>
    </row>
    <row r="658">
      <c r="A658" s="57"/>
      <c r="B658" s="71"/>
      <c r="C658" s="55"/>
    </row>
    <row r="659">
      <c r="A659" s="57"/>
      <c r="B659" s="71"/>
      <c r="C659" s="55"/>
    </row>
    <row r="660">
      <c r="A660" s="57"/>
      <c r="B660" s="71"/>
      <c r="C660" s="55"/>
    </row>
    <row r="661">
      <c r="A661" s="57"/>
      <c r="B661" s="71"/>
      <c r="C661" s="55"/>
    </row>
    <row r="662">
      <c r="A662" s="57"/>
      <c r="B662" s="71"/>
      <c r="C662" s="55"/>
    </row>
    <row r="663">
      <c r="A663" s="57"/>
      <c r="B663" s="71"/>
      <c r="C663" s="55"/>
    </row>
    <row r="664">
      <c r="A664" s="57"/>
      <c r="B664" s="71"/>
      <c r="C664" s="55"/>
    </row>
    <row r="665">
      <c r="A665" s="57"/>
      <c r="B665" s="71"/>
      <c r="C665" s="55"/>
    </row>
    <row r="666">
      <c r="A666" s="57"/>
      <c r="B666" s="71"/>
      <c r="C666" s="55"/>
    </row>
    <row r="667">
      <c r="A667" s="57"/>
      <c r="B667" s="71"/>
      <c r="C667" s="55"/>
    </row>
    <row r="668">
      <c r="A668" s="57"/>
      <c r="B668" s="71"/>
      <c r="C668" s="55"/>
    </row>
    <row r="669">
      <c r="A669" s="57"/>
      <c r="B669" s="71"/>
      <c r="C669" s="55"/>
    </row>
    <row r="670">
      <c r="A670" s="57"/>
      <c r="B670" s="71"/>
      <c r="C670" s="55"/>
    </row>
    <row r="671">
      <c r="A671" s="57"/>
      <c r="B671" s="71"/>
      <c r="C671" s="55"/>
    </row>
    <row r="672">
      <c r="A672" s="57"/>
      <c r="B672" s="71"/>
      <c r="C672" s="55"/>
    </row>
    <row r="673">
      <c r="A673" s="57"/>
      <c r="B673" s="71"/>
      <c r="C673" s="55"/>
    </row>
    <row r="674">
      <c r="A674" s="57"/>
      <c r="B674" s="71"/>
      <c r="C674" s="55"/>
    </row>
    <row r="675">
      <c r="A675" s="57"/>
      <c r="B675" s="71"/>
      <c r="C675" s="55"/>
    </row>
    <row r="676">
      <c r="A676" s="57"/>
      <c r="B676" s="71"/>
      <c r="C676" s="55"/>
    </row>
    <row r="677">
      <c r="A677" s="57"/>
      <c r="B677" s="71"/>
      <c r="C677" s="55"/>
    </row>
    <row r="678">
      <c r="A678" s="57"/>
      <c r="B678" s="71"/>
      <c r="C678" s="55"/>
    </row>
    <row r="679">
      <c r="A679" s="57"/>
      <c r="B679" s="71"/>
      <c r="C679" s="55"/>
    </row>
    <row r="680">
      <c r="A680" s="57"/>
      <c r="B680" s="71"/>
      <c r="C680" s="55"/>
    </row>
    <row r="681">
      <c r="A681" s="57"/>
      <c r="B681" s="71"/>
      <c r="C681" s="55"/>
    </row>
    <row r="682">
      <c r="A682" s="57"/>
      <c r="B682" s="71"/>
      <c r="C682" s="55"/>
    </row>
    <row r="683">
      <c r="A683" s="57"/>
      <c r="B683" s="71"/>
      <c r="C683" s="55"/>
    </row>
    <row r="684">
      <c r="A684" s="57"/>
      <c r="B684" s="71"/>
      <c r="C684" s="55"/>
    </row>
    <row r="685">
      <c r="A685" s="57"/>
      <c r="B685" s="71"/>
      <c r="C685" s="55"/>
    </row>
    <row r="686">
      <c r="A686" s="57"/>
      <c r="B686" s="71"/>
      <c r="C686" s="55"/>
    </row>
    <row r="687">
      <c r="A687" s="57"/>
      <c r="B687" s="71"/>
      <c r="C687" s="55"/>
    </row>
    <row r="688">
      <c r="A688" s="57"/>
      <c r="B688" s="71"/>
      <c r="C688" s="55"/>
    </row>
    <row r="689">
      <c r="A689" s="57"/>
      <c r="B689" s="71"/>
      <c r="C689" s="55"/>
    </row>
    <row r="690">
      <c r="A690" s="57"/>
      <c r="B690" s="71"/>
      <c r="C690" s="55"/>
    </row>
    <row r="691">
      <c r="A691" s="57"/>
      <c r="B691" s="71"/>
      <c r="C691" s="55"/>
    </row>
    <row r="692">
      <c r="A692" s="57"/>
      <c r="B692" s="71"/>
      <c r="C692" s="55"/>
    </row>
    <row r="693">
      <c r="A693" s="57"/>
      <c r="B693" s="71"/>
      <c r="C693" s="55"/>
    </row>
    <row r="694">
      <c r="A694" s="57"/>
      <c r="B694" s="71"/>
      <c r="C694" s="55"/>
    </row>
    <row r="695">
      <c r="A695" s="57"/>
      <c r="B695" s="71"/>
      <c r="C695" s="55"/>
    </row>
    <row r="696">
      <c r="A696" s="57"/>
      <c r="B696" s="71"/>
      <c r="C696" s="55"/>
    </row>
    <row r="697">
      <c r="A697" s="57"/>
      <c r="B697" s="71"/>
      <c r="C697" s="55"/>
    </row>
    <row r="698">
      <c r="A698" s="57"/>
      <c r="B698" s="71"/>
      <c r="C698" s="55"/>
    </row>
    <row r="699">
      <c r="A699" s="57"/>
      <c r="B699" s="71"/>
      <c r="C699" s="55"/>
    </row>
    <row r="700">
      <c r="A700" s="57"/>
      <c r="B700" s="71"/>
      <c r="C700" s="55"/>
    </row>
    <row r="701">
      <c r="A701" s="57"/>
      <c r="B701" s="71"/>
      <c r="C701" s="55"/>
    </row>
    <row r="702">
      <c r="A702" s="57"/>
      <c r="B702" s="71"/>
      <c r="C702" s="55"/>
    </row>
    <row r="703">
      <c r="A703" s="57"/>
      <c r="B703" s="71"/>
      <c r="C703" s="55"/>
    </row>
    <row r="704">
      <c r="A704" s="57"/>
      <c r="B704" s="71"/>
      <c r="C704" s="55"/>
    </row>
    <row r="705">
      <c r="A705" s="57"/>
      <c r="B705" s="71"/>
      <c r="C705" s="55"/>
    </row>
    <row r="706">
      <c r="A706" s="57"/>
      <c r="B706" s="71"/>
      <c r="C706" s="55"/>
    </row>
    <row r="707">
      <c r="A707" s="57"/>
      <c r="B707" s="71"/>
      <c r="C707" s="55"/>
    </row>
    <row r="708">
      <c r="A708" s="57"/>
      <c r="B708" s="71"/>
      <c r="C708" s="55"/>
    </row>
    <row r="709">
      <c r="A709" s="57"/>
      <c r="B709" s="71"/>
      <c r="C709" s="55"/>
    </row>
    <row r="710">
      <c r="A710" s="57"/>
      <c r="B710" s="71"/>
      <c r="C710" s="55"/>
    </row>
    <row r="711">
      <c r="A711" s="57"/>
      <c r="B711" s="71"/>
      <c r="C711" s="55"/>
    </row>
    <row r="712">
      <c r="A712" s="57"/>
      <c r="B712" s="71"/>
      <c r="C712" s="55"/>
    </row>
    <row r="713">
      <c r="A713" s="57"/>
      <c r="B713" s="71"/>
      <c r="C713" s="55"/>
    </row>
    <row r="714">
      <c r="A714" s="57"/>
      <c r="B714" s="71"/>
      <c r="C714" s="55"/>
    </row>
    <row r="715">
      <c r="A715" s="57"/>
      <c r="B715" s="71"/>
      <c r="C715" s="55"/>
    </row>
    <row r="716">
      <c r="A716" s="57"/>
      <c r="B716" s="71"/>
      <c r="C716" s="55"/>
    </row>
    <row r="717">
      <c r="A717" s="57"/>
      <c r="B717" s="71"/>
      <c r="C717" s="55"/>
    </row>
    <row r="718">
      <c r="A718" s="57"/>
      <c r="B718" s="71"/>
      <c r="C718" s="55"/>
    </row>
    <row r="719">
      <c r="A719" s="57"/>
      <c r="B719" s="71"/>
      <c r="C719" s="55"/>
    </row>
    <row r="720">
      <c r="A720" s="57"/>
      <c r="B720" s="71"/>
      <c r="C720" s="55"/>
    </row>
    <row r="721">
      <c r="A721" s="57"/>
      <c r="B721" s="71"/>
      <c r="C721" s="55"/>
    </row>
    <row r="722">
      <c r="A722" s="57"/>
      <c r="B722" s="71"/>
      <c r="C722" s="55"/>
    </row>
    <row r="723">
      <c r="A723" s="57"/>
      <c r="B723" s="71"/>
      <c r="C723" s="55"/>
    </row>
    <row r="724">
      <c r="A724" s="57"/>
      <c r="B724" s="71"/>
      <c r="C724" s="55"/>
    </row>
    <row r="725">
      <c r="A725" s="57"/>
      <c r="B725" s="71"/>
      <c r="C725" s="55"/>
    </row>
    <row r="726">
      <c r="A726" s="57"/>
      <c r="B726" s="71"/>
      <c r="C726" s="55"/>
    </row>
    <row r="727">
      <c r="A727" s="57"/>
      <c r="B727" s="71"/>
      <c r="C727" s="55"/>
    </row>
    <row r="728">
      <c r="A728" s="57"/>
      <c r="B728" s="71"/>
      <c r="C728" s="55"/>
    </row>
    <row r="729">
      <c r="A729" s="57"/>
      <c r="B729" s="71"/>
      <c r="C729" s="55"/>
    </row>
    <row r="730">
      <c r="A730" s="57"/>
      <c r="B730" s="71"/>
      <c r="C730" s="55"/>
    </row>
    <row r="731">
      <c r="A731" s="57"/>
      <c r="B731" s="71"/>
      <c r="C731" s="55"/>
    </row>
    <row r="732">
      <c r="A732" s="57"/>
      <c r="B732" s="71"/>
      <c r="C732" s="55"/>
    </row>
    <row r="733">
      <c r="A733" s="57"/>
      <c r="B733" s="71"/>
      <c r="C733" s="55"/>
    </row>
    <row r="734">
      <c r="A734" s="57"/>
      <c r="B734" s="71"/>
      <c r="C734" s="55"/>
    </row>
    <row r="735">
      <c r="A735" s="57"/>
      <c r="B735" s="71"/>
      <c r="C735" s="55"/>
    </row>
    <row r="736">
      <c r="A736" s="57"/>
      <c r="B736" s="71"/>
      <c r="C736" s="55"/>
    </row>
    <row r="737">
      <c r="A737" s="57"/>
      <c r="B737" s="71"/>
      <c r="C737" s="55"/>
    </row>
    <row r="738">
      <c r="A738" s="57"/>
      <c r="B738" s="71"/>
      <c r="C738" s="55"/>
    </row>
    <row r="739">
      <c r="A739" s="57"/>
      <c r="B739" s="71"/>
      <c r="C739" s="55"/>
    </row>
    <row r="740">
      <c r="A740" s="57"/>
      <c r="B740" s="71"/>
      <c r="C740" s="55"/>
    </row>
    <row r="741">
      <c r="A741" s="57"/>
      <c r="B741" s="71"/>
      <c r="C741" s="55"/>
    </row>
    <row r="742">
      <c r="A742" s="57"/>
      <c r="B742" s="71"/>
      <c r="C742" s="55"/>
    </row>
    <row r="743">
      <c r="A743" s="57"/>
      <c r="B743" s="71"/>
      <c r="C743" s="55"/>
    </row>
    <row r="744">
      <c r="A744" s="57"/>
      <c r="B744" s="71"/>
      <c r="C744" s="55"/>
    </row>
    <row r="745">
      <c r="A745" s="57"/>
      <c r="B745" s="71"/>
      <c r="C745" s="55"/>
    </row>
    <row r="746">
      <c r="A746" s="57"/>
      <c r="B746" s="71"/>
      <c r="C746" s="55"/>
    </row>
    <row r="747">
      <c r="A747" s="57"/>
      <c r="B747" s="71"/>
      <c r="C747" s="55"/>
    </row>
    <row r="748">
      <c r="A748" s="57"/>
      <c r="B748" s="71"/>
      <c r="C748" s="55"/>
    </row>
    <row r="749">
      <c r="A749" s="57"/>
      <c r="B749" s="71"/>
      <c r="C749" s="55"/>
    </row>
    <row r="750">
      <c r="A750" s="57"/>
      <c r="B750" s="71"/>
      <c r="C750" s="55"/>
    </row>
    <row r="751">
      <c r="A751" s="57"/>
      <c r="B751" s="71"/>
      <c r="C751" s="55"/>
    </row>
    <row r="752">
      <c r="A752" s="57"/>
      <c r="B752" s="71"/>
      <c r="C752" s="55"/>
    </row>
    <row r="753">
      <c r="A753" s="57"/>
      <c r="B753" s="71"/>
      <c r="C753" s="55"/>
    </row>
    <row r="754">
      <c r="A754" s="57"/>
      <c r="B754" s="71"/>
      <c r="C754" s="55"/>
    </row>
    <row r="755">
      <c r="A755" s="57"/>
      <c r="B755" s="71"/>
      <c r="C755" s="55"/>
    </row>
    <row r="756">
      <c r="A756" s="57"/>
      <c r="B756" s="71"/>
      <c r="C756" s="55"/>
    </row>
    <row r="757">
      <c r="A757" s="57"/>
      <c r="B757" s="71"/>
      <c r="C757" s="55"/>
    </row>
    <row r="758">
      <c r="A758" s="57"/>
      <c r="B758" s="71"/>
      <c r="C758" s="55"/>
    </row>
    <row r="759">
      <c r="A759" s="57"/>
      <c r="B759" s="71"/>
      <c r="C759" s="55"/>
    </row>
    <row r="760">
      <c r="A760" s="57"/>
      <c r="B760" s="71"/>
      <c r="C760" s="55"/>
    </row>
    <row r="761">
      <c r="A761" s="57"/>
      <c r="B761" s="71"/>
      <c r="C761" s="55"/>
    </row>
    <row r="762">
      <c r="A762" s="57"/>
      <c r="B762" s="71"/>
      <c r="C762" s="55"/>
    </row>
    <row r="763">
      <c r="A763" s="57"/>
      <c r="B763" s="71"/>
      <c r="C763" s="55"/>
    </row>
    <row r="764">
      <c r="A764" s="57"/>
      <c r="B764" s="71"/>
      <c r="C764" s="55"/>
    </row>
    <row r="765">
      <c r="A765" s="57"/>
      <c r="B765" s="71"/>
      <c r="C765" s="55"/>
    </row>
    <row r="766">
      <c r="A766" s="57"/>
      <c r="B766" s="71"/>
      <c r="C766" s="55"/>
    </row>
    <row r="767">
      <c r="A767" s="57"/>
      <c r="B767" s="71"/>
      <c r="C767" s="55"/>
    </row>
    <row r="768">
      <c r="A768" s="57"/>
      <c r="B768" s="71"/>
      <c r="C768" s="55"/>
    </row>
    <row r="769">
      <c r="A769" s="57"/>
      <c r="B769" s="71"/>
      <c r="C769" s="55"/>
    </row>
    <row r="770">
      <c r="A770" s="57"/>
      <c r="B770" s="71"/>
      <c r="C770" s="55"/>
    </row>
    <row r="771">
      <c r="A771" s="57"/>
      <c r="B771" s="71"/>
      <c r="C771" s="55"/>
    </row>
    <row r="772">
      <c r="A772" s="57"/>
      <c r="B772" s="71"/>
      <c r="C772" s="55"/>
    </row>
    <row r="773">
      <c r="A773" s="57"/>
      <c r="B773" s="71"/>
      <c r="C773" s="55"/>
    </row>
    <row r="774">
      <c r="A774" s="57"/>
      <c r="B774" s="71"/>
      <c r="C774" s="55"/>
    </row>
    <row r="775">
      <c r="A775" s="57"/>
      <c r="B775" s="71"/>
      <c r="C775" s="55"/>
    </row>
    <row r="776">
      <c r="A776" s="57"/>
      <c r="B776" s="71"/>
      <c r="C776" s="55"/>
    </row>
    <row r="777">
      <c r="A777" s="57"/>
      <c r="B777" s="71"/>
      <c r="C777" s="55"/>
    </row>
    <row r="778">
      <c r="A778" s="57"/>
      <c r="B778" s="71"/>
      <c r="C778" s="55"/>
    </row>
    <row r="779">
      <c r="A779" s="57"/>
      <c r="B779" s="71"/>
      <c r="C779" s="55"/>
    </row>
    <row r="780">
      <c r="A780" s="57"/>
      <c r="B780" s="71"/>
      <c r="C780" s="55"/>
    </row>
    <row r="781">
      <c r="A781" s="57"/>
      <c r="B781" s="71"/>
      <c r="C781" s="55"/>
    </row>
    <row r="782">
      <c r="A782" s="57"/>
      <c r="B782" s="71"/>
      <c r="C782" s="55"/>
    </row>
    <row r="783">
      <c r="A783" s="57"/>
      <c r="B783" s="71"/>
      <c r="C783" s="55"/>
    </row>
    <row r="784">
      <c r="A784" s="57"/>
      <c r="B784" s="71"/>
      <c r="C784" s="55"/>
    </row>
    <row r="785">
      <c r="A785" s="57"/>
      <c r="B785" s="71"/>
      <c r="C785" s="55"/>
    </row>
    <row r="786">
      <c r="A786" s="57"/>
      <c r="B786" s="71"/>
      <c r="C786" s="55"/>
    </row>
    <row r="787">
      <c r="A787" s="57"/>
      <c r="B787" s="71"/>
      <c r="C787" s="55"/>
    </row>
    <row r="788">
      <c r="A788" s="57"/>
      <c r="B788" s="71"/>
      <c r="C788" s="55"/>
    </row>
    <row r="789">
      <c r="A789" s="57"/>
      <c r="B789" s="71"/>
      <c r="C789" s="55"/>
    </row>
    <row r="790">
      <c r="A790" s="57"/>
      <c r="B790" s="71"/>
      <c r="C790" s="55"/>
    </row>
    <row r="791">
      <c r="A791" s="57"/>
      <c r="B791" s="71"/>
      <c r="C791" s="55"/>
    </row>
    <row r="792">
      <c r="A792" s="57"/>
      <c r="B792" s="71"/>
      <c r="C792" s="55"/>
    </row>
    <row r="793">
      <c r="A793" s="57"/>
      <c r="B793" s="71"/>
      <c r="C793" s="55"/>
    </row>
    <row r="794">
      <c r="A794" s="57"/>
      <c r="B794" s="71"/>
      <c r="C794" s="55"/>
    </row>
    <row r="795">
      <c r="A795" s="57"/>
      <c r="B795" s="71"/>
      <c r="C795" s="55"/>
    </row>
    <row r="796">
      <c r="A796" s="57"/>
      <c r="B796" s="71"/>
      <c r="C796" s="55"/>
    </row>
    <row r="797">
      <c r="A797" s="57"/>
      <c r="B797" s="71"/>
      <c r="C797" s="55"/>
    </row>
    <row r="798">
      <c r="A798" s="57"/>
      <c r="B798" s="71"/>
      <c r="C798" s="55"/>
    </row>
    <row r="799">
      <c r="A799" s="57"/>
      <c r="B799" s="71"/>
      <c r="C799" s="55"/>
    </row>
    <row r="800">
      <c r="A800" s="57"/>
      <c r="B800" s="71"/>
      <c r="C800" s="55"/>
    </row>
    <row r="801">
      <c r="A801" s="57"/>
      <c r="B801" s="71"/>
      <c r="C801" s="55"/>
    </row>
    <row r="802">
      <c r="A802" s="57"/>
      <c r="B802" s="71"/>
      <c r="C802" s="55"/>
    </row>
    <row r="803">
      <c r="A803" s="57"/>
      <c r="B803" s="71"/>
      <c r="C803" s="55"/>
    </row>
    <row r="804">
      <c r="A804" s="57"/>
      <c r="B804" s="71"/>
      <c r="C804" s="55"/>
    </row>
    <row r="805">
      <c r="A805" s="57"/>
      <c r="B805" s="71"/>
      <c r="C805" s="55"/>
    </row>
    <row r="806">
      <c r="A806" s="57"/>
      <c r="B806" s="71"/>
      <c r="C806" s="55"/>
    </row>
    <row r="807">
      <c r="A807" s="57"/>
      <c r="B807" s="71"/>
      <c r="C807" s="55"/>
    </row>
    <row r="808">
      <c r="A808" s="57"/>
      <c r="B808" s="71"/>
      <c r="C808" s="55"/>
    </row>
    <row r="809">
      <c r="A809" s="57"/>
      <c r="B809" s="71"/>
      <c r="C809" s="55"/>
    </row>
    <row r="810">
      <c r="A810" s="57"/>
      <c r="B810" s="71"/>
      <c r="C810" s="55"/>
    </row>
    <row r="811">
      <c r="A811" s="57"/>
      <c r="B811" s="71"/>
      <c r="C811" s="55"/>
    </row>
    <row r="812">
      <c r="A812" s="57"/>
      <c r="B812" s="71"/>
      <c r="C812" s="55"/>
    </row>
    <row r="813">
      <c r="A813" s="57"/>
      <c r="B813" s="71"/>
      <c r="C813" s="55"/>
    </row>
    <row r="814">
      <c r="A814" s="57"/>
      <c r="B814" s="71"/>
      <c r="C814" s="55"/>
    </row>
    <row r="815">
      <c r="A815" s="57"/>
      <c r="B815" s="71"/>
      <c r="C815" s="55"/>
    </row>
    <row r="816">
      <c r="A816" s="57"/>
      <c r="B816" s="71"/>
      <c r="C816" s="55"/>
    </row>
    <row r="817">
      <c r="A817" s="57"/>
      <c r="B817" s="71"/>
      <c r="C817" s="55"/>
    </row>
    <row r="818">
      <c r="A818" s="57"/>
      <c r="B818" s="71"/>
      <c r="C818" s="55"/>
    </row>
    <row r="819">
      <c r="A819" s="57"/>
      <c r="B819" s="71"/>
      <c r="C819" s="55"/>
    </row>
    <row r="820">
      <c r="A820" s="57"/>
      <c r="B820" s="71"/>
      <c r="C820" s="55"/>
    </row>
    <row r="821">
      <c r="A821" s="57"/>
      <c r="B821" s="71"/>
      <c r="C821" s="55"/>
    </row>
    <row r="822">
      <c r="A822" s="57"/>
      <c r="B822" s="71"/>
      <c r="C822" s="55"/>
    </row>
    <row r="823">
      <c r="A823" s="57"/>
      <c r="B823" s="71"/>
      <c r="C823" s="55"/>
    </row>
    <row r="824">
      <c r="A824" s="57"/>
      <c r="B824" s="71"/>
      <c r="C824" s="55"/>
    </row>
    <row r="825">
      <c r="A825" s="57"/>
      <c r="B825" s="71"/>
      <c r="C825" s="55"/>
    </row>
    <row r="826">
      <c r="A826" s="57"/>
      <c r="B826" s="71"/>
      <c r="C826" s="55"/>
    </row>
    <row r="827">
      <c r="A827" s="57"/>
      <c r="B827" s="71"/>
      <c r="C827" s="55"/>
    </row>
    <row r="828">
      <c r="A828" s="57"/>
      <c r="B828" s="71"/>
      <c r="C828" s="55"/>
    </row>
    <row r="829">
      <c r="A829" s="57"/>
      <c r="B829" s="71"/>
      <c r="C829" s="55"/>
    </row>
    <row r="830">
      <c r="A830" s="57"/>
      <c r="B830" s="71"/>
      <c r="C830" s="55"/>
    </row>
    <row r="831">
      <c r="A831" s="57"/>
      <c r="B831" s="71"/>
      <c r="C831" s="55"/>
    </row>
    <row r="832">
      <c r="A832" s="57"/>
      <c r="B832" s="71"/>
      <c r="C832" s="55"/>
    </row>
    <row r="833">
      <c r="A833" s="57"/>
      <c r="B833" s="71"/>
      <c r="C833" s="55"/>
    </row>
    <row r="834">
      <c r="A834" s="57"/>
      <c r="B834" s="71"/>
      <c r="C834" s="55"/>
    </row>
    <row r="835">
      <c r="A835" s="57"/>
      <c r="B835" s="71"/>
      <c r="C835" s="55"/>
    </row>
    <row r="836">
      <c r="A836" s="57"/>
      <c r="B836" s="71"/>
      <c r="C836" s="55"/>
    </row>
    <row r="837">
      <c r="A837" s="57"/>
      <c r="B837" s="71"/>
      <c r="C837" s="55"/>
    </row>
    <row r="838">
      <c r="A838" s="57"/>
      <c r="B838" s="71"/>
      <c r="C838" s="55"/>
    </row>
    <row r="839">
      <c r="A839" s="57"/>
      <c r="B839" s="71"/>
      <c r="C839" s="55"/>
    </row>
    <row r="840">
      <c r="A840" s="57"/>
      <c r="B840" s="71"/>
      <c r="C840" s="55"/>
    </row>
    <row r="841">
      <c r="A841" s="57"/>
      <c r="B841" s="71"/>
      <c r="C841" s="55"/>
    </row>
    <row r="842">
      <c r="A842" s="57"/>
      <c r="B842" s="71"/>
      <c r="C842" s="55"/>
    </row>
    <row r="843">
      <c r="A843" s="57"/>
      <c r="B843" s="71"/>
      <c r="C843" s="55"/>
    </row>
    <row r="844">
      <c r="A844" s="57"/>
      <c r="B844" s="71"/>
      <c r="C844" s="55"/>
    </row>
    <row r="845">
      <c r="A845" s="57"/>
      <c r="B845" s="71"/>
      <c r="C845" s="55"/>
    </row>
    <row r="846">
      <c r="A846" s="57"/>
      <c r="B846" s="71"/>
      <c r="C846" s="55"/>
    </row>
    <row r="847">
      <c r="A847" s="57"/>
      <c r="B847" s="71"/>
      <c r="C847" s="55"/>
    </row>
    <row r="848">
      <c r="A848" s="57"/>
      <c r="B848" s="71"/>
      <c r="C848" s="55"/>
    </row>
    <row r="849">
      <c r="A849" s="57"/>
      <c r="B849" s="71"/>
      <c r="C849" s="55"/>
    </row>
    <row r="850">
      <c r="A850" s="57"/>
      <c r="B850" s="71"/>
      <c r="C850" s="55"/>
    </row>
    <row r="851">
      <c r="A851" s="57"/>
      <c r="B851" s="71"/>
      <c r="C851" s="55"/>
    </row>
    <row r="852">
      <c r="A852" s="57"/>
      <c r="B852" s="71"/>
      <c r="C852" s="55"/>
    </row>
    <row r="853">
      <c r="A853" s="57"/>
      <c r="B853" s="71"/>
      <c r="C853" s="55"/>
    </row>
    <row r="854">
      <c r="A854" s="57"/>
      <c r="B854" s="71"/>
      <c r="C854" s="55"/>
    </row>
    <row r="855">
      <c r="A855" s="57"/>
      <c r="B855" s="71"/>
      <c r="C855" s="55"/>
    </row>
    <row r="856">
      <c r="A856" s="57"/>
      <c r="B856" s="71"/>
      <c r="C856" s="55"/>
    </row>
    <row r="857">
      <c r="A857" s="57"/>
      <c r="B857" s="71"/>
      <c r="C857" s="55"/>
    </row>
    <row r="858">
      <c r="A858" s="57"/>
      <c r="B858" s="71"/>
      <c r="C858" s="55"/>
    </row>
    <row r="859">
      <c r="A859" s="57"/>
      <c r="B859" s="71"/>
      <c r="C859" s="55"/>
    </row>
    <row r="860">
      <c r="A860" s="57"/>
      <c r="B860" s="71"/>
      <c r="C860" s="55"/>
    </row>
    <row r="861">
      <c r="A861" s="57"/>
      <c r="B861" s="71"/>
      <c r="C861" s="55"/>
    </row>
    <row r="862">
      <c r="A862" s="57"/>
      <c r="B862" s="71"/>
      <c r="C862" s="55"/>
    </row>
    <row r="863">
      <c r="A863" s="57"/>
      <c r="B863" s="71"/>
      <c r="C863" s="55"/>
    </row>
    <row r="864">
      <c r="A864" s="57"/>
      <c r="B864" s="71"/>
      <c r="C864" s="55"/>
    </row>
    <row r="865">
      <c r="A865" s="57"/>
      <c r="B865" s="71"/>
      <c r="C865" s="55"/>
    </row>
    <row r="866">
      <c r="A866" s="57"/>
      <c r="B866" s="71"/>
      <c r="C866" s="55"/>
    </row>
    <row r="867">
      <c r="A867" s="57"/>
      <c r="B867" s="71"/>
      <c r="C867" s="55"/>
    </row>
    <row r="868">
      <c r="A868" s="57"/>
      <c r="B868" s="71"/>
      <c r="C868" s="55"/>
    </row>
    <row r="869">
      <c r="A869" s="57"/>
      <c r="B869" s="71"/>
      <c r="C869" s="55"/>
    </row>
    <row r="870">
      <c r="A870" s="57"/>
      <c r="B870" s="71"/>
      <c r="C870" s="55"/>
    </row>
    <row r="871">
      <c r="A871" s="57"/>
      <c r="B871" s="71"/>
      <c r="C871" s="55"/>
    </row>
    <row r="872">
      <c r="A872" s="57"/>
      <c r="B872" s="71"/>
      <c r="C872" s="55"/>
    </row>
    <row r="873">
      <c r="A873" s="57"/>
      <c r="B873" s="71"/>
      <c r="C873" s="55"/>
    </row>
    <row r="874">
      <c r="A874" s="57"/>
      <c r="B874" s="71"/>
      <c r="C874" s="55"/>
    </row>
    <row r="875">
      <c r="A875" s="57"/>
      <c r="B875" s="71"/>
      <c r="C875" s="55"/>
    </row>
    <row r="876">
      <c r="A876" s="57"/>
      <c r="B876" s="71"/>
      <c r="C876" s="55"/>
    </row>
    <row r="877">
      <c r="A877" s="57"/>
      <c r="B877" s="71"/>
      <c r="C877" s="55"/>
    </row>
    <row r="878">
      <c r="A878" s="57"/>
      <c r="B878" s="71"/>
      <c r="C878" s="55"/>
    </row>
    <row r="879">
      <c r="A879" s="57"/>
      <c r="B879" s="71"/>
      <c r="C879" s="55"/>
    </row>
    <row r="880">
      <c r="A880" s="57"/>
      <c r="B880" s="71"/>
      <c r="C880" s="55"/>
    </row>
    <row r="881">
      <c r="A881" s="57"/>
      <c r="B881" s="71"/>
      <c r="C881" s="55"/>
    </row>
    <row r="882">
      <c r="A882" s="57"/>
      <c r="B882" s="71"/>
      <c r="C882" s="55"/>
    </row>
    <row r="883">
      <c r="A883" s="57"/>
      <c r="B883" s="71"/>
      <c r="C883" s="55"/>
    </row>
    <row r="884">
      <c r="A884" s="57"/>
      <c r="B884" s="71"/>
      <c r="C884" s="55"/>
    </row>
    <row r="885">
      <c r="A885" s="57"/>
      <c r="B885" s="71"/>
      <c r="C885" s="55"/>
    </row>
    <row r="886">
      <c r="A886" s="57"/>
      <c r="B886" s="71"/>
      <c r="C886" s="55"/>
    </row>
    <row r="887">
      <c r="A887" s="57"/>
      <c r="B887" s="71"/>
      <c r="C887" s="55"/>
    </row>
    <row r="888">
      <c r="A888" s="57"/>
      <c r="B888" s="71"/>
      <c r="C888" s="55"/>
    </row>
    <row r="889">
      <c r="A889" s="57"/>
      <c r="B889" s="71"/>
      <c r="C889" s="55"/>
    </row>
    <row r="890">
      <c r="A890" s="57"/>
      <c r="B890" s="71"/>
      <c r="C890" s="55"/>
    </row>
    <row r="891">
      <c r="A891" s="57"/>
      <c r="B891" s="71"/>
      <c r="C891" s="55"/>
    </row>
    <row r="892">
      <c r="A892" s="57"/>
      <c r="B892" s="71"/>
      <c r="C892" s="55"/>
    </row>
    <row r="893">
      <c r="A893" s="57"/>
      <c r="B893" s="71"/>
      <c r="C893" s="55"/>
    </row>
    <row r="894">
      <c r="A894" s="57"/>
      <c r="B894" s="71"/>
      <c r="C894" s="55"/>
    </row>
    <row r="895">
      <c r="A895" s="57"/>
      <c r="B895" s="71"/>
      <c r="C895" s="55"/>
    </row>
    <row r="896">
      <c r="A896" s="57"/>
      <c r="B896" s="71"/>
      <c r="C896" s="55"/>
    </row>
    <row r="897">
      <c r="A897" s="57"/>
      <c r="B897" s="71"/>
      <c r="C897" s="55"/>
    </row>
    <row r="898">
      <c r="A898" s="57"/>
      <c r="B898" s="71"/>
      <c r="C898" s="55"/>
    </row>
    <row r="899">
      <c r="A899" s="57"/>
      <c r="B899" s="71"/>
      <c r="C899" s="55"/>
    </row>
    <row r="900">
      <c r="A900" s="57"/>
      <c r="B900" s="71"/>
      <c r="C900" s="55"/>
    </row>
    <row r="901">
      <c r="A901" s="57"/>
      <c r="B901" s="71"/>
      <c r="C901" s="55"/>
    </row>
    <row r="902">
      <c r="A902" s="57"/>
      <c r="B902" s="71"/>
      <c r="C902" s="55"/>
    </row>
    <row r="903">
      <c r="A903" s="57"/>
      <c r="B903" s="71"/>
      <c r="C903" s="55"/>
    </row>
    <row r="904">
      <c r="A904" s="57"/>
      <c r="B904" s="71"/>
      <c r="C904" s="55"/>
    </row>
    <row r="905">
      <c r="A905" s="57"/>
      <c r="B905" s="71"/>
      <c r="C905" s="55"/>
    </row>
    <row r="906">
      <c r="A906" s="57"/>
      <c r="B906" s="71"/>
      <c r="C906" s="55"/>
    </row>
    <row r="907">
      <c r="A907" s="57"/>
      <c r="B907" s="71"/>
      <c r="C907" s="55"/>
    </row>
    <row r="908">
      <c r="A908" s="57"/>
      <c r="B908" s="71"/>
      <c r="C908" s="55"/>
    </row>
    <row r="909">
      <c r="A909" s="57"/>
      <c r="B909" s="71"/>
      <c r="C909" s="55"/>
    </row>
    <row r="910">
      <c r="A910" s="57"/>
      <c r="B910" s="71"/>
      <c r="C910" s="55"/>
    </row>
    <row r="911">
      <c r="A911" s="57"/>
      <c r="B911" s="71"/>
      <c r="C911" s="55"/>
    </row>
    <row r="912">
      <c r="A912" s="57"/>
      <c r="B912" s="71"/>
      <c r="C912" s="55"/>
    </row>
    <row r="913">
      <c r="A913" s="57"/>
      <c r="B913" s="71"/>
      <c r="C913" s="55"/>
    </row>
    <row r="914">
      <c r="A914" s="57"/>
      <c r="B914" s="71"/>
      <c r="C914" s="55"/>
    </row>
    <row r="915">
      <c r="A915" s="57"/>
      <c r="B915" s="71"/>
      <c r="C915" s="55"/>
    </row>
    <row r="916">
      <c r="A916" s="57"/>
      <c r="B916" s="71"/>
      <c r="C916" s="55"/>
    </row>
    <row r="917">
      <c r="A917" s="57"/>
      <c r="B917" s="71"/>
      <c r="C917" s="55"/>
    </row>
    <row r="918">
      <c r="A918" s="57"/>
      <c r="B918" s="71"/>
      <c r="C918" s="55"/>
    </row>
    <row r="919">
      <c r="A919" s="57"/>
      <c r="B919" s="71"/>
      <c r="C919" s="55"/>
    </row>
    <row r="920">
      <c r="A920" s="57"/>
      <c r="B920" s="71"/>
      <c r="C920" s="55"/>
    </row>
    <row r="921">
      <c r="A921" s="57"/>
      <c r="B921" s="71"/>
      <c r="C921" s="55"/>
    </row>
    <row r="922">
      <c r="A922" s="57"/>
      <c r="B922" s="71"/>
      <c r="C922" s="55"/>
    </row>
    <row r="923">
      <c r="A923" s="57"/>
      <c r="B923" s="71"/>
      <c r="C923" s="55"/>
    </row>
    <row r="924">
      <c r="A924" s="57"/>
      <c r="B924" s="71"/>
      <c r="C924" s="55"/>
    </row>
    <row r="925">
      <c r="A925" s="57"/>
      <c r="B925" s="71"/>
      <c r="C925" s="55"/>
    </row>
    <row r="926">
      <c r="A926" s="57"/>
      <c r="B926" s="71"/>
      <c r="C926" s="55"/>
    </row>
    <row r="927">
      <c r="A927" s="57"/>
      <c r="B927" s="71"/>
      <c r="C927" s="55"/>
    </row>
    <row r="928">
      <c r="A928" s="57"/>
      <c r="B928" s="71"/>
      <c r="C928" s="55"/>
    </row>
    <row r="929">
      <c r="A929" s="57"/>
      <c r="B929" s="71"/>
      <c r="C929" s="55"/>
    </row>
    <row r="930">
      <c r="A930" s="57"/>
      <c r="B930" s="71"/>
      <c r="C930" s="55"/>
    </row>
    <row r="931">
      <c r="A931" s="57"/>
      <c r="B931" s="71"/>
      <c r="C931" s="55"/>
    </row>
    <row r="932">
      <c r="A932" s="57"/>
      <c r="B932" s="71"/>
      <c r="C932" s="55"/>
    </row>
    <row r="933">
      <c r="A933" s="57"/>
      <c r="B933" s="71"/>
      <c r="C933" s="55"/>
    </row>
    <row r="934">
      <c r="A934" s="57"/>
      <c r="B934" s="71"/>
      <c r="C934" s="55"/>
    </row>
    <row r="935">
      <c r="A935" s="57"/>
      <c r="B935" s="71"/>
      <c r="C935" s="55"/>
    </row>
    <row r="936">
      <c r="A936" s="57"/>
      <c r="B936" s="71"/>
      <c r="C936" s="55"/>
    </row>
    <row r="937">
      <c r="A937" s="57"/>
      <c r="B937" s="71"/>
      <c r="C937" s="55"/>
    </row>
    <row r="938">
      <c r="A938" s="57"/>
      <c r="B938" s="71"/>
      <c r="C938" s="55"/>
    </row>
    <row r="939">
      <c r="A939" s="57"/>
      <c r="B939" s="71"/>
      <c r="C939" s="55"/>
    </row>
    <row r="940">
      <c r="A940" s="57"/>
      <c r="B940" s="71"/>
      <c r="C940" s="55"/>
    </row>
    <row r="941">
      <c r="A941" s="57"/>
      <c r="B941" s="71"/>
      <c r="C941" s="55"/>
    </row>
    <row r="942">
      <c r="A942" s="57"/>
      <c r="B942" s="71"/>
      <c r="C942" s="55"/>
    </row>
    <row r="943">
      <c r="A943" s="57"/>
      <c r="B943" s="71"/>
      <c r="C943" s="55"/>
    </row>
    <row r="944">
      <c r="A944" s="57"/>
      <c r="B944" s="71"/>
      <c r="C944" s="55"/>
    </row>
    <row r="945">
      <c r="A945" s="57"/>
      <c r="B945" s="71"/>
      <c r="C945" s="55"/>
    </row>
    <row r="946">
      <c r="A946" s="57"/>
      <c r="B946" s="71"/>
      <c r="C946" s="55"/>
    </row>
    <row r="947">
      <c r="A947" s="57"/>
      <c r="B947" s="71"/>
      <c r="C947" s="55"/>
    </row>
    <row r="948">
      <c r="A948" s="57"/>
      <c r="B948" s="71"/>
      <c r="C948" s="55"/>
    </row>
    <row r="949">
      <c r="A949" s="57"/>
      <c r="B949" s="71"/>
      <c r="C949" s="55"/>
    </row>
    <row r="950">
      <c r="A950" s="57"/>
      <c r="B950" s="71"/>
      <c r="C950" s="55"/>
    </row>
    <row r="951">
      <c r="A951" s="57"/>
      <c r="B951" s="71"/>
      <c r="C951" s="55"/>
    </row>
    <row r="952">
      <c r="A952" s="57"/>
      <c r="B952" s="71"/>
      <c r="C952" s="55"/>
    </row>
    <row r="953">
      <c r="A953" s="57"/>
      <c r="B953" s="71"/>
      <c r="C953" s="55"/>
    </row>
    <row r="954">
      <c r="A954" s="57"/>
      <c r="B954" s="71"/>
      <c r="C954" s="55"/>
    </row>
    <row r="955">
      <c r="A955" s="57"/>
      <c r="B955" s="71"/>
      <c r="C955" s="55"/>
    </row>
    <row r="956">
      <c r="A956" s="57"/>
      <c r="B956" s="71"/>
      <c r="C956" s="55"/>
    </row>
    <row r="957">
      <c r="A957" s="57"/>
      <c r="B957" s="71"/>
      <c r="C957" s="55"/>
    </row>
    <row r="958">
      <c r="A958" s="57"/>
      <c r="B958" s="71"/>
      <c r="C958" s="55"/>
    </row>
    <row r="959">
      <c r="A959" s="57"/>
      <c r="B959" s="71"/>
      <c r="C959" s="55"/>
    </row>
    <row r="960">
      <c r="A960" s="57"/>
      <c r="B960" s="71"/>
      <c r="C960" s="55"/>
    </row>
    <row r="961">
      <c r="A961" s="57"/>
      <c r="B961" s="71"/>
      <c r="C961" s="55"/>
    </row>
    <row r="962">
      <c r="A962" s="57"/>
      <c r="B962" s="71"/>
      <c r="C962" s="55"/>
    </row>
    <row r="963">
      <c r="A963" s="57"/>
      <c r="B963" s="71"/>
      <c r="C963" s="55"/>
    </row>
    <row r="964">
      <c r="A964" s="57"/>
      <c r="B964" s="71"/>
      <c r="C964" s="55"/>
    </row>
    <row r="965">
      <c r="A965" s="57"/>
      <c r="B965" s="71"/>
      <c r="C965" s="55"/>
    </row>
    <row r="966">
      <c r="A966" s="57"/>
      <c r="B966" s="71"/>
      <c r="C966" s="55"/>
    </row>
    <row r="967">
      <c r="A967" s="57"/>
      <c r="B967" s="71"/>
      <c r="C967" s="55"/>
    </row>
    <row r="968">
      <c r="A968" s="57"/>
      <c r="B968" s="71"/>
      <c r="C968" s="55"/>
    </row>
    <row r="969">
      <c r="A969" s="57"/>
      <c r="B969" s="71"/>
      <c r="C969" s="55"/>
    </row>
    <row r="970">
      <c r="A970" s="57"/>
      <c r="B970" s="71"/>
      <c r="C970" s="55"/>
    </row>
    <row r="971">
      <c r="A971" s="57"/>
      <c r="B971" s="71"/>
      <c r="C971" s="55"/>
    </row>
    <row r="972">
      <c r="A972" s="57"/>
      <c r="B972" s="71"/>
      <c r="C972" s="55"/>
    </row>
    <row r="973">
      <c r="A973" s="57"/>
      <c r="B973" s="71"/>
      <c r="C973" s="55"/>
    </row>
    <row r="974">
      <c r="A974" s="57"/>
      <c r="B974" s="71"/>
      <c r="C974" s="55"/>
    </row>
    <row r="975">
      <c r="A975" s="57"/>
      <c r="B975" s="71"/>
      <c r="C975" s="55"/>
    </row>
    <row r="976">
      <c r="A976" s="57"/>
      <c r="B976" s="71"/>
      <c r="C976" s="55"/>
    </row>
    <row r="977">
      <c r="A977" s="57"/>
      <c r="B977" s="71"/>
      <c r="C977" s="55"/>
    </row>
    <row r="978">
      <c r="A978" s="57"/>
      <c r="B978" s="71"/>
      <c r="C978" s="55"/>
    </row>
    <row r="979">
      <c r="A979" s="57"/>
      <c r="B979" s="71"/>
      <c r="C979" s="55"/>
    </row>
    <row r="980">
      <c r="A980" s="57"/>
      <c r="B980" s="71"/>
      <c r="C980" s="55"/>
    </row>
    <row r="981">
      <c r="A981" s="57"/>
      <c r="B981" s="71"/>
      <c r="C981" s="55"/>
    </row>
    <row r="982">
      <c r="A982" s="57"/>
      <c r="B982" s="71"/>
      <c r="C982" s="55"/>
    </row>
    <row r="983">
      <c r="A983" s="57"/>
      <c r="B983" s="71"/>
      <c r="C983" s="55"/>
    </row>
    <row r="984">
      <c r="A984" s="57"/>
      <c r="B984" s="71"/>
      <c r="C984" s="55"/>
    </row>
    <row r="985">
      <c r="A985" s="57"/>
      <c r="B985" s="71"/>
      <c r="C985" s="55"/>
    </row>
    <row r="986">
      <c r="A986" s="57"/>
      <c r="B986" s="71"/>
      <c r="C986" s="55"/>
    </row>
    <row r="987">
      <c r="A987" s="57"/>
      <c r="B987" s="71"/>
      <c r="C987" s="55"/>
    </row>
    <row r="988">
      <c r="A988" s="57"/>
      <c r="B988" s="71"/>
      <c r="C988" s="55"/>
    </row>
    <row r="989">
      <c r="A989" s="57"/>
      <c r="B989" s="71"/>
      <c r="C989" s="55"/>
    </row>
    <row r="990">
      <c r="A990" s="57"/>
      <c r="B990" s="71"/>
      <c r="C990" s="55"/>
    </row>
    <row r="991">
      <c r="A991" s="57"/>
      <c r="B991" s="71"/>
      <c r="C991" s="55"/>
    </row>
    <row r="992">
      <c r="A992" s="57"/>
      <c r="B992" s="71"/>
      <c r="C992" s="55"/>
    </row>
    <row r="993">
      <c r="A993" s="57"/>
      <c r="B993" s="71"/>
      <c r="C993" s="55"/>
    </row>
    <row r="994">
      <c r="A994" s="57"/>
      <c r="B994" s="71"/>
      <c r="C994" s="55"/>
    </row>
    <row r="995">
      <c r="A995" s="57"/>
      <c r="B995" s="71"/>
      <c r="C995" s="55"/>
    </row>
    <row r="996">
      <c r="A996" s="57"/>
      <c r="B996" s="71"/>
      <c r="C996" s="55"/>
    </row>
    <row r="997">
      <c r="A997" s="57"/>
      <c r="B997" s="71"/>
      <c r="C997" s="55"/>
    </row>
    <row r="998">
      <c r="A998" s="57"/>
      <c r="B998" s="71"/>
      <c r="C998" s="55"/>
    </row>
    <row r="999">
      <c r="A999" s="57"/>
      <c r="B999" s="71"/>
      <c r="C999" s="5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2.0"/>
    <col customWidth="1" min="3" max="3" width="62.63"/>
    <col customWidth="1" min="4" max="11" width="25.13"/>
  </cols>
  <sheetData>
    <row r="1">
      <c r="A1" s="36" t="s">
        <v>913</v>
      </c>
      <c r="B1" s="65" t="s">
        <v>914</v>
      </c>
      <c r="C1" s="38" t="s">
        <v>14</v>
      </c>
      <c r="D1" s="17" t="s">
        <v>915</v>
      </c>
      <c r="E1" s="17" t="s">
        <v>916</v>
      </c>
      <c r="F1" s="17" t="s">
        <v>917</v>
      </c>
      <c r="G1" s="17" t="s">
        <v>918</v>
      </c>
      <c r="H1" s="17" t="s">
        <v>919</v>
      </c>
      <c r="I1" s="17" t="s">
        <v>920</v>
      </c>
      <c r="J1" s="17" t="s">
        <v>921</v>
      </c>
      <c r="K1" s="17" t="s">
        <v>922</v>
      </c>
    </row>
    <row r="2">
      <c r="A2" s="9" t="s">
        <v>31</v>
      </c>
      <c r="B2" s="54" t="str">
        <f>VLOOKUP(C2, 'All Responses(Final)'!F4:'All Responses(Final)'!I155, 4, FALSE)</f>
        <v>treatment2</v>
      </c>
      <c r="C2" s="38" t="s">
        <v>35</v>
      </c>
      <c r="D2" s="18" t="s">
        <v>996</v>
      </c>
      <c r="E2" s="18" t="s">
        <v>1018</v>
      </c>
    </row>
    <row r="3">
      <c r="A3" s="9" t="s">
        <v>98</v>
      </c>
      <c r="B3" s="54" t="str">
        <f>VLOOKUP(C3, 'All Responses(Final)'!F15:'All Responses(Final)'!I166, 4, FALSE)</f>
        <v>treatment2</v>
      </c>
      <c r="C3" s="38" t="s">
        <v>102</v>
      </c>
      <c r="D3" s="18" t="s">
        <v>996</v>
      </c>
    </row>
    <row r="4">
      <c r="A4" s="9" t="s">
        <v>104</v>
      </c>
      <c r="B4" s="54" t="str">
        <f>VLOOKUP(C4, 'All Responses(Final)'!F16:'All Responses(Final)'!I167, 4, FALSE)</f>
        <v>treatment2</v>
      </c>
      <c r="C4" s="38" t="s">
        <v>108</v>
      </c>
      <c r="D4" s="18" t="s">
        <v>1019</v>
      </c>
    </row>
    <row r="5">
      <c r="A5" s="9" t="s">
        <v>116</v>
      </c>
      <c r="B5" s="54" t="str">
        <f>VLOOKUP(C5, 'All Responses(Final)'!F18:'All Responses(Final)'!I169, 4, FALSE)</f>
        <v>treatment2</v>
      </c>
      <c r="C5" s="38" t="s">
        <v>120</v>
      </c>
      <c r="D5" s="18" t="s">
        <v>996</v>
      </c>
      <c r="E5" s="18" t="s">
        <v>1012</v>
      </c>
    </row>
    <row r="6">
      <c r="A6" s="9" t="s">
        <v>134</v>
      </c>
      <c r="B6" s="54" t="str">
        <f>VLOOKUP(C6, 'All Responses(Final)'!F21:'All Responses(Final)'!I172, 4, FALSE)</f>
        <v>treatment2</v>
      </c>
      <c r="C6" s="38" t="s">
        <v>138</v>
      </c>
      <c r="D6" s="18" t="s">
        <v>996</v>
      </c>
    </row>
    <row r="7">
      <c r="A7" s="9" t="s">
        <v>140</v>
      </c>
      <c r="B7" s="54" t="str">
        <f>VLOOKUP(C7, 'All Responses(Final)'!F22:'All Responses(Final)'!I173, 4, FALSE)</f>
        <v>treatment2</v>
      </c>
      <c r="C7" s="38" t="s">
        <v>144</v>
      </c>
      <c r="D7" s="18" t="s">
        <v>996</v>
      </c>
      <c r="E7" s="18" t="s">
        <v>1034</v>
      </c>
    </row>
    <row r="8">
      <c r="A8" s="9" t="s">
        <v>158</v>
      </c>
      <c r="B8" s="54" t="str">
        <f>VLOOKUP(C8, 'All Responses(Final)'!F25:'All Responses(Final)'!I176, 4, FALSE)</f>
        <v>treatment2</v>
      </c>
      <c r="C8" s="38" t="s">
        <v>162</v>
      </c>
      <c r="D8" s="18" t="s">
        <v>763</v>
      </c>
      <c r="E8" s="18" t="s">
        <v>1020</v>
      </c>
    </row>
    <row r="9">
      <c r="A9" s="9" t="s">
        <v>181</v>
      </c>
      <c r="B9" s="54" t="str">
        <f>VLOOKUP(C9, 'All Responses(Final)'!F29:'All Responses(Final)'!I180, 4, FALSE)</f>
        <v>treatment2</v>
      </c>
      <c r="C9" s="38" t="s">
        <v>185</v>
      </c>
      <c r="D9" s="18" t="s">
        <v>996</v>
      </c>
      <c r="E9" s="18" t="s">
        <v>1016</v>
      </c>
    </row>
    <row r="10">
      <c r="A10" s="9" t="s">
        <v>193</v>
      </c>
      <c r="B10" s="54" t="str">
        <f>VLOOKUP(C10, 'All Responses(Final)'!F31:'All Responses(Final)'!I182, 4, FALSE)</f>
        <v>treatment2</v>
      </c>
      <c r="C10" s="38" t="s">
        <v>197</v>
      </c>
      <c r="D10" s="18" t="s">
        <v>1021</v>
      </c>
    </row>
    <row r="11">
      <c r="A11" s="9" t="s">
        <v>211</v>
      </c>
      <c r="B11" s="54" t="str">
        <f>VLOOKUP(C11, 'All Responses(Final)'!F34:'All Responses(Final)'!I185, 4, FALSE)</f>
        <v>treatment2</v>
      </c>
      <c r="C11" s="38" t="s">
        <v>215</v>
      </c>
      <c r="D11" s="18" t="s">
        <v>996</v>
      </c>
      <c r="E11" s="18" t="s">
        <v>1026</v>
      </c>
    </row>
    <row r="12">
      <c r="A12" s="9" t="s">
        <v>223</v>
      </c>
      <c r="B12" s="54" t="str">
        <f>VLOOKUP(C12, 'All Responses(Final)'!F36:'All Responses(Final)'!I187, 4, FALSE)</f>
        <v>treatment2</v>
      </c>
      <c r="C12" s="38" t="s">
        <v>227</v>
      </c>
      <c r="D12" s="18" t="s">
        <v>996</v>
      </c>
      <c r="E12" s="18" t="s">
        <v>1018</v>
      </c>
    </row>
    <row r="13">
      <c r="A13" s="9" t="s">
        <v>229</v>
      </c>
      <c r="B13" s="54" t="str">
        <f>VLOOKUP(C13, 'All Responses(Final)'!F37:'All Responses(Final)'!I188, 4, FALSE)</f>
        <v>treatment2</v>
      </c>
      <c r="C13" s="38" t="s">
        <v>233</v>
      </c>
      <c r="D13" s="18" t="s">
        <v>996</v>
      </c>
      <c r="E13" s="18" t="s">
        <v>1022</v>
      </c>
    </row>
    <row r="14">
      <c r="A14" s="39" t="s">
        <v>301</v>
      </c>
      <c r="B14" s="54" t="str">
        <f>VLOOKUP(C14, 'All Responses(Final)'!F49:'All Responses(Final)'!I200, 4, FALSE)</f>
        <v>treatment2</v>
      </c>
      <c r="C14" s="38" t="s">
        <v>305</v>
      </c>
      <c r="D14" s="18" t="s">
        <v>996</v>
      </c>
    </row>
    <row r="15">
      <c r="A15" s="39" t="s">
        <v>307</v>
      </c>
      <c r="B15" s="54" t="str">
        <f>VLOOKUP(C15, 'All Responses(Final)'!F50:'All Responses(Final)'!I201, 4, FALSE)</f>
        <v>treatment2</v>
      </c>
      <c r="C15" s="38" t="s">
        <v>311</v>
      </c>
      <c r="D15" s="18" t="s">
        <v>996</v>
      </c>
      <c r="E15" s="18" t="s">
        <v>1023</v>
      </c>
    </row>
    <row r="16">
      <c r="A16" s="39" t="s">
        <v>523</v>
      </c>
      <c r="B16" s="54" t="str">
        <f>VLOOKUP(C16, 'All Responses(Final)'!F86:'All Responses(Final)'!I237, 4, FALSE)</f>
        <v>treatment2</v>
      </c>
      <c r="C16" s="38" t="s">
        <v>527</v>
      </c>
      <c r="D16" s="18" t="s">
        <v>1025</v>
      </c>
    </row>
    <row r="17">
      <c r="A17" s="39" t="s">
        <v>529</v>
      </c>
      <c r="B17" s="54" t="str">
        <f>VLOOKUP(C17, 'All Responses(Final)'!F87:'All Responses(Final)'!I238, 4, FALSE)</f>
        <v>treatment2</v>
      </c>
      <c r="C17" s="38" t="s">
        <v>533</v>
      </c>
      <c r="D17" s="18" t="s">
        <v>996</v>
      </c>
    </row>
    <row r="18">
      <c r="A18" s="39" t="s">
        <v>535</v>
      </c>
      <c r="B18" s="54" t="str">
        <f>VLOOKUP(C18, 'All Responses(Final)'!F88:'All Responses(Final)'!I239, 4, FALSE)</f>
        <v>treatment2</v>
      </c>
      <c r="C18" s="66" t="s">
        <v>539</v>
      </c>
      <c r="D18" s="18" t="s">
        <v>996</v>
      </c>
      <c r="E18" s="18" t="s">
        <v>1026</v>
      </c>
    </row>
    <row r="19">
      <c r="A19" s="39" t="s">
        <v>547</v>
      </c>
      <c r="B19" s="54" t="str">
        <f>VLOOKUP(C19, 'All Responses(Final)'!F90:'All Responses(Final)'!I241, 4, FALSE)</f>
        <v>treatment2</v>
      </c>
      <c r="C19" s="66" t="s">
        <v>551</v>
      </c>
      <c r="D19" s="18" t="s">
        <v>996</v>
      </c>
    </row>
    <row r="20">
      <c r="A20" s="39" t="s">
        <v>553</v>
      </c>
      <c r="B20" s="54" t="str">
        <f>VLOOKUP(C20, 'All Responses(Final)'!F91:'All Responses(Final)'!I242, 4, FALSE)</f>
        <v>treatment2</v>
      </c>
      <c r="C20" s="66" t="s">
        <v>557</v>
      </c>
      <c r="D20" s="18" t="s">
        <v>1028</v>
      </c>
      <c r="E20" s="18" t="s">
        <v>1029</v>
      </c>
    </row>
    <row r="21">
      <c r="A21" s="39" t="s">
        <v>559</v>
      </c>
      <c r="B21" s="54" t="str">
        <f>VLOOKUP(C21, 'All Responses(Final)'!F92:'All Responses(Final)'!I243, 4, FALSE)</f>
        <v>treatment2</v>
      </c>
      <c r="C21" s="66" t="s">
        <v>563</v>
      </c>
      <c r="D21" s="18" t="s">
        <v>996</v>
      </c>
    </row>
    <row r="22">
      <c r="A22" s="39" t="s">
        <v>565</v>
      </c>
      <c r="B22" s="54" t="str">
        <f>VLOOKUP(C22, 'All Responses(Final)'!F93:'All Responses(Final)'!I244, 4, FALSE)</f>
        <v>treatment2</v>
      </c>
      <c r="C22" s="66" t="s">
        <v>569</v>
      </c>
      <c r="D22" s="18" t="s">
        <v>996</v>
      </c>
    </row>
    <row r="23">
      <c r="A23" s="39" t="s">
        <v>571</v>
      </c>
      <c r="B23" s="54" t="str">
        <f>VLOOKUP(C23, 'All Responses(Final)'!F94:'All Responses(Final)'!I245, 4, FALSE)</f>
        <v>treatment2</v>
      </c>
      <c r="C23" s="66" t="s">
        <v>575</v>
      </c>
      <c r="D23" s="18" t="s">
        <v>996</v>
      </c>
    </row>
    <row r="24">
      <c r="A24" s="9" t="s">
        <v>594</v>
      </c>
      <c r="B24" s="54" t="str">
        <f>VLOOKUP(C24, 'All Responses(Final)'!F98:'All Responses(Final)'!I249, 4, FALSE)</f>
        <v>treatment2</v>
      </c>
      <c r="C24" s="66" t="s">
        <v>598</v>
      </c>
      <c r="D24" s="18" t="s">
        <v>1019</v>
      </c>
      <c r="E24" s="18" t="s">
        <v>1031</v>
      </c>
    </row>
    <row r="25">
      <c r="A25" s="9" t="s">
        <v>646</v>
      </c>
      <c r="B25" s="54" t="str">
        <f>VLOOKUP(C25, 'All Responses(Final)'!F107:'All Responses(Final)'!I258, 4, FALSE)</f>
        <v>treatment2</v>
      </c>
      <c r="C25" s="66" t="s">
        <v>650</v>
      </c>
      <c r="D25" s="18" t="s">
        <v>996</v>
      </c>
    </row>
    <row r="26">
      <c r="A26" s="9" t="s">
        <v>658</v>
      </c>
      <c r="B26" s="54" t="str">
        <f>VLOOKUP(C26, 'All Responses(Final)'!F109:'All Responses(Final)'!I260, 4, FALSE)</f>
        <v>treatment2</v>
      </c>
      <c r="C26" s="66" t="s">
        <v>662</v>
      </c>
      <c r="D26" s="18" t="s">
        <v>984</v>
      </c>
    </row>
    <row r="27">
      <c r="A27" s="9" t="s">
        <v>670</v>
      </c>
      <c r="B27" s="54" t="str">
        <f>VLOOKUP(C27, 'All Responses(Final)'!F111:'All Responses(Final)'!I262, 4, FALSE)</f>
        <v>treatment2</v>
      </c>
      <c r="C27" s="66" t="s">
        <v>674</v>
      </c>
      <c r="D27" s="18" t="s">
        <v>1003</v>
      </c>
    </row>
    <row r="28">
      <c r="A28" s="39" t="s">
        <v>688</v>
      </c>
      <c r="B28" s="54" t="str">
        <f>VLOOKUP(C28, 'All Responses(Final)'!F2:'All Responses(Final)'!I153, 4, FALSE)</f>
        <v>treatment2</v>
      </c>
      <c r="C28" s="54" t="s">
        <v>692</v>
      </c>
    </row>
    <row r="29">
      <c r="A29" s="39" t="s">
        <v>694</v>
      </c>
      <c r="B29" s="54" t="str">
        <f>VLOOKUP(C29, 'All Responses(Final)'!F3:'All Responses(Final)'!I154, 4, FALSE)</f>
        <v>treatment2</v>
      </c>
      <c r="C29" s="67" t="s">
        <v>698</v>
      </c>
    </row>
    <row r="30">
      <c r="A30" s="39" t="s">
        <v>700</v>
      </c>
      <c r="B30" s="54" t="str">
        <f>VLOOKUP(C30, 'All Responses(Final)'!F5:'All Responses(Final)'!I156, 4, FALSE)</f>
        <v>treatment2</v>
      </c>
      <c r="C30" s="54" t="s">
        <v>704</v>
      </c>
    </row>
    <row r="31">
      <c r="A31" s="39" t="s">
        <v>706</v>
      </c>
      <c r="B31" s="54" t="str">
        <f>VLOOKUP(C31, 'All Responses(Final)'!F6:'All Responses(Final)'!I157, 4, FALSE)</f>
        <v>treatment2</v>
      </c>
      <c r="C31" s="67" t="s">
        <v>710</v>
      </c>
    </row>
    <row r="32">
      <c r="A32" s="39" t="s">
        <v>712</v>
      </c>
      <c r="B32" s="54" t="str">
        <f>VLOOKUP(C32, 'All Responses(Final)'!F7:'All Responses(Final)'!I158, 4, FALSE)</f>
        <v>treatment2</v>
      </c>
      <c r="C32" s="54" t="s">
        <v>716</v>
      </c>
    </row>
    <row r="33">
      <c r="A33" s="39" t="s">
        <v>718</v>
      </c>
      <c r="B33" s="54" t="str">
        <f>VLOOKUP(C33, 'All Responses(Final)'!F8:'All Responses(Final)'!I159, 4, FALSE)</f>
        <v>treatment2</v>
      </c>
      <c r="C33" s="67" t="s">
        <v>722</v>
      </c>
    </row>
    <row r="34">
      <c r="A34" s="39" t="s">
        <v>724</v>
      </c>
      <c r="B34" s="54" t="str">
        <f>VLOOKUP(C34, 'All Responses(Final)'!F9:'All Responses(Final)'!I160, 4, FALSE)</f>
        <v>treatment2</v>
      </c>
      <c r="C34" s="54" t="s">
        <v>728</v>
      </c>
    </row>
    <row r="35">
      <c r="A35" s="39" t="s">
        <v>730</v>
      </c>
      <c r="B35" s="54" t="str">
        <f>VLOOKUP(C35, 'All Responses(Final)'!F10:'All Responses(Final)'!I161, 4, FALSE)</f>
        <v>treatment2</v>
      </c>
      <c r="C35" s="67" t="s">
        <v>734</v>
      </c>
    </row>
    <row r="36">
      <c r="A36" s="39" t="s">
        <v>736</v>
      </c>
      <c r="B36" s="54" t="str">
        <f>VLOOKUP(C36, 'All Responses(Final)'!F11:'All Responses(Final)'!I162, 4, FALSE)</f>
        <v>treatment2</v>
      </c>
      <c r="C36" s="54" t="s">
        <v>740</v>
      </c>
    </row>
    <row r="37">
      <c r="A37" s="39" t="s">
        <v>742</v>
      </c>
      <c r="B37" s="54" t="str">
        <f>VLOOKUP(C37, 'All Responses(Final)'!F12:'All Responses(Final)'!I163, 4, FALSE)</f>
        <v>treatment2</v>
      </c>
      <c r="C37" s="67" t="s">
        <v>746</v>
      </c>
    </row>
    <row r="38">
      <c r="A38" s="39" t="s">
        <v>748</v>
      </c>
      <c r="B38" s="54" t="str">
        <f>VLOOKUP(C38, 'All Responses(Final)'!F13:'All Responses(Final)'!I164, 4, FALSE)</f>
        <v>treatment2</v>
      </c>
      <c r="C38" s="54" t="s">
        <v>752</v>
      </c>
    </row>
    <row r="39">
      <c r="A39" s="39" t="s">
        <v>754</v>
      </c>
      <c r="B39" s="54" t="str">
        <f>VLOOKUP(C39, 'All Responses(Final)'!F14:'All Responses(Final)'!I165, 4, FALSE)</f>
        <v>treatment2</v>
      </c>
      <c r="C39" s="67" t="s">
        <v>758</v>
      </c>
    </row>
    <row r="40">
      <c r="A40" s="39" t="s">
        <v>760</v>
      </c>
      <c r="B40" s="54" t="str">
        <f>VLOOKUP(C40, 'All Responses(Final)'!F17:'All Responses(Final)'!I168, 4, FALSE)</f>
        <v>treatment2</v>
      </c>
      <c r="C40" s="54" t="s">
        <v>764</v>
      </c>
    </row>
    <row r="41">
      <c r="A41" s="39" t="s">
        <v>766</v>
      </c>
      <c r="B41" s="54" t="str">
        <f>VLOOKUP(C41, 'All Responses(Final)'!F19:'All Responses(Final)'!I170, 4, FALSE)</f>
        <v>treatment2</v>
      </c>
      <c r="C41" s="67" t="s">
        <v>770</v>
      </c>
    </row>
    <row r="42">
      <c r="A42" s="39" t="s">
        <v>772</v>
      </c>
      <c r="B42" s="54" t="str">
        <f>VLOOKUP(C42, 'All Responses(Final)'!F20:'All Responses(Final)'!I171, 4, FALSE)</f>
        <v>treatment2</v>
      </c>
      <c r="C42" s="54" t="s">
        <v>776</v>
      </c>
    </row>
    <row r="43">
      <c r="A43" s="39" t="s">
        <v>778</v>
      </c>
      <c r="B43" s="54" t="str">
        <f>VLOOKUP(C43, 'All Responses(Final)'!F23:'All Responses(Final)'!I174, 4, FALSE)</f>
        <v>treatment2</v>
      </c>
      <c r="C43" s="67" t="s">
        <v>782</v>
      </c>
    </row>
    <row r="44">
      <c r="A44" s="39" t="s">
        <v>784</v>
      </c>
      <c r="B44" s="54" t="str">
        <f>VLOOKUP(C44, 'All Responses(Final)'!F24:'All Responses(Final)'!I175, 4, FALSE)</f>
        <v>treatment2</v>
      </c>
      <c r="C44" s="54" t="s">
        <v>788</v>
      </c>
    </row>
    <row r="45">
      <c r="A45" s="39" t="s">
        <v>790</v>
      </c>
      <c r="B45" s="54" t="str">
        <f>VLOOKUP(C45, 'All Responses(Final)'!F26:'All Responses(Final)'!I177, 4, FALSE)</f>
        <v>treatment2</v>
      </c>
      <c r="C45" s="67" t="s">
        <v>794</v>
      </c>
    </row>
    <row r="46">
      <c r="A46" s="39" t="s">
        <v>796</v>
      </c>
      <c r="B46" s="54" t="str">
        <f>VLOOKUP(C46, 'All Responses(Final)'!F27:'All Responses(Final)'!I178, 4, FALSE)</f>
        <v>treatment2</v>
      </c>
      <c r="C46" s="54" t="s">
        <v>800</v>
      </c>
    </row>
    <row r="47">
      <c r="A47" s="39" t="s">
        <v>802</v>
      </c>
      <c r="B47" s="54" t="str">
        <f>VLOOKUP(C47, 'All Responses(Final)'!F28:'All Responses(Final)'!I179, 4, FALSE)</f>
        <v>treatment2</v>
      </c>
      <c r="C47" s="67" t="s">
        <v>806</v>
      </c>
    </row>
    <row r="48">
      <c r="A48" s="39" t="s">
        <v>808</v>
      </c>
      <c r="B48" s="54" t="str">
        <f>VLOOKUP(C48, 'All Responses(Final)'!F30:'All Responses(Final)'!I181, 4, FALSE)</f>
        <v>treatment2</v>
      </c>
      <c r="C48" s="54" t="s">
        <v>812</v>
      </c>
    </row>
    <row r="49">
      <c r="A49" s="39" t="s">
        <v>814</v>
      </c>
      <c r="B49" s="54" t="str">
        <f>VLOOKUP(C49, 'All Responses(Final)'!F32:'All Responses(Final)'!I183, 4, FALSE)</f>
        <v>treatment2</v>
      </c>
      <c r="C49" s="67" t="s">
        <v>818</v>
      </c>
    </row>
    <row r="50">
      <c r="A50" s="39" t="s">
        <v>820</v>
      </c>
      <c r="B50" s="54" t="str">
        <f>VLOOKUP(C50, 'All Responses(Final)'!F33:'All Responses(Final)'!I184, 4, FALSE)</f>
        <v>treatment2</v>
      </c>
      <c r="C50" s="54" t="s">
        <v>824</v>
      </c>
    </row>
    <row r="51">
      <c r="A51" s="39" t="s">
        <v>826</v>
      </c>
      <c r="B51" s="54" t="str">
        <f>VLOOKUP(C51, 'All Responses(Final)'!F35:'All Responses(Final)'!I186, 4, FALSE)</f>
        <v>treatment2</v>
      </c>
      <c r="C51" s="67" t="s">
        <v>830</v>
      </c>
    </row>
    <row r="52">
      <c r="A52" s="69"/>
      <c r="B52" s="70"/>
      <c r="C52" s="55"/>
    </row>
    <row r="53">
      <c r="A53" s="69"/>
      <c r="B53" s="70"/>
      <c r="C53" s="55"/>
    </row>
    <row r="54">
      <c r="A54" s="69"/>
      <c r="B54" s="70"/>
      <c r="C54" s="55"/>
    </row>
    <row r="55">
      <c r="A55" s="69"/>
      <c r="B55" s="70"/>
      <c r="C55" s="55"/>
    </row>
    <row r="56">
      <c r="A56" s="69"/>
      <c r="B56" s="70"/>
      <c r="C56" s="55"/>
    </row>
    <row r="57">
      <c r="A57" s="69"/>
      <c r="B57" s="70"/>
      <c r="C57" s="55"/>
    </row>
    <row r="58">
      <c r="A58" s="69"/>
      <c r="B58" s="70"/>
      <c r="C58" s="55"/>
    </row>
    <row r="59">
      <c r="A59" s="69"/>
      <c r="B59" s="70"/>
      <c r="C59" s="55"/>
    </row>
    <row r="60">
      <c r="A60" s="69"/>
      <c r="B60" s="70"/>
      <c r="C60" s="55"/>
    </row>
    <row r="61">
      <c r="A61" s="69"/>
      <c r="B61" s="70"/>
      <c r="C61" s="55"/>
    </row>
    <row r="62">
      <c r="A62" s="69"/>
      <c r="B62" s="70"/>
      <c r="C62" s="55"/>
    </row>
    <row r="63">
      <c r="A63" s="69"/>
      <c r="B63" s="70"/>
      <c r="C63" s="55"/>
    </row>
    <row r="64">
      <c r="A64" s="69"/>
      <c r="B64" s="70"/>
      <c r="C64" s="55"/>
    </row>
    <row r="65">
      <c r="A65" s="69"/>
      <c r="B65" s="70"/>
      <c r="C65" s="55"/>
    </row>
    <row r="66">
      <c r="A66" s="69"/>
      <c r="B66" s="70"/>
      <c r="C66" s="55"/>
    </row>
    <row r="67">
      <c r="A67" s="69"/>
      <c r="B67" s="70"/>
      <c r="C67" s="55"/>
    </row>
    <row r="68">
      <c r="A68" s="69"/>
      <c r="B68" s="70"/>
      <c r="C68" s="55"/>
    </row>
    <row r="69">
      <c r="A69" s="69"/>
      <c r="B69" s="70"/>
      <c r="C69" s="55"/>
    </row>
    <row r="70">
      <c r="A70" s="69"/>
      <c r="B70" s="70"/>
      <c r="C70" s="55"/>
    </row>
    <row r="71">
      <c r="A71" s="69"/>
      <c r="B71" s="70"/>
      <c r="C71" s="55"/>
    </row>
    <row r="72">
      <c r="A72" s="69"/>
      <c r="B72" s="70"/>
      <c r="C72" s="55"/>
    </row>
    <row r="73">
      <c r="A73" s="69"/>
      <c r="B73" s="70"/>
      <c r="C73" s="55"/>
    </row>
    <row r="74">
      <c r="A74" s="69"/>
      <c r="B74" s="70"/>
      <c r="C74" s="55"/>
    </row>
    <row r="75">
      <c r="A75" s="69"/>
      <c r="B75" s="70"/>
      <c r="C75" s="55"/>
    </row>
    <row r="76">
      <c r="A76" s="69"/>
      <c r="B76" s="70"/>
      <c r="C76" s="55"/>
    </row>
    <row r="77">
      <c r="A77" s="69"/>
      <c r="B77" s="70"/>
      <c r="C77" s="55"/>
    </row>
    <row r="78">
      <c r="A78" s="69"/>
      <c r="B78" s="70"/>
      <c r="C78" s="55"/>
    </row>
    <row r="79">
      <c r="A79" s="69"/>
      <c r="B79" s="70"/>
      <c r="C79" s="55"/>
    </row>
    <row r="80">
      <c r="A80" s="69"/>
      <c r="B80" s="70"/>
      <c r="C80" s="55"/>
    </row>
    <row r="81">
      <c r="A81" s="69"/>
      <c r="B81" s="70"/>
      <c r="C81" s="55"/>
    </row>
    <row r="82">
      <c r="A82" s="69"/>
      <c r="B82" s="70"/>
      <c r="C82" s="55"/>
    </row>
    <row r="83">
      <c r="A83" s="69"/>
      <c r="B83" s="70"/>
      <c r="C83" s="55"/>
    </row>
    <row r="84">
      <c r="A84" s="69"/>
      <c r="B84" s="70"/>
      <c r="C84" s="55"/>
    </row>
    <row r="85">
      <c r="A85" s="69"/>
      <c r="B85" s="70"/>
      <c r="C85" s="55"/>
    </row>
    <row r="86">
      <c r="A86" s="69"/>
      <c r="B86" s="70"/>
      <c r="C86" s="55"/>
    </row>
    <row r="87">
      <c r="A87" s="69"/>
      <c r="B87" s="70"/>
      <c r="C87" s="55"/>
    </row>
    <row r="88">
      <c r="A88" s="69"/>
      <c r="B88" s="70"/>
      <c r="C88" s="55"/>
    </row>
    <row r="89">
      <c r="A89" s="69"/>
      <c r="B89" s="70"/>
      <c r="C89" s="55"/>
    </row>
    <row r="90">
      <c r="A90" s="69"/>
      <c r="B90" s="70"/>
      <c r="C90" s="55"/>
    </row>
    <row r="91">
      <c r="A91" s="69"/>
      <c r="B91" s="70"/>
      <c r="C91" s="55"/>
    </row>
    <row r="92">
      <c r="A92" s="69"/>
      <c r="B92" s="70"/>
      <c r="C92" s="55"/>
    </row>
    <row r="93">
      <c r="A93" s="69"/>
      <c r="B93" s="70"/>
      <c r="C93" s="55"/>
    </row>
    <row r="94">
      <c r="A94" s="69"/>
      <c r="B94" s="70"/>
      <c r="C94" s="55"/>
    </row>
    <row r="95">
      <c r="A95" s="69"/>
      <c r="B95" s="70"/>
      <c r="C95" s="55"/>
    </row>
    <row r="96">
      <c r="A96" s="69"/>
      <c r="B96" s="70"/>
      <c r="C96" s="55"/>
    </row>
    <row r="97">
      <c r="A97" s="69"/>
      <c r="B97" s="70"/>
      <c r="C97" s="55"/>
    </row>
    <row r="98">
      <c r="A98" s="69"/>
      <c r="B98" s="70"/>
      <c r="C98" s="55"/>
    </row>
    <row r="99">
      <c r="A99" s="69"/>
      <c r="B99" s="70"/>
      <c r="C99" s="55"/>
    </row>
    <row r="100">
      <c r="A100" s="69"/>
      <c r="B100" s="70"/>
      <c r="C100" s="55"/>
    </row>
    <row r="101">
      <c r="A101" s="69"/>
      <c r="B101" s="70"/>
      <c r="C101" s="55"/>
    </row>
    <row r="102">
      <c r="A102" s="69"/>
      <c r="B102" s="70"/>
      <c r="C102" s="55"/>
    </row>
    <row r="103">
      <c r="A103" s="69"/>
      <c r="B103" s="70"/>
      <c r="C103" s="55"/>
    </row>
    <row r="104">
      <c r="A104" s="69"/>
      <c r="B104" s="70"/>
      <c r="C104" s="55"/>
    </row>
    <row r="105">
      <c r="A105" s="69"/>
      <c r="B105" s="70"/>
      <c r="C105" s="55"/>
    </row>
    <row r="106">
      <c r="A106" s="69"/>
      <c r="B106" s="70"/>
      <c r="C106" s="55"/>
    </row>
    <row r="107">
      <c r="A107" s="69"/>
      <c r="B107" s="70"/>
      <c r="C107" s="55"/>
    </row>
    <row r="108">
      <c r="A108" s="69"/>
      <c r="B108" s="70"/>
      <c r="C108" s="55"/>
    </row>
    <row r="109">
      <c r="A109" s="69"/>
      <c r="B109" s="70"/>
      <c r="C109" s="55"/>
    </row>
    <row r="110">
      <c r="A110" s="69"/>
      <c r="B110" s="70"/>
      <c r="C110" s="55"/>
    </row>
    <row r="111">
      <c r="A111" s="69"/>
      <c r="B111" s="70"/>
      <c r="C111" s="55"/>
    </row>
    <row r="112">
      <c r="A112" s="69"/>
      <c r="B112" s="70"/>
      <c r="C112" s="55"/>
    </row>
    <row r="113">
      <c r="A113" s="69"/>
      <c r="B113" s="70"/>
      <c r="C113" s="55"/>
    </row>
    <row r="114">
      <c r="A114" s="69"/>
      <c r="B114" s="70"/>
      <c r="C114" s="55"/>
    </row>
    <row r="115">
      <c r="A115" s="69"/>
      <c r="B115" s="70"/>
      <c r="C115" s="55"/>
    </row>
    <row r="116">
      <c r="A116" s="69"/>
      <c r="B116" s="70"/>
      <c r="C116" s="55"/>
    </row>
    <row r="117">
      <c r="A117" s="69"/>
      <c r="B117" s="70"/>
      <c r="C117" s="55"/>
    </row>
    <row r="118">
      <c r="A118" s="69"/>
      <c r="B118" s="70"/>
      <c r="C118" s="55"/>
    </row>
    <row r="119">
      <c r="A119" s="69"/>
      <c r="B119" s="70"/>
      <c r="C119" s="55"/>
    </row>
    <row r="120">
      <c r="A120" s="69"/>
      <c r="B120" s="70"/>
      <c r="C120" s="55"/>
    </row>
    <row r="121">
      <c r="A121" s="69"/>
      <c r="B121" s="70"/>
      <c r="C121" s="55"/>
    </row>
    <row r="122">
      <c r="A122" s="69"/>
      <c r="B122" s="70"/>
      <c r="C122" s="55"/>
    </row>
    <row r="123">
      <c r="A123" s="69"/>
      <c r="B123" s="70"/>
      <c r="C123" s="55"/>
    </row>
    <row r="124">
      <c r="A124" s="69"/>
      <c r="B124" s="70"/>
      <c r="C124" s="55"/>
    </row>
    <row r="125">
      <c r="A125" s="69"/>
      <c r="B125" s="70"/>
      <c r="C125" s="55"/>
    </row>
    <row r="126">
      <c r="A126" s="69"/>
      <c r="B126" s="70"/>
      <c r="C126" s="55"/>
    </row>
    <row r="127">
      <c r="A127" s="69"/>
      <c r="B127" s="70"/>
      <c r="C127" s="55"/>
    </row>
    <row r="128">
      <c r="A128" s="69"/>
      <c r="B128" s="70"/>
      <c r="C128" s="55"/>
    </row>
    <row r="129">
      <c r="A129" s="69"/>
      <c r="B129" s="70"/>
      <c r="C129" s="55"/>
    </row>
    <row r="130">
      <c r="A130" s="69"/>
      <c r="B130" s="70"/>
      <c r="C130" s="55"/>
    </row>
    <row r="131">
      <c r="A131" s="69"/>
      <c r="B131" s="70"/>
      <c r="C131" s="55"/>
    </row>
    <row r="132">
      <c r="A132" s="69"/>
      <c r="B132" s="70"/>
      <c r="C132" s="55"/>
    </row>
    <row r="133">
      <c r="A133" s="69"/>
      <c r="B133" s="70"/>
      <c r="C133" s="55"/>
    </row>
    <row r="134">
      <c r="A134" s="69"/>
      <c r="B134" s="70"/>
      <c r="C134" s="55"/>
    </row>
    <row r="135">
      <c r="A135" s="69"/>
      <c r="B135" s="70"/>
      <c r="C135" s="55"/>
    </row>
    <row r="136">
      <c r="A136" s="69"/>
      <c r="B136" s="70"/>
      <c r="C136" s="55"/>
    </row>
    <row r="137">
      <c r="A137" s="69"/>
      <c r="B137" s="70"/>
      <c r="C137" s="55"/>
    </row>
    <row r="138">
      <c r="A138" s="69"/>
      <c r="B138" s="70"/>
      <c r="C138" s="55"/>
    </row>
    <row r="139">
      <c r="A139" s="69"/>
      <c r="B139" s="70"/>
      <c r="C139" s="55"/>
    </row>
    <row r="140">
      <c r="A140" s="69"/>
      <c r="B140" s="70"/>
      <c r="C140" s="55"/>
    </row>
    <row r="141">
      <c r="A141" s="69"/>
      <c r="B141" s="70"/>
      <c r="C141" s="55"/>
    </row>
    <row r="142">
      <c r="A142" s="69"/>
      <c r="B142" s="70"/>
      <c r="C142" s="55"/>
    </row>
    <row r="143">
      <c r="A143" s="69"/>
      <c r="B143" s="70"/>
      <c r="C143" s="55"/>
    </row>
    <row r="144">
      <c r="A144" s="69"/>
      <c r="B144" s="70"/>
      <c r="C144" s="55"/>
    </row>
    <row r="145">
      <c r="A145" s="69"/>
      <c r="B145" s="70"/>
      <c r="C145" s="55"/>
    </row>
    <row r="146">
      <c r="A146" s="69"/>
      <c r="B146" s="70"/>
      <c r="C146" s="55"/>
    </row>
    <row r="147">
      <c r="A147" s="69"/>
      <c r="B147" s="70"/>
      <c r="C147" s="55"/>
    </row>
    <row r="148">
      <c r="A148" s="69"/>
      <c r="B148" s="70"/>
      <c r="C148" s="55"/>
    </row>
    <row r="149">
      <c r="A149" s="69"/>
      <c r="B149" s="70"/>
      <c r="C149" s="55"/>
    </row>
    <row r="150">
      <c r="A150" s="69"/>
      <c r="B150" s="70"/>
      <c r="C150" s="55"/>
    </row>
    <row r="151">
      <c r="A151" s="69"/>
      <c r="B151" s="71"/>
      <c r="C151" s="55"/>
    </row>
    <row r="152">
      <c r="A152" s="69"/>
      <c r="B152" s="71"/>
      <c r="C152" s="55"/>
    </row>
    <row r="153">
      <c r="A153" s="69"/>
      <c r="B153" s="71"/>
      <c r="C153" s="55"/>
    </row>
    <row r="154">
      <c r="A154" s="69"/>
      <c r="B154" s="71"/>
      <c r="C154" s="55"/>
    </row>
    <row r="155">
      <c r="A155" s="69"/>
      <c r="B155" s="71"/>
      <c r="C155" s="55"/>
    </row>
    <row r="156">
      <c r="A156" s="69"/>
      <c r="B156" s="71"/>
      <c r="C156" s="55"/>
    </row>
    <row r="157">
      <c r="A157" s="69"/>
      <c r="B157" s="71"/>
      <c r="C157" s="55"/>
    </row>
    <row r="158">
      <c r="A158" s="69"/>
      <c r="B158" s="71"/>
      <c r="C158" s="55"/>
    </row>
    <row r="159">
      <c r="A159" s="69"/>
      <c r="B159" s="71"/>
      <c r="C159" s="55"/>
    </row>
    <row r="160">
      <c r="A160" s="69"/>
      <c r="B160" s="71"/>
      <c r="C160" s="55"/>
    </row>
    <row r="161">
      <c r="A161" s="69"/>
      <c r="B161" s="71"/>
      <c r="C161" s="55"/>
    </row>
    <row r="162">
      <c r="A162" s="69"/>
      <c r="B162" s="71"/>
      <c r="C162" s="55"/>
    </row>
    <row r="163">
      <c r="A163" s="69"/>
      <c r="B163" s="71"/>
      <c r="C163" s="55"/>
    </row>
    <row r="164">
      <c r="A164" s="69"/>
      <c r="B164" s="71"/>
      <c r="C164" s="55"/>
    </row>
    <row r="165">
      <c r="A165" s="69"/>
      <c r="B165" s="71"/>
      <c r="C165" s="55"/>
    </row>
    <row r="166">
      <c r="A166" s="69"/>
      <c r="B166" s="71"/>
      <c r="C166" s="55"/>
    </row>
    <row r="167">
      <c r="A167" s="69"/>
      <c r="B167" s="71"/>
      <c r="C167" s="55"/>
    </row>
    <row r="168">
      <c r="A168" s="69"/>
      <c r="B168" s="71"/>
      <c r="C168" s="55"/>
    </row>
    <row r="169">
      <c r="A169" s="69"/>
      <c r="B169" s="71"/>
      <c r="C169" s="55"/>
    </row>
    <row r="170">
      <c r="A170" s="69"/>
      <c r="B170" s="71"/>
      <c r="C170" s="55"/>
    </row>
    <row r="171">
      <c r="A171" s="69"/>
      <c r="B171" s="71"/>
      <c r="C171" s="55"/>
    </row>
    <row r="172">
      <c r="A172" s="69"/>
      <c r="B172" s="71"/>
      <c r="C172" s="55"/>
    </row>
    <row r="173">
      <c r="A173" s="69"/>
      <c r="B173" s="71"/>
      <c r="C173" s="55"/>
    </row>
    <row r="174">
      <c r="A174" s="69"/>
      <c r="B174" s="71"/>
      <c r="C174" s="55"/>
    </row>
    <row r="175">
      <c r="A175" s="69"/>
      <c r="B175" s="71"/>
      <c r="C175" s="55"/>
    </row>
    <row r="176">
      <c r="A176" s="69"/>
      <c r="B176" s="71"/>
      <c r="C176" s="55"/>
    </row>
    <row r="177">
      <c r="A177" s="69"/>
      <c r="B177" s="71"/>
      <c r="C177" s="55"/>
    </row>
    <row r="178">
      <c r="A178" s="69"/>
      <c r="B178" s="71"/>
      <c r="C178" s="55"/>
    </row>
    <row r="179">
      <c r="A179" s="69"/>
      <c r="B179" s="71"/>
      <c r="C179" s="55"/>
    </row>
    <row r="180">
      <c r="A180" s="69"/>
      <c r="B180" s="71"/>
      <c r="C180" s="55"/>
    </row>
    <row r="181">
      <c r="A181" s="69"/>
      <c r="B181" s="71"/>
      <c r="C181" s="55"/>
    </row>
    <row r="182">
      <c r="A182" s="69"/>
      <c r="B182" s="71"/>
      <c r="C182" s="55"/>
    </row>
    <row r="183">
      <c r="A183" s="69"/>
      <c r="B183" s="71"/>
      <c r="C183" s="55"/>
    </row>
    <row r="184">
      <c r="A184" s="69"/>
      <c r="B184" s="71"/>
      <c r="C184" s="55"/>
    </row>
    <row r="185">
      <c r="A185" s="69"/>
      <c r="B185" s="71"/>
      <c r="C185" s="55"/>
    </row>
    <row r="186">
      <c r="A186" s="69"/>
      <c r="B186" s="71"/>
      <c r="C186" s="55"/>
    </row>
    <row r="187">
      <c r="A187" s="69"/>
      <c r="B187" s="71"/>
      <c r="C187" s="55"/>
    </row>
    <row r="188">
      <c r="A188" s="69"/>
      <c r="B188" s="71"/>
      <c r="C188" s="55"/>
    </row>
    <row r="189">
      <c r="A189" s="69"/>
      <c r="B189" s="71"/>
      <c r="C189" s="55"/>
    </row>
    <row r="190">
      <c r="A190" s="69"/>
      <c r="B190" s="71"/>
      <c r="C190" s="55"/>
    </row>
    <row r="191">
      <c r="A191" s="69"/>
      <c r="B191" s="71"/>
      <c r="C191" s="55"/>
    </row>
    <row r="192">
      <c r="A192" s="69"/>
      <c r="B192" s="71"/>
      <c r="C192" s="55"/>
    </row>
    <row r="193">
      <c r="A193" s="69"/>
      <c r="B193" s="71"/>
      <c r="C193" s="55"/>
    </row>
    <row r="194">
      <c r="A194" s="69"/>
      <c r="B194" s="71"/>
      <c r="C194" s="55"/>
    </row>
    <row r="195">
      <c r="A195" s="69"/>
      <c r="B195" s="71"/>
      <c r="C195" s="55"/>
    </row>
    <row r="196">
      <c r="A196" s="69"/>
      <c r="B196" s="71"/>
      <c r="C196" s="55"/>
    </row>
    <row r="197">
      <c r="A197" s="69"/>
      <c r="B197" s="71"/>
      <c r="C197" s="55"/>
    </row>
    <row r="198">
      <c r="A198" s="69"/>
      <c r="B198" s="71"/>
      <c r="C198" s="55"/>
    </row>
    <row r="199">
      <c r="A199" s="69"/>
      <c r="B199" s="71"/>
      <c r="C199" s="55"/>
    </row>
    <row r="200">
      <c r="A200" s="69"/>
      <c r="B200" s="71"/>
      <c r="C200" s="55"/>
    </row>
    <row r="201">
      <c r="A201" s="69"/>
      <c r="B201" s="71"/>
      <c r="C201" s="55"/>
    </row>
    <row r="202">
      <c r="A202" s="69"/>
      <c r="B202" s="71"/>
      <c r="C202" s="55"/>
    </row>
    <row r="203">
      <c r="A203" s="69"/>
      <c r="B203" s="71"/>
      <c r="C203" s="55"/>
    </row>
    <row r="204">
      <c r="A204" s="69"/>
      <c r="B204" s="71"/>
      <c r="C204" s="55"/>
    </row>
    <row r="205">
      <c r="A205" s="69"/>
      <c r="B205" s="71"/>
      <c r="C205" s="55"/>
    </row>
    <row r="206">
      <c r="A206" s="69"/>
      <c r="B206" s="71"/>
      <c r="C206" s="55"/>
    </row>
    <row r="207">
      <c r="A207" s="69"/>
      <c r="B207" s="71"/>
      <c r="C207" s="55"/>
    </row>
    <row r="208">
      <c r="A208" s="69"/>
      <c r="B208" s="71"/>
      <c r="C208" s="55"/>
    </row>
    <row r="209">
      <c r="A209" s="69"/>
      <c r="B209" s="71"/>
      <c r="C209" s="55"/>
    </row>
    <row r="210">
      <c r="A210" s="69"/>
      <c r="B210" s="71"/>
      <c r="C210" s="55"/>
    </row>
    <row r="211">
      <c r="A211" s="69"/>
      <c r="B211" s="71"/>
      <c r="C211" s="55"/>
    </row>
    <row r="212">
      <c r="A212" s="69"/>
      <c r="B212" s="71"/>
      <c r="C212" s="55"/>
    </row>
    <row r="213">
      <c r="A213" s="69"/>
      <c r="B213" s="71"/>
      <c r="C213" s="55"/>
    </row>
    <row r="214">
      <c r="A214" s="69"/>
      <c r="B214" s="71"/>
      <c r="C214" s="55"/>
    </row>
    <row r="215">
      <c r="A215" s="69"/>
      <c r="B215" s="71"/>
      <c r="C215" s="55"/>
    </row>
    <row r="216">
      <c r="A216" s="69"/>
      <c r="B216" s="71"/>
      <c r="C216" s="55"/>
    </row>
    <row r="217">
      <c r="A217" s="69"/>
      <c r="B217" s="71"/>
      <c r="C217" s="55"/>
    </row>
    <row r="218">
      <c r="A218" s="69"/>
      <c r="B218" s="71"/>
      <c r="C218" s="55"/>
    </row>
    <row r="219">
      <c r="A219" s="69"/>
      <c r="B219" s="71"/>
      <c r="C219" s="55"/>
    </row>
    <row r="220">
      <c r="A220" s="69"/>
      <c r="B220" s="71"/>
      <c r="C220" s="55"/>
    </row>
    <row r="221">
      <c r="A221" s="69"/>
      <c r="B221" s="71"/>
      <c r="C221" s="55"/>
    </row>
    <row r="222">
      <c r="A222" s="69"/>
      <c r="B222" s="71"/>
      <c r="C222" s="55"/>
    </row>
    <row r="223">
      <c r="A223" s="69"/>
      <c r="B223" s="71"/>
      <c r="C223" s="55"/>
    </row>
    <row r="224">
      <c r="A224" s="69"/>
      <c r="B224" s="71"/>
      <c r="C224" s="55"/>
    </row>
    <row r="225">
      <c r="A225" s="69"/>
      <c r="B225" s="71"/>
      <c r="C225" s="55"/>
    </row>
    <row r="226">
      <c r="A226" s="69"/>
      <c r="B226" s="71"/>
      <c r="C226" s="55"/>
    </row>
    <row r="227">
      <c r="A227" s="69"/>
      <c r="B227" s="71"/>
      <c r="C227" s="55"/>
    </row>
    <row r="228">
      <c r="A228" s="69"/>
      <c r="B228" s="71"/>
      <c r="C228" s="55"/>
    </row>
    <row r="229">
      <c r="A229" s="69"/>
      <c r="B229" s="71"/>
      <c r="C229" s="55"/>
    </row>
    <row r="230">
      <c r="A230" s="69"/>
      <c r="B230" s="71"/>
      <c r="C230" s="55"/>
    </row>
    <row r="231">
      <c r="A231" s="69"/>
      <c r="B231" s="71"/>
      <c r="C231" s="55"/>
    </row>
    <row r="232">
      <c r="A232" s="69"/>
      <c r="B232" s="71"/>
      <c r="C232" s="55"/>
    </row>
    <row r="233">
      <c r="A233" s="69"/>
      <c r="B233" s="71"/>
      <c r="C233" s="55"/>
    </row>
    <row r="234">
      <c r="A234" s="69"/>
      <c r="B234" s="71"/>
      <c r="C234" s="55"/>
    </row>
    <row r="235">
      <c r="A235" s="69"/>
      <c r="B235" s="71"/>
      <c r="C235" s="55"/>
    </row>
    <row r="236">
      <c r="A236" s="69"/>
      <c r="B236" s="71"/>
      <c r="C236" s="55"/>
    </row>
    <row r="237">
      <c r="A237" s="69"/>
      <c r="B237" s="71"/>
      <c r="C237" s="55"/>
    </row>
    <row r="238">
      <c r="A238" s="69"/>
      <c r="B238" s="71"/>
      <c r="C238" s="55"/>
    </row>
    <row r="239">
      <c r="A239" s="69"/>
      <c r="B239" s="71"/>
      <c r="C239" s="55"/>
    </row>
    <row r="240">
      <c r="A240" s="69"/>
      <c r="B240" s="71"/>
      <c r="C240" s="55"/>
    </row>
    <row r="241">
      <c r="A241" s="69"/>
      <c r="B241" s="71"/>
      <c r="C241" s="55"/>
    </row>
    <row r="242">
      <c r="A242" s="69"/>
      <c r="B242" s="71"/>
      <c r="C242" s="55"/>
    </row>
    <row r="243">
      <c r="A243" s="69"/>
      <c r="B243" s="71"/>
      <c r="C243" s="55"/>
    </row>
    <row r="244">
      <c r="A244" s="69"/>
      <c r="B244" s="71"/>
      <c r="C244" s="55"/>
    </row>
    <row r="245">
      <c r="A245" s="69"/>
      <c r="B245" s="71"/>
      <c r="C245" s="55"/>
    </row>
    <row r="246">
      <c r="A246" s="69"/>
      <c r="B246" s="71"/>
      <c r="C246" s="55"/>
    </row>
    <row r="247">
      <c r="A247" s="69"/>
      <c r="B247" s="71"/>
      <c r="C247" s="55"/>
    </row>
    <row r="248">
      <c r="A248" s="69"/>
      <c r="B248" s="71"/>
      <c r="C248" s="55"/>
    </row>
    <row r="249">
      <c r="A249" s="69"/>
      <c r="B249" s="71"/>
      <c r="C249" s="55"/>
    </row>
    <row r="250">
      <c r="A250" s="69"/>
      <c r="B250" s="71"/>
      <c r="C250" s="55"/>
    </row>
    <row r="251">
      <c r="A251" s="69"/>
      <c r="B251" s="71"/>
      <c r="C251" s="55"/>
    </row>
    <row r="252">
      <c r="A252" s="69"/>
      <c r="B252" s="71"/>
      <c r="C252" s="55"/>
    </row>
    <row r="253">
      <c r="A253" s="69"/>
      <c r="B253" s="71"/>
      <c r="C253" s="55"/>
    </row>
    <row r="254">
      <c r="A254" s="69"/>
      <c r="B254" s="71"/>
      <c r="C254" s="55"/>
    </row>
    <row r="255">
      <c r="A255" s="69"/>
      <c r="B255" s="71"/>
      <c r="C255" s="55"/>
    </row>
    <row r="256">
      <c r="A256" s="69"/>
      <c r="B256" s="71"/>
      <c r="C256" s="55"/>
    </row>
    <row r="257">
      <c r="A257" s="69"/>
      <c r="B257" s="71"/>
      <c r="C257" s="55"/>
    </row>
    <row r="258">
      <c r="A258" s="69"/>
      <c r="B258" s="71"/>
      <c r="C258" s="55"/>
    </row>
    <row r="259">
      <c r="A259" s="69"/>
      <c r="B259" s="71"/>
      <c r="C259" s="55"/>
    </row>
    <row r="260">
      <c r="A260" s="69"/>
      <c r="B260" s="71"/>
      <c r="C260" s="55"/>
    </row>
    <row r="261">
      <c r="A261" s="69"/>
      <c r="B261" s="71"/>
      <c r="C261" s="55"/>
    </row>
    <row r="262">
      <c r="A262" s="69"/>
      <c r="B262" s="71"/>
      <c r="C262" s="55"/>
    </row>
    <row r="263">
      <c r="A263" s="69"/>
      <c r="B263" s="71"/>
      <c r="C263" s="55"/>
    </row>
    <row r="264">
      <c r="A264" s="69"/>
      <c r="B264" s="71"/>
      <c r="C264" s="55"/>
    </row>
    <row r="265">
      <c r="A265" s="69"/>
      <c r="B265" s="71"/>
      <c r="C265" s="55"/>
    </row>
    <row r="266">
      <c r="A266" s="69"/>
      <c r="B266" s="71"/>
      <c r="C266" s="55"/>
    </row>
    <row r="267">
      <c r="A267" s="69"/>
      <c r="B267" s="71"/>
      <c r="C267" s="55"/>
    </row>
    <row r="268">
      <c r="A268" s="69"/>
      <c r="B268" s="71"/>
      <c r="C268" s="55"/>
    </row>
    <row r="269">
      <c r="A269" s="69"/>
      <c r="B269" s="71"/>
      <c r="C269" s="55"/>
    </row>
    <row r="270">
      <c r="A270" s="69"/>
      <c r="B270" s="71"/>
      <c r="C270" s="55"/>
    </row>
    <row r="271">
      <c r="A271" s="69"/>
      <c r="B271" s="71"/>
      <c r="C271" s="55"/>
    </row>
    <row r="272">
      <c r="A272" s="69"/>
      <c r="B272" s="71"/>
      <c r="C272" s="55"/>
    </row>
    <row r="273">
      <c r="A273" s="69"/>
      <c r="B273" s="71"/>
      <c r="C273" s="55"/>
    </row>
    <row r="274">
      <c r="A274" s="69"/>
      <c r="B274" s="71"/>
      <c r="C274" s="55"/>
    </row>
    <row r="275">
      <c r="A275" s="69"/>
      <c r="B275" s="71"/>
      <c r="C275" s="55"/>
    </row>
    <row r="276">
      <c r="A276" s="69"/>
      <c r="B276" s="71"/>
      <c r="C276" s="55"/>
    </row>
    <row r="277">
      <c r="A277" s="69"/>
      <c r="B277" s="71"/>
      <c r="C277" s="55"/>
    </row>
    <row r="278">
      <c r="A278" s="69"/>
      <c r="B278" s="71"/>
      <c r="C278" s="55"/>
    </row>
    <row r="279">
      <c r="A279" s="69"/>
      <c r="B279" s="71"/>
      <c r="C279" s="55"/>
    </row>
    <row r="280">
      <c r="A280" s="69"/>
      <c r="B280" s="71"/>
      <c r="C280" s="55"/>
    </row>
    <row r="281">
      <c r="A281" s="69"/>
      <c r="B281" s="71"/>
      <c r="C281" s="55"/>
    </row>
    <row r="282">
      <c r="A282" s="69"/>
      <c r="B282" s="71"/>
      <c r="C282" s="55"/>
    </row>
    <row r="283">
      <c r="A283" s="69"/>
      <c r="B283" s="71"/>
      <c r="C283" s="55"/>
    </row>
    <row r="284">
      <c r="A284" s="69"/>
      <c r="B284" s="71"/>
      <c r="C284" s="55"/>
    </row>
    <row r="285">
      <c r="A285" s="69"/>
      <c r="B285" s="71"/>
      <c r="C285" s="55"/>
    </row>
    <row r="286">
      <c r="A286" s="69"/>
      <c r="B286" s="71"/>
      <c r="C286" s="55"/>
    </row>
    <row r="287">
      <c r="A287" s="69"/>
      <c r="B287" s="71"/>
      <c r="C287" s="55"/>
    </row>
    <row r="288">
      <c r="A288" s="69"/>
      <c r="B288" s="71"/>
      <c r="C288" s="55"/>
    </row>
    <row r="289">
      <c r="A289" s="69"/>
      <c r="B289" s="71"/>
      <c r="C289" s="55"/>
    </row>
    <row r="290">
      <c r="A290" s="69"/>
      <c r="B290" s="71"/>
      <c r="C290" s="55"/>
    </row>
    <row r="291">
      <c r="A291" s="69"/>
      <c r="B291" s="71"/>
      <c r="C291" s="55"/>
    </row>
    <row r="292">
      <c r="A292" s="69"/>
      <c r="B292" s="71"/>
      <c r="C292" s="55"/>
    </row>
    <row r="293">
      <c r="A293" s="69"/>
      <c r="B293" s="71"/>
      <c r="C293" s="55"/>
    </row>
    <row r="294">
      <c r="A294" s="69"/>
      <c r="B294" s="71"/>
      <c r="C294" s="55"/>
    </row>
    <row r="295">
      <c r="A295" s="69"/>
      <c r="B295" s="71"/>
      <c r="C295" s="55"/>
    </row>
    <row r="296">
      <c r="A296" s="69"/>
      <c r="B296" s="71"/>
      <c r="C296" s="55"/>
    </row>
    <row r="297">
      <c r="A297" s="69"/>
      <c r="B297" s="71"/>
      <c r="C297" s="55"/>
    </row>
    <row r="298">
      <c r="A298" s="69"/>
      <c r="B298" s="71"/>
      <c r="C298" s="55"/>
    </row>
    <row r="299">
      <c r="A299" s="69"/>
      <c r="B299" s="71"/>
      <c r="C299" s="55"/>
    </row>
    <row r="300">
      <c r="A300" s="69"/>
      <c r="B300" s="71"/>
      <c r="C300" s="55"/>
    </row>
    <row r="301">
      <c r="A301" s="69"/>
      <c r="B301" s="71"/>
      <c r="C301" s="55"/>
    </row>
    <row r="302">
      <c r="A302" s="69"/>
      <c r="B302" s="71"/>
      <c r="C302" s="55"/>
    </row>
    <row r="303">
      <c r="A303" s="69"/>
      <c r="B303" s="71"/>
      <c r="C303" s="55"/>
    </row>
    <row r="304">
      <c r="A304" s="69"/>
      <c r="B304" s="71"/>
      <c r="C304" s="55"/>
    </row>
    <row r="305">
      <c r="A305" s="69"/>
      <c r="B305" s="71"/>
      <c r="C305" s="55"/>
    </row>
    <row r="306">
      <c r="A306" s="69"/>
      <c r="B306" s="71"/>
      <c r="C306" s="55"/>
    </row>
    <row r="307">
      <c r="A307" s="69"/>
      <c r="B307" s="71"/>
      <c r="C307" s="55"/>
    </row>
    <row r="308">
      <c r="A308" s="69"/>
      <c r="B308" s="71"/>
      <c r="C308" s="55"/>
    </row>
    <row r="309">
      <c r="A309" s="69"/>
      <c r="B309" s="71"/>
      <c r="C309" s="55"/>
    </row>
    <row r="310">
      <c r="A310" s="69"/>
      <c r="B310" s="71"/>
      <c r="C310" s="55"/>
    </row>
    <row r="311">
      <c r="A311" s="69"/>
      <c r="B311" s="71"/>
      <c r="C311" s="55"/>
    </row>
    <row r="312">
      <c r="A312" s="69"/>
      <c r="B312" s="71"/>
      <c r="C312" s="55"/>
    </row>
    <row r="313">
      <c r="A313" s="69"/>
      <c r="B313" s="71"/>
      <c r="C313" s="55"/>
    </row>
    <row r="314">
      <c r="A314" s="69"/>
      <c r="B314" s="71"/>
      <c r="C314" s="55"/>
    </row>
    <row r="315">
      <c r="A315" s="69"/>
      <c r="B315" s="71"/>
      <c r="C315" s="55"/>
    </row>
    <row r="316">
      <c r="A316" s="69"/>
      <c r="B316" s="71"/>
      <c r="C316" s="55"/>
    </row>
    <row r="317">
      <c r="A317" s="69"/>
      <c r="B317" s="71"/>
      <c r="C317" s="55"/>
    </row>
    <row r="318">
      <c r="A318" s="69"/>
      <c r="B318" s="71"/>
      <c r="C318" s="55"/>
    </row>
    <row r="319">
      <c r="A319" s="69"/>
      <c r="B319" s="71"/>
      <c r="C319" s="55"/>
    </row>
    <row r="320">
      <c r="A320" s="69"/>
      <c r="B320" s="71"/>
      <c r="C320" s="55"/>
    </row>
    <row r="321">
      <c r="A321" s="69"/>
      <c r="B321" s="71"/>
      <c r="C321" s="55"/>
    </row>
    <row r="322">
      <c r="A322" s="69"/>
      <c r="B322" s="71"/>
      <c r="C322" s="55"/>
    </row>
    <row r="323">
      <c r="A323" s="69"/>
      <c r="B323" s="71"/>
      <c r="C323" s="55"/>
    </row>
    <row r="324">
      <c r="A324" s="69"/>
      <c r="B324" s="71"/>
      <c r="C324" s="55"/>
    </row>
    <row r="325">
      <c r="A325" s="69"/>
      <c r="B325" s="71"/>
      <c r="C325" s="55"/>
    </row>
    <row r="326">
      <c r="A326" s="69"/>
      <c r="B326" s="71"/>
      <c r="C326" s="55"/>
    </row>
    <row r="327">
      <c r="A327" s="69"/>
      <c r="B327" s="71"/>
      <c r="C327" s="55"/>
    </row>
    <row r="328">
      <c r="A328" s="69"/>
      <c r="B328" s="71"/>
      <c r="C328" s="55"/>
    </row>
    <row r="329">
      <c r="A329" s="69"/>
      <c r="B329" s="71"/>
      <c r="C329" s="55"/>
    </row>
    <row r="330">
      <c r="A330" s="69"/>
      <c r="B330" s="71"/>
      <c r="C330" s="55"/>
    </row>
    <row r="331">
      <c r="A331" s="69"/>
      <c r="B331" s="71"/>
      <c r="C331" s="55"/>
    </row>
    <row r="332">
      <c r="A332" s="69"/>
      <c r="B332" s="71"/>
      <c r="C332" s="55"/>
    </row>
    <row r="333">
      <c r="A333" s="69"/>
      <c r="B333" s="71"/>
      <c r="C333" s="55"/>
    </row>
    <row r="334">
      <c r="A334" s="69"/>
      <c r="B334" s="71"/>
      <c r="C334" s="55"/>
    </row>
    <row r="335">
      <c r="A335" s="69"/>
      <c r="B335" s="71"/>
      <c r="C335" s="55"/>
    </row>
    <row r="336">
      <c r="A336" s="69"/>
      <c r="B336" s="71"/>
      <c r="C336" s="55"/>
    </row>
    <row r="337">
      <c r="A337" s="69"/>
      <c r="B337" s="71"/>
      <c r="C337" s="55"/>
    </row>
    <row r="338">
      <c r="A338" s="69"/>
      <c r="B338" s="71"/>
      <c r="C338" s="55"/>
    </row>
    <row r="339">
      <c r="A339" s="69"/>
      <c r="B339" s="71"/>
      <c r="C339" s="55"/>
    </row>
    <row r="340">
      <c r="A340" s="69"/>
      <c r="B340" s="71"/>
      <c r="C340" s="55"/>
    </row>
    <row r="341">
      <c r="A341" s="69"/>
      <c r="B341" s="71"/>
      <c r="C341" s="55"/>
    </row>
    <row r="342">
      <c r="A342" s="69"/>
      <c r="B342" s="71"/>
      <c r="C342" s="55"/>
    </row>
    <row r="343">
      <c r="A343" s="69"/>
      <c r="B343" s="71"/>
      <c r="C343" s="55"/>
    </row>
    <row r="344">
      <c r="A344" s="69"/>
      <c r="B344" s="71"/>
      <c r="C344" s="55"/>
    </row>
    <row r="345">
      <c r="A345" s="69"/>
      <c r="B345" s="71"/>
      <c r="C345" s="55"/>
    </row>
    <row r="346">
      <c r="A346" s="69"/>
      <c r="B346" s="71"/>
      <c r="C346" s="55"/>
    </row>
    <row r="347">
      <c r="A347" s="69"/>
      <c r="B347" s="71"/>
      <c r="C347" s="55"/>
    </row>
    <row r="348">
      <c r="A348" s="69"/>
      <c r="B348" s="71"/>
      <c r="C348" s="55"/>
    </row>
    <row r="349">
      <c r="A349" s="69"/>
      <c r="B349" s="71"/>
      <c r="C349" s="55"/>
    </row>
    <row r="350">
      <c r="A350" s="69"/>
      <c r="B350" s="71"/>
      <c r="C350" s="55"/>
    </row>
    <row r="351">
      <c r="A351" s="69"/>
      <c r="B351" s="71"/>
      <c r="C351" s="55"/>
    </row>
    <row r="352">
      <c r="A352" s="69"/>
      <c r="B352" s="71"/>
      <c r="C352" s="55"/>
    </row>
    <row r="353">
      <c r="A353" s="69"/>
      <c r="B353" s="71"/>
      <c r="C353" s="55"/>
    </row>
    <row r="354">
      <c r="A354" s="69"/>
      <c r="B354" s="71"/>
      <c r="C354" s="55"/>
    </row>
    <row r="355">
      <c r="A355" s="69"/>
      <c r="B355" s="71"/>
      <c r="C355" s="55"/>
    </row>
    <row r="356">
      <c r="A356" s="69"/>
      <c r="B356" s="71"/>
      <c r="C356" s="55"/>
    </row>
    <row r="357">
      <c r="A357" s="69"/>
      <c r="B357" s="71"/>
      <c r="C357" s="55"/>
    </row>
    <row r="358">
      <c r="A358" s="69"/>
      <c r="B358" s="71"/>
      <c r="C358" s="55"/>
    </row>
    <row r="359">
      <c r="A359" s="69"/>
      <c r="B359" s="71"/>
      <c r="C359" s="55"/>
    </row>
    <row r="360">
      <c r="A360" s="69"/>
      <c r="B360" s="71"/>
      <c r="C360" s="55"/>
    </row>
    <row r="361">
      <c r="A361" s="69"/>
      <c r="B361" s="71"/>
      <c r="C361" s="55"/>
    </row>
    <row r="362">
      <c r="A362" s="69"/>
      <c r="B362" s="71"/>
      <c r="C362" s="55"/>
    </row>
    <row r="363">
      <c r="A363" s="69"/>
      <c r="B363" s="71"/>
      <c r="C363" s="55"/>
    </row>
    <row r="364">
      <c r="A364" s="69"/>
      <c r="B364" s="71"/>
      <c r="C364" s="55"/>
    </row>
    <row r="365">
      <c r="A365" s="69"/>
      <c r="B365" s="71"/>
      <c r="C365" s="55"/>
    </row>
    <row r="366">
      <c r="A366" s="69"/>
      <c r="B366" s="71"/>
      <c r="C366" s="55"/>
    </row>
    <row r="367">
      <c r="A367" s="69"/>
      <c r="B367" s="71"/>
      <c r="C367" s="55"/>
    </row>
    <row r="368">
      <c r="A368" s="69"/>
      <c r="B368" s="71"/>
      <c r="C368" s="55"/>
    </row>
    <row r="369">
      <c r="A369" s="69"/>
      <c r="B369" s="71"/>
      <c r="C369" s="55"/>
    </row>
    <row r="370">
      <c r="A370" s="69"/>
      <c r="B370" s="71"/>
      <c r="C370" s="55"/>
    </row>
    <row r="371">
      <c r="A371" s="69"/>
      <c r="B371" s="71"/>
      <c r="C371" s="55"/>
    </row>
    <row r="372">
      <c r="A372" s="69"/>
      <c r="B372" s="71"/>
      <c r="C372" s="55"/>
    </row>
    <row r="373">
      <c r="A373" s="69"/>
      <c r="B373" s="71"/>
      <c r="C373" s="55"/>
    </row>
    <row r="374">
      <c r="A374" s="69"/>
      <c r="B374" s="71"/>
      <c r="C374" s="55"/>
    </row>
    <row r="375">
      <c r="A375" s="69"/>
      <c r="B375" s="71"/>
      <c r="C375" s="55"/>
    </row>
    <row r="376">
      <c r="A376" s="69"/>
      <c r="B376" s="71"/>
      <c r="C376" s="55"/>
    </row>
    <row r="377">
      <c r="A377" s="69"/>
      <c r="B377" s="71"/>
      <c r="C377" s="55"/>
    </row>
    <row r="378">
      <c r="A378" s="69"/>
      <c r="B378" s="71"/>
      <c r="C378" s="55"/>
    </row>
    <row r="379">
      <c r="A379" s="69"/>
      <c r="B379" s="71"/>
      <c r="C379" s="55"/>
    </row>
    <row r="380">
      <c r="A380" s="69"/>
      <c r="B380" s="71"/>
      <c r="C380" s="55"/>
    </row>
    <row r="381">
      <c r="A381" s="69"/>
      <c r="B381" s="71"/>
      <c r="C381" s="55"/>
    </row>
    <row r="382">
      <c r="A382" s="69"/>
      <c r="B382" s="71"/>
      <c r="C382" s="55"/>
    </row>
    <row r="383">
      <c r="A383" s="69"/>
      <c r="B383" s="71"/>
      <c r="C383" s="55"/>
    </row>
    <row r="384">
      <c r="A384" s="69"/>
      <c r="B384" s="71"/>
      <c r="C384" s="55"/>
    </row>
    <row r="385">
      <c r="A385" s="69"/>
      <c r="B385" s="71"/>
      <c r="C385" s="55"/>
    </row>
    <row r="386">
      <c r="A386" s="69"/>
      <c r="B386" s="71"/>
      <c r="C386" s="55"/>
    </row>
    <row r="387">
      <c r="A387" s="69"/>
      <c r="B387" s="71"/>
      <c r="C387" s="55"/>
    </row>
    <row r="388">
      <c r="A388" s="69"/>
      <c r="B388" s="71"/>
      <c r="C388" s="55"/>
    </row>
    <row r="389">
      <c r="A389" s="69"/>
      <c r="B389" s="71"/>
      <c r="C389" s="55"/>
    </row>
    <row r="390">
      <c r="A390" s="69"/>
      <c r="B390" s="71"/>
      <c r="C390" s="55"/>
    </row>
    <row r="391">
      <c r="A391" s="69"/>
      <c r="B391" s="71"/>
      <c r="C391" s="55"/>
    </row>
    <row r="392">
      <c r="A392" s="69"/>
      <c r="B392" s="71"/>
      <c r="C392" s="55"/>
    </row>
    <row r="393">
      <c r="A393" s="69"/>
      <c r="B393" s="71"/>
      <c r="C393" s="55"/>
    </row>
    <row r="394">
      <c r="A394" s="69"/>
      <c r="B394" s="71"/>
      <c r="C394" s="55"/>
    </row>
    <row r="395">
      <c r="A395" s="69"/>
      <c r="B395" s="71"/>
      <c r="C395" s="55"/>
    </row>
    <row r="396">
      <c r="A396" s="69"/>
      <c r="B396" s="71"/>
      <c r="C396" s="55"/>
    </row>
    <row r="397">
      <c r="A397" s="69"/>
      <c r="B397" s="71"/>
      <c r="C397" s="55"/>
    </row>
    <row r="398">
      <c r="A398" s="69"/>
      <c r="B398" s="71"/>
      <c r="C398" s="55"/>
    </row>
    <row r="399">
      <c r="A399" s="69"/>
      <c r="B399" s="71"/>
      <c r="C399" s="55"/>
    </row>
    <row r="400">
      <c r="A400" s="69"/>
      <c r="B400" s="71"/>
      <c r="C400" s="55"/>
    </row>
    <row r="401">
      <c r="A401" s="69"/>
      <c r="B401" s="71"/>
      <c r="C401" s="55"/>
    </row>
    <row r="402">
      <c r="A402" s="69"/>
      <c r="B402" s="71"/>
      <c r="C402" s="55"/>
    </row>
    <row r="403">
      <c r="A403" s="69"/>
      <c r="B403" s="71"/>
      <c r="C403" s="55"/>
    </row>
    <row r="404">
      <c r="A404" s="69"/>
      <c r="B404" s="71"/>
      <c r="C404" s="55"/>
    </row>
    <row r="405">
      <c r="A405" s="69"/>
      <c r="B405" s="71"/>
      <c r="C405" s="55"/>
    </row>
    <row r="406">
      <c r="A406" s="69"/>
      <c r="B406" s="71"/>
      <c r="C406" s="55"/>
    </row>
    <row r="407">
      <c r="A407" s="69"/>
      <c r="B407" s="71"/>
      <c r="C407" s="55"/>
    </row>
    <row r="408">
      <c r="A408" s="69"/>
      <c r="B408" s="71"/>
      <c r="C408" s="55"/>
    </row>
    <row r="409">
      <c r="A409" s="69"/>
      <c r="B409" s="71"/>
      <c r="C409" s="55"/>
    </row>
    <row r="410">
      <c r="A410" s="69"/>
      <c r="B410" s="71"/>
      <c r="C410" s="55"/>
    </row>
    <row r="411">
      <c r="A411" s="69"/>
      <c r="B411" s="71"/>
      <c r="C411" s="55"/>
    </row>
    <row r="412">
      <c r="A412" s="69"/>
      <c r="B412" s="71"/>
      <c r="C412" s="55"/>
    </row>
    <row r="413">
      <c r="A413" s="69"/>
      <c r="B413" s="71"/>
      <c r="C413" s="55"/>
    </row>
    <row r="414">
      <c r="A414" s="69"/>
      <c r="B414" s="71"/>
      <c r="C414" s="55"/>
    </row>
    <row r="415">
      <c r="A415" s="69"/>
      <c r="B415" s="71"/>
      <c r="C415" s="55"/>
    </row>
    <row r="416">
      <c r="A416" s="69"/>
      <c r="B416" s="71"/>
      <c r="C416" s="55"/>
    </row>
    <row r="417">
      <c r="A417" s="69"/>
      <c r="B417" s="71"/>
      <c r="C417" s="55"/>
    </row>
    <row r="418">
      <c r="A418" s="69"/>
      <c r="B418" s="71"/>
      <c r="C418" s="55"/>
    </row>
    <row r="419">
      <c r="A419" s="69"/>
      <c r="B419" s="71"/>
      <c r="C419" s="55"/>
    </row>
    <row r="420">
      <c r="A420" s="69"/>
      <c r="B420" s="71"/>
      <c r="C420" s="55"/>
    </row>
    <row r="421">
      <c r="A421" s="69"/>
      <c r="B421" s="71"/>
      <c r="C421" s="55"/>
    </row>
    <row r="422">
      <c r="A422" s="69"/>
      <c r="B422" s="71"/>
      <c r="C422" s="55"/>
    </row>
    <row r="423">
      <c r="A423" s="69"/>
      <c r="B423" s="71"/>
      <c r="C423" s="55"/>
    </row>
    <row r="424">
      <c r="A424" s="69"/>
      <c r="B424" s="71"/>
      <c r="C424" s="55"/>
    </row>
    <row r="425">
      <c r="A425" s="69"/>
      <c r="B425" s="71"/>
      <c r="C425" s="55"/>
    </row>
    <row r="426">
      <c r="A426" s="69"/>
      <c r="B426" s="71"/>
      <c r="C426" s="55"/>
    </row>
    <row r="427">
      <c r="A427" s="69"/>
      <c r="B427" s="71"/>
      <c r="C427" s="55"/>
    </row>
    <row r="428">
      <c r="A428" s="69"/>
      <c r="B428" s="71"/>
      <c r="C428" s="55"/>
    </row>
    <row r="429">
      <c r="A429" s="69"/>
      <c r="B429" s="71"/>
      <c r="C429" s="55"/>
    </row>
    <row r="430">
      <c r="A430" s="69"/>
      <c r="B430" s="71"/>
      <c r="C430" s="55"/>
    </row>
    <row r="431">
      <c r="A431" s="69"/>
      <c r="B431" s="71"/>
      <c r="C431" s="55"/>
    </row>
    <row r="432">
      <c r="A432" s="69"/>
      <c r="B432" s="71"/>
      <c r="C432" s="55"/>
    </row>
    <row r="433">
      <c r="A433" s="69"/>
      <c r="B433" s="71"/>
      <c r="C433" s="55"/>
    </row>
    <row r="434">
      <c r="A434" s="57"/>
      <c r="B434" s="71"/>
      <c r="C434" s="55"/>
    </row>
    <row r="435">
      <c r="A435" s="57"/>
      <c r="B435" s="71"/>
      <c r="C435" s="55"/>
    </row>
    <row r="436">
      <c r="A436" s="57"/>
      <c r="B436" s="71"/>
      <c r="C436" s="55"/>
    </row>
    <row r="437">
      <c r="A437" s="57"/>
      <c r="B437" s="71"/>
      <c r="C437" s="55"/>
    </row>
    <row r="438">
      <c r="A438" s="57"/>
      <c r="B438" s="71"/>
      <c r="C438" s="55"/>
    </row>
    <row r="439">
      <c r="A439" s="57"/>
      <c r="B439" s="71"/>
      <c r="C439" s="55"/>
    </row>
    <row r="440">
      <c r="A440" s="57"/>
      <c r="B440" s="71"/>
      <c r="C440" s="55"/>
    </row>
    <row r="441">
      <c r="A441" s="57"/>
      <c r="B441" s="71"/>
      <c r="C441" s="55"/>
    </row>
    <row r="442">
      <c r="A442" s="57"/>
      <c r="B442" s="71"/>
      <c r="C442" s="55"/>
    </row>
    <row r="443">
      <c r="A443" s="57"/>
      <c r="B443" s="71"/>
      <c r="C443" s="55"/>
    </row>
    <row r="444">
      <c r="A444" s="57"/>
      <c r="B444" s="71"/>
      <c r="C444" s="55"/>
    </row>
    <row r="445">
      <c r="A445" s="57"/>
      <c r="B445" s="71"/>
      <c r="C445" s="55"/>
    </row>
    <row r="446">
      <c r="A446" s="57"/>
      <c r="B446" s="71"/>
      <c r="C446" s="55"/>
    </row>
    <row r="447">
      <c r="A447" s="57"/>
      <c r="B447" s="71"/>
      <c r="C447" s="55"/>
    </row>
    <row r="448">
      <c r="A448" s="57"/>
      <c r="B448" s="71"/>
      <c r="C448" s="55"/>
    </row>
    <row r="449">
      <c r="A449" s="57"/>
      <c r="B449" s="71"/>
      <c r="C449" s="55"/>
    </row>
    <row r="450">
      <c r="A450" s="57"/>
      <c r="B450" s="71"/>
      <c r="C450" s="55"/>
    </row>
    <row r="451">
      <c r="A451" s="57"/>
      <c r="B451" s="71"/>
      <c r="C451" s="55"/>
    </row>
    <row r="452">
      <c r="A452" s="57"/>
      <c r="B452" s="71"/>
      <c r="C452" s="55"/>
    </row>
    <row r="453">
      <c r="A453" s="57"/>
      <c r="B453" s="71"/>
      <c r="C453" s="55"/>
    </row>
    <row r="454">
      <c r="A454" s="57"/>
      <c r="B454" s="71"/>
      <c r="C454" s="55"/>
    </row>
    <row r="455">
      <c r="A455" s="57"/>
      <c r="B455" s="71"/>
      <c r="C455" s="55"/>
    </row>
    <row r="456">
      <c r="A456" s="57"/>
      <c r="B456" s="71"/>
      <c r="C456" s="55"/>
    </row>
    <row r="457">
      <c r="A457" s="57"/>
      <c r="B457" s="71"/>
      <c r="C457" s="55"/>
    </row>
    <row r="458">
      <c r="A458" s="57"/>
      <c r="B458" s="71"/>
      <c r="C458" s="55"/>
    </row>
    <row r="459">
      <c r="A459" s="57"/>
      <c r="B459" s="71"/>
      <c r="C459" s="55"/>
    </row>
    <row r="460">
      <c r="A460" s="57"/>
      <c r="B460" s="71"/>
      <c r="C460" s="55"/>
    </row>
    <row r="461">
      <c r="A461" s="57"/>
      <c r="B461" s="71"/>
      <c r="C461" s="55"/>
    </row>
    <row r="462">
      <c r="A462" s="57"/>
      <c r="B462" s="71"/>
      <c r="C462" s="55"/>
    </row>
    <row r="463">
      <c r="A463" s="57"/>
      <c r="B463" s="71"/>
      <c r="C463" s="55"/>
    </row>
    <row r="464">
      <c r="A464" s="57"/>
      <c r="B464" s="71"/>
      <c r="C464" s="55"/>
    </row>
    <row r="465">
      <c r="A465" s="57"/>
      <c r="B465" s="71"/>
      <c r="C465" s="55"/>
    </row>
    <row r="466">
      <c r="A466" s="57"/>
      <c r="B466" s="71"/>
      <c r="C466" s="55"/>
    </row>
    <row r="467">
      <c r="A467" s="57"/>
      <c r="B467" s="71"/>
      <c r="C467" s="55"/>
    </row>
    <row r="468">
      <c r="A468" s="57"/>
      <c r="B468" s="71"/>
      <c r="C468" s="55"/>
    </row>
    <row r="469">
      <c r="A469" s="57"/>
      <c r="B469" s="71"/>
      <c r="C469" s="55"/>
    </row>
    <row r="470">
      <c r="A470" s="57"/>
      <c r="B470" s="71"/>
      <c r="C470" s="55"/>
    </row>
    <row r="471">
      <c r="A471" s="57"/>
      <c r="B471" s="71"/>
      <c r="C471" s="55"/>
    </row>
    <row r="472">
      <c r="A472" s="57"/>
      <c r="B472" s="71"/>
      <c r="C472" s="55"/>
    </row>
    <row r="473">
      <c r="A473" s="57"/>
      <c r="B473" s="71"/>
      <c r="C473" s="55"/>
    </row>
    <row r="474">
      <c r="A474" s="57"/>
      <c r="B474" s="71"/>
      <c r="C474" s="55"/>
    </row>
    <row r="475">
      <c r="A475" s="57"/>
      <c r="B475" s="71"/>
      <c r="C475" s="55"/>
    </row>
    <row r="476">
      <c r="A476" s="57"/>
      <c r="B476" s="71"/>
      <c r="C476" s="55"/>
    </row>
    <row r="477">
      <c r="A477" s="57"/>
      <c r="B477" s="71"/>
      <c r="C477" s="55"/>
    </row>
    <row r="478">
      <c r="A478" s="57"/>
      <c r="B478" s="71"/>
      <c r="C478" s="55"/>
    </row>
    <row r="479">
      <c r="A479" s="57"/>
      <c r="B479" s="71"/>
      <c r="C479" s="55"/>
    </row>
    <row r="480">
      <c r="A480" s="57"/>
      <c r="B480" s="71"/>
      <c r="C480" s="55"/>
    </row>
    <row r="481">
      <c r="A481" s="57"/>
      <c r="B481" s="71"/>
      <c r="C481" s="55"/>
    </row>
    <row r="482">
      <c r="A482" s="57"/>
      <c r="B482" s="71"/>
      <c r="C482" s="55"/>
    </row>
    <row r="483">
      <c r="A483" s="57"/>
      <c r="B483" s="71"/>
      <c r="C483" s="55"/>
    </row>
    <row r="484">
      <c r="A484" s="57"/>
      <c r="B484" s="71"/>
      <c r="C484" s="55"/>
    </row>
    <row r="485">
      <c r="A485" s="57"/>
      <c r="B485" s="71"/>
      <c r="C485" s="55"/>
    </row>
    <row r="486">
      <c r="A486" s="57"/>
      <c r="B486" s="71"/>
      <c r="C486" s="55"/>
    </row>
    <row r="487">
      <c r="A487" s="57"/>
      <c r="B487" s="71"/>
      <c r="C487" s="55"/>
    </row>
    <row r="488">
      <c r="A488" s="57"/>
      <c r="B488" s="71"/>
      <c r="C488" s="55"/>
    </row>
    <row r="489">
      <c r="A489" s="57"/>
      <c r="B489" s="71"/>
      <c r="C489" s="55"/>
    </row>
    <row r="490">
      <c r="A490" s="57"/>
      <c r="B490" s="71"/>
      <c r="C490" s="55"/>
    </row>
    <row r="491">
      <c r="A491" s="57"/>
      <c r="B491" s="71"/>
      <c r="C491" s="55"/>
    </row>
    <row r="492">
      <c r="A492" s="57"/>
      <c r="B492" s="71"/>
      <c r="C492" s="55"/>
    </row>
    <row r="493">
      <c r="A493" s="57"/>
      <c r="B493" s="71"/>
      <c r="C493" s="55"/>
    </row>
    <row r="494">
      <c r="A494" s="57"/>
      <c r="B494" s="71"/>
      <c r="C494" s="55"/>
    </row>
    <row r="495">
      <c r="A495" s="57"/>
      <c r="B495" s="71"/>
      <c r="C495" s="55"/>
    </row>
    <row r="496">
      <c r="A496" s="57"/>
      <c r="B496" s="71"/>
      <c r="C496" s="55"/>
    </row>
    <row r="497">
      <c r="A497" s="57"/>
      <c r="B497" s="71"/>
      <c r="C497" s="55"/>
    </row>
    <row r="498">
      <c r="A498" s="57"/>
      <c r="B498" s="71"/>
      <c r="C498" s="55"/>
    </row>
    <row r="499">
      <c r="A499" s="57"/>
      <c r="B499" s="71"/>
      <c r="C499" s="55"/>
    </row>
    <row r="500">
      <c r="A500" s="57"/>
      <c r="B500" s="71"/>
      <c r="C500" s="55"/>
    </row>
    <row r="501">
      <c r="A501" s="57"/>
      <c r="B501" s="71"/>
      <c r="C501" s="55"/>
    </row>
    <row r="502">
      <c r="A502" s="57"/>
      <c r="B502" s="71"/>
      <c r="C502" s="55"/>
    </row>
    <row r="503">
      <c r="A503" s="57"/>
      <c r="B503" s="71"/>
      <c r="C503" s="55"/>
    </row>
    <row r="504">
      <c r="A504" s="57"/>
      <c r="B504" s="71"/>
      <c r="C504" s="55"/>
    </row>
    <row r="505">
      <c r="A505" s="57"/>
      <c r="B505" s="71"/>
      <c r="C505" s="55"/>
    </row>
    <row r="506">
      <c r="A506" s="57"/>
      <c r="B506" s="71"/>
      <c r="C506" s="55"/>
    </row>
    <row r="507">
      <c r="A507" s="57"/>
      <c r="B507" s="71"/>
      <c r="C507" s="55"/>
    </row>
    <row r="508">
      <c r="A508" s="57"/>
      <c r="B508" s="71"/>
      <c r="C508" s="55"/>
    </row>
    <row r="509">
      <c r="A509" s="57"/>
      <c r="B509" s="71"/>
      <c r="C509" s="55"/>
    </row>
    <row r="510">
      <c r="A510" s="57"/>
      <c r="B510" s="71"/>
      <c r="C510" s="55"/>
    </row>
    <row r="511">
      <c r="A511" s="57"/>
      <c r="B511" s="71"/>
      <c r="C511" s="55"/>
    </row>
    <row r="512">
      <c r="A512" s="57"/>
      <c r="B512" s="71"/>
      <c r="C512" s="55"/>
    </row>
    <row r="513">
      <c r="A513" s="57"/>
      <c r="B513" s="71"/>
      <c r="C513" s="55"/>
    </row>
    <row r="514">
      <c r="A514" s="57"/>
      <c r="B514" s="71"/>
      <c r="C514" s="55"/>
    </row>
    <row r="515">
      <c r="A515" s="57"/>
      <c r="B515" s="71"/>
      <c r="C515" s="55"/>
    </row>
    <row r="516">
      <c r="A516" s="57"/>
      <c r="B516" s="71"/>
      <c r="C516" s="55"/>
    </row>
    <row r="517">
      <c r="A517" s="57"/>
      <c r="B517" s="71"/>
      <c r="C517" s="55"/>
    </row>
    <row r="518">
      <c r="A518" s="57"/>
      <c r="B518" s="71"/>
      <c r="C518" s="55"/>
    </row>
    <row r="519">
      <c r="A519" s="57"/>
      <c r="B519" s="71"/>
      <c r="C519" s="55"/>
    </row>
    <row r="520">
      <c r="A520" s="57"/>
      <c r="B520" s="71"/>
      <c r="C520" s="55"/>
    </row>
    <row r="521">
      <c r="A521" s="57"/>
      <c r="B521" s="71"/>
      <c r="C521" s="55"/>
    </row>
    <row r="522">
      <c r="A522" s="57"/>
      <c r="B522" s="71"/>
      <c r="C522" s="55"/>
    </row>
    <row r="523">
      <c r="A523" s="57"/>
      <c r="B523" s="71"/>
      <c r="C523" s="55"/>
    </row>
    <row r="524">
      <c r="A524" s="57"/>
      <c r="B524" s="71"/>
      <c r="C524" s="55"/>
    </row>
    <row r="525">
      <c r="A525" s="57"/>
      <c r="B525" s="71"/>
      <c r="C525" s="55"/>
    </row>
    <row r="526">
      <c r="A526" s="57"/>
      <c r="B526" s="71"/>
      <c r="C526" s="55"/>
    </row>
    <row r="527">
      <c r="A527" s="57"/>
      <c r="B527" s="71"/>
      <c r="C527" s="55"/>
    </row>
    <row r="528">
      <c r="A528" s="57"/>
      <c r="B528" s="71"/>
      <c r="C528" s="55"/>
    </row>
    <row r="529">
      <c r="A529" s="57"/>
      <c r="B529" s="71"/>
      <c r="C529" s="55"/>
    </row>
    <row r="530">
      <c r="A530" s="57"/>
      <c r="B530" s="71"/>
      <c r="C530" s="55"/>
    </row>
    <row r="531">
      <c r="A531" s="57"/>
      <c r="B531" s="71"/>
      <c r="C531" s="55"/>
    </row>
    <row r="532">
      <c r="A532" s="57"/>
      <c r="B532" s="71"/>
      <c r="C532" s="55"/>
    </row>
    <row r="533">
      <c r="A533" s="57"/>
      <c r="B533" s="71"/>
      <c r="C533" s="55"/>
    </row>
    <row r="534">
      <c r="A534" s="57"/>
      <c r="B534" s="71"/>
      <c r="C534" s="55"/>
    </row>
    <row r="535">
      <c r="A535" s="57"/>
      <c r="B535" s="71"/>
      <c r="C535" s="55"/>
    </row>
    <row r="536">
      <c r="A536" s="57"/>
      <c r="B536" s="71"/>
      <c r="C536" s="55"/>
    </row>
    <row r="537">
      <c r="A537" s="57"/>
      <c r="B537" s="71"/>
      <c r="C537" s="55"/>
    </row>
    <row r="538">
      <c r="A538" s="57"/>
      <c r="B538" s="71"/>
      <c r="C538" s="55"/>
    </row>
    <row r="539">
      <c r="A539" s="57"/>
      <c r="B539" s="71"/>
      <c r="C539" s="55"/>
    </row>
    <row r="540">
      <c r="A540" s="57"/>
      <c r="B540" s="71"/>
      <c r="C540" s="55"/>
    </row>
    <row r="541">
      <c r="A541" s="57"/>
      <c r="B541" s="71"/>
      <c r="C541" s="55"/>
    </row>
    <row r="542">
      <c r="A542" s="57"/>
      <c r="B542" s="71"/>
      <c r="C542" s="55"/>
    </row>
    <row r="543">
      <c r="A543" s="57"/>
      <c r="B543" s="71"/>
      <c r="C543" s="55"/>
    </row>
    <row r="544">
      <c r="A544" s="57"/>
      <c r="B544" s="71"/>
      <c r="C544" s="55"/>
    </row>
    <row r="545">
      <c r="A545" s="57"/>
      <c r="B545" s="71"/>
      <c r="C545" s="55"/>
    </row>
    <row r="546">
      <c r="A546" s="57"/>
      <c r="B546" s="71"/>
      <c r="C546" s="55"/>
    </row>
    <row r="547">
      <c r="A547" s="57"/>
      <c r="B547" s="71"/>
      <c r="C547" s="55"/>
    </row>
    <row r="548">
      <c r="A548" s="57"/>
      <c r="B548" s="71"/>
      <c r="C548" s="55"/>
    </row>
    <row r="549">
      <c r="A549" s="57"/>
      <c r="B549" s="71"/>
      <c r="C549" s="55"/>
    </row>
    <row r="550">
      <c r="A550" s="57"/>
      <c r="B550" s="71"/>
      <c r="C550" s="55"/>
    </row>
    <row r="551">
      <c r="A551" s="57"/>
      <c r="B551" s="71"/>
      <c r="C551" s="55"/>
    </row>
    <row r="552">
      <c r="A552" s="57"/>
      <c r="B552" s="71"/>
      <c r="C552" s="55"/>
    </row>
    <row r="553">
      <c r="A553" s="57"/>
      <c r="B553" s="71"/>
      <c r="C553" s="55"/>
    </row>
    <row r="554">
      <c r="A554" s="57"/>
      <c r="B554" s="71"/>
      <c r="C554" s="55"/>
    </row>
    <row r="555">
      <c r="A555" s="57"/>
      <c r="B555" s="71"/>
      <c r="C555" s="55"/>
    </row>
    <row r="556">
      <c r="A556" s="57"/>
      <c r="B556" s="71"/>
      <c r="C556" s="55"/>
    </row>
    <row r="557">
      <c r="A557" s="57"/>
      <c r="B557" s="71"/>
      <c r="C557" s="55"/>
    </row>
    <row r="558">
      <c r="A558" s="57"/>
      <c r="B558" s="71"/>
      <c r="C558" s="55"/>
    </row>
    <row r="559">
      <c r="A559" s="57"/>
      <c r="B559" s="71"/>
      <c r="C559" s="55"/>
    </row>
    <row r="560">
      <c r="A560" s="57"/>
      <c r="B560" s="71"/>
      <c r="C560" s="55"/>
    </row>
    <row r="561">
      <c r="A561" s="57"/>
      <c r="B561" s="71"/>
      <c r="C561" s="55"/>
    </row>
    <row r="562">
      <c r="A562" s="57"/>
      <c r="B562" s="71"/>
      <c r="C562" s="55"/>
    </row>
    <row r="563">
      <c r="A563" s="57"/>
      <c r="B563" s="71"/>
      <c r="C563" s="55"/>
    </row>
    <row r="564">
      <c r="A564" s="57"/>
      <c r="B564" s="71"/>
      <c r="C564" s="55"/>
    </row>
    <row r="565">
      <c r="A565" s="57"/>
      <c r="B565" s="71"/>
      <c r="C565" s="55"/>
    </row>
    <row r="566">
      <c r="A566" s="57"/>
      <c r="B566" s="71"/>
      <c r="C566" s="55"/>
    </row>
    <row r="567">
      <c r="A567" s="57"/>
      <c r="B567" s="71"/>
      <c r="C567" s="55"/>
    </row>
    <row r="568">
      <c r="A568" s="57"/>
      <c r="B568" s="71"/>
      <c r="C568" s="55"/>
    </row>
    <row r="569">
      <c r="A569" s="57"/>
      <c r="B569" s="71"/>
      <c r="C569" s="55"/>
    </row>
    <row r="570">
      <c r="A570" s="57"/>
      <c r="B570" s="71"/>
      <c r="C570" s="55"/>
    </row>
    <row r="571">
      <c r="A571" s="57"/>
      <c r="B571" s="71"/>
      <c r="C571" s="55"/>
    </row>
    <row r="572">
      <c r="A572" s="57"/>
      <c r="B572" s="71"/>
      <c r="C572" s="55"/>
    </row>
    <row r="573">
      <c r="A573" s="57"/>
      <c r="B573" s="71"/>
      <c r="C573" s="55"/>
    </row>
    <row r="574">
      <c r="A574" s="57"/>
      <c r="B574" s="71"/>
      <c r="C574" s="55"/>
    </row>
    <row r="575">
      <c r="A575" s="57"/>
      <c r="B575" s="71"/>
      <c r="C575" s="55"/>
    </row>
    <row r="576">
      <c r="A576" s="57"/>
      <c r="B576" s="71"/>
      <c r="C576" s="55"/>
    </row>
    <row r="577">
      <c r="A577" s="57"/>
      <c r="B577" s="71"/>
      <c r="C577" s="55"/>
    </row>
    <row r="578">
      <c r="A578" s="57"/>
      <c r="B578" s="71"/>
      <c r="C578" s="55"/>
    </row>
    <row r="579">
      <c r="A579" s="57"/>
      <c r="B579" s="71"/>
      <c r="C579" s="55"/>
    </row>
    <row r="580">
      <c r="A580" s="57"/>
      <c r="B580" s="71"/>
      <c r="C580" s="55"/>
    </row>
    <row r="581">
      <c r="A581" s="57"/>
      <c r="B581" s="71"/>
      <c r="C581" s="55"/>
    </row>
    <row r="582">
      <c r="A582" s="57"/>
      <c r="B582" s="71"/>
      <c r="C582" s="55"/>
    </row>
    <row r="583">
      <c r="A583" s="57"/>
      <c r="B583" s="71"/>
      <c r="C583" s="55"/>
    </row>
    <row r="584">
      <c r="A584" s="57"/>
      <c r="B584" s="71"/>
      <c r="C584" s="55"/>
    </row>
    <row r="585">
      <c r="A585" s="57"/>
      <c r="B585" s="71"/>
      <c r="C585" s="55"/>
    </row>
    <row r="586">
      <c r="A586" s="57"/>
      <c r="B586" s="71"/>
      <c r="C586" s="55"/>
    </row>
    <row r="587">
      <c r="A587" s="57"/>
      <c r="B587" s="71"/>
      <c r="C587" s="55"/>
    </row>
    <row r="588">
      <c r="A588" s="57"/>
      <c r="B588" s="71"/>
      <c r="C588" s="55"/>
    </row>
    <row r="589">
      <c r="A589" s="57"/>
      <c r="B589" s="71"/>
      <c r="C589" s="55"/>
    </row>
    <row r="590">
      <c r="A590" s="57"/>
      <c r="B590" s="71"/>
      <c r="C590" s="55"/>
    </row>
    <row r="591">
      <c r="A591" s="57"/>
      <c r="B591" s="71"/>
      <c r="C591" s="55"/>
    </row>
    <row r="592">
      <c r="A592" s="57"/>
      <c r="B592" s="71"/>
      <c r="C592" s="55"/>
    </row>
    <row r="593">
      <c r="A593" s="57"/>
      <c r="B593" s="71"/>
      <c r="C593" s="55"/>
    </row>
    <row r="594">
      <c r="A594" s="57"/>
      <c r="B594" s="71"/>
      <c r="C594" s="55"/>
    </row>
    <row r="595">
      <c r="A595" s="57"/>
      <c r="B595" s="71"/>
      <c r="C595" s="55"/>
    </row>
    <row r="596">
      <c r="A596" s="57"/>
      <c r="B596" s="71"/>
      <c r="C596" s="55"/>
    </row>
    <row r="597">
      <c r="A597" s="57"/>
      <c r="B597" s="71"/>
      <c r="C597" s="55"/>
    </row>
    <row r="598">
      <c r="A598" s="57"/>
      <c r="B598" s="71"/>
      <c r="C598" s="55"/>
    </row>
    <row r="599">
      <c r="A599" s="57"/>
      <c r="B599" s="71"/>
      <c r="C599" s="55"/>
    </row>
    <row r="600">
      <c r="A600" s="57"/>
      <c r="B600" s="71"/>
      <c r="C600" s="55"/>
    </row>
    <row r="601">
      <c r="A601" s="57"/>
      <c r="B601" s="71"/>
      <c r="C601" s="55"/>
    </row>
    <row r="602">
      <c r="A602" s="57"/>
      <c r="B602" s="71"/>
      <c r="C602" s="55"/>
    </row>
    <row r="603">
      <c r="A603" s="57"/>
      <c r="B603" s="71"/>
      <c r="C603" s="55"/>
    </row>
    <row r="604">
      <c r="A604" s="57"/>
      <c r="B604" s="71"/>
      <c r="C604" s="55"/>
    </row>
    <row r="605">
      <c r="A605" s="57"/>
      <c r="B605" s="71"/>
      <c r="C605" s="55"/>
    </row>
    <row r="606">
      <c r="A606" s="57"/>
      <c r="B606" s="71"/>
      <c r="C606" s="55"/>
    </row>
    <row r="607">
      <c r="A607" s="57"/>
      <c r="B607" s="71"/>
      <c r="C607" s="55"/>
    </row>
    <row r="608">
      <c r="A608" s="57"/>
      <c r="B608" s="71"/>
      <c r="C608" s="55"/>
    </row>
    <row r="609">
      <c r="A609" s="57"/>
      <c r="B609" s="71"/>
      <c r="C609" s="55"/>
    </row>
    <row r="610">
      <c r="A610" s="57"/>
      <c r="B610" s="71"/>
      <c r="C610" s="55"/>
    </row>
    <row r="611">
      <c r="A611" s="57"/>
      <c r="B611" s="71"/>
      <c r="C611" s="55"/>
    </row>
    <row r="612">
      <c r="A612" s="57"/>
      <c r="B612" s="71"/>
      <c r="C612" s="55"/>
    </row>
    <row r="613">
      <c r="A613" s="57"/>
      <c r="B613" s="71"/>
      <c r="C613" s="55"/>
    </row>
    <row r="614">
      <c r="A614" s="57"/>
      <c r="B614" s="71"/>
      <c r="C614" s="55"/>
    </row>
    <row r="615">
      <c r="A615" s="57"/>
      <c r="B615" s="71"/>
      <c r="C615" s="55"/>
    </row>
    <row r="616">
      <c r="A616" s="57"/>
      <c r="B616" s="71"/>
      <c r="C616" s="55"/>
    </row>
    <row r="617">
      <c r="A617" s="57"/>
      <c r="B617" s="71"/>
      <c r="C617" s="55"/>
    </row>
    <row r="618">
      <c r="A618" s="57"/>
      <c r="B618" s="71"/>
      <c r="C618" s="55"/>
    </row>
    <row r="619">
      <c r="A619" s="57"/>
      <c r="B619" s="71"/>
      <c r="C619" s="55"/>
    </row>
    <row r="620">
      <c r="A620" s="57"/>
      <c r="B620" s="71"/>
      <c r="C620" s="55"/>
    </row>
    <row r="621">
      <c r="A621" s="57"/>
      <c r="B621" s="71"/>
      <c r="C621" s="55"/>
    </row>
    <row r="622">
      <c r="A622" s="57"/>
      <c r="B622" s="71"/>
      <c r="C622" s="55"/>
    </row>
    <row r="623">
      <c r="A623" s="57"/>
      <c r="B623" s="71"/>
      <c r="C623" s="55"/>
    </row>
    <row r="624">
      <c r="A624" s="57"/>
      <c r="B624" s="71"/>
      <c r="C624" s="55"/>
    </row>
    <row r="625">
      <c r="A625" s="57"/>
      <c r="B625" s="71"/>
      <c r="C625" s="55"/>
    </row>
    <row r="626">
      <c r="A626" s="57"/>
      <c r="B626" s="71"/>
      <c r="C626" s="55"/>
    </row>
    <row r="627">
      <c r="A627" s="57"/>
      <c r="B627" s="71"/>
      <c r="C627" s="55"/>
    </row>
    <row r="628">
      <c r="A628" s="57"/>
      <c r="B628" s="71"/>
      <c r="C628" s="55"/>
    </row>
    <row r="629">
      <c r="A629" s="57"/>
      <c r="B629" s="71"/>
      <c r="C629" s="55"/>
    </row>
    <row r="630">
      <c r="A630" s="57"/>
      <c r="B630" s="71"/>
      <c r="C630" s="55"/>
    </row>
    <row r="631">
      <c r="A631" s="57"/>
      <c r="B631" s="71"/>
      <c r="C631" s="55"/>
    </row>
    <row r="632">
      <c r="A632" s="57"/>
      <c r="B632" s="71"/>
      <c r="C632" s="55"/>
    </row>
    <row r="633">
      <c r="A633" s="57"/>
      <c r="B633" s="71"/>
      <c r="C633" s="55"/>
    </row>
    <row r="634">
      <c r="A634" s="57"/>
      <c r="B634" s="71"/>
      <c r="C634" s="55"/>
    </row>
    <row r="635">
      <c r="A635" s="57"/>
      <c r="B635" s="71"/>
      <c r="C635" s="55"/>
    </row>
    <row r="636">
      <c r="A636" s="57"/>
      <c r="B636" s="71"/>
      <c r="C636" s="55"/>
    </row>
    <row r="637">
      <c r="A637" s="57"/>
      <c r="B637" s="71"/>
      <c r="C637" s="55"/>
    </row>
    <row r="638">
      <c r="A638" s="57"/>
      <c r="B638" s="71"/>
      <c r="C638" s="55"/>
    </row>
    <row r="639">
      <c r="A639" s="57"/>
      <c r="B639" s="71"/>
      <c r="C639" s="55"/>
    </row>
    <row r="640">
      <c r="A640" s="57"/>
      <c r="B640" s="71"/>
      <c r="C640" s="55"/>
    </row>
    <row r="641">
      <c r="A641" s="57"/>
      <c r="B641" s="71"/>
      <c r="C641" s="55"/>
    </row>
    <row r="642">
      <c r="A642" s="57"/>
      <c r="B642" s="71"/>
      <c r="C642" s="55"/>
    </row>
    <row r="643">
      <c r="A643" s="57"/>
      <c r="B643" s="71"/>
      <c r="C643" s="55"/>
    </row>
    <row r="644">
      <c r="A644" s="57"/>
      <c r="B644" s="71"/>
      <c r="C644" s="55"/>
    </row>
    <row r="645">
      <c r="A645" s="57"/>
      <c r="B645" s="71"/>
      <c r="C645" s="55"/>
    </row>
    <row r="646">
      <c r="A646" s="57"/>
      <c r="B646" s="71"/>
      <c r="C646" s="55"/>
    </row>
    <row r="647">
      <c r="A647" s="57"/>
      <c r="B647" s="71"/>
      <c r="C647" s="55"/>
    </row>
    <row r="648">
      <c r="A648" s="57"/>
      <c r="B648" s="71"/>
      <c r="C648" s="55"/>
    </row>
    <row r="649">
      <c r="A649" s="57"/>
      <c r="B649" s="71"/>
      <c r="C649" s="55"/>
    </row>
    <row r="650">
      <c r="A650" s="57"/>
      <c r="B650" s="71"/>
      <c r="C650" s="55"/>
    </row>
    <row r="651">
      <c r="A651" s="57"/>
      <c r="B651" s="71"/>
      <c r="C651" s="55"/>
    </row>
    <row r="652">
      <c r="A652" s="57"/>
      <c r="B652" s="71"/>
      <c r="C652" s="55"/>
    </row>
    <row r="653">
      <c r="A653" s="57"/>
      <c r="B653" s="71"/>
      <c r="C653" s="55"/>
    </row>
    <row r="654">
      <c r="A654" s="57"/>
      <c r="B654" s="71"/>
      <c r="C654" s="55"/>
    </row>
    <row r="655">
      <c r="A655" s="57"/>
      <c r="B655" s="71"/>
      <c r="C655" s="55"/>
    </row>
    <row r="656">
      <c r="A656" s="57"/>
      <c r="B656" s="71"/>
      <c r="C656" s="55"/>
    </row>
    <row r="657">
      <c r="A657" s="57"/>
      <c r="B657" s="71"/>
      <c r="C657" s="55"/>
    </row>
    <row r="658">
      <c r="A658" s="57"/>
      <c r="B658" s="71"/>
      <c r="C658" s="55"/>
    </row>
    <row r="659">
      <c r="A659" s="57"/>
      <c r="B659" s="71"/>
      <c r="C659" s="55"/>
    </row>
    <row r="660">
      <c r="A660" s="57"/>
      <c r="B660" s="71"/>
      <c r="C660" s="55"/>
    </row>
    <row r="661">
      <c r="A661" s="57"/>
      <c r="B661" s="71"/>
      <c r="C661" s="55"/>
    </row>
    <row r="662">
      <c r="A662" s="57"/>
      <c r="B662" s="71"/>
      <c r="C662" s="55"/>
    </row>
    <row r="663">
      <c r="A663" s="57"/>
      <c r="B663" s="71"/>
      <c r="C663" s="55"/>
    </row>
    <row r="664">
      <c r="A664" s="57"/>
      <c r="B664" s="71"/>
      <c r="C664" s="55"/>
    </row>
    <row r="665">
      <c r="A665" s="57"/>
      <c r="B665" s="71"/>
      <c r="C665" s="55"/>
    </row>
    <row r="666">
      <c r="A666" s="57"/>
      <c r="B666" s="71"/>
      <c r="C666" s="55"/>
    </row>
    <row r="667">
      <c r="A667" s="57"/>
      <c r="B667" s="71"/>
      <c r="C667" s="55"/>
    </row>
    <row r="668">
      <c r="A668" s="57"/>
      <c r="B668" s="71"/>
      <c r="C668" s="55"/>
    </row>
    <row r="669">
      <c r="A669" s="57"/>
      <c r="B669" s="71"/>
      <c r="C669" s="55"/>
    </row>
    <row r="670">
      <c r="A670" s="57"/>
      <c r="B670" s="71"/>
      <c r="C670" s="55"/>
    </row>
    <row r="671">
      <c r="A671" s="57"/>
      <c r="B671" s="71"/>
      <c r="C671" s="55"/>
    </row>
    <row r="672">
      <c r="A672" s="57"/>
      <c r="B672" s="71"/>
      <c r="C672" s="55"/>
    </row>
    <row r="673">
      <c r="A673" s="57"/>
      <c r="B673" s="71"/>
      <c r="C673" s="55"/>
    </row>
    <row r="674">
      <c r="A674" s="57"/>
      <c r="B674" s="71"/>
      <c r="C674" s="55"/>
    </row>
    <row r="675">
      <c r="A675" s="57"/>
      <c r="B675" s="71"/>
      <c r="C675" s="55"/>
    </row>
    <row r="676">
      <c r="A676" s="57"/>
      <c r="B676" s="71"/>
      <c r="C676" s="55"/>
    </row>
    <row r="677">
      <c r="A677" s="57"/>
      <c r="B677" s="71"/>
      <c r="C677" s="55"/>
    </row>
    <row r="678">
      <c r="A678" s="57"/>
      <c r="B678" s="71"/>
      <c r="C678" s="55"/>
    </row>
    <row r="679">
      <c r="A679" s="57"/>
      <c r="B679" s="71"/>
      <c r="C679" s="55"/>
    </row>
    <row r="680">
      <c r="A680" s="57"/>
      <c r="B680" s="71"/>
      <c r="C680" s="55"/>
    </row>
    <row r="681">
      <c r="A681" s="57"/>
      <c r="B681" s="71"/>
      <c r="C681" s="55"/>
    </row>
    <row r="682">
      <c r="A682" s="57"/>
      <c r="B682" s="71"/>
      <c r="C682" s="55"/>
    </row>
    <row r="683">
      <c r="A683" s="57"/>
      <c r="B683" s="71"/>
      <c r="C683" s="55"/>
    </row>
    <row r="684">
      <c r="A684" s="57"/>
      <c r="B684" s="71"/>
      <c r="C684" s="55"/>
    </row>
    <row r="685">
      <c r="A685" s="57"/>
      <c r="B685" s="71"/>
      <c r="C685" s="55"/>
    </row>
    <row r="686">
      <c r="A686" s="57"/>
      <c r="B686" s="71"/>
      <c r="C686" s="55"/>
    </row>
    <row r="687">
      <c r="A687" s="57"/>
      <c r="B687" s="71"/>
      <c r="C687" s="55"/>
    </row>
    <row r="688">
      <c r="A688" s="57"/>
      <c r="B688" s="71"/>
      <c r="C688" s="55"/>
    </row>
    <row r="689">
      <c r="A689" s="57"/>
      <c r="B689" s="71"/>
      <c r="C689" s="55"/>
    </row>
    <row r="690">
      <c r="A690" s="57"/>
      <c r="B690" s="71"/>
      <c r="C690" s="55"/>
    </row>
    <row r="691">
      <c r="A691" s="57"/>
      <c r="B691" s="71"/>
      <c r="C691" s="55"/>
    </row>
    <row r="692">
      <c r="A692" s="57"/>
      <c r="B692" s="71"/>
      <c r="C692" s="55"/>
    </row>
    <row r="693">
      <c r="A693" s="57"/>
      <c r="B693" s="71"/>
      <c r="C693" s="55"/>
    </row>
    <row r="694">
      <c r="A694" s="57"/>
      <c r="B694" s="71"/>
      <c r="C694" s="55"/>
    </row>
    <row r="695">
      <c r="A695" s="57"/>
      <c r="B695" s="71"/>
      <c r="C695" s="55"/>
    </row>
    <row r="696">
      <c r="A696" s="57"/>
      <c r="B696" s="71"/>
      <c r="C696" s="55"/>
    </row>
    <row r="697">
      <c r="A697" s="57"/>
      <c r="B697" s="71"/>
      <c r="C697" s="55"/>
    </row>
    <row r="698">
      <c r="A698" s="57"/>
      <c r="B698" s="71"/>
      <c r="C698" s="55"/>
    </row>
    <row r="699">
      <c r="A699" s="57"/>
      <c r="B699" s="71"/>
      <c r="C699" s="55"/>
    </row>
    <row r="700">
      <c r="A700" s="57"/>
      <c r="B700" s="71"/>
      <c r="C700" s="55"/>
    </row>
    <row r="701">
      <c r="A701" s="57"/>
      <c r="B701" s="71"/>
      <c r="C701" s="55"/>
    </row>
    <row r="702">
      <c r="A702" s="57"/>
      <c r="B702" s="71"/>
      <c r="C702" s="55"/>
    </row>
    <row r="703">
      <c r="A703" s="57"/>
      <c r="B703" s="71"/>
      <c r="C703" s="55"/>
    </row>
    <row r="704">
      <c r="A704" s="57"/>
      <c r="B704" s="71"/>
      <c r="C704" s="55"/>
    </row>
    <row r="705">
      <c r="A705" s="57"/>
      <c r="B705" s="71"/>
      <c r="C705" s="55"/>
    </row>
    <row r="706">
      <c r="A706" s="57"/>
      <c r="B706" s="71"/>
      <c r="C706" s="55"/>
    </row>
    <row r="707">
      <c r="A707" s="57"/>
      <c r="B707" s="71"/>
      <c r="C707" s="55"/>
    </row>
    <row r="708">
      <c r="A708" s="57"/>
      <c r="B708" s="71"/>
      <c r="C708" s="55"/>
    </row>
    <row r="709">
      <c r="A709" s="57"/>
      <c r="B709" s="71"/>
      <c r="C709" s="55"/>
    </row>
    <row r="710">
      <c r="A710" s="57"/>
      <c r="B710" s="71"/>
      <c r="C710" s="55"/>
    </row>
    <row r="711">
      <c r="A711" s="57"/>
      <c r="B711" s="71"/>
      <c r="C711" s="55"/>
    </row>
    <row r="712">
      <c r="A712" s="57"/>
      <c r="B712" s="71"/>
      <c r="C712" s="55"/>
    </row>
    <row r="713">
      <c r="A713" s="57"/>
      <c r="B713" s="71"/>
      <c r="C713" s="55"/>
    </row>
    <row r="714">
      <c r="A714" s="57"/>
      <c r="B714" s="71"/>
      <c r="C714" s="55"/>
    </row>
    <row r="715">
      <c r="A715" s="57"/>
      <c r="B715" s="71"/>
      <c r="C715" s="55"/>
    </row>
    <row r="716">
      <c r="A716" s="57"/>
      <c r="B716" s="71"/>
      <c r="C716" s="55"/>
    </row>
    <row r="717">
      <c r="A717" s="57"/>
      <c r="B717" s="71"/>
      <c r="C717" s="55"/>
    </row>
    <row r="718">
      <c r="A718" s="57"/>
      <c r="B718" s="71"/>
      <c r="C718" s="55"/>
    </row>
    <row r="719">
      <c r="A719" s="57"/>
      <c r="B719" s="71"/>
      <c r="C719" s="55"/>
    </row>
    <row r="720">
      <c r="A720" s="57"/>
      <c r="B720" s="71"/>
      <c r="C720" s="55"/>
    </row>
    <row r="721">
      <c r="A721" s="57"/>
      <c r="B721" s="71"/>
      <c r="C721" s="55"/>
    </row>
    <row r="722">
      <c r="A722" s="57"/>
      <c r="B722" s="71"/>
      <c r="C722" s="55"/>
    </row>
    <row r="723">
      <c r="A723" s="57"/>
      <c r="B723" s="71"/>
      <c r="C723" s="55"/>
    </row>
    <row r="724">
      <c r="A724" s="57"/>
      <c r="B724" s="71"/>
      <c r="C724" s="55"/>
    </row>
    <row r="725">
      <c r="A725" s="57"/>
      <c r="B725" s="71"/>
      <c r="C725" s="55"/>
    </row>
    <row r="726">
      <c r="A726" s="57"/>
      <c r="B726" s="71"/>
      <c r="C726" s="55"/>
    </row>
    <row r="727">
      <c r="A727" s="57"/>
      <c r="B727" s="71"/>
      <c r="C727" s="55"/>
    </row>
    <row r="728">
      <c r="A728" s="57"/>
      <c r="B728" s="71"/>
      <c r="C728" s="55"/>
    </row>
    <row r="729">
      <c r="A729" s="57"/>
      <c r="B729" s="71"/>
      <c r="C729" s="55"/>
    </row>
    <row r="730">
      <c r="A730" s="57"/>
      <c r="B730" s="71"/>
      <c r="C730" s="55"/>
    </row>
    <row r="731">
      <c r="A731" s="57"/>
      <c r="B731" s="71"/>
      <c r="C731" s="55"/>
    </row>
    <row r="732">
      <c r="A732" s="57"/>
      <c r="B732" s="71"/>
      <c r="C732" s="55"/>
    </row>
    <row r="733">
      <c r="A733" s="57"/>
      <c r="B733" s="71"/>
      <c r="C733" s="55"/>
    </row>
    <row r="734">
      <c r="A734" s="57"/>
      <c r="B734" s="71"/>
      <c r="C734" s="55"/>
    </row>
    <row r="735">
      <c r="A735" s="57"/>
      <c r="B735" s="71"/>
      <c r="C735" s="55"/>
    </row>
    <row r="736">
      <c r="A736" s="57"/>
      <c r="B736" s="71"/>
      <c r="C736" s="55"/>
    </row>
    <row r="737">
      <c r="A737" s="57"/>
      <c r="B737" s="71"/>
      <c r="C737" s="55"/>
    </row>
    <row r="738">
      <c r="A738" s="57"/>
      <c r="B738" s="71"/>
      <c r="C738" s="55"/>
    </row>
    <row r="739">
      <c r="A739" s="57"/>
      <c r="B739" s="71"/>
      <c r="C739" s="55"/>
    </row>
    <row r="740">
      <c r="A740" s="57"/>
      <c r="B740" s="71"/>
      <c r="C740" s="55"/>
    </row>
    <row r="741">
      <c r="A741" s="57"/>
      <c r="B741" s="71"/>
      <c r="C741" s="55"/>
    </row>
    <row r="742">
      <c r="A742" s="57"/>
      <c r="B742" s="71"/>
      <c r="C742" s="55"/>
    </row>
    <row r="743">
      <c r="A743" s="57"/>
      <c r="B743" s="71"/>
      <c r="C743" s="55"/>
    </row>
    <row r="744">
      <c r="A744" s="57"/>
      <c r="B744" s="71"/>
      <c r="C744" s="55"/>
    </row>
    <row r="745">
      <c r="A745" s="57"/>
      <c r="B745" s="71"/>
      <c r="C745" s="55"/>
    </row>
    <row r="746">
      <c r="A746" s="57"/>
      <c r="B746" s="71"/>
      <c r="C746" s="55"/>
    </row>
    <row r="747">
      <c r="A747" s="57"/>
      <c r="B747" s="71"/>
      <c r="C747" s="55"/>
    </row>
    <row r="748">
      <c r="A748" s="57"/>
      <c r="B748" s="71"/>
      <c r="C748" s="55"/>
    </row>
    <row r="749">
      <c r="A749" s="57"/>
      <c r="B749" s="71"/>
      <c r="C749" s="55"/>
    </row>
    <row r="750">
      <c r="A750" s="57"/>
      <c r="B750" s="71"/>
      <c r="C750" s="55"/>
    </row>
    <row r="751">
      <c r="A751" s="57"/>
      <c r="B751" s="71"/>
      <c r="C751" s="55"/>
    </row>
    <row r="752">
      <c r="A752" s="57"/>
      <c r="B752" s="71"/>
      <c r="C752" s="55"/>
    </row>
    <row r="753">
      <c r="A753" s="57"/>
      <c r="B753" s="71"/>
      <c r="C753" s="55"/>
    </row>
    <row r="754">
      <c r="A754" s="57"/>
      <c r="B754" s="71"/>
      <c r="C754" s="55"/>
    </row>
    <row r="755">
      <c r="A755" s="57"/>
      <c r="B755" s="71"/>
      <c r="C755" s="55"/>
    </row>
    <row r="756">
      <c r="A756" s="57"/>
      <c r="B756" s="71"/>
      <c r="C756" s="55"/>
    </row>
    <row r="757">
      <c r="A757" s="57"/>
      <c r="B757" s="71"/>
      <c r="C757" s="55"/>
    </row>
    <row r="758">
      <c r="A758" s="57"/>
      <c r="B758" s="71"/>
      <c r="C758" s="55"/>
    </row>
    <row r="759">
      <c r="A759" s="57"/>
      <c r="B759" s="71"/>
      <c r="C759" s="55"/>
    </row>
    <row r="760">
      <c r="A760" s="57"/>
      <c r="B760" s="71"/>
      <c r="C760" s="55"/>
    </row>
    <row r="761">
      <c r="A761" s="57"/>
      <c r="B761" s="71"/>
      <c r="C761" s="55"/>
    </row>
    <row r="762">
      <c r="A762" s="57"/>
      <c r="B762" s="71"/>
      <c r="C762" s="55"/>
    </row>
    <row r="763">
      <c r="A763" s="57"/>
      <c r="B763" s="71"/>
      <c r="C763" s="55"/>
    </row>
    <row r="764">
      <c r="A764" s="57"/>
      <c r="B764" s="71"/>
      <c r="C764" s="55"/>
    </row>
    <row r="765">
      <c r="A765" s="57"/>
      <c r="B765" s="71"/>
      <c r="C765" s="55"/>
    </row>
    <row r="766">
      <c r="A766" s="57"/>
      <c r="B766" s="71"/>
      <c r="C766" s="55"/>
    </row>
    <row r="767">
      <c r="A767" s="57"/>
      <c r="B767" s="71"/>
      <c r="C767" s="55"/>
    </row>
    <row r="768">
      <c r="A768" s="57"/>
      <c r="B768" s="71"/>
      <c r="C768" s="55"/>
    </row>
    <row r="769">
      <c r="A769" s="57"/>
      <c r="B769" s="71"/>
      <c r="C769" s="55"/>
    </row>
    <row r="770">
      <c r="A770" s="57"/>
      <c r="B770" s="71"/>
      <c r="C770" s="55"/>
    </row>
    <row r="771">
      <c r="A771" s="57"/>
      <c r="B771" s="71"/>
      <c r="C771" s="55"/>
    </row>
    <row r="772">
      <c r="A772" s="57"/>
      <c r="B772" s="71"/>
      <c r="C772" s="55"/>
    </row>
    <row r="773">
      <c r="A773" s="57"/>
      <c r="B773" s="71"/>
      <c r="C773" s="55"/>
    </row>
    <row r="774">
      <c r="A774" s="57"/>
      <c r="B774" s="71"/>
      <c r="C774" s="55"/>
    </row>
    <row r="775">
      <c r="A775" s="57"/>
      <c r="B775" s="71"/>
      <c r="C775" s="55"/>
    </row>
    <row r="776">
      <c r="A776" s="57"/>
      <c r="B776" s="71"/>
      <c r="C776" s="55"/>
    </row>
    <row r="777">
      <c r="A777" s="57"/>
      <c r="B777" s="71"/>
      <c r="C777" s="55"/>
    </row>
    <row r="778">
      <c r="A778" s="57"/>
      <c r="B778" s="71"/>
      <c r="C778" s="55"/>
    </row>
    <row r="779">
      <c r="A779" s="57"/>
      <c r="B779" s="71"/>
      <c r="C779" s="55"/>
    </row>
    <row r="780">
      <c r="A780" s="57"/>
      <c r="B780" s="71"/>
      <c r="C780" s="55"/>
    </row>
    <row r="781">
      <c r="A781" s="57"/>
      <c r="B781" s="71"/>
      <c r="C781" s="55"/>
    </row>
    <row r="782">
      <c r="A782" s="57"/>
      <c r="B782" s="71"/>
      <c r="C782" s="55"/>
    </row>
    <row r="783">
      <c r="A783" s="57"/>
      <c r="B783" s="71"/>
      <c r="C783" s="55"/>
    </row>
    <row r="784">
      <c r="A784" s="57"/>
      <c r="B784" s="71"/>
      <c r="C784" s="55"/>
    </row>
    <row r="785">
      <c r="A785" s="57"/>
      <c r="B785" s="71"/>
      <c r="C785" s="55"/>
    </row>
    <row r="786">
      <c r="A786" s="57"/>
      <c r="B786" s="71"/>
      <c r="C786" s="55"/>
    </row>
    <row r="787">
      <c r="A787" s="57"/>
      <c r="B787" s="71"/>
      <c r="C787" s="55"/>
    </row>
    <row r="788">
      <c r="A788" s="57"/>
      <c r="B788" s="71"/>
      <c r="C788" s="55"/>
    </row>
    <row r="789">
      <c r="A789" s="57"/>
      <c r="B789" s="71"/>
      <c r="C789" s="55"/>
    </row>
    <row r="790">
      <c r="A790" s="57"/>
      <c r="B790" s="71"/>
      <c r="C790" s="55"/>
    </row>
    <row r="791">
      <c r="A791" s="57"/>
      <c r="B791" s="71"/>
      <c r="C791" s="55"/>
    </row>
    <row r="792">
      <c r="A792" s="57"/>
      <c r="B792" s="71"/>
      <c r="C792" s="55"/>
    </row>
    <row r="793">
      <c r="A793" s="57"/>
      <c r="B793" s="71"/>
      <c r="C793" s="55"/>
    </row>
    <row r="794">
      <c r="A794" s="57"/>
      <c r="B794" s="71"/>
      <c r="C794" s="55"/>
    </row>
    <row r="795">
      <c r="A795" s="57"/>
      <c r="B795" s="71"/>
      <c r="C795" s="55"/>
    </row>
    <row r="796">
      <c r="A796" s="57"/>
      <c r="B796" s="71"/>
      <c r="C796" s="55"/>
    </row>
    <row r="797">
      <c r="A797" s="57"/>
      <c r="B797" s="71"/>
      <c r="C797" s="55"/>
    </row>
    <row r="798">
      <c r="A798" s="57"/>
      <c r="B798" s="71"/>
      <c r="C798" s="55"/>
    </row>
    <row r="799">
      <c r="A799" s="57"/>
      <c r="B799" s="71"/>
      <c r="C799" s="55"/>
    </row>
    <row r="800">
      <c r="A800" s="57"/>
      <c r="B800" s="71"/>
      <c r="C800" s="55"/>
    </row>
    <row r="801">
      <c r="A801" s="57"/>
      <c r="B801" s="71"/>
      <c r="C801" s="55"/>
    </row>
    <row r="802">
      <c r="A802" s="57"/>
      <c r="B802" s="71"/>
      <c r="C802" s="55"/>
    </row>
    <row r="803">
      <c r="A803" s="57"/>
      <c r="B803" s="71"/>
      <c r="C803" s="55"/>
    </row>
    <row r="804">
      <c r="A804" s="57"/>
      <c r="B804" s="71"/>
      <c r="C804" s="55"/>
    </row>
    <row r="805">
      <c r="A805" s="57"/>
      <c r="B805" s="71"/>
      <c r="C805" s="55"/>
    </row>
    <row r="806">
      <c r="A806" s="57"/>
      <c r="B806" s="71"/>
      <c r="C806" s="55"/>
    </row>
    <row r="807">
      <c r="A807" s="57"/>
      <c r="B807" s="71"/>
      <c r="C807" s="55"/>
    </row>
    <row r="808">
      <c r="A808" s="57"/>
      <c r="B808" s="71"/>
      <c r="C808" s="55"/>
    </row>
    <row r="809">
      <c r="A809" s="57"/>
      <c r="B809" s="71"/>
      <c r="C809" s="55"/>
    </row>
    <row r="810">
      <c r="A810" s="57"/>
      <c r="B810" s="71"/>
      <c r="C810" s="55"/>
    </row>
    <row r="811">
      <c r="A811" s="57"/>
      <c r="B811" s="71"/>
      <c r="C811" s="55"/>
    </row>
    <row r="812">
      <c r="A812" s="57"/>
      <c r="B812" s="71"/>
      <c r="C812" s="55"/>
    </row>
    <row r="813">
      <c r="A813" s="57"/>
      <c r="B813" s="71"/>
      <c r="C813" s="55"/>
    </row>
    <row r="814">
      <c r="A814" s="57"/>
      <c r="B814" s="71"/>
      <c r="C814" s="55"/>
    </row>
    <row r="815">
      <c r="A815" s="57"/>
      <c r="B815" s="71"/>
      <c r="C815" s="55"/>
    </row>
    <row r="816">
      <c r="A816" s="57"/>
      <c r="B816" s="71"/>
      <c r="C816" s="55"/>
    </row>
    <row r="817">
      <c r="A817" s="57"/>
      <c r="B817" s="71"/>
      <c r="C817" s="55"/>
    </row>
    <row r="818">
      <c r="A818" s="57"/>
      <c r="B818" s="71"/>
      <c r="C818" s="55"/>
    </row>
    <row r="819">
      <c r="A819" s="57"/>
      <c r="B819" s="71"/>
      <c r="C819" s="55"/>
    </row>
    <row r="820">
      <c r="A820" s="57"/>
      <c r="B820" s="71"/>
      <c r="C820" s="55"/>
    </row>
    <row r="821">
      <c r="A821" s="57"/>
      <c r="B821" s="71"/>
      <c r="C821" s="55"/>
    </row>
    <row r="822">
      <c r="A822" s="57"/>
      <c r="B822" s="71"/>
      <c r="C822" s="55"/>
    </row>
    <row r="823">
      <c r="A823" s="57"/>
      <c r="B823" s="71"/>
      <c r="C823" s="55"/>
    </row>
    <row r="824">
      <c r="A824" s="57"/>
      <c r="B824" s="71"/>
      <c r="C824" s="55"/>
    </row>
    <row r="825">
      <c r="A825" s="57"/>
      <c r="B825" s="71"/>
      <c r="C825" s="55"/>
    </row>
    <row r="826">
      <c r="A826" s="57"/>
      <c r="B826" s="71"/>
      <c r="C826" s="55"/>
    </row>
    <row r="827">
      <c r="A827" s="57"/>
      <c r="B827" s="71"/>
      <c r="C827" s="55"/>
    </row>
    <row r="828">
      <c r="A828" s="57"/>
      <c r="B828" s="71"/>
      <c r="C828" s="55"/>
    </row>
    <row r="829">
      <c r="A829" s="57"/>
      <c r="B829" s="71"/>
      <c r="C829" s="55"/>
    </row>
    <row r="830">
      <c r="A830" s="57"/>
      <c r="B830" s="71"/>
      <c r="C830" s="55"/>
    </row>
    <row r="831">
      <c r="A831" s="57"/>
      <c r="B831" s="71"/>
      <c r="C831" s="55"/>
    </row>
    <row r="832">
      <c r="A832" s="57"/>
      <c r="B832" s="71"/>
      <c r="C832" s="55"/>
    </row>
    <row r="833">
      <c r="A833" s="57"/>
      <c r="B833" s="71"/>
      <c r="C833" s="55"/>
    </row>
    <row r="834">
      <c r="A834" s="57"/>
      <c r="B834" s="71"/>
      <c r="C834" s="55"/>
    </row>
    <row r="835">
      <c r="A835" s="57"/>
      <c r="B835" s="71"/>
      <c r="C835" s="55"/>
    </row>
    <row r="836">
      <c r="A836" s="57"/>
      <c r="B836" s="71"/>
      <c r="C836" s="55"/>
    </row>
    <row r="837">
      <c r="A837" s="57"/>
      <c r="B837" s="71"/>
      <c r="C837" s="55"/>
    </row>
    <row r="838">
      <c r="A838" s="57"/>
      <c r="B838" s="71"/>
      <c r="C838" s="55"/>
    </row>
    <row r="839">
      <c r="A839" s="57"/>
      <c r="B839" s="71"/>
      <c r="C839" s="55"/>
    </row>
    <row r="840">
      <c r="A840" s="57"/>
      <c r="B840" s="71"/>
      <c r="C840" s="55"/>
    </row>
    <row r="841">
      <c r="A841" s="57"/>
      <c r="B841" s="71"/>
      <c r="C841" s="55"/>
    </row>
    <row r="842">
      <c r="A842" s="57"/>
      <c r="B842" s="71"/>
      <c r="C842" s="55"/>
    </row>
    <row r="843">
      <c r="A843" s="57"/>
      <c r="B843" s="71"/>
      <c r="C843" s="55"/>
    </row>
    <row r="844">
      <c r="A844" s="57"/>
      <c r="B844" s="71"/>
      <c r="C844" s="55"/>
    </row>
    <row r="845">
      <c r="A845" s="57"/>
      <c r="B845" s="71"/>
      <c r="C845" s="55"/>
    </row>
    <row r="846">
      <c r="A846" s="57"/>
      <c r="B846" s="71"/>
      <c r="C846" s="55"/>
    </row>
    <row r="847">
      <c r="A847" s="57"/>
      <c r="B847" s="71"/>
      <c r="C847" s="55"/>
    </row>
    <row r="848">
      <c r="A848" s="57"/>
      <c r="B848" s="71"/>
      <c r="C848" s="55"/>
    </row>
    <row r="849">
      <c r="A849" s="57"/>
      <c r="B849" s="71"/>
      <c r="C849" s="55"/>
    </row>
    <row r="850">
      <c r="A850" s="57"/>
      <c r="B850" s="71"/>
      <c r="C850" s="55"/>
    </row>
    <row r="851">
      <c r="A851" s="57"/>
      <c r="B851" s="71"/>
      <c r="C851" s="55"/>
    </row>
    <row r="852">
      <c r="A852" s="57"/>
      <c r="B852" s="71"/>
      <c r="C852" s="55"/>
    </row>
    <row r="853">
      <c r="A853" s="57"/>
      <c r="B853" s="71"/>
      <c r="C853" s="55"/>
    </row>
    <row r="854">
      <c r="A854" s="57"/>
      <c r="B854" s="71"/>
      <c r="C854" s="55"/>
    </row>
    <row r="855">
      <c r="A855" s="57"/>
      <c r="B855" s="71"/>
      <c r="C855" s="55"/>
    </row>
    <row r="856">
      <c r="A856" s="57"/>
      <c r="B856" s="71"/>
      <c r="C856" s="55"/>
    </row>
    <row r="857">
      <c r="A857" s="57"/>
      <c r="B857" s="71"/>
      <c r="C857" s="55"/>
    </row>
    <row r="858">
      <c r="A858" s="57"/>
      <c r="B858" s="71"/>
      <c r="C858" s="55"/>
    </row>
    <row r="859">
      <c r="A859" s="57"/>
      <c r="B859" s="71"/>
      <c r="C859" s="55"/>
    </row>
    <row r="860">
      <c r="A860" s="57"/>
      <c r="B860" s="71"/>
      <c r="C860" s="55"/>
    </row>
    <row r="861">
      <c r="A861" s="57"/>
      <c r="B861" s="71"/>
      <c r="C861" s="55"/>
    </row>
    <row r="862">
      <c r="A862" s="57"/>
      <c r="B862" s="71"/>
      <c r="C862" s="55"/>
    </row>
    <row r="863">
      <c r="A863" s="57"/>
      <c r="B863" s="71"/>
      <c r="C863" s="55"/>
    </row>
    <row r="864">
      <c r="A864" s="57"/>
      <c r="B864" s="71"/>
      <c r="C864" s="55"/>
    </row>
    <row r="865">
      <c r="A865" s="57"/>
      <c r="B865" s="71"/>
      <c r="C865" s="55"/>
    </row>
    <row r="866">
      <c r="A866" s="57"/>
      <c r="B866" s="71"/>
      <c r="C866" s="55"/>
    </row>
    <row r="867">
      <c r="A867" s="57"/>
      <c r="B867" s="71"/>
      <c r="C867" s="55"/>
    </row>
    <row r="868">
      <c r="A868" s="57"/>
      <c r="B868" s="71"/>
      <c r="C868" s="55"/>
    </row>
    <row r="869">
      <c r="A869" s="57"/>
      <c r="B869" s="71"/>
      <c r="C869" s="55"/>
    </row>
    <row r="870">
      <c r="A870" s="57"/>
      <c r="B870" s="71"/>
      <c r="C870" s="55"/>
    </row>
    <row r="871">
      <c r="A871" s="57"/>
      <c r="B871" s="71"/>
      <c r="C871" s="55"/>
    </row>
    <row r="872">
      <c r="A872" s="57"/>
      <c r="B872" s="71"/>
      <c r="C872" s="55"/>
    </row>
    <row r="873">
      <c r="A873" s="57"/>
      <c r="B873" s="71"/>
      <c r="C873" s="55"/>
    </row>
    <row r="874">
      <c r="A874" s="57"/>
      <c r="B874" s="71"/>
      <c r="C874" s="55"/>
    </row>
    <row r="875">
      <c r="A875" s="57"/>
      <c r="B875" s="71"/>
      <c r="C875" s="55"/>
    </row>
    <row r="876">
      <c r="A876" s="57"/>
      <c r="B876" s="71"/>
      <c r="C876" s="55"/>
    </row>
    <row r="877">
      <c r="A877" s="57"/>
      <c r="B877" s="71"/>
      <c r="C877" s="55"/>
    </row>
    <row r="878">
      <c r="A878" s="57"/>
      <c r="B878" s="71"/>
      <c r="C878" s="55"/>
    </row>
    <row r="879">
      <c r="A879" s="57"/>
      <c r="B879" s="71"/>
      <c r="C879" s="55"/>
    </row>
    <row r="880">
      <c r="A880" s="57"/>
      <c r="B880" s="71"/>
      <c r="C880" s="55"/>
    </row>
    <row r="881">
      <c r="A881" s="57"/>
      <c r="B881" s="71"/>
      <c r="C881" s="55"/>
    </row>
    <row r="882">
      <c r="A882" s="57"/>
      <c r="B882" s="71"/>
      <c r="C882" s="55"/>
    </row>
    <row r="883">
      <c r="A883" s="57"/>
      <c r="B883" s="71"/>
      <c r="C883" s="55"/>
    </row>
    <row r="884">
      <c r="A884" s="57"/>
      <c r="B884" s="71"/>
      <c r="C884" s="55"/>
    </row>
    <row r="885">
      <c r="A885" s="57"/>
      <c r="B885" s="71"/>
      <c r="C885" s="55"/>
    </row>
    <row r="886">
      <c r="A886" s="57"/>
      <c r="B886" s="71"/>
      <c r="C886" s="55"/>
    </row>
    <row r="887">
      <c r="A887" s="57"/>
      <c r="B887" s="71"/>
      <c r="C887" s="55"/>
    </row>
    <row r="888">
      <c r="A888" s="57"/>
      <c r="B888" s="71"/>
      <c r="C888" s="55"/>
    </row>
    <row r="889">
      <c r="A889" s="57"/>
      <c r="B889" s="71"/>
      <c r="C889" s="55"/>
    </row>
    <row r="890">
      <c r="A890" s="57"/>
      <c r="B890" s="71"/>
      <c r="C890" s="55"/>
    </row>
    <row r="891">
      <c r="A891" s="57"/>
      <c r="B891" s="71"/>
      <c r="C891" s="55"/>
    </row>
    <row r="892">
      <c r="A892" s="57"/>
      <c r="B892" s="71"/>
      <c r="C892" s="55"/>
    </row>
    <row r="893">
      <c r="A893" s="57"/>
      <c r="B893" s="71"/>
      <c r="C893" s="55"/>
    </row>
    <row r="894">
      <c r="A894" s="57"/>
      <c r="B894" s="71"/>
      <c r="C894" s="55"/>
    </row>
    <row r="895">
      <c r="A895" s="57"/>
      <c r="B895" s="71"/>
      <c r="C895" s="55"/>
    </row>
    <row r="896">
      <c r="A896" s="57"/>
      <c r="B896" s="71"/>
      <c r="C896" s="55"/>
    </row>
    <row r="897">
      <c r="A897" s="57"/>
      <c r="B897" s="71"/>
      <c r="C897" s="55"/>
    </row>
    <row r="898">
      <c r="A898" s="57"/>
      <c r="B898" s="71"/>
      <c r="C898" s="55"/>
    </row>
    <row r="899">
      <c r="A899" s="57"/>
      <c r="B899" s="71"/>
      <c r="C899" s="55"/>
    </row>
    <row r="900">
      <c r="A900" s="57"/>
      <c r="B900" s="71"/>
      <c r="C900" s="55"/>
    </row>
    <row r="901">
      <c r="A901" s="57"/>
      <c r="B901" s="71"/>
      <c r="C901" s="55"/>
    </row>
    <row r="902">
      <c r="A902" s="57"/>
      <c r="B902" s="71"/>
      <c r="C902" s="55"/>
    </row>
    <row r="903">
      <c r="A903" s="57"/>
      <c r="B903" s="71"/>
      <c r="C903" s="55"/>
    </row>
    <row r="904">
      <c r="A904" s="57"/>
      <c r="B904" s="71"/>
      <c r="C904" s="55"/>
    </row>
    <row r="905">
      <c r="A905" s="57"/>
      <c r="B905" s="71"/>
      <c r="C905" s="55"/>
    </row>
    <row r="906">
      <c r="A906" s="57"/>
      <c r="B906" s="71"/>
      <c r="C906" s="55"/>
    </row>
    <row r="907">
      <c r="A907" s="57"/>
      <c r="B907" s="71"/>
      <c r="C907" s="55"/>
    </row>
    <row r="908">
      <c r="A908" s="57"/>
      <c r="B908" s="71"/>
      <c r="C908" s="55"/>
    </row>
    <row r="909">
      <c r="A909" s="57"/>
      <c r="B909" s="71"/>
      <c r="C909" s="55"/>
    </row>
    <row r="910">
      <c r="A910" s="57"/>
      <c r="B910" s="71"/>
      <c r="C910" s="55"/>
    </row>
    <row r="911">
      <c r="A911" s="57"/>
      <c r="B911" s="71"/>
      <c r="C911" s="55"/>
    </row>
    <row r="912">
      <c r="A912" s="57"/>
      <c r="B912" s="71"/>
      <c r="C912" s="55"/>
    </row>
    <row r="913">
      <c r="A913" s="57"/>
      <c r="B913" s="71"/>
      <c r="C913" s="55"/>
    </row>
    <row r="914">
      <c r="A914" s="57"/>
      <c r="B914" s="71"/>
      <c r="C914" s="55"/>
    </row>
    <row r="915">
      <c r="A915" s="57"/>
      <c r="B915" s="71"/>
      <c r="C915" s="55"/>
    </row>
    <row r="916">
      <c r="A916" s="57"/>
      <c r="B916" s="71"/>
      <c r="C916" s="55"/>
    </row>
    <row r="917">
      <c r="A917" s="57"/>
      <c r="B917" s="71"/>
      <c r="C917" s="55"/>
    </row>
    <row r="918">
      <c r="A918" s="57"/>
      <c r="B918" s="71"/>
      <c r="C918" s="55"/>
    </row>
    <row r="919">
      <c r="A919" s="57"/>
      <c r="B919" s="71"/>
      <c r="C919" s="55"/>
    </row>
    <row r="920">
      <c r="A920" s="57"/>
      <c r="B920" s="71"/>
      <c r="C920" s="55"/>
    </row>
    <row r="921">
      <c r="A921" s="57"/>
      <c r="B921" s="71"/>
      <c r="C921" s="55"/>
    </row>
    <row r="922">
      <c r="A922" s="57"/>
      <c r="B922" s="71"/>
      <c r="C922" s="55"/>
    </row>
    <row r="923">
      <c r="A923" s="57"/>
      <c r="B923" s="71"/>
      <c r="C923" s="55"/>
    </row>
    <row r="924">
      <c r="A924" s="57"/>
      <c r="B924" s="71"/>
      <c r="C924" s="55"/>
    </row>
    <row r="925">
      <c r="A925" s="57"/>
      <c r="B925" s="71"/>
      <c r="C925" s="55"/>
    </row>
    <row r="926">
      <c r="A926" s="57"/>
      <c r="B926" s="71"/>
      <c r="C926" s="55"/>
    </row>
    <row r="927">
      <c r="A927" s="57"/>
      <c r="B927" s="71"/>
      <c r="C927" s="55"/>
    </row>
    <row r="928">
      <c r="A928" s="57"/>
      <c r="B928" s="71"/>
      <c r="C928" s="55"/>
    </row>
    <row r="929">
      <c r="A929" s="57"/>
      <c r="B929" s="71"/>
      <c r="C929" s="55"/>
    </row>
    <row r="930">
      <c r="A930" s="57"/>
      <c r="B930" s="71"/>
      <c r="C930" s="55"/>
    </row>
    <row r="931">
      <c r="A931" s="57"/>
      <c r="B931" s="71"/>
      <c r="C931" s="55"/>
    </row>
    <row r="932">
      <c r="A932" s="57"/>
      <c r="B932" s="71"/>
      <c r="C932" s="55"/>
    </row>
    <row r="933">
      <c r="A933" s="57"/>
      <c r="B933" s="71"/>
      <c r="C933" s="55"/>
    </row>
    <row r="934">
      <c r="A934" s="57"/>
      <c r="B934" s="71"/>
      <c r="C934" s="55"/>
    </row>
    <row r="935">
      <c r="A935" s="57"/>
      <c r="B935" s="71"/>
      <c r="C935" s="55"/>
    </row>
    <row r="936">
      <c r="A936" s="57"/>
      <c r="B936" s="71"/>
      <c r="C936" s="55"/>
    </row>
    <row r="937">
      <c r="A937" s="57"/>
      <c r="B937" s="71"/>
      <c r="C937" s="55"/>
    </row>
    <row r="938">
      <c r="A938" s="57"/>
      <c r="B938" s="71"/>
      <c r="C938" s="55"/>
    </row>
    <row r="939">
      <c r="A939" s="57"/>
      <c r="B939" s="71"/>
      <c r="C939" s="55"/>
    </row>
    <row r="940">
      <c r="A940" s="57"/>
      <c r="B940" s="71"/>
      <c r="C940" s="55"/>
    </row>
    <row r="941">
      <c r="A941" s="57"/>
      <c r="B941" s="71"/>
      <c r="C941" s="55"/>
    </row>
    <row r="942">
      <c r="A942" s="57"/>
      <c r="B942" s="71"/>
      <c r="C942" s="55"/>
    </row>
    <row r="943">
      <c r="A943" s="57"/>
      <c r="B943" s="71"/>
      <c r="C943" s="55"/>
    </row>
    <row r="944">
      <c r="A944" s="57"/>
      <c r="B944" s="71"/>
      <c r="C944" s="55"/>
    </row>
    <row r="945">
      <c r="A945" s="57"/>
      <c r="B945" s="71"/>
      <c r="C945" s="55"/>
    </row>
    <row r="946">
      <c r="A946" s="57"/>
      <c r="B946" s="71"/>
      <c r="C946" s="55"/>
    </row>
    <row r="947">
      <c r="A947" s="57"/>
      <c r="B947" s="71"/>
      <c r="C947" s="55"/>
    </row>
    <row r="948">
      <c r="A948" s="57"/>
      <c r="B948" s="71"/>
      <c r="C948" s="55"/>
    </row>
    <row r="949">
      <c r="A949" s="57"/>
      <c r="B949" s="71"/>
      <c r="C949" s="55"/>
    </row>
    <row r="950">
      <c r="A950" s="57"/>
      <c r="B950" s="71"/>
      <c r="C950" s="55"/>
    </row>
    <row r="951">
      <c r="A951" s="57"/>
      <c r="B951" s="71"/>
      <c r="C951" s="55"/>
    </row>
    <row r="952">
      <c r="A952" s="57"/>
      <c r="B952" s="71"/>
      <c r="C952" s="55"/>
    </row>
    <row r="953">
      <c r="A953" s="57"/>
      <c r="B953" s="71"/>
      <c r="C953" s="55"/>
    </row>
    <row r="954">
      <c r="A954" s="57"/>
      <c r="B954" s="71"/>
      <c r="C954" s="55"/>
    </row>
    <row r="955">
      <c r="A955" s="57"/>
      <c r="B955" s="71"/>
      <c r="C955" s="55"/>
    </row>
    <row r="956">
      <c r="A956" s="57"/>
      <c r="B956" s="71"/>
      <c r="C956" s="55"/>
    </row>
    <row r="957">
      <c r="A957" s="57"/>
      <c r="B957" s="71"/>
      <c r="C957" s="55"/>
    </row>
    <row r="958">
      <c r="A958" s="57"/>
      <c r="B958" s="71"/>
      <c r="C958" s="55"/>
    </row>
    <row r="959">
      <c r="A959" s="57"/>
      <c r="B959" s="71"/>
      <c r="C959" s="55"/>
    </row>
    <row r="960">
      <c r="A960" s="57"/>
      <c r="B960" s="71"/>
      <c r="C960" s="55"/>
    </row>
    <row r="961">
      <c r="A961" s="57"/>
      <c r="B961" s="71"/>
      <c r="C961" s="55"/>
    </row>
    <row r="962">
      <c r="A962" s="57"/>
      <c r="B962" s="71"/>
      <c r="C962" s="55"/>
    </row>
    <row r="963">
      <c r="A963" s="57"/>
      <c r="B963" s="71"/>
      <c r="C963" s="55"/>
    </row>
    <row r="964">
      <c r="A964" s="57"/>
      <c r="B964" s="71"/>
      <c r="C964" s="55"/>
    </row>
    <row r="965">
      <c r="A965" s="57"/>
      <c r="B965" s="71"/>
      <c r="C965" s="55"/>
    </row>
    <row r="966">
      <c r="A966" s="57"/>
      <c r="B966" s="71"/>
      <c r="C966" s="55"/>
    </row>
    <row r="967">
      <c r="A967" s="57"/>
      <c r="B967" s="71"/>
      <c r="C967" s="55"/>
    </row>
    <row r="968">
      <c r="A968" s="57"/>
      <c r="B968" s="71"/>
      <c r="C968" s="55"/>
    </row>
    <row r="969">
      <c r="A969" s="57"/>
      <c r="B969" s="71"/>
      <c r="C969" s="55"/>
    </row>
    <row r="970">
      <c r="A970" s="57"/>
      <c r="B970" s="71"/>
      <c r="C970" s="55"/>
    </row>
    <row r="971">
      <c r="A971" s="57"/>
      <c r="B971" s="71"/>
      <c r="C971" s="55"/>
    </row>
    <row r="972">
      <c r="A972" s="57"/>
      <c r="B972" s="71"/>
      <c r="C972" s="55"/>
    </row>
    <row r="973">
      <c r="A973" s="57"/>
      <c r="B973" s="71"/>
      <c r="C973" s="55"/>
    </row>
    <row r="974">
      <c r="A974" s="57"/>
      <c r="B974" s="71"/>
      <c r="C974" s="55"/>
    </row>
    <row r="975">
      <c r="A975" s="57"/>
      <c r="B975" s="71"/>
      <c r="C975" s="55"/>
    </row>
    <row r="976">
      <c r="A976" s="57"/>
      <c r="B976" s="71"/>
      <c r="C976" s="55"/>
    </row>
    <row r="977">
      <c r="A977" s="57"/>
      <c r="B977" s="71"/>
      <c r="C977" s="55"/>
    </row>
    <row r="978">
      <c r="A978" s="57"/>
      <c r="B978" s="71"/>
      <c r="C978" s="55"/>
    </row>
    <row r="979">
      <c r="A979" s="57"/>
      <c r="B979" s="71"/>
      <c r="C979" s="55"/>
    </row>
    <row r="980">
      <c r="A980" s="57"/>
      <c r="B980" s="71"/>
      <c r="C980" s="55"/>
    </row>
    <row r="981">
      <c r="A981" s="57"/>
      <c r="B981" s="71"/>
      <c r="C981" s="55"/>
    </row>
    <row r="982">
      <c r="A982" s="57"/>
      <c r="B982" s="71"/>
      <c r="C982" s="55"/>
    </row>
    <row r="983">
      <c r="A983" s="57"/>
      <c r="B983" s="71"/>
      <c r="C983" s="55"/>
    </row>
    <row r="984">
      <c r="A984" s="57"/>
      <c r="B984" s="71"/>
      <c r="C984" s="55"/>
    </row>
    <row r="985">
      <c r="A985" s="57"/>
      <c r="B985" s="71"/>
      <c r="C985" s="55"/>
    </row>
    <row r="986">
      <c r="A986" s="57"/>
      <c r="B986" s="71"/>
      <c r="C986" s="55"/>
    </row>
    <row r="987">
      <c r="A987" s="57"/>
      <c r="B987" s="71"/>
      <c r="C987" s="55"/>
    </row>
    <row r="988">
      <c r="A988" s="57"/>
      <c r="B988" s="71"/>
      <c r="C988" s="55"/>
    </row>
    <row r="989">
      <c r="A989" s="57"/>
      <c r="B989" s="71"/>
      <c r="C989" s="55"/>
    </row>
    <row r="990">
      <c r="A990" s="57"/>
      <c r="B990" s="71"/>
      <c r="C990" s="55"/>
    </row>
    <row r="991">
      <c r="A991" s="57"/>
      <c r="B991" s="71"/>
      <c r="C991" s="55"/>
    </row>
    <row r="992">
      <c r="A992" s="57"/>
      <c r="B992" s="71"/>
      <c r="C992" s="55"/>
    </row>
    <row r="993">
      <c r="A993" s="57"/>
      <c r="B993" s="71"/>
      <c r="C993" s="55"/>
    </row>
    <row r="994">
      <c r="A994" s="57"/>
      <c r="B994" s="71"/>
      <c r="C994" s="55"/>
    </row>
    <row r="995">
      <c r="A995" s="57"/>
      <c r="B995" s="71"/>
      <c r="C995" s="55"/>
    </row>
    <row r="996">
      <c r="A996" s="57"/>
      <c r="B996" s="71"/>
      <c r="C996" s="55"/>
    </row>
    <row r="997">
      <c r="A997" s="57"/>
      <c r="B997" s="71"/>
      <c r="C997" s="55"/>
    </row>
    <row r="998">
      <c r="A998" s="57"/>
      <c r="B998" s="71"/>
      <c r="C998" s="55"/>
    </row>
    <row r="999">
      <c r="A999" s="57"/>
      <c r="B999" s="71"/>
      <c r="C999" s="55"/>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5" max="5" width="15.38"/>
  </cols>
  <sheetData>
    <row r="1">
      <c r="A1" s="34" t="s">
        <v>945</v>
      </c>
      <c r="B1" s="30"/>
      <c r="C1" s="30"/>
      <c r="D1" s="30"/>
      <c r="E1" s="34" t="s">
        <v>946</v>
      </c>
      <c r="F1" s="30"/>
    </row>
    <row r="2">
      <c r="A2" s="30" t="str">
        <f>IFERROR(__xludf.DUMMYFUNCTION("QUERY({'S6-2 (primary)'!D2:D998;'S6-2 (primary)'!E2:E998;'S6-2 (primary)'!F2:F998;'S6-2 (primary)'!G2:G998;'S6-2 (primary)'!H2:H998;'S6-2 (primary)'!I2:I998;'S6-2 (primary)'!J2:J998;'S6-2 (primary)'!K2:K998;'S6-2 (primary)'!L2:L998}, ""select Col1, count("&amp;"Col1) where Col1 is not null group by Col1 order by Col1 asc"")"),"")</f>
        <v/>
      </c>
      <c r="B2" s="30" t="str">
        <f>IFERROR(__xludf.DUMMYFUNCTION("""COMPUTED_VALUE"""),"count ")</f>
        <v>count </v>
      </c>
      <c r="C2" s="30"/>
      <c r="D2" s="30"/>
      <c r="E2" s="30" t="str">
        <f>IFERROR(__xludf.DUMMYFUNCTION("QUERY({'S6-2 (primary)'!D2:D998;'S6-2 (primary)'!E2:E998;'S6-2 (primary)'!F2:F998;'S6-2 (primary)'!G2:G998;'S6-2 (primary)'!H2:H998;'S6-2 (primary)'!I2:I998;'S6-2 (primary)'!J2:J998;'S6-2 (primary)'!K2:K998;'S6-2 (primary)'!L2:L998}, ""select Col1, count("&amp;"Col1) where Col1 is not null and not Col1 contains '-&gt;' group by Col1 order by count(Col1) desc"")"),"")</f>
        <v/>
      </c>
      <c r="F2" s="30" t="str">
        <f>IFERROR(__xludf.DUMMYFUNCTION("""COMPUTED_VALUE"""),"count ")</f>
        <v>count </v>
      </c>
    </row>
    <row r="3">
      <c r="A3" s="35" t="str">
        <f>IFERROR(__xludf.DUMMYFUNCTION("""COMPUTED_VALUE"""),"accident")</f>
        <v>accident</v>
      </c>
      <c r="B3" s="35">
        <f>IFERROR(__xludf.DUMMYFUNCTION("""COMPUTED_VALUE"""),2.0)</f>
        <v>2</v>
      </c>
      <c r="E3" s="35" t="str">
        <f>IFERROR(__xludf.DUMMYFUNCTION("""COMPUTED_VALUE"""),"easy_to_remember")</f>
        <v>easy_to_remember</v>
      </c>
      <c r="F3" s="35">
        <f>IFERROR(__xludf.DUMMYFUNCTION("""COMPUTED_VALUE"""),32.0)</f>
        <v>32</v>
      </c>
    </row>
    <row r="4">
      <c r="A4" s="35" t="str">
        <f>IFERROR(__xludf.DUMMYFUNCTION("""COMPUTED_VALUE"""),"context")</f>
        <v>context</v>
      </c>
      <c r="B4" s="35">
        <f>IFERROR(__xludf.DUMMYFUNCTION("""COMPUTED_VALUE"""),2.0)</f>
        <v>2</v>
      </c>
      <c r="E4" s="35" t="str">
        <f>IFERROR(__xludf.DUMMYFUNCTION("""COMPUTED_VALUE"""),"first_combo")</f>
        <v>first_combo</v>
      </c>
      <c r="F4" s="35">
        <f>IFERROR(__xludf.DUMMYFUNCTION("""COMPUTED_VALUE"""),3.0)</f>
        <v>3</v>
      </c>
    </row>
    <row r="5">
      <c r="A5" s="35" t="str">
        <f>IFERROR(__xludf.DUMMYFUNCTION("""COMPUTED_VALUE"""),"context-&gt;meaningful")</f>
        <v>context-&gt;meaningful</v>
      </c>
      <c r="B5" s="35">
        <f>IFERROR(__xludf.DUMMYFUNCTION("""COMPUTED_VALUE"""),2.0)</f>
        <v>2</v>
      </c>
      <c r="E5" s="35" t="str">
        <f>IFERROR(__xludf.DUMMYFUNCTION("""COMPUTED_VALUE"""),"secure")</f>
        <v>secure</v>
      </c>
      <c r="F5" s="35">
        <f>IFERROR(__xludf.DUMMYFUNCTION("""COMPUTED_VALUE"""),3.0)</f>
        <v>3</v>
      </c>
    </row>
    <row r="6">
      <c r="A6" s="35" t="str">
        <f>IFERROR(__xludf.DUMMYFUNCTION("""COMPUTED_VALUE"""),"easy_to_remember")</f>
        <v>easy_to_remember</v>
      </c>
      <c r="B6" s="35">
        <f>IFERROR(__xludf.DUMMYFUNCTION("""COMPUTED_VALUE"""),32.0)</f>
        <v>32</v>
      </c>
      <c r="E6" s="35" t="str">
        <f>IFERROR(__xludf.DUMMYFUNCTION("""COMPUTED_VALUE"""),"accident")</f>
        <v>accident</v>
      </c>
      <c r="F6" s="35">
        <f>IFERROR(__xludf.DUMMYFUNCTION("""COMPUTED_VALUE"""),2.0)</f>
        <v>2</v>
      </c>
    </row>
    <row r="7">
      <c r="A7" s="35" t="str">
        <f>IFERROR(__xludf.DUMMYFUNCTION("""COMPUTED_VALUE"""),"easy_to_remember-&gt;first_combo")</f>
        <v>easy_to_remember-&gt;first_combo</v>
      </c>
      <c r="B7" s="35">
        <f>IFERROR(__xludf.DUMMYFUNCTION("""COMPUTED_VALUE"""),1.0)</f>
        <v>1</v>
      </c>
      <c r="E7" s="35" t="str">
        <f>IFERROR(__xludf.DUMMYFUNCTION("""COMPUTED_VALUE"""),"context")</f>
        <v>context</v>
      </c>
      <c r="F7" s="35">
        <f>IFERROR(__xludf.DUMMYFUNCTION("""COMPUTED_VALUE"""),2.0)</f>
        <v>2</v>
      </c>
    </row>
    <row r="8">
      <c r="A8" s="35" t="str">
        <f>IFERROR(__xludf.DUMMYFUNCTION("""COMPUTED_VALUE"""),"easy_to_remember-&gt;humor")</f>
        <v>easy_to_remember-&gt;humor</v>
      </c>
      <c r="B8" s="35">
        <f>IFERROR(__xludf.DUMMYFUNCTION("""COMPUTED_VALUE"""),2.0)</f>
        <v>2</v>
      </c>
      <c r="E8" s="35" t="str">
        <f>IFERROR(__xludf.DUMMYFUNCTION("""COMPUTED_VALUE"""),"n/a")</f>
        <v>n/a</v>
      </c>
      <c r="F8" s="35">
        <f>IFERROR(__xludf.DUMMYFUNCTION("""COMPUTED_VALUE"""),2.0)</f>
        <v>2</v>
      </c>
    </row>
    <row r="9">
      <c r="A9" s="35" t="str">
        <f>IFERROR(__xludf.DUMMYFUNCTION("""COMPUTED_VALUE"""),"easy_to_remember-&gt;rythmic")</f>
        <v>easy_to_remember-&gt;rythmic</v>
      </c>
      <c r="B9" s="35">
        <f>IFERROR(__xludf.DUMMYFUNCTION("""COMPUTED_VALUE"""),4.0)</f>
        <v>4</v>
      </c>
      <c r="E9" s="35" t="str">
        <f>IFERROR(__xludf.DUMMYFUNCTION("""COMPUTED_VALUE"""),"next_word")</f>
        <v>next_word</v>
      </c>
      <c r="F9" s="35">
        <f>IFERROR(__xludf.DUMMYFUNCTION("""COMPUTED_VALUE"""),2.0)</f>
        <v>2</v>
      </c>
    </row>
    <row r="10">
      <c r="A10" s="35" t="str">
        <f>IFERROR(__xludf.DUMMYFUNCTION("""COMPUTED_VALUE"""),"easy_to_remember-&gt;secure")</f>
        <v>easy_to_remember-&gt;secure</v>
      </c>
      <c r="B10" s="35">
        <f>IFERROR(__xludf.DUMMYFUNCTION("""COMPUTED_VALUE"""),1.0)</f>
        <v>1</v>
      </c>
      <c r="E10" s="35" t="str">
        <f>IFERROR(__xludf.DUMMYFUNCTION("""COMPUTED_VALUE"""),"randomly")</f>
        <v>randomly</v>
      </c>
      <c r="F10" s="35">
        <f>IFERROR(__xludf.DUMMYFUNCTION("""COMPUTED_VALUE"""),2.0)</f>
        <v>2</v>
      </c>
    </row>
    <row r="11">
      <c r="A11" s="35" t="str">
        <f>IFERROR(__xludf.DUMMYFUNCTION("""COMPUTED_VALUE"""),"easy_to_remember-&gt;sentence")</f>
        <v>easy_to_remember-&gt;sentence</v>
      </c>
      <c r="B11" s="35">
        <f>IFERROR(__xludf.DUMMYFUNCTION("""COMPUTED_VALUE"""),5.0)</f>
        <v>5</v>
      </c>
      <c r="E11" s="35" t="str">
        <f>IFERROR(__xludf.DUMMYFUNCTION("""COMPUTED_VALUE"""),"hard_to_remember")</f>
        <v>hard_to_remember</v>
      </c>
      <c r="F11" s="35">
        <f>IFERROR(__xludf.DUMMYFUNCTION("""COMPUTED_VALUE"""),1.0)</f>
        <v>1</v>
      </c>
    </row>
    <row r="12">
      <c r="A12" s="35" t="str">
        <f>IFERROR(__xludf.DUMMYFUNCTION("""COMPUTED_VALUE"""),"easy_to_remember-&gt;short")</f>
        <v>easy_to_remember-&gt;short</v>
      </c>
      <c r="B12" s="35">
        <f>IFERROR(__xludf.DUMMYFUNCTION("""COMPUTED_VALUE"""),2.0)</f>
        <v>2</v>
      </c>
      <c r="E12" s="35" t="str">
        <f>IFERROR(__xludf.DUMMYFUNCTION("""COMPUTED_VALUE"""),"imagination")</f>
        <v>imagination</v>
      </c>
      <c r="F12" s="35">
        <f>IFERROR(__xludf.DUMMYFUNCTION("""COMPUTED_VALUE"""),1.0)</f>
        <v>1</v>
      </c>
    </row>
    <row r="13">
      <c r="A13" s="35" t="str">
        <f>IFERROR(__xludf.DUMMYFUNCTION("""COMPUTED_VALUE"""),"easy_to_remember-&gt;spelling")</f>
        <v>easy_to_remember-&gt;spelling</v>
      </c>
      <c r="B13" s="35">
        <f>IFERROR(__xludf.DUMMYFUNCTION("""COMPUTED_VALUE"""),1.0)</f>
        <v>1</v>
      </c>
      <c r="E13" s="35" t="str">
        <f>IFERROR(__xludf.DUMMYFUNCTION("""COMPUTED_VALUE"""),"reorder")</f>
        <v>reorder</v>
      </c>
      <c r="F13" s="35">
        <f>IFERROR(__xludf.DUMMYFUNCTION("""COMPUTED_VALUE"""),1.0)</f>
        <v>1</v>
      </c>
    </row>
    <row r="14">
      <c r="A14" s="35" t="str">
        <f>IFERROR(__xludf.DUMMYFUNCTION("""COMPUTED_VALUE"""),"easy_to_remember-&gt;story")</f>
        <v>easy_to_remember-&gt;story</v>
      </c>
      <c r="B14" s="35">
        <f>IFERROR(__xludf.DUMMYFUNCTION("""COMPUTED_VALUE"""),1.0)</f>
        <v>1</v>
      </c>
    </row>
    <row r="15">
      <c r="A15" s="35" t="str">
        <f>IFERROR(__xludf.DUMMYFUNCTION("""COMPUTED_VALUE"""),"easy_to_remember-&gt;theme")</f>
        <v>easy_to_remember-&gt;theme</v>
      </c>
      <c r="B15" s="35">
        <f>IFERROR(__xludf.DUMMYFUNCTION("""COMPUTED_VALUE"""),2.0)</f>
        <v>2</v>
      </c>
    </row>
    <row r="16">
      <c r="A16" s="35" t="str">
        <f>IFERROR(__xludf.DUMMYFUNCTION("""COMPUTED_VALUE"""),"easy_to_remember-&gt;typo")</f>
        <v>easy_to_remember-&gt;typo</v>
      </c>
      <c r="B16" s="35">
        <f>IFERROR(__xludf.DUMMYFUNCTION("""COMPUTED_VALUE"""),1.0)</f>
        <v>1</v>
      </c>
    </row>
    <row r="17">
      <c r="A17" s="35" t="str">
        <f>IFERROR(__xludf.DUMMYFUNCTION("""COMPUTED_VALUE"""),"easy_to_remember-&gt;words")</f>
        <v>easy_to_remember-&gt;words</v>
      </c>
      <c r="B17" s="35">
        <f>IFERROR(__xludf.DUMMYFUNCTION("""COMPUTED_VALUE"""),3.0)</f>
        <v>3</v>
      </c>
    </row>
    <row r="18">
      <c r="A18" s="35" t="str">
        <f>IFERROR(__xludf.DUMMYFUNCTION("""COMPUTED_VALUE"""),"first_combo")</f>
        <v>first_combo</v>
      </c>
      <c r="B18" s="35">
        <f>IFERROR(__xludf.DUMMYFUNCTION("""COMPUTED_VALUE"""),3.0)</f>
        <v>3</v>
      </c>
    </row>
    <row r="19">
      <c r="A19" s="35" t="str">
        <f>IFERROR(__xludf.DUMMYFUNCTION("""COMPUTED_VALUE"""),"hard_to_remember")</f>
        <v>hard_to_remember</v>
      </c>
      <c r="B19" s="35">
        <f>IFERROR(__xludf.DUMMYFUNCTION("""COMPUTED_VALUE"""),1.0)</f>
        <v>1</v>
      </c>
    </row>
    <row r="20">
      <c r="A20" s="35" t="str">
        <f>IFERROR(__xludf.DUMMYFUNCTION("""COMPUTED_VALUE"""),"imagination")</f>
        <v>imagination</v>
      </c>
      <c r="B20" s="35">
        <f>IFERROR(__xludf.DUMMYFUNCTION("""COMPUTED_VALUE"""),1.0)</f>
        <v>1</v>
      </c>
    </row>
    <row r="21">
      <c r="A21" s="35" t="str">
        <f>IFERROR(__xludf.DUMMYFUNCTION("""COMPUTED_VALUE"""),"n/a")</f>
        <v>n/a</v>
      </c>
      <c r="B21" s="35">
        <f>IFERROR(__xludf.DUMMYFUNCTION("""COMPUTED_VALUE"""),2.0)</f>
        <v>2</v>
      </c>
    </row>
    <row r="22">
      <c r="A22" s="35" t="str">
        <f>IFERROR(__xludf.DUMMYFUNCTION("""COMPUTED_VALUE"""),"next_word")</f>
        <v>next_word</v>
      </c>
      <c r="B22" s="35">
        <f>IFERROR(__xludf.DUMMYFUNCTION("""COMPUTED_VALUE"""),2.0)</f>
        <v>2</v>
      </c>
    </row>
    <row r="23">
      <c r="A23" s="35" t="str">
        <f>IFERROR(__xludf.DUMMYFUNCTION("""COMPUTED_VALUE"""),"next_word-&gt;secure")</f>
        <v>next_word-&gt;secure</v>
      </c>
      <c r="B23" s="35">
        <f>IFERROR(__xludf.DUMMYFUNCTION("""COMPUTED_VALUE"""),1.0)</f>
        <v>1</v>
      </c>
    </row>
    <row r="24">
      <c r="A24" s="35" t="str">
        <f>IFERROR(__xludf.DUMMYFUNCTION("""COMPUTED_VALUE"""),"randomly")</f>
        <v>randomly</v>
      </c>
      <c r="B24" s="35">
        <f>IFERROR(__xludf.DUMMYFUNCTION("""COMPUTED_VALUE"""),2.0)</f>
        <v>2</v>
      </c>
    </row>
    <row r="25">
      <c r="A25" s="35" t="str">
        <f>IFERROR(__xludf.DUMMYFUNCTION("""COMPUTED_VALUE"""),"randomly-&gt;story")</f>
        <v>randomly-&gt;story</v>
      </c>
      <c r="B25" s="35">
        <f>IFERROR(__xludf.DUMMYFUNCTION("""COMPUTED_VALUE"""),1.0)</f>
        <v>1</v>
      </c>
    </row>
    <row r="26">
      <c r="A26" s="35" t="str">
        <f>IFERROR(__xludf.DUMMYFUNCTION("""COMPUTED_VALUE"""),"reorder")</f>
        <v>reorder</v>
      </c>
      <c r="B26" s="35">
        <f>IFERROR(__xludf.DUMMYFUNCTION("""COMPUTED_VALUE"""),1.0)</f>
        <v>1</v>
      </c>
    </row>
    <row r="27">
      <c r="A27" s="35" t="str">
        <f>IFERROR(__xludf.DUMMYFUNCTION("""COMPUTED_VALUE"""),"secure")</f>
        <v>secure</v>
      </c>
      <c r="B27" s="35">
        <f>IFERROR(__xludf.DUMMYFUNCTION("""COMPUTED_VALUE"""),3.0)</f>
        <v>3</v>
      </c>
    </row>
    <row r="28">
      <c r="A28" s="35" t="str">
        <f>IFERROR(__xludf.DUMMYFUNCTION("""COMPUTED_VALUE"""),"secure-&gt;special")</f>
        <v>secure-&gt;special</v>
      </c>
      <c r="B28" s="35">
        <f>IFERROR(__xludf.DUMMYFUNCTION("""COMPUTED_VALUE"""),1.0)</f>
        <v>1</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2.0"/>
    <col customWidth="1" min="3" max="3" width="62.63"/>
    <col customWidth="1" min="4" max="11" width="25.13"/>
  </cols>
  <sheetData>
    <row r="1">
      <c r="A1" s="36" t="s">
        <v>913</v>
      </c>
      <c r="B1" s="37" t="s">
        <v>914</v>
      </c>
      <c r="C1" s="38" t="s">
        <v>15</v>
      </c>
      <c r="D1" s="17" t="s">
        <v>915</v>
      </c>
      <c r="E1" s="17" t="s">
        <v>916</v>
      </c>
      <c r="F1" s="17" t="s">
        <v>917</v>
      </c>
      <c r="G1" s="17" t="s">
        <v>918</v>
      </c>
      <c r="H1" s="17" t="s">
        <v>919</v>
      </c>
      <c r="I1" s="17" t="s">
        <v>920</v>
      </c>
      <c r="J1" s="17" t="s">
        <v>921</v>
      </c>
      <c r="K1" s="17" t="s">
        <v>922</v>
      </c>
    </row>
    <row r="2">
      <c r="A2" s="9" t="s">
        <v>17</v>
      </c>
      <c r="B2" s="54" t="str">
        <f>VLOOKUP(C2, 'All Responses(Final)'!G2:'All Responses(Final)'!I155, 3, FALSE)</f>
        <v>treatment3</v>
      </c>
      <c r="C2" s="38" t="s">
        <v>21</v>
      </c>
      <c r="D2" s="18" t="s">
        <v>996</v>
      </c>
      <c r="E2" s="18" t="s">
        <v>1035</v>
      </c>
    </row>
    <row r="3">
      <c r="A3" s="39" t="s">
        <v>38</v>
      </c>
      <c r="B3" s="54" t="str">
        <f>VLOOKUP(C3, 'All Responses(Final)'!G5:'All Responses(Final)'!I158, 3, FALSE)</f>
        <v>treatment3</v>
      </c>
      <c r="C3" s="38" t="s">
        <v>42</v>
      </c>
      <c r="D3" s="18" t="s">
        <v>1036</v>
      </c>
    </row>
    <row r="4">
      <c r="A4" s="39" t="s">
        <v>44</v>
      </c>
      <c r="B4" s="54" t="str">
        <f>VLOOKUP(C4, 'All Responses(Final)'!G6:'All Responses(Final)'!I159, 3, FALSE)</f>
        <v>treatment3</v>
      </c>
      <c r="C4" s="38" t="s">
        <v>48</v>
      </c>
      <c r="D4" s="18" t="s">
        <v>996</v>
      </c>
    </row>
    <row r="5">
      <c r="A5" s="9" t="s">
        <v>62</v>
      </c>
      <c r="B5" s="54" t="str">
        <f>VLOOKUP(C5, 'All Responses(Final)'!G9:'All Responses(Final)'!I162, 3, FALSE)</f>
        <v>treatment3</v>
      </c>
      <c r="C5" s="38" t="s">
        <v>66</v>
      </c>
      <c r="D5" s="18" t="s">
        <v>1035</v>
      </c>
    </row>
    <row r="6">
      <c r="A6" s="39" t="s">
        <v>86</v>
      </c>
      <c r="B6" s="54" t="str">
        <f>VLOOKUP(C6, 'All Responses(Final)'!G13:'All Responses(Final)'!I166, 3, FALSE)</f>
        <v>treatment3</v>
      </c>
      <c r="C6" s="38" t="s">
        <v>90</v>
      </c>
      <c r="D6" s="18" t="s">
        <v>935</v>
      </c>
    </row>
    <row r="7">
      <c r="A7" s="39" t="s">
        <v>92</v>
      </c>
      <c r="B7" s="54" t="str">
        <f>VLOOKUP(C7, 'All Responses(Final)'!G14:'All Responses(Final)'!I167, 3, FALSE)</f>
        <v>treatment3</v>
      </c>
      <c r="C7" s="38" t="s">
        <v>96</v>
      </c>
      <c r="D7" s="18" t="s">
        <v>1037</v>
      </c>
    </row>
    <row r="8">
      <c r="A8" s="9" t="s">
        <v>146</v>
      </c>
      <c r="B8" s="54" t="str">
        <f>VLOOKUP(C8, 'All Responses(Final)'!G23:'All Responses(Final)'!I176, 3, FALSE)</f>
        <v>treatment3</v>
      </c>
      <c r="C8" s="38" t="s">
        <v>150</v>
      </c>
      <c r="D8" s="18" t="s">
        <v>935</v>
      </c>
    </row>
    <row r="9">
      <c r="A9" s="9" t="s">
        <v>176</v>
      </c>
      <c r="B9" s="54" t="str">
        <f>VLOOKUP(C9, 'All Responses(Final)'!G28:'All Responses(Final)'!I181, 3, FALSE)</f>
        <v>treatment3</v>
      </c>
      <c r="C9" s="38" t="s">
        <v>179</v>
      </c>
      <c r="D9" s="18" t="s">
        <v>996</v>
      </c>
    </row>
    <row r="10">
      <c r="A10" s="9" t="s">
        <v>205</v>
      </c>
      <c r="B10" s="54" t="str">
        <f>VLOOKUP(C10, 'All Responses(Final)'!G33:'All Responses(Final)'!I186, 3, FALSE)</f>
        <v>treatment3</v>
      </c>
      <c r="C10" s="38" t="s">
        <v>209</v>
      </c>
      <c r="D10" s="18" t="s">
        <v>1038</v>
      </c>
    </row>
    <row r="11">
      <c r="A11" s="9" t="s">
        <v>217</v>
      </c>
      <c r="B11" s="54" t="str">
        <f>VLOOKUP(C11, 'All Responses(Final)'!G35:'All Responses(Final)'!I188, 3, FALSE)</f>
        <v>treatment3</v>
      </c>
      <c r="C11" s="38" t="s">
        <v>221</v>
      </c>
      <c r="D11" s="18" t="s">
        <v>1039</v>
      </c>
    </row>
    <row r="12">
      <c r="A12" s="9" t="s">
        <v>241</v>
      </c>
      <c r="B12" s="54" t="str">
        <f>VLOOKUP(C12, 'All Responses(Final)'!G39:'All Responses(Final)'!I192, 3, FALSE)</f>
        <v>treatment3</v>
      </c>
      <c r="C12" s="38" t="s">
        <v>245</v>
      </c>
      <c r="D12" s="18" t="s">
        <v>996</v>
      </c>
    </row>
    <row r="13">
      <c r="A13" s="9" t="s">
        <v>259</v>
      </c>
      <c r="B13" s="54" t="str">
        <f>VLOOKUP(C13, 'All Responses(Final)'!G42:'All Responses(Final)'!I195, 3, FALSE)</f>
        <v>treatment3</v>
      </c>
      <c r="C13" s="38" t="s">
        <v>263</v>
      </c>
      <c r="D13" s="18" t="s">
        <v>996</v>
      </c>
      <c r="E13" s="18" t="s">
        <v>1026</v>
      </c>
    </row>
    <row r="14">
      <c r="A14" s="39" t="s">
        <v>271</v>
      </c>
      <c r="B14" s="54" t="str">
        <f>VLOOKUP(C14, 'All Responses(Final)'!G44:'All Responses(Final)'!I197, 3, FALSE)</f>
        <v>treatment3</v>
      </c>
      <c r="C14" s="38" t="s">
        <v>275</v>
      </c>
      <c r="D14" s="18" t="s">
        <v>1037</v>
      </c>
    </row>
    <row r="15">
      <c r="A15" s="39" t="s">
        <v>277</v>
      </c>
      <c r="B15" s="54" t="str">
        <f>VLOOKUP(C15, 'All Responses(Final)'!G45:'All Responses(Final)'!I198, 3, FALSE)</f>
        <v>treatment3</v>
      </c>
      <c r="C15" s="38" t="s">
        <v>281</v>
      </c>
      <c r="D15" s="18" t="s">
        <v>1035</v>
      </c>
    </row>
    <row r="16">
      <c r="A16" s="39" t="s">
        <v>313</v>
      </c>
      <c r="B16" s="54" t="str">
        <f>VLOOKUP(C16, 'All Responses(Final)'!G51:'All Responses(Final)'!I204, 3, FALSE)</f>
        <v>treatment3</v>
      </c>
      <c r="C16" s="38" t="s">
        <v>317</v>
      </c>
      <c r="D16" s="18" t="s">
        <v>996</v>
      </c>
    </row>
    <row r="17">
      <c r="A17" s="39" t="s">
        <v>319</v>
      </c>
      <c r="B17" s="54" t="str">
        <f>VLOOKUP(C17, 'All Responses(Final)'!G52:'All Responses(Final)'!I205, 3, FALSE)</f>
        <v>treatment3</v>
      </c>
      <c r="C17" s="38" t="s">
        <v>323</v>
      </c>
      <c r="D17" s="18" t="s">
        <v>1039</v>
      </c>
    </row>
    <row r="18">
      <c r="A18" s="39" t="s">
        <v>343</v>
      </c>
      <c r="B18" s="54" t="str">
        <f>VLOOKUP(C18, 'All Responses(Final)'!G56:'All Responses(Final)'!I209, 3, FALSE)</f>
        <v>treatment3</v>
      </c>
      <c r="C18" s="38" t="s">
        <v>347</v>
      </c>
      <c r="D18" s="18" t="s">
        <v>1038</v>
      </c>
    </row>
    <row r="19">
      <c r="A19" s="39" t="s">
        <v>349</v>
      </c>
      <c r="B19" s="54" t="str">
        <f>VLOOKUP(C19, 'All Responses(Final)'!G57:'All Responses(Final)'!I210, 3, FALSE)</f>
        <v>treatment3</v>
      </c>
      <c r="C19" s="38" t="s">
        <v>353</v>
      </c>
      <c r="D19" s="18" t="s">
        <v>1040</v>
      </c>
    </row>
    <row r="20">
      <c r="A20" s="39" t="s">
        <v>355</v>
      </c>
      <c r="B20" s="54" t="str">
        <f>VLOOKUP(C20, 'All Responses(Final)'!G58:'All Responses(Final)'!I211, 3, FALSE)</f>
        <v>treatment3</v>
      </c>
      <c r="C20" s="38" t="s">
        <v>359</v>
      </c>
      <c r="D20" s="18" t="s">
        <v>995</v>
      </c>
    </row>
    <row r="21">
      <c r="A21" s="39" t="s">
        <v>361</v>
      </c>
      <c r="B21" s="54" t="str">
        <f>VLOOKUP(C21, 'All Responses(Final)'!G59:'All Responses(Final)'!I212, 3, FALSE)</f>
        <v>treatment3</v>
      </c>
      <c r="C21" s="38" t="s">
        <v>365</v>
      </c>
      <c r="D21" s="18" t="s">
        <v>1039</v>
      </c>
    </row>
    <row r="22">
      <c r="A22" s="39" t="s">
        <v>391</v>
      </c>
      <c r="B22" s="54" t="str">
        <f>VLOOKUP(C22, 'All Responses(Final)'!G64:'All Responses(Final)'!I217, 3, FALSE)</f>
        <v>treatment3</v>
      </c>
      <c r="C22" s="38" t="s">
        <v>395</v>
      </c>
      <c r="D22" s="18" t="s">
        <v>995</v>
      </c>
      <c r="E22" s="18" t="s">
        <v>1037</v>
      </c>
    </row>
    <row r="23">
      <c r="A23" s="39" t="s">
        <v>397</v>
      </c>
      <c r="B23" s="54" t="str">
        <f>VLOOKUP(C23, 'All Responses(Final)'!G65:'All Responses(Final)'!I218, 3, FALSE)</f>
        <v>treatment3</v>
      </c>
      <c r="C23" s="38" t="s">
        <v>401</v>
      </c>
      <c r="D23" s="18" t="s">
        <v>1035</v>
      </c>
    </row>
    <row r="24">
      <c r="A24" s="39" t="s">
        <v>403</v>
      </c>
      <c r="B24" s="54" t="str">
        <f>VLOOKUP(C24, 'All Responses(Final)'!G66:'All Responses(Final)'!I219, 3, FALSE)</f>
        <v>treatment3</v>
      </c>
      <c r="C24" s="38" t="s">
        <v>407</v>
      </c>
      <c r="D24" s="18" t="s">
        <v>996</v>
      </c>
    </row>
    <row r="25">
      <c r="A25" s="39" t="s">
        <v>409</v>
      </c>
      <c r="B25" s="54" t="str">
        <f>VLOOKUP(C25, 'All Responses(Final)'!G67:'All Responses(Final)'!I220, 3, FALSE)</f>
        <v>treatment3</v>
      </c>
      <c r="C25" s="38" t="s">
        <v>413</v>
      </c>
      <c r="D25" s="18" t="s">
        <v>1039</v>
      </c>
      <c r="E25" s="18" t="s">
        <v>1041</v>
      </c>
    </row>
    <row r="26">
      <c r="A26" s="39" t="s">
        <v>421</v>
      </c>
      <c r="B26" s="54" t="str">
        <f>VLOOKUP(C26, 'All Responses(Final)'!G69:'All Responses(Final)'!I222, 3, FALSE)</f>
        <v>treatment3</v>
      </c>
      <c r="C26" s="38" t="s">
        <v>425</v>
      </c>
      <c r="D26" s="18" t="s">
        <v>1003</v>
      </c>
    </row>
    <row r="27">
      <c r="A27" s="39" t="s">
        <v>427</v>
      </c>
      <c r="B27" s="54" t="str">
        <f>VLOOKUP(C27, 'All Responses(Final)'!G70:'All Responses(Final)'!I223, 3, FALSE)</f>
        <v>treatment3</v>
      </c>
      <c r="C27" s="38" t="s">
        <v>431</v>
      </c>
      <c r="D27" s="18" t="s">
        <v>1042</v>
      </c>
    </row>
    <row r="28">
      <c r="A28" s="39" t="s">
        <v>433</v>
      </c>
      <c r="B28" s="54" t="str">
        <f>VLOOKUP(C28, 'All Responses(Final)'!G71:'All Responses(Final)'!I224, 3, FALSE)</f>
        <v>treatment3</v>
      </c>
      <c r="C28" s="38" t="s">
        <v>437</v>
      </c>
      <c r="D28" s="18" t="s">
        <v>1003</v>
      </c>
    </row>
    <row r="29">
      <c r="A29" s="39" t="s">
        <v>439</v>
      </c>
      <c r="B29" s="54" t="str">
        <f>VLOOKUP(C29, 'All Responses(Final)'!G72:'All Responses(Final)'!I225, 3, FALSE)</f>
        <v>treatment3</v>
      </c>
      <c r="C29" s="38" t="s">
        <v>443</v>
      </c>
      <c r="D29" s="18" t="s">
        <v>1043</v>
      </c>
    </row>
    <row r="30">
      <c r="A30" s="39" t="s">
        <v>445</v>
      </c>
      <c r="B30" s="54" t="str">
        <f>VLOOKUP(C30, 'All Responses(Final)'!G73:'All Responses(Final)'!I226, 3, FALSE)</f>
        <v>treatment3</v>
      </c>
      <c r="C30" s="38" t="s">
        <v>449</v>
      </c>
      <c r="D30" s="18" t="s">
        <v>1044</v>
      </c>
    </row>
    <row r="31">
      <c r="A31" s="39" t="s">
        <v>451</v>
      </c>
      <c r="B31" s="54" t="str">
        <f>VLOOKUP(C31, 'All Responses(Final)'!G74:'All Responses(Final)'!I227, 3, FALSE)</f>
        <v>treatment3</v>
      </c>
      <c r="C31" s="38" t="s">
        <v>455</v>
      </c>
      <c r="D31" s="18" t="s">
        <v>1045</v>
      </c>
    </row>
    <row r="32">
      <c r="A32" s="9" t="s">
        <v>463</v>
      </c>
      <c r="B32" s="54" t="str">
        <f>VLOOKUP(C32, 'All Responses(Final)'!G76:'All Responses(Final)'!I229, 3, FALSE)</f>
        <v>treatment3</v>
      </c>
      <c r="C32" s="38" t="s">
        <v>467</v>
      </c>
      <c r="D32" s="18" t="s">
        <v>995</v>
      </c>
    </row>
    <row r="33">
      <c r="A33" s="9" t="s">
        <v>487</v>
      </c>
      <c r="B33" s="54" t="str">
        <f>VLOOKUP(C33, 'All Responses(Final)'!G80:'All Responses(Final)'!I233, 3, FALSE)</f>
        <v>treatment3</v>
      </c>
      <c r="C33" s="38" t="s">
        <v>491</v>
      </c>
      <c r="D33" s="18" t="s">
        <v>1035</v>
      </c>
    </row>
    <row r="34">
      <c r="A34" s="9" t="s">
        <v>499</v>
      </c>
      <c r="B34" s="54" t="str">
        <f>VLOOKUP(C34, 'All Responses(Final)'!G82:'All Responses(Final)'!I235, 3, FALSE)</f>
        <v>treatment3</v>
      </c>
      <c r="C34" s="38" t="s">
        <v>503</v>
      </c>
      <c r="D34" s="18" t="s">
        <v>1037</v>
      </c>
    </row>
    <row r="35">
      <c r="A35" s="39" t="s">
        <v>505</v>
      </c>
      <c r="B35" s="54" t="str">
        <f>VLOOKUP(C35, 'All Responses(Final)'!G83:'All Responses(Final)'!I236, 3, FALSE)</f>
        <v>treatment3</v>
      </c>
      <c r="C35" s="38" t="s">
        <v>509</v>
      </c>
      <c r="D35" s="18" t="s">
        <v>995</v>
      </c>
    </row>
    <row r="36">
      <c r="A36" s="39" t="s">
        <v>511</v>
      </c>
      <c r="B36" s="54" t="str">
        <f>VLOOKUP(C36, 'All Responses(Final)'!G84:'All Responses(Final)'!I237, 3, FALSE)</f>
        <v>treatment3</v>
      </c>
      <c r="C36" s="38" t="s">
        <v>515</v>
      </c>
      <c r="D36" s="18" t="s">
        <v>1035</v>
      </c>
    </row>
    <row r="37">
      <c r="A37" s="9" t="s">
        <v>577</v>
      </c>
      <c r="B37" s="54" t="str">
        <f>VLOOKUP(C37, 'All Responses(Final)'!G95:'All Responses(Final)'!I248, 3, FALSE)</f>
        <v>treatment3</v>
      </c>
      <c r="C37" s="38" t="s">
        <v>580</v>
      </c>
      <c r="D37" s="18" t="s">
        <v>1035</v>
      </c>
    </row>
    <row r="38">
      <c r="A38" s="9" t="s">
        <v>588</v>
      </c>
      <c r="B38" s="54" t="str">
        <f>VLOOKUP(C38, 'All Responses(Final)'!G97:'All Responses(Final)'!I250, 3, FALSE)</f>
        <v>treatment3</v>
      </c>
      <c r="C38" s="38" t="s">
        <v>592</v>
      </c>
      <c r="D38" s="18" t="s">
        <v>996</v>
      </c>
      <c r="E38" s="18" t="s">
        <v>1035</v>
      </c>
    </row>
    <row r="39">
      <c r="A39" s="39" t="s">
        <v>600</v>
      </c>
      <c r="B39" s="54" t="str">
        <f>VLOOKUP(C39, 'All Responses(Final)'!G99:'All Responses(Final)'!I252, 3, FALSE)</f>
        <v>treatment3</v>
      </c>
      <c r="C39" s="38" t="s">
        <v>604</v>
      </c>
      <c r="D39" s="18" t="s">
        <v>1035</v>
      </c>
    </row>
    <row r="40">
      <c r="A40" s="39" t="s">
        <v>606</v>
      </c>
      <c r="B40" s="54" t="str">
        <f>VLOOKUP(C40, 'All Responses(Final)'!G100:'All Responses(Final)'!I253, 3, FALSE)</f>
        <v>treatment3</v>
      </c>
      <c r="C40" s="38" t="s">
        <v>610</v>
      </c>
      <c r="D40" s="18" t="s">
        <v>1035</v>
      </c>
    </row>
    <row r="41">
      <c r="A41" s="9" t="s">
        <v>618</v>
      </c>
      <c r="B41" s="54" t="str">
        <f>VLOOKUP(C41, 'All Responses(Final)'!G102:'All Responses(Final)'!I255, 3, FALSE)</f>
        <v>treatment3</v>
      </c>
      <c r="C41" s="38" t="s">
        <v>622</v>
      </c>
      <c r="D41" s="18" t="s">
        <v>1039</v>
      </c>
    </row>
    <row r="42">
      <c r="A42" s="9" t="s">
        <v>630</v>
      </c>
      <c r="B42" s="54" t="str">
        <f>VLOOKUP(C42, 'All Responses(Final)'!G104:'All Responses(Final)'!I257, 3, FALSE)</f>
        <v>treatment3</v>
      </c>
      <c r="C42" s="38" t="s">
        <v>634</v>
      </c>
      <c r="D42" s="18" t="s">
        <v>1038</v>
      </c>
    </row>
    <row r="43">
      <c r="A43" s="9" t="s">
        <v>642</v>
      </c>
      <c r="B43" s="54" t="str">
        <f>VLOOKUP(C43, 'All Responses(Final)'!G106:'All Responses(Final)'!I259, 3, FALSE)</f>
        <v>treatment3</v>
      </c>
      <c r="C43" s="38" t="s">
        <v>644</v>
      </c>
      <c r="D43" s="18" t="s">
        <v>1039</v>
      </c>
    </row>
    <row r="44">
      <c r="A44" s="9" t="s">
        <v>652</v>
      </c>
      <c r="B44" s="54" t="str">
        <f>VLOOKUP(C44, 'All Responses(Final)'!G108:'All Responses(Final)'!I261, 3, FALSE)</f>
        <v>treatment3</v>
      </c>
      <c r="C44" s="38" t="s">
        <v>656</v>
      </c>
      <c r="D44" s="18" t="s">
        <v>1037</v>
      </c>
    </row>
    <row r="45">
      <c r="A45" s="39" t="s">
        <v>676</v>
      </c>
      <c r="B45" s="54" t="str">
        <f>VLOOKUP(C45, 'All Responses(Final)'!G112:'All Responses(Final)'!I265, 3, FALSE)</f>
        <v>treatment3</v>
      </c>
      <c r="C45" s="38" t="s">
        <v>680</v>
      </c>
      <c r="D45" s="18" t="s">
        <v>1046</v>
      </c>
    </row>
    <row r="46">
      <c r="A46" s="39" t="s">
        <v>682</v>
      </c>
      <c r="B46" s="54" t="str">
        <f>VLOOKUP(C46, 'All Responses(Final)'!G113:'All Responses(Final)'!I266, 3, FALSE)</f>
        <v>treatment3</v>
      </c>
      <c r="C46" s="66" t="s">
        <v>686</v>
      </c>
      <c r="D46" s="18" t="s">
        <v>996</v>
      </c>
    </row>
    <row r="47">
      <c r="A47" s="39" t="s">
        <v>883</v>
      </c>
      <c r="B47" s="54" t="str">
        <f>VLOOKUP(C47, 'All Responses(Final)'!G3:'All Responses(Final)'!I156, 3, FALSE)</f>
        <v>treatment3</v>
      </c>
      <c r="C47" s="67" t="s">
        <v>887</v>
      </c>
      <c r="D47" s="18" t="s">
        <v>996</v>
      </c>
      <c r="E47" s="18" t="s">
        <v>1042</v>
      </c>
    </row>
    <row r="48">
      <c r="A48" s="39" t="s">
        <v>889</v>
      </c>
      <c r="B48" s="54" t="str">
        <f>VLOOKUP(C48, 'All Responses(Final)'!G4:'All Responses(Final)'!I157, 3, FALSE)</f>
        <v>treatment3</v>
      </c>
      <c r="C48" s="54" t="s">
        <v>893</v>
      </c>
      <c r="D48" s="18" t="s">
        <v>1038</v>
      </c>
    </row>
    <row r="49">
      <c r="A49" s="39" t="s">
        <v>895</v>
      </c>
      <c r="B49" s="54" t="str">
        <f>VLOOKUP(C49, 'All Responses(Final)'!G7:'All Responses(Final)'!I160, 3, FALSE)</f>
        <v>treatment3</v>
      </c>
      <c r="C49" s="67" t="s">
        <v>899</v>
      </c>
      <c r="D49" s="18" t="s">
        <v>1040</v>
      </c>
    </row>
    <row r="50">
      <c r="A50" s="39" t="s">
        <v>901</v>
      </c>
      <c r="B50" s="54" t="str">
        <f>VLOOKUP(C50, 'All Responses(Final)'!G8:'All Responses(Final)'!I161, 3, FALSE)</f>
        <v>treatment3</v>
      </c>
      <c r="C50" s="54" t="s">
        <v>905</v>
      </c>
      <c r="D50" s="18" t="s">
        <v>1035</v>
      </c>
    </row>
    <row r="51">
      <c r="A51" s="39" t="s">
        <v>907</v>
      </c>
      <c r="B51" s="54" t="str">
        <f>VLOOKUP(C51, 'All Responses(Final)'!G10:'All Responses(Final)'!I163, 3, FALSE)</f>
        <v>treatment3</v>
      </c>
      <c r="C51" s="67" t="s">
        <v>911</v>
      </c>
      <c r="D51" s="18" t="s">
        <v>996</v>
      </c>
      <c r="E51" s="18" t="s">
        <v>1026</v>
      </c>
    </row>
    <row r="52">
      <c r="A52" s="69"/>
      <c r="B52" s="70"/>
      <c r="C52" s="55"/>
    </row>
    <row r="53">
      <c r="A53" s="69"/>
      <c r="B53" s="70"/>
      <c r="C53" s="55"/>
    </row>
    <row r="54">
      <c r="A54" s="69"/>
      <c r="B54" s="70"/>
      <c r="C54" s="55"/>
    </row>
    <row r="55">
      <c r="A55" s="69"/>
      <c r="B55" s="70"/>
      <c r="C55" s="55"/>
    </row>
    <row r="56">
      <c r="A56" s="69"/>
      <c r="B56" s="70"/>
      <c r="C56" s="55"/>
    </row>
    <row r="57">
      <c r="A57" s="69"/>
      <c r="B57" s="70"/>
      <c r="C57" s="55"/>
    </row>
    <row r="58">
      <c r="A58" s="69"/>
      <c r="B58" s="70"/>
      <c r="C58" s="55"/>
    </row>
    <row r="59">
      <c r="A59" s="69"/>
      <c r="B59" s="70"/>
      <c r="C59" s="55"/>
    </row>
    <row r="60">
      <c r="A60" s="69"/>
      <c r="B60" s="70"/>
      <c r="C60" s="55"/>
    </row>
    <row r="61">
      <c r="A61" s="69"/>
      <c r="B61" s="70"/>
      <c r="C61" s="55"/>
    </row>
    <row r="62">
      <c r="A62" s="69"/>
      <c r="B62" s="70"/>
      <c r="C62" s="55"/>
    </row>
    <row r="63">
      <c r="A63" s="69"/>
      <c r="B63" s="70"/>
      <c r="C63" s="55"/>
    </row>
    <row r="64">
      <c r="A64" s="69"/>
      <c r="B64" s="70"/>
      <c r="C64" s="55"/>
    </row>
    <row r="65">
      <c r="A65" s="69"/>
      <c r="B65" s="70"/>
      <c r="C65" s="55"/>
    </row>
    <row r="66">
      <c r="A66" s="69"/>
      <c r="B66" s="70"/>
      <c r="C66" s="55"/>
    </row>
    <row r="67">
      <c r="A67" s="69"/>
      <c r="B67" s="70"/>
      <c r="C67" s="55"/>
    </row>
    <row r="68">
      <c r="A68" s="69"/>
      <c r="B68" s="70"/>
      <c r="C68" s="55"/>
    </row>
    <row r="69">
      <c r="A69" s="69"/>
      <c r="B69" s="70"/>
      <c r="C69" s="55"/>
    </row>
    <row r="70">
      <c r="A70" s="69"/>
      <c r="B70" s="70"/>
      <c r="C70" s="55"/>
    </row>
    <row r="71">
      <c r="A71" s="69"/>
      <c r="B71" s="70"/>
      <c r="C71" s="55"/>
    </row>
    <row r="72">
      <c r="A72" s="69"/>
      <c r="B72" s="70"/>
      <c r="C72" s="55"/>
    </row>
    <row r="73">
      <c r="A73" s="69"/>
      <c r="B73" s="70"/>
      <c r="C73" s="55"/>
    </row>
    <row r="74">
      <c r="A74" s="69"/>
      <c r="B74" s="70"/>
      <c r="C74" s="55"/>
    </row>
    <row r="75">
      <c r="A75" s="69"/>
      <c r="B75" s="70"/>
      <c r="C75" s="55"/>
    </row>
    <row r="76">
      <c r="A76" s="69"/>
      <c r="B76" s="70"/>
      <c r="C76" s="55"/>
    </row>
    <row r="77">
      <c r="A77" s="69"/>
      <c r="B77" s="70"/>
      <c r="C77" s="55"/>
    </row>
    <row r="78">
      <c r="A78" s="69"/>
      <c r="B78" s="70"/>
      <c r="C78" s="55"/>
    </row>
    <row r="79">
      <c r="A79" s="69"/>
      <c r="B79" s="70"/>
      <c r="C79" s="55"/>
    </row>
    <row r="80">
      <c r="A80" s="69"/>
      <c r="B80" s="70"/>
      <c r="C80" s="55"/>
    </row>
    <row r="81">
      <c r="A81" s="69"/>
      <c r="B81" s="70"/>
      <c r="C81" s="55"/>
    </row>
    <row r="82">
      <c r="A82" s="69"/>
      <c r="B82" s="70"/>
      <c r="C82" s="55"/>
    </row>
    <row r="83">
      <c r="A83" s="69"/>
      <c r="B83" s="70"/>
      <c r="C83" s="55"/>
    </row>
    <row r="84">
      <c r="A84" s="69"/>
      <c r="B84" s="70"/>
      <c r="C84" s="55"/>
    </row>
    <row r="85">
      <c r="A85" s="69"/>
      <c r="B85" s="70"/>
      <c r="C85" s="55"/>
    </row>
    <row r="86">
      <c r="A86" s="69"/>
      <c r="B86" s="70"/>
      <c r="C86" s="55"/>
    </row>
    <row r="87">
      <c r="A87" s="69"/>
      <c r="B87" s="70"/>
      <c r="C87" s="55"/>
    </row>
    <row r="88">
      <c r="A88" s="69"/>
      <c r="B88" s="70"/>
      <c r="C88" s="55"/>
    </row>
    <row r="89">
      <c r="A89" s="69"/>
      <c r="B89" s="70"/>
      <c r="C89" s="55"/>
    </row>
    <row r="90">
      <c r="A90" s="69"/>
      <c r="B90" s="70"/>
      <c r="C90" s="55"/>
    </row>
    <row r="91">
      <c r="A91" s="69"/>
      <c r="B91" s="70"/>
      <c r="C91" s="55"/>
    </row>
    <row r="92">
      <c r="A92" s="69"/>
      <c r="B92" s="70"/>
      <c r="C92" s="55"/>
    </row>
    <row r="93">
      <c r="A93" s="69"/>
      <c r="B93" s="70"/>
      <c r="C93" s="55"/>
    </row>
    <row r="94">
      <c r="A94" s="69"/>
      <c r="B94" s="70"/>
      <c r="C94" s="55"/>
    </row>
    <row r="95">
      <c r="A95" s="69"/>
      <c r="B95" s="70"/>
      <c r="C95" s="55"/>
    </row>
    <row r="96">
      <c r="A96" s="69"/>
      <c r="B96" s="70"/>
      <c r="C96" s="55"/>
    </row>
    <row r="97">
      <c r="A97" s="69"/>
      <c r="B97" s="70"/>
      <c r="C97" s="55"/>
    </row>
    <row r="98">
      <c r="A98" s="69"/>
      <c r="B98" s="70"/>
      <c r="C98" s="55"/>
    </row>
    <row r="99">
      <c r="A99" s="69"/>
      <c r="B99" s="70"/>
      <c r="C99" s="55"/>
    </row>
    <row r="100">
      <c r="A100" s="69"/>
      <c r="B100" s="70"/>
      <c r="C100" s="55"/>
    </row>
    <row r="101">
      <c r="A101" s="69"/>
      <c r="B101" s="70"/>
      <c r="C101" s="55"/>
    </row>
    <row r="102">
      <c r="A102" s="69"/>
      <c r="B102" s="70"/>
      <c r="C102" s="55"/>
    </row>
    <row r="103">
      <c r="A103" s="69"/>
      <c r="B103" s="70"/>
      <c r="C103" s="55"/>
    </row>
    <row r="104">
      <c r="A104" s="69"/>
      <c r="B104" s="70"/>
      <c r="C104" s="55"/>
    </row>
    <row r="105">
      <c r="A105" s="69"/>
      <c r="B105" s="70"/>
      <c r="C105" s="55"/>
    </row>
    <row r="106">
      <c r="A106" s="69"/>
      <c r="B106" s="70"/>
      <c r="C106" s="55"/>
    </row>
    <row r="107">
      <c r="A107" s="69"/>
      <c r="B107" s="70"/>
      <c r="C107" s="55"/>
    </row>
    <row r="108">
      <c r="A108" s="69"/>
      <c r="B108" s="70"/>
      <c r="C108" s="55"/>
    </row>
    <row r="109">
      <c r="A109" s="69"/>
      <c r="B109" s="70"/>
      <c r="C109" s="55"/>
    </row>
    <row r="110">
      <c r="A110" s="69"/>
      <c r="B110" s="70"/>
      <c r="C110" s="55"/>
    </row>
    <row r="111">
      <c r="A111" s="69"/>
      <c r="B111" s="70"/>
      <c r="C111" s="55"/>
    </row>
    <row r="112">
      <c r="A112" s="69"/>
      <c r="B112" s="70"/>
      <c r="C112" s="55"/>
    </row>
    <row r="113">
      <c r="A113" s="69"/>
      <c r="B113" s="70"/>
      <c r="C113" s="55"/>
    </row>
    <row r="114">
      <c r="A114" s="69"/>
      <c r="B114" s="70"/>
      <c r="C114" s="55"/>
    </row>
    <row r="115">
      <c r="A115" s="69"/>
      <c r="B115" s="70"/>
      <c r="C115" s="55"/>
    </row>
    <row r="116">
      <c r="A116" s="69"/>
      <c r="B116" s="70"/>
      <c r="C116" s="55"/>
    </row>
    <row r="117">
      <c r="A117" s="69"/>
      <c r="B117" s="70"/>
      <c r="C117" s="55"/>
    </row>
    <row r="118">
      <c r="A118" s="69"/>
      <c r="B118" s="70"/>
      <c r="C118" s="55"/>
    </row>
    <row r="119">
      <c r="A119" s="69"/>
      <c r="B119" s="70"/>
      <c r="C119" s="55"/>
    </row>
    <row r="120">
      <c r="A120" s="69"/>
      <c r="B120" s="70"/>
      <c r="C120" s="55"/>
    </row>
    <row r="121">
      <c r="A121" s="69"/>
      <c r="B121" s="70"/>
      <c r="C121" s="55"/>
    </row>
    <row r="122">
      <c r="A122" s="69"/>
      <c r="B122" s="70"/>
      <c r="C122" s="55"/>
    </row>
    <row r="123">
      <c r="A123" s="69"/>
      <c r="B123" s="70"/>
      <c r="C123" s="55"/>
    </row>
    <row r="124">
      <c r="A124" s="69"/>
      <c r="B124" s="70"/>
      <c r="C124" s="55"/>
    </row>
    <row r="125">
      <c r="A125" s="69"/>
      <c r="B125" s="70"/>
      <c r="C125" s="55"/>
    </row>
    <row r="126">
      <c r="A126" s="69"/>
      <c r="B126" s="70"/>
      <c r="C126" s="55"/>
    </row>
    <row r="127">
      <c r="A127" s="69"/>
      <c r="B127" s="70"/>
      <c r="C127" s="55"/>
    </row>
    <row r="128">
      <c r="A128" s="69"/>
      <c r="B128" s="70"/>
      <c r="C128" s="55"/>
    </row>
    <row r="129">
      <c r="A129" s="69"/>
      <c r="B129" s="70"/>
      <c r="C129" s="55"/>
    </row>
    <row r="130">
      <c r="A130" s="69"/>
      <c r="B130" s="70"/>
      <c r="C130" s="55"/>
    </row>
    <row r="131">
      <c r="A131" s="69"/>
      <c r="B131" s="70"/>
      <c r="C131" s="55"/>
    </row>
    <row r="132">
      <c r="A132" s="69"/>
      <c r="B132" s="70"/>
      <c r="C132" s="55"/>
    </row>
    <row r="133">
      <c r="A133" s="69"/>
      <c r="B133" s="70"/>
      <c r="C133" s="55"/>
    </row>
    <row r="134">
      <c r="A134" s="69"/>
      <c r="B134" s="70"/>
      <c r="C134" s="55"/>
    </row>
    <row r="135">
      <c r="A135" s="69"/>
      <c r="B135" s="70"/>
      <c r="C135" s="55"/>
    </row>
    <row r="136">
      <c r="A136" s="69"/>
      <c r="B136" s="70"/>
      <c r="C136" s="55"/>
    </row>
    <row r="137">
      <c r="A137" s="69"/>
      <c r="B137" s="70"/>
      <c r="C137" s="55"/>
    </row>
    <row r="138">
      <c r="A138" s="69"/>
      <c r="B138" s="70"/>
      <c r="C138" s="55"/>
    </row>
    <row r="139">
      <c r="A139" s="69"/>
      <c r="B139" s="70"/>
      <c r="C139" s="55"/>
    </row>
    <row r="140">
      <c r="A140" s="69"/>
      <c r="B140" s="70"/>
      <c r="C140" s="55"/>
    </row>
    <row r="141">
      <c r="A141" s="69"/>
      <c r="B141" s="70"/>
      <c r="C141" s="55"/>
    </row>
    <row r="142">
      <c r="A142" s="69"/>
      <c r="B142" s="70"/>
      <c r="C142" s="55"/>
    </row>
    <row r="143">
      <c r="A143" s="69"/>
      <c r="B143" s="70"/>
      <c r="C143" s="55"/>
    </row>
    <row r="144">
      <c r="A144" s="69"/>
      <c r="B144" s="70"/>
      <c r="C144" s="55"/>
    </row>
    <row r="145">
      <c r="A145" s="69"/>
      <c r="B145" s="70"/>
      <c r="C145" s="55"/>
    </row>
    <row r="146">
      <c r="A146" s="69"/>
      <c r="B146" s="70"/>
      <c r="C146" s="55"/>
    </row>
    <row r="147">
      <c r="A147" s="69"/>
      <c r="B147" s="70"/>
      <c r="C147" s="55"/>
    </row>
    <row r="148">
      <c r="A148" s="69"/>
      <c r="B148" s="70"/>
      <c r="C148" s="55"/>
    </row>
    <row r="149">
      <c r="A149" s="69"/>
      <c r="B149" s="70"/>
      <c r="C149" s="55"/>
    </row>
    <row r="150">
      <c r="A150" s="69"/>
      <c r="B150" s="70"/>
      <c r="C150" s="55"/>
    </row>
    <row r="151">
      <c r="A151" s="69"/>
      <c r="B151" s="55"/>
      <c r="C151" s="55"/>
    </row>
    <row r="152">
      <c r="A152" s="69"/>
      <c r="B152" s="55"/>
      <c r="C152" s="55"/>
    </row>
    <row r="153">
      <c r="A153" s="69"/>
      <c r="B153" s="55"/>
      <c r="C153" s="55"/>
    </row>
    <row r="154">
      <c r="A154" s="69"/>
      <c r="B154" s="55"/>
      <c r="C154" s="55"/>
    </row>
    <row r="155">
      <c r="A155" s="69"/>
      <c r="B155" s="55"/>
      <c r="C155" s="55"/>
    </row>
    <row r="156">
      <c r="A156" s="69"/>
      <c r="B156" s="55"/>
      <c r="C156" s="55"/>
    </row>
    <row r="157">
      <c r="A157" s="69"/>
      <c r="B157" s="55"/>
      <c r="C157" s="55"/>
    </row>
    <row r="158">
      <c r="A158" s="69"/>
      <c r="B158" s="55"/>
      <c r="C158" s="55"/>
    </row>
    <row r="159">
      <c r="A159" s="69"/>
      <c r="B159" s="55"/>
      <c r="C159" s="55"/>
    </row>
    <row r="160">
      <c r="A160" s="69"/>
      <c r="B160" s="55"/>
      <c r="C160" s="55"/>
    </row>
    <row r="161">
      <c r="A161" s="69"/>
      <c r="B161" s="55"/>
      <c r="C161" s="55"/>
    </row>
    <row r="162">
      <c r="A162" s="69"/>
      <c r="B162" s="55"/>
      <c r="C162" s="55"/>
    </row>
    <row r="163">
      <c r="A163" s="69"/>
      <c r="B163" s="55"/>
      <c r="C163" s="55"/>
    </row>
    <row r="164">
      <c r="A164" s="69"/>
      <c r="B164" s="55"/>
      <c r="C164" s="55"/>
    </row>
    <row r="165">
      <c r="A165" s="69"/>
      <c r="B165" s="55"/>
      <c r="C165" s="55"/>
    </row>
    <row r="166">
      <c r="A166" s="69"/>
      <c r="B166" s="55"/>
      <c r="C166" s="55"/>
    </row>
    <row r="167">
      <c r="A167" s="69"/>
      <c r="B167" s="55"/>
      <c r="C167" s="55"/>
    </row>
    <row r="168">
      <c r="A168" s="69"/>
      <c r="B168" s="55"/>
      <c r="C168" s="55"/>
    </row>
    <row r="169">
      <c r="A169" s="69"/>
      <c r="B169" s="55"/>
      <c r="C169" s="55"/>
    </row>
    <row r="170">
      <c r="A170" s="69"/>
      <c r="B170" s="55"/>
      <c r="C170" s="55"/>
    </row>
    <row r="171">
      <c r="A171" s="69"/>
      <c r="B171" s="55"/>
      <c r="C171" s="55"/>
    </row>
    <row r="172">
      <c r="A172" s="69"/>
      <c r="B172" s="55"/>
      <c r="C172" s="55"/>
    </row>
    <row r="173">
      <c r="A173" s="69"/>
      <c r="B173" s="55"/>
      <c r="C173" s="55"/>
    </row>
    <row r="174">
      <c r="A174" s="69"/>
      <c r="B174" s="55"/>
      <c r="C174" s="55"/>
    </row>
    <row r="175">
      <c r="A175" s="69"/>
      <c r="B175" s="55"/>
      <c r="C175" s="55"/>
    </row>
    <row r="176">
      <c r="A176" s="69"/>
      <c r="B176" s="55"/>
      <c r="C176" s="55"/>
    </row>
    <row r="177">
      <c r="A177" s="69"/>
      <c r="B177" s="55"/>
      <c r="C177" s="55"/>
    </row>
    <row r="178">
      <c r="A178" s="69"/>
      <c r="B178" s="55"/>
      <c r="C178" s="55"/>
    </row>
    <row r="179">
      <c r="A179" s="69"/>
      <c r="B179" s="55"/>
      <c r="C179" s="55"/>
    </row>
    <row r="180">
      <c r="A180" s="69"/>
      <c r="B180" s="55"/>
      <c r="C180" s="55"/>
    </row>
    <row r="181">
      <c r="A181" s="69"/>
      <c r="B181" s="55"/>
      <c r="C181" s="55"/>
    </row>
    <row r="182">
      <c r="A182" s="69"/>
      <c r="B182" s="55"/>
      <c r="C182" s="55"/>
    </row>
    <row r="183">
      <c r="A183" s="69"/>
      <c r="B183" s="55"/>
      <c r="C183" s="55"/>
    </row>
    <row r="184">
      <c r="A184" s="69"/>
      <c r="B184" s="55"/>
      <c r="C184" s="55"/>
    </row>
    <row r="185">
      <c r="A185" s="69"/>
      <c r="B185" s="55"/>
      <c r="C185" s="55"/>
    </row>
    <row r="186">
      <c r="A186" s="69"/>
      <c r="B186" s="55"/>
      <c r="C186" s="55"/>
    </row>
    <row r="187">
      <c r="A187" s="69"/>
      <c r="B187" s="55"/>
      <c r="C187" s="55"/>
    </row>
    <row r="188">
      <c r="A188" s="69"/>
      <c r="B188" s="55"/>
      <c r="C188" s="55"/>
    </row>
    <row r="189">
      <c r="A189" s="69"/>
      <c r="B189" s="55"/>
      <c r="C189" s="55"/>
    </row>
    <row r="190">
      <c r="A190" s="69"/>
      <c r="B190" s="55"/>
      <c r="C190" s="55"/>
    </row>
    <row r="191">
      <c r="A191" s="69"/>
      <c r="B191" s="55"/>
      <c r="C191" s="55"/>
    </row>
    <row r="192">
      <c r="A192" s="69"/>
      <c r="B192" s="55"/>
      <c r="C192" s="55"/>
    </row>
    <row r="193">
      <c r="A193" s="69"/>
      <c r="B193" s="55"/>
      <c r="C193" s="55"/>
    </row>
    <row r="194">
      <c r="A194" s="69"/>
      <c r="B194" s="55"/>
      <c r="C194" s="55"/>
    </row>
    <row r="195">
      <c r="A195" s="69"/>
      <c r="B195" s="55"/>
      <c r="C195" s="55"/>
    </row>
    <row r="196">
      <c r="A196" s="69"/>
      <c r="B196" s="55"/>
      <c r="C196" s="55"/>
    </row>
    <row r="197">
      <c r="A197" s="69"/>
      <c r="B197" s="55"/>
      <c r="C197" s="55"/>
    </row>
    <row r="198">
      <c r="A198" s="69"/>
      <c r="B198" s="55"/>
      <c r="C198" s="55"/>
    </row>
    <row r="199">
      <c r="A199" s="69"/>
      <c r="B199" s="55"/>
      <c r="C199" s="55"/>
    </row>
    <row r="200">
      <c r="A200" s="69"/>
      <c r="B200" s="55"/>
      <c r="C200" s="55"/>
    </row>
    <row r="201">
      <c r="A201" s="69"/>
      <c r="B201" s="55"/>
      <c r="C201" s="55"/>
    </row>
    <row r="202">
      <c r="A202" s="69"/>
      <c r="B202" s="55"/>
      <c r="C202" s="55"/>
    </row>
    <row r="203">
      <c r="A203" s="69"/>
      <c r="B203" s="55"/>
      <c r="C203" s="55"/>
    </row>
    <row r="204">
      <c r="A204" s="69"/>
      <c r="B204" s="55"/>
      <c r="C204" s="55"/>
    </row>
    <row r="205">
      <c r="A205" s="69"/>
      <c r="B205" s="55"/>
      <c r="C205" s="55"/>
    </row>
    <row r="206">
      <c r="A206" s="69"/>
      <c r="B206" s="55"/>
      <c r="C206" s="55"/>
    </row>
    <row r="207">
      <c r="A207" s="69"/>
      <c r="B207" s="55"/>
      <c r="C207" s="55"/>
    </row>
    <row r="208">
      <c r="A208" s="69"/>
      <c r="B208" s="55"/>
      <c r="C208" s="55"/>
    </row>
    <row r="209">
      <c r="A209" s="69"/>
      <c r="B209" s="55"/>
      <c r="C209" s="55"/>
    </row>
    <row r="210">
      <c r="A210" s="69"/>
      <c r="B210" s="55"/>
      <c r="C210" s="55"/>
    </row>
    <row r="211">
      <c r="A211" s="69"/>
      <c r="B211" s="55"/>
      <c r="C211" s="55"/>
    </row>
    <row r="212">
      <c r="A212" s="69"/>
      <c r="B212" s="55"/>
      <c r="C212" s="55"/>
    </row>
    <row r="213">
      <c r="A213" s="69"/>
      <c r="B213" s="55"/>
      <c r="C213" s="55"/>
    </row>
    <row r="214">
      <c r="A214" s="69"/>
      <c r="B214" s="55"/>
      <c r="C214" s="55"/>
    </row>
    <row r="215">
      <c r="A215" s="69"/>
      <c r="B215" s="55"/>
      <c r="C215" s="55"/>
    </row>
    <row r="216">
      <c r="A216" s="69"/>
      <c r="B216" s="55"/>
      <c r="C216" s="55"/>
    </row>
    <row r="217">
      <c r="A217" s="69"/>
      <c r="B217" s="55"/>
      <c r="C217" s="55"/>
    </row>
    <row r="218">
      <c r="A218" s="69"/>
      <c r="B218" s="55"/>
      <c r="C218" s="55"/>
    </row>
    <row r="219">
      <c r="A219" s="69"/>
      <c r="B219" s="55"/>
      <c r="C219" s="55"/>
    </row>
    <row r="220">
      <c r="A220" s="69"/>
      <c r="B220" s="55"/>
      <c r="C220" s="55"/>
    </row>
    <row r="221">
      <c r="A221" s="69"/>
      <c r="B221" s="55"/>
      <c r="C221" s="55"/>
    </row>
    <row r="222">
      <c r="A222" s="69"/>
      <c r="B222" s="55"/>
      <c r="C222" s="55"/>
    </row>
    <row r="223">
      <c r="A223" s="69"/>
      <c r="B223" s="55"/>
      <c r="C223" s="55"/>
    </row>
    <row r="224">
      <c r="A224" s="69"/>
      <c r="B224" s="55"/>
      <c r="C224" s="55"/>
    </row>
    <row r="225">
      <c r="A225" s="69"/>
      <c r="B225" s="55"/>
      <c r="C225" s="55"/>
    </row>
    <row r="226">
      <c r="A226" s="69"/>
      <c r="B226" s="55"/>
      <c r="C226" s="55"/>
    </row>
    <row r="227">
      <c r="A227" s="69"/>
      <c r="B227" s="55"/>
      <c r="C227" s="55"/>
    </row>
    <row r="228">
      <c r="A228" s="69"/>
      <c r="B228" s="55"/>
      <c r="C228" s="55"/>
    </row>
    <row r="229">
      <c r="A229" s="69"/>
      <c r="B229" s="55"/>
      <c r="C229" s="55"/>
    </row>
    <row r="230">
      <c r="A230" s="69"/>
      <c r="B230" s="55"/>
      <c r="C230" s="55"/>
    </row>
    <row r="231">
      <c r="A231" s="69"/>
      <c r="B231" s="55"/>
      <c r="C231" s="55"/>
    </row>
    <row r="232">
      <c r="A232" s="69"/>
      <c r="B232" s="55"/>
      <c r="C232" s="55"/>
    </row>
    <row r="233">
      <c r="A233" s="69"/>
      <c r="B233" s="55"/>
      <c r="C233" s="55"/>
    </row>
    <row r="234">
      <c r="A234" s="69"/>
      <c r="B234" s="55"/>
      <c r="C234" s="55"/>
    </row>
    <row r="235">
      <c r="A235" s="69"/>
      <c r="B235" s="55"/>
      <c r="C235" s="55"/>
    </row>
    <row r="236">
      <c r="A236" s="69"/>
      <c r="B236" s="55"/>
      <c r="C236" s="55"/>
    </row>
    <row r="237">
      <c r="A237" s="69"/>
      <c r="B237" s="55"/>
      <c r="C237" s="55"/>
    </row>
    <row r="238">
      <c r="A238" s="69"/>
      <c r="B238" s="55"/>
      <c r="C238" s="55"/>
    </row>
    <row r="239">
      <c r="A239" s="69"/>
      <c r="B239" s="55"/>
      <c r="C239" s="55"/>
    </row>
    <row r="240">
      <c r="A240" s="69"/>
      <c r="B240" s="55"/>
      <c r="C240" s="55"/>
    </row>
    <row r="241">
      <c r="A241" s="69"/>
      <c r="B241" s="55"/>
      <c r="C241" s="55"/>
    </row>
    <row r="242">
      <c r="A242" s="69"/>
      <c r="B242" s="55"/>
      <c r="C242" s="55"/>
    </row>
    <row r="243">
      <c r="A243" s="69"/>
      <c r="B243" s="55"/>
      <c r="C243" s="55"/>
    </row>
    <row r="244">
      <c r="A244" s="69"/>
      <c r="B244" s="55"/>
      <c r="C244" s="55"/>
    </row>
    <row r="245">
      <c r="A245" s="69"/>
      <c r="B245" s="55"/>
      <c r="C245" s="55"/>
    </row>
    <row r="246">
      <c r="A246" s="69"/>
      <c r="B246" s="55"/>
      <c r="C246" s="55"/>
    </row>
    <row r="247">
      <c r="A247" s="69"/>
      <c r="B247" s="55"/>
      <c r="C247" s="55"/>
    </row>
    <row r="248">
      <c r="A248" s="69"/>
      <c r="B248" s="55"/>
      <c r="C248" s="55"/>
    </row>
    <row r="249">
      <c r="A249" s="69"/>
      <c r="B249" s="55"/>
      <c r="C249" s="55"/>
    </row>
    <row r="250">
      <c r="A250" s="69"/>
      <c r="B250" s="55"/>
      <c r="C250" s="55"/>
    </row>
    <row r="251">
      <c r="A251" s="69"/>
      <c r="B251" s="55"/>
      <c r="C251" s="55"/>
    </row>
    <row r="252">
      <c r="A252" s="69"/>
      <c r="B252" s="55"/>
      <c r="C252" s="55"/>
    </row>
    <row r="253">
      <c r="A253" s="69"/>
      <c r="B253" s="55"/>
      <c r="C253" s="55"/>
    </row>
    <row r="254">
      <c r="A254" s="69"/>
      <c r="B254" s="55"/>
      <c r="C254" s="55"/>
    </row>
    <row r="255">
      <c r="A255" s="69"/>
      <c r="B255" s="55"/>
      <c r="C255" s="55"/>
    </row>
    <row r="256">
      <c r="A256" s="69"/>
      <c r="B256" s="55"/>
      <c r="C256" s="55"/>
    </row>
    <row r="257">
      <c r="A257" s="69"/>
      <c r="B257" s="55"/>
      <c r="C257" s="55"/>
    </row>
    <row r="258">
      <c r="A258" s="69"/>
      <c r="B258" s="55"/>
      <c r="C258" s="55"/>
    </row>
    <row r="259">
      <c r="A259" s="69"/>
      <c r="B259" s="55"/>
      <c r="C259" s="55"/>
    </row>
    <row r="260">
      <c r="A260" s="69"/>
      <c r="B260" s="55"/>
      <c r="C260" s="55"/>
    </row>
    <row r="261">
      <c r="A261" s="69"/>
      <c r="B261" s="55"/>
      <c r="C261" s="55"/>
    </row>
    <row r="262">
      <c r="A262" s="69"/>
      <c r="B262" s="55"/>
      <c r="C262" s="55"/>
    </row>
    <row r="263">
      <c r="A263" s="69"/>
      <c r="B263" s="55"/>
      <c r="C263" s="55"/>
    </row>
    <row r="264">
      <c r="A264" s="69"/>
      <c r="B264" s="55"/>
      <c r="C264" s="55"/>
    </row>
    <row r="265">
      <c r="A265" s="69"/>
      <c r="B265" s="55"/>
      <c r="C265" s="55"/>
    </row>
    <row r="266">
      <c r="A266" s="69"/>
      <c r="B266" s="55"/>
      <c r="C266" s="55"/>
    </row>
    <row r="267">
      <c r="A267" s="69"/>
      <c r="B267" s="55"/>
      <c r="C267" s="55"/>
    </row>
    <row r="268">
      <c r="A268" s="69"/>
      <c r="B268" s="55"/>
      <c r="C268" s="55"/>
    </row>
    <row r="269">
      <c r="A269" s="69"/>
      <c r="B269" s="55"/>
      <c r="C269" s="55"/>
    </row>
    <row r="270">
      <c r="A270" s="69"/>
      <c r="B270" s="55"/>
      <c r="C270" s="55"/>
    </row>
    <row r="271">
      <c r="A271" s="69"/>
      <c r="B271" s="55"/>
      <c r="C271" s="55"/>
    </row>
    <row r="272">
      <c r="A272" s="69"/>
      <c r="B272" s="55"/>
      <c r="C272" s="55"/>
    </row>
    <row r="273">
      <c r="A273" s="69"/>
      <c r="B273" s="55"/>
      <c r="C273" s="55"/>
    </row>
    <row r="274">
      <c r="A274" s="69"/>
      <c r="B274" s="55"/>
      <c r="C274" s="55"/>
    </row>
    <row r="275">
      <c r="A275" s="69"/>
      <c r="B275" s="55"/>
      <c r="C275" s="55"/>
    </row>
    <row r="276">
      <c r="A276" s="69"/>
      <c r="B276" s="55"/>
      <c r="C276" s="55"/>
    </row>
    <row r="277">
      <c r="A277" s="69"/>
      <c r="B277" s="55"/>
      <c r="C277" s="55"/>
    </row>
    <row r="278">
      <c r="A278" s="69"/>
      <c r="B278" s="55"/>
      <c r="C278" s="55"/>
    </row>
    <row r="279">
      <c r="A279" s="69"/>
      <c r="B279" s="55"/>
      <c r="C279" s="55"/>
    </row>
    <row r="280">
      <c r="A280" s="69"/>
      <c r="B280" s="55"/>
      <c r="C280" s="55"/>
    </row>
    <row r="281">
      <c r="A281" s="69"/>
      <c r="B281" s="55"/>
      <c r="C281" s="55"/>
    </row>
    <row r="282">
      <c r="A282" s="69"/>
      <c r="B282" s="55"/>
      <c r="C282" s="55"/>
    </row>
    <row r="283">
      <c r="A283" s="69"/>
      <c r="B283" s="55"/>
      <c r="C283" s="55"/>
    </row>
    <row r="284">
      <c r="A284" s="69"/>
      <c r="B284" s="55"/>
      <c r="C284" s="55"/>
    </row>
    <row r="285">
      <c r="A285" s="69"/>
      <c r="B285" s="55"/>
      <c r="C285" s="55"/>
    </row>
    <row r="286">
      <c r="A286" s="69"/>
      <c r="B286" s="55"/>
      <c r="C286" s="55"/>
    </row>
    <row r="287">
      <c r="A287" s="69"/>
      <c r="B287" s="55"/>
      <c r="C287" s="55"/>
    </row>
    <row r="288">
      <c r="A288" s="69"/>
      <c r="B288" s="55"/>
      <c r="C288" s="55"/>
    </row>
    <row r="289">
      <c r="A289" s="69"/>
      <c r="B289" s="55"/>
      <c r="C289" s="55"/>
    </row>
    <row r="290">
      <c r="A290" s="69"/>
      <c r="B290" s="55"/>
      <c r="C290" s="55"/>
    </row>
    <row r="291">
      <c r="A291" s="69"/>
      <c r="B291" s="55"/>
      <c r="C291" s="55"/>
    </row>
    <row r="292">
      <c r="A292" s="69"/>
      <c r="B292" s="55"/>
      <c r="C292" s="55"/>
    </row>
    <row r="293">
      <c r="A293" s="69"/>
      <c r="B293" s="55"/>
      <c r="C293" s="55"/>
    </row>
    <row r="294">
      <c r="A294" s="69"/>
      <c r="B294" s="55"/>
      <c r="C294" s="55"/>
    </row>
    <row r="295">
      <c r="A295" s="69"/>
      <c r="B295" s="55"/>
      <c r="C295" s="55"/>
    </row>
    <row r="296">
      <c r="A296" s="69"/>
      <c r="B296" s="55"/>
      <c r="C296" s="55"/>
    </row>
    <row r="297">
      <c r="A297" s="69"/>
      <c r="B297" s="55"/>
      <c r="C297" s="55"/>
    </row>
    <row r="298">
      <c r="A298" s="69"/>
      <c r="B298" s="55"/>
      <c r="C298" s="55"/>
    </row>
    <row r="299">
      <c r="A299" s="69"/>
      <c r="B299" s="55"/>
      <c r="C299" s="55"/>
    </row>
    <row r="300">
      <c r="A300" s="69"/>
      <c r="B300" s="55"/>
      <c r="C300" s="55"/>
    </row>
    <row r="301">
      <c r="A301" s="69"/>
      <c r="B301" s="55"/>
      <c r="C301" s="55"/>
    </row>
    <row r="302">
      <c r="A302" s="69"/>
      <c r="B302" s="55"/>
      <c r="C302" s="55"/>
    </row>
    <row r="303">
      <c r="A303" s="69"/>
      <c r="B303" s="55"/>
      <c r="C303" s="55"/>
    </row>
    <row r="304">
      <c r="A304" s="69"/>
      <c r="B304" s="55"/>
      <c r="C304" s="55"/>
    </row>
    <row r="305">
      <c r="A305" s="69"/>
      <c r="B305" s="55"/>
      <c r="C305" s="55"/>
    </row>
    <row r="306">
      <c r="A306" s="69"/>
      <c r="B306" s="55"/>
      <c r="C306" s="55"/>
    </row>
    <row r="307">
      <c r="A307" s="69"/>
      <c r="B307" s="55"/>
      <c r="C307" s="55"/>
    </row>
    <row r="308">
      <c r="A308" s="69"/>
      <c r="B308" s="55"/>
      <c r="C308" s="55"/>
    </row>
    <row r="309">
      <c r="A309" s="69"/>
      <c r="B309" s="55"/>
      <c r="C309" s="55"/>
    </row>
    <row r="310">
      <c r="A310" s="69"/>
      <c r="B310" s="55"/>
      <c r="C310" s="55"/>
    </row>
    <row r="311">
      <c r="A311" s="69"/>
      <c r="B311" s="55"/>
      <c r="C311" s="55"/>
    </row>
    <row r="312">
      <c r="A312" s="69"/>
      <c r="B312" s="55"/>
      <c r="C312" s="55"/>
    </row>
    <row r="313">
      <c r="A313" s="69"/>
      <c r="B313" s="55"/>
      <c r="C313" s="55"/>
    </row>
    <row r="314">
      <c r="A314" s="69"/>
      <c r="B314" s="55"/>
      <c r="C314" s="55"/>
    </row>
    <row r="315">
      <c r="A315" s="69"/>
      <c r="B315" s="55"/>
      <c r="C315" s="55"/>
    </row>
    <row r="316">
      <c r="A316" s="69"/>
      <c r="B316" s="55"/>
      <c r="C316" s="55"/>
    </row>
    <row r="317">
      <c r="A317" s="69"/>
      <c r="B317" s="55"/>
      <c r="C317" s="55"/>
    </row>
    <row r="318">
      <c r="A318" s="69"/>
      <c r="B318" s="55"/>
      <c r="C318" s="55"/>
    </row>
    <row r="319">
      <c r="A319" s="69"/>
      <c r="B319" s="55"/>
      <c r="C319" s="55"/>
    </row>
    <row r="320">
      <c r="A320" s="69"/>
      <c r="B320" s="55"/>
      <c r="C320" s="55"/>
    </row>
    <row r="321">
      <c r="A321" s="69"/>
      <c r="B321" s="55"/>
      <c r="C321" s="55"/>
    </row>
    <row r="322">
      <c r="A322" s="69"/>
      <c r="B322" s="55"/>
      <c r="C322" s="55"/>
    </row>
    <row r="323">
      <c r="A323" s="69"/>
      <c r="B323" s="55"/>
      <c r="C323" s="55"/>
    </row>
    <row r="324">
      <c r="A324" s="69"/>
      <c r="B324" s="55"/>
      <c r="C324" s="55"/>
    </row>
    <row r="325">
      <c r="A325" s="69"/>
      <c r="B325" s="55"/>
      <c r="C325" s="55"/>
    </row>
    <row r="326">
      <c r="A326" s="69"/>
      <c r="B326" s="55"/>
      <c r="C326" s="55"/>
    </row>
    <row r="327">
      <c r="A327" s="69"/>
      <c r="B327" s="55"/>
      <c r="C327" s="55"/>
    </row>
    <row r="328">
      <c r="A328" s="69"/>
      <c r="B328" s="55"/>
      <c r="C328" s="55"/>
    </row>
    <row r="329">
      <c r="A329" s="69"/>
      <c r="B329" s="55"/>
      <c r="C329" s="55"/>
    </row>
    <row r="330">
      <c r="A330" s="69"/>
      <c r="B330" s="55"/>
      <c r="C330" s="55"/>
    </row>
    <row r="331">
      <c r="A331" s="69"/>
      <c r="B331" s="55"/>
      <c r="C331" s="55"/>
    </row>
    <row r="332">
      <c r="A332" s="69"/>
      <c r="B332" s="55"/>
      <c r="C332" s="55"/>
    </row>
    <row r="333">
      <c r="A333" s="69"/>
      <c r="B333" s="55"/>
      <c r="C333" s="55"/>
    </row>
    <row r="334">
      <c r="A334" s="69"/>
      <c r="B334" s="55"/>
      <c r="C334" s="55"/>
    </row>
    <row r="335">
      <c r="A335" s="69"/>
      <c r="B335" s="55"/>
      <c r="C335" s="55"/>
    </row>
    <row r="336">
      <c r="A336" s="69"/>
      <c r="B336" s="55"/>
      <c r="C336" s="55"/>
    </row>
    <row r="337">
      <c r="A337" s="69"/>
      <c r="B337" s="55"/>
      <c r="C337" s="55"/>
    </row>
    <row r="338">
      <c r="A338" s="69"/>
      <c r="B338" s="55"/>
      <c r="C338" s="55"/>
    </row>
    <row r="339">
      <c r="A339" s="69"/>
      <c r="B339" s="55"/>
      <c r="C339" s="55"/>
    </row>
    <row r="340">
      <c r="A340" s="69"/>
      <c r="B340" s="55"/>
      <c r="C340" s="55"/>
    </row>
    <row r="341">
      <c r="A341" s="69"/>
      <c r="B341" s="55"/>
      <c r="C341" s="55"/>
    </row>
    <row r="342">
      <c r="A342" s="69"/>
      <c r="B342" s="55"/>
      <c r="C342" s="55"/>
    </row>
    <row r="343">
      <c r="A343" s="69"/>
      <c r="B343" s="55"/>
      <c r="C343" s="55"/>
    </row>
    <row r="344">
      <c r="A344" s="69"/>
      <c r="B344" s="55"/>
      <c r="C344" s="55"/>
    </row>
    <row r="345">
      <c r="A345" s="69"/>
      <c r="B345" s="55"/>
      <c r="C345" s="55"/>
    </row>
    <row r="346">
      <c r="A346" s="69"/>
      <c r="B346" s="55"/>
      <c r="C346" s="55"/>
    </row>
    <row r="347">
      <c r="A347" s="69"/>
      <c r="B347" s="55"/>
      <c r="C347" s="55"/>
    </row>
    <row r="348">
      <c r="A348" s="69"/>
      <c r="B348" s="55"/>
      <c r="C348" s="55"/>
    </row>
    <row r="349">
      <c r="A349" s="69"/>
      <c r="B349" s="55"/>
      <c r="C349" s="55"/>
    </row>
    <row r="350">
      <c r="A350" s="69"/>
      <c r="B350" s="55"/>
      <c r="C350" s="55"/>
    </row>
    <row r="351">
      <c r="A351" s="69"/>
      <c r="B351" s="55"/>
      <c r="C351" s="55"/>
    </row>
    <row r="352">
      <c r="A352" s="69"/>
      <c r="B352" s="55"/>
      <c r="C352" s="55"/>
    </row>
    <row r="353">
      <c r="A353" s="69"/>
      <c r="B353" s="55"/>
      <c r="C353" s="55"/>
    </row>
    <row r="354">
      <c r="A354" s="69"/>
      <c r="B354" s="55"/>
      <c r="C354" s="55"/>
    </row>
    <row r="355">
      <c r="A355" s="69"/>
      <c r="B355" s="55"/>
      <c r="C355" s="55"/>
    </row>
    <row r="356">
      <c r="A356" s="69"/>
      <c r="B356" s="55"/>
      <c r="C356" s="55"/>
    </row>
    <row r="357">
      <c r="A357" s="69"/>
      <c r="B357" s="55"/>
      <c r="C357" s="55"/>
    </row>
    <row r="358">
      <c r="A358" s="69"/>
      <c r="B358" s="55"/>
      <c r="C358" s="55"/>
    </row>
    <row r="359">
      <c r="A359" s="69"/>
      <c r="B359" s="55"/>
      <c r="C359" s="55"/>
    </row>
    <row r="360">
      <c r="A360" s="69"/>
      <c r="B360" s="55"/>
      <c r="C360" s="55"/>
    </row>
    <row r="361">
      <c r="A361" s="69"/>
      <c r="B361" s="55"/>
      <c r="C361" s="55"/>
    </row>
    <row r="362">
      <c r="A362" s="69"/>
      <c r="B362" s="55"/>
      <c r="C362" s="55"/>
    </row>
    <row r="363">
      <c r="A363" s="69"/>
      <c r="B363" s="55"/>
      <c r="C363" s="55"/>
    </row>
    <row r="364">
      <c r="A364" s="69"/>
      <c r="B364" s="55"/>
      <c r="C364" s="55"/>
    </row>
    <row r="365">
      <c r="A365" s="69"/>
      <c r="B365" s="55"/>
      <c r="C365" s="55"/>
    </row>
    <row r="366">
      <c r="A366" s="69"/>
      <c r="B366" s="55"/>
      <c r="C366" s="55"/>
    </row>
    <row r="367">
      <c r="A367" s="69"/>
      <c r="B367" s="55"/>
      <c r="C367" s="55"/>
    </row>
    <row r="368">
      <c r="A368" s="69"/>
      <c r="B368" s="55"/>
      <c r="C368" s="55"/>
    </row>
    <row r="369">
      <c r="A369" s="69"/>
      <c r="B369" s="55"/>
      <c r="C369" s="55"/>
    </row>
    <row r="370">
      <c r="A370" s="69"/>
      <c r="B370" s="55"/>
      <c r="C370" s="55"/>
    </row>
    <row r="371">
      <c r="A371" s="69"/>
      <c r="B371" s="55"/>
      <c r="C371" s="55"/>
    </row>
    <row r="372">
      <c r="A372" s="69"/>
      <c r="B372" s="55"/>
      <c r="C372" s="55"/>
    </row>
    <row r="373">
      <c r="A373" s="69"/>
      <c r="B373" s="55"/>
      <c r="C373" s="55"/>
    </row>
    <row r="374">
      <c r="A374" s="69"/>
      <c r="B374" s="55"/>
      <c r="C374" s="55"/>
    </row>
    <row r="375">
      <c r="A375" s="69"/>
      <c r="B375" s="55"/>
      <c r="C375" s="55"/>
    </row>
    <row r="376">
      <c r="A376" s="69"/>
      <c r="B376" s="55"/>
      <c r="C376" s="55"/>
    </row>
    <row r="377">
      <c r="A377" s="69"/>
      <c r="B377" s="55"/>
      <c r="C377" s="55"/>
    </row>
    <row r="378">
      <c r="A378" s="69"/>
      <c r="B378" s="55"/>
      <c r="C378" s="55"/>
    </row>
    <row r="379">
      <c r="A379" s="69"/>
      <c r="B379" s="55"/>
      <c r="C379" s="55"/>
    </row>
    <row r="380">
      <c r="A380" s="69"/>
      <c r="B380" s="55"/>
      <c r="C380" s="55"/>
    </row>
    <row r="381">
      <c r="A381" s="69"/>
      <c r="B381" s="55"/>
      <c r="C381" s="55"/>
    </row>
    <row r="382">
      <c r="A382" s="69"/>
      <c r="B382" s="55"/>
      <c r="C382" s="55"/>
    </row>
    <row r="383">
      <c r="A383" s="69"/>
      <c r="B383" s="55"/>
      <c r="C383" s="55"/>
    </row>
    <row r="384">
      <c r="A384" s="69"/>
      <c r="B384" s="55"/>
      <c r="C384" s="55"/>
    </row>
    <row r="385">
      <c r="A385" s="69"/>
      <c r="B385" s="55"/>
      <c r="C385" s="55"/>
    </row>
    <row r="386">
      <c r="A386" s="69"/>
      <c r="B386" s="55"/>
      <c r="C386" s="55"/>
    </row>
    <row r="387">
      <c r="A387" s="69"/>
      <c r="B387" s="55"/>
      <c r="C387" s="55"/>
    </row>
    <row r="388">
      <c r="A388" s="69"/>
      <c r="B388" s="55"/>
      <c r="C388" s="55"/>
    </row>
    <row r="389">
      <c r="A389" s="69"/>
      <c r="B389" s="55"/>
      <c r="C389" s="55"/>
    </row>
    <row r="390">
      <c r="A390" s="69"/>
      <c r="B390" s="55"/>
      <c r="C390" s="55"/>
    </row>
    <row r="391">
      <c r="A391" s="69"/>
      <c r="B391" s="55"/>
      <c r="C391" s="55"/>
    </row>
    <row r="392">
      <c r="A392" s="69"/>
      <c r="B392" s="55"/>
      <c r="C392" s="55"/>
    </row>
    <row r="393">
      <c r="A393" s="69"/>
      <c r="B393" s="55"/>
      <c r="C393" s="55"/>
    </row>
    <row r="394">
      <c r="A394" s="69"/>
      <c r="B394" s="55"/>
      <c r="C394" s="55"/>
    </row>
    <row r="395">
      <c r="A395" s="69"/>
      <c r="B395" s="55"/>
      <c r="C395" s="55"/>
    </row>
    <row r="396">
      <c r="A396" s="69"/>
      <c r="B396" s="55"/>
      <c r="C396" s="55"/>
    </row>
    <row r="397">
      <c r="A397" s="69"/>
      <c r="B397" s="55"/>
      <c r="C397" s="55"/>
    </row>
    <row r="398">
      <c r="A398" s="69"/>
      <c r="B398" s="55"/>
      <c r="C398" s="55"/>
    </row>
    <row r="399">
      <c r="A399" s="69"/>
      <c r="B399" s="55"/>
      <c r="C399" s="55"/>
    </row>
    <row r="400">
      <c r="A400" s="69"/>
      <c r="B400" s="55"/>
      <c r="C400" s="55"/>
    </row>
    <row r="401">
      <c r="A401" s="69"/>
      <c r="B401" s="55"/>
      <c r="C401" s="55"/>
    </row>
    <row r="402">
      <c r="A402" s="69"/>
      <c r="B402" s="55"/>
      <c r="C402" s="55"/>
    </row>
    <row r="403">
      <c r="A403" s="69"/>
      <c r="B403" s="55"/>
      <c r="C403" s="55"/>
    </row>
    <row r="404">
      <c r="A404" s="69"/>
      <c r="B404" s="55"/>
      <c r="C404" s="55"/>
    </row>
    <row r="405">
      <c r="A405" s="69"/>
      <c r="B405" s="55"/>
      <c r="C405" s="55"/>
    </row>
    <row r="406">
      <c r="A406" s="69"/>
      <c r="B406" s="55"/>
      <c r="C406" s="55"/>
    </row>
    <row r="407">
      <c r="A407" s="69"/>
      <c r="B407" s="55"/>
      <c r="C407" s="55"/>
    </row>
    <row r="408">
      <c r="A408" s="69"/>
      <c r="B408" s="55"/>
      <c r="C408" s="55"/>
    </row>
    <row r="409">
      <c r="A409" s="69"/>
      <c r="B409" s="55"/>
      <c r="C409" s="55"/>
    </row>
    <row r="410">
      <c r="A410" s="69"/>
      <c r="B410" s="55"/>
      <c r="C410" s="55"/>
    </row>
    <row r="411">
      <c r="A411" s="69"/>
      <c r="B411" s="55"/>
      <c r="C411" s="55"/>
    </row>
    <row r="412">
      <c r="A412" s="69"/>
      <c r="B412" s="55"/>
      <c r="C412" s="55"/>
    </row>
    <row r="413">
      <c r="A413" s="69"/>
      <c r="B413" s="55"/>
      <c r="C413" s="55"/>
    </row>
    <row r="414">
      <c r="A414" s="69"/>
      <c r="B414" s="55"/>
      <c r="C414" s="55"/>
    </row>
    <row r="415">
      <c r="A415" s="69"/>
      <c r="B415" s="55"/>
      <c r="C415" s="55"/>
    </row>
    <row r="416">
      <c r="A416" s="69"/>
      <c r="B416" s="55"/>
      <c r="C416" s="55"/>
    </row>
    <row r="417">
      <c r="A417" s="69"/>
      <c r="B417" s="55"/>
      <c r="C417" s="55"/>
    </row>
    <row r="418">
      <c r="A418" s="69"/>
      <c r="B418" s="55"/>
      <c r="C418" s="55"/>
    </row>
    <row r="419">
      <c r="A419" s="69"/>
      <c r="B419" s="55"/>
      <c r="C419" s="55"/>
    </row>
    <row r="420">
      <c r="A420" s="69"/>
      <c r="B420" s="55"/>
      <c r="C420" s="55"/>
    </row>
    <row r="421">
      <c r="A421" s="69"/>
      <c r="B421" s="55"/>
      <c r="C421" s="55"/>
    </row>
    <row r="422">
      <c r="A422" s="69"/>
      <c r="B422" s="55"/>
      <c r="C422" s="55"/>
    </row>
    <row r="423">
      <c r="A423" s="69"/>
      <c r="B423" s="55"/>
      <c r="C423" s="55"/>
    </row>
    <row r="424">
      <c r="A424" s="69"/>
      <c r="B424" s="55"/>
      <c r="C424" s="55"/>
    </row>
    <row r="425">
      <c r="A425" s="69"/>
      <c r="B425" s="55"/>
      <c r="C425" s="55"/>
    </row>
    <row r="426">
      <c r="A426" s="69"/>
      <c r="B426" s="55"/>
      <c r="C426" s="55"/>
    </row>
    <row r="427">
      <c r="A427" s="69"/>
      <c r="B427" s="55"/>
      <c r="C427" s="55"/>
    </row>
    <row r="428">
      <c r="A428" s="69"/>
      <c r="B428" s="55"/>
      <c r="C428" s="55"/>
    </row>
    <row r="429">
      <c r="A429" s="69"/>
      <c r="B429" s="55"/>
      <c r="C429" s="55"/>
    </row>
    <row r="430">
      <c r="A430" s="69"/>
      <c r="B430" s="55"/>
      <c r="C430" s="55"/>
    </row>
    <row r="431">
      <c r="A431" s="69"/>
      <c r="B431" s="55"/>
      <c r="C431" s="55"/>
    </row>
    <row r="432">
      <c r="A432" s="69"/>
      <c r="B432" s="55"/>
      <c r="C432" s="55"/>
    </row>
    <row r="433">
      <c r="A433" s="69"/>
      <c r="B433" s="55"/>
      <c r="C433" s="55"/>
    </row>
    <row r="434">
      <c r="A434" s="57"/>
      <c r="B434" s="55"/>
      <c r="C434" s="55"/>
    </row>
    <row r="435">
      <c r="A435" s="57"/>
      <c r="B435" s="55"/>
      <c r="C435" s="55"/>
    </row>
    <row r="436">
      <c r="A436" s="57"/>
      <c r="B436" s="55"/>
      <c r="C436" s="55"/>
    </row>
    <row r="437">
      <c r="A437" s="57"/>
      <c r="B437" s="55"/>
      <c r="C437" s="55"/>
    </row>
    <row r="438">
      <c r="A438" s="57"/>
      <c r="B438" s="55"/>
      <c r="C438" s="55"/>
    </row>
    <row r="439">
      <c r="A439" s="57"/>
      <c r="B439" s="55"/>
      <c r="C439" s="55"/>
    </row>
    <row r="440">
      <c r="A440" s="57"/>
      <c r="B440" s="55"/>
      <c r="C440" s="55"/>
    </row>
    <row r="441">
      <c r="A441" s="57"/>
      <c r="B441" s="55"/>
      <c r="C441" s="55"/>
    </row>
    <row r="442">
      <c r="A442" s="57"/>
      <c r="B442" s="55"/>
      <c r="C442" s="55"/>
    </row>
    <row r="443">
      <c r="A443" s="57"/>
      <c r="B443" s="55"/>
      <c r="C443" s="55"/>
    </row>
    <row r="444">
      <c r="A444" s="57"/>
      <c r="B444" s="55"/>
      <c r="C444" s="55"/>
    </row>
    <row r="445">
      <c r="A445" s="57"/>
      <c r="B445" s="55"/>
      <c r="C445" s="55"/>
    </row>
    <row r="446">
      <c r="A446" s="57"/>
      <c r="B446" s="55"/>
      <c r="C446" s="55"/>
    </row>
    <row r="447">
      <c r="A447" s="57"/>
      <c r="B447" s="55"/>
      <c r="C447" s="55"/>
    </row>
    <row r="448">
      <c r="A448" s="57"/>
      <c r="B448" s="55"/>
      <c r="C448" s="55"/>
    </row>
    <row r="449">
      <c r="A449" s="57"/>
      <c r="B449" s="55"/>
      <c r="C449" s="55"/>
    </row>
    <row r="450">
      <c r="A450" s="57"/>
      <c r="B450" s="55"/>
      <c r="C450" s="55"/>
    </row>
    <row r="451">
      <c r="A451" s="57"/>
      <c r="B451" s="55"/>
      <c r="C451" s="55"/>
    </row>
    <row r="452">
      <c r="A452" s="57"/>
      <c r="B452" s="55"/>
      <c r="C452" s="55"/>
    </row>
    <row r="453">
      <c r="A453" s="57"/>
      <c r="B453" s="55"/>
      <c r="C453" s="55"/>
    </row>
    <row r="454">
      <c r="A454" s="57"/>
      <c r="B454" s="55"/>
      <c r="C454" s="55"/>
    </row>
    <row r="455">
      <c r="A455" s="57"/>
      <c r="B455" s="55"/>
      <c r="C455" s="55"/>
    </row>
    <row r="456">
      <c r="A456" s="57"/>
      <c r="B456" s="55"/>
      <c r="C456" s="55"/>
    </row>
    <row r="457">
      <c r="A457" s="57"/>
      <c r="B457" s="55"/>
      <c r="C457" s="55"/>
    </row>
    <row r="458">
      <c r="A458" s="57"/>
      <c r="B458" s="55"/>
      <c r="C458" s="55"/>
    </row>
    <row r="459">
      <c r="A459" s="57"/>
      <c r="B459" s="55"/>
      <c r="C459" s="55"/>
    </row>
    <row r="460">
      <c r="A460" s="57"/>
      <c r="B460" s="55"/>
      <c r="C460" s="55"/>
    </row>
    <row r="461">
      <c r="A461" s="57"/>
      <c r="B461" s="55"/>
      <c r="C461" s="55"/>
    </row>
    <row r="462">
      <c r="A462" s="57"/>
      <c r="B462" s="55"/>
      <c r="C462" s="55"/>
    </row>
    <row r="463">
      <c r="A463" s="57"/>
      <c r="B463" s="55"/>
      <c r="C463" s="55"/>
    </row>
    <row r="464">
      <c r="A464" s="57"/>
      <c r="B464" s="55"/>
      <c r="C464" s="55"/>
    </row>
    <row r="465">
      <c r="A465" s="57"/>
      <c r="B465" s="55"/>
      <c r="C465" s="55"/>
    </row>
    <row r="466">
      <c r="A466" s="57"/>
      <c r="B466" s="55"/>
      <c r="C466" s="55"/>
    </row>
    <row r="467">
      <c r="A467" s="57"/>
      <c r="B467" s="55"/>
      <c r="C467" s="55"/>
    </row>
    <row r="468">
      <c r="A468" s="57"/>
      <c r="B468" s="55"/>
      <c r="C468" s="55"/>
    </row>
    <row r="469">
      <c r="A469" s="57"/>
      <c r="B469" s="55"/>
      <c r="C469" s="55"/>
    </row>
    <row r="470">
      <c r="A470" s="57"/>
      <c r="B470" s="55"/>
      <c r="C470" s="55"/>
    </row>
    <row r="471">
      <c r="A471" s="57"/>
      <c r="B471" s="55"/>
      <c r="C471" s="55"/>
    </row>
    <row r="472">
      <c r="A472" s="57"/>
      <c r="B472" s="55"/>
      <c r="C472" s="55"/>
    </row>
    <row r="473">
      <c r="A473" s="57"/>
      <c r="B473" s="55"/>
      <c r="C473" s="55"/>
    </row>
    <row r="474">
      <c r="A474" s="57"/>
      <c r="B474" s="55"/>
      <c r="C474" s="55"/>
    </row>
    <row r="475">
      <c r="A475" s="57"/>
      <c r="B475" s="55"/>
      <c r="C475" s="55"/>
    </row>
    <row r="476">
      <c r="A476" s="57"/>
      <c r="B476" s="55"/>
      <c r="C476" s="55"/>
    </row>
    <row r="477">
      <c r="A477" s="57"/>
      <c r="B477" s="55"/>
      <c r="C477" s="55"/>
    </row>
    <row r="478">
      <c r="A478" s="57"/>
      <c r="B478" s="55"/>
      <c r="C478" s="55"/>
    </row>
    <row r="479">
      <c r="A479" s="57"/>
      <c r="B479" s="55"/>
      <c r="C479" s="55"/>
    </row>
    <row r="480">
      <c r="A480" s="57"/>
      <c r="B480" s="55"/>
      <c r="C480" s="55"/>
    </row>
    <row r="481">
      <c r="A481" s="57"/>
      <c r="B481" s="55"/>
      <c r="C481" s="55"/>
    </row>
    <row r="482">
      <c r="A482" s="57"/>
      <c r="B482" s="55"/>
      <c r="C482" s="55"/>
    </row>
    <row r="483">
      <c r="A483" s="57"/>
      <c r="B483" s="55"/>
      <c r="C483" s="55"/>
    </row>
    <row r="484">
      <c r="A484" s="57"/>
      <c r="B484" s="55"/>
      <c r="C484" s="55"/>
    </row>
    <row r="485">
      <c r="A485" s="57"/>
      <c r="B485" s="55"/>
      <c r="C485" s="55"/>
    </row>
    <row r="486">
      <c r="A486" s="57"/>
      <c r="B486" s="55"/>
      <c r="C486" s="55"/>
    </row>
    <row r="487">
      <c r="A487" s="57"/>
      <c r="B487" s="55"/>
      <c r="C487" s="55"/>
    </row>
    <row r="488">
      <c r="A488" s="57"/>
      <c r="B488" s="55"/>
      <c r="C488" s="55"/>
    </row>
    <row r="489">
      <c r="A489" s="57"/>
      <c r="B489" s="55"/>
      <c r="C489" s="55"/>
    </row>
    <row r="490">
      <c r="A490" s="57"/>
      <c r="B490" s="55"/>
      <c r="C490" s="55"/>
    </row>
    <row r="491">
      <c r="A491" s="57"/>
      <c r="B491" s="55"/>
      <c r="C491" s="55"/>
    </row>
    <row r="492">
      <c r="A492" s="57"/>
      <c r="B492" s="55"/>
      <c r="C492" s="55"/>
    </row>
    <row r="493">
      <c r="A493" s="57"/>
      <c r="B493" s="55"/>
      <c r="C493" s="55"/>
    </row>
    <row r="494">
      <c r="A494" s="57"/>
      <c r="B494" s="55"/>
      <c r="C494" s="55"/>
    </row>
    <row r="495">
      <c r="A495" s="57"/>
      <c r="B495" s="55"/>
      <c r="C495" s="55"/>
    </row>
    <row r="496">
      <c r="A496" s="57"/>
      <c r="B496" s="55"/>
      <c r="C496" s="55"/>
    </row>
    <row r="497">
      <c r="A497" s="57"/>
      <c r="B497" s="55"/>
      <c r="C497" s="55"/>
    </row>
    <row r="498">
      <c r="A498" s="57"/>
      <c r="B498" s="55"/>
      <c r="C498" s="55"/>
    </row>
    <row r="499">
      <c r="A499" s="57"/>
      <c r="B499" s="55"/>
      <c r="C499" s="55"/>
    </row>
    <row r="500">
      <c r="A500" s="57"/>
      <c r="B500" s="55"/>
      <c r="C500" s="55"/>
    </row>
    <row r="501">
      <c r="A501" s="57"/>
      <c r="B501" s="55"/>
      <c r="C501" s="55"/>
    </row>
    <row r="502">
      <c r="A502" s="57"/>
      <c r="B502" s="55"/>
      <c r="C502" s="55"/>
    </row>
    <row r="503">
      <c r="A503" s="57"/>
      <c r="B503" s="55"/>
      <c r="C503" s="55"/>
    </row>
    <row r="504">
      <c r="A504" s="57"/>
      <c r="B504" s="55"/>
      <c r="C504" s="55"/>
    </row>
    <row r="505">
      <c r="A505" s="57"/>
      <c r="B505" s="55"/>
      <c r="C505" s="55"/>
    </row>
    <row r="506">
      <c r="A506" s="57"/>
      <c r="B506" s="55"/>
      <c r="C506" s="55"/>
    </row>
    <row r="507">
      <c r="A507" s="57"/>
      <c r="B507" s="55"/>
      <c r="C507" s="55"/>
    </row>
    <row r="508">
      <c r="A508" s="57"/>
      <c r="B508" s="55"/>
      <c r="C508" s="55"/>
    </row>
    <row r="509">
      <c r="A509" s="57"/>
      <c r="B509" s="55"/>
      <c r="C509" s="55"/>
    </row>
    <row r="510">
      <c r="A510" s="57"/>
      <c r="B510" s="55"/>
      <c r="C510" s="55"/>
    </row>
    <row r="511">
      <c r="A511" s="57"/>
      <c r="B511" s="55"/>
      <c r="C511" s="55"/>
    </row>
    <row r="512">
      <c r="A512" s="57"/>
      <c r="B512" s="55"/>
      <c r="C512" s="55"/>
    </row>
    <row r="513">
      <c r="A513" s="57"/>
      <c r="B513" s="55"/>
      <c r="C513" s="55"/>
    </row>
    <row r="514">
      <c r="A514" s="57"/>
      <c r="B514" s="55"/>
      <c r="C514" s="55"/>
    </row>
    <row r="515">
      <c r="A515" s="57"/>
      <c r="B515" s="55"/>
      <c r="C515" s="55"/>
    </row>
    <row r="516">
      <c r="A516" s="57"/>
      <c r="B516" s="55"/>
      <c r="C516" s="55"/>
    </row>
    <row r="517">
      <c r="A517" s="57"/>
      <c r="B517" s="55"/>
      <c r="C517" s="55"/>
    </row>
    <row r="518">
      <c r="A518" s="57"/>
      <c r="B518" s="55"/>
      <c r="C518" s="55"/>
    </row>
    <row r="519">
      <c r="A519" s="57"/>
      <c r="B519" s="55"/>
      <c r="C519" s="55"/>
    </row>
    <row r="520">
      <c r="A520" s="57"/>
      <c r="B520" s="55"/>
      <c r="C520" s="55"/>
    </row>
    <row r="521">
      <c r="A521" s="57"/>
      <c r="B521" s="55"/>
      <c r="C521" s="55"/>
    </row>
    <row r="522">
      <c r="A522" s="57"/>
      <c r="B522" s="55"/>
      <c r="C522" s="55"/>
    </row>
    <row r="523">
      <c r="A523" s="57"/>
      <c r="B523" s="55"/>
      <c r="C523" s="55"/>
    </row>
    <row r="524">
      <c r="A524" s="57"/>
      <c r="B524" s="55"/>
      <c r="C524" s="55"/>
    </row>
    <row r="525">
      <c r="A525" s="57"/>
      <c r="B525" s="55"/>
      <c r="C525" s="55"/>
    </row>
    <row r="526">
      <c r="A526" s="57"/>
      <c r="B526" s="55"/>
      <c r="C526" s="55"/>
    </row>
    <row r="527">
      <c r="A527" s="57"/>
      <c r="B527" s="55"/>
      <c r="C527" s="55"/>
    </row>
    <row r="528">
      <c r="A528" s="57"/>
      <c r="B528" s="55"/>
      <c r="C528" s="55"/>
    </row>
    <row r="529">
      <c r="A529" s="57"/>
      <c r="B529" s="55"/>
      <c r="C529" s="55"/>
    </row>
    <row r="530">
      <c r="A530" s="57"/>
      <c r="B530" s="55"/>
      <c r="C530" s="55"/>
    </row>
    <row r="531">
      <c r="A531" s="57"/>
      <c r="B531" s="55"/>
      <c r="C531" s="55"/>
    </row>
    <row r="532">
      <c r="A532" s="57"/>
      <c r="B532" s="55"/>
      <c r="C532" s="55"/>
    </row>
    <row r="533">
      <c r="A533" s="57"/>
      <c r="B533" s="55"/>
      <c r="C533" s="55"/>
    </row>
    <row r="534">
      <c r="A534" s="57"/>
      <c r="B534" s="55"/>
      <c r="C534" s="55"/>
    </row>
    <row r="535">
      <c r="A535" s="57"/>
      <c r="B535" s="55"/>
      <c r="C535" s="55"/>
    </row>
    <row r="536">
      <c r="A536" s="57"/>
      <c r="B536" s="55"/>
      <c r="C536" s="55"/>
    </row>
    <row r="537">
      <c r="A537" s="57"/>
      <c r="B537" s="55"/>
      <c r="C537" s="55"/>
    </row>
    <row r="538">
      <c r="A538" s="57"/>
      <c r="B538" s="55"/>
      <c r="C538" s="55"/>
    </row>
    <row r="539">
      <c r="A539" s="57"/>
      <c r="B539" s="55"/>
      <c r="C539" s="55"/>
    </row>
    <row r="540">
      <c r="A540" s="57"/>
      <c r="B540" s="55"/>
      <c r="C540" s="55"/>
    </row>
    <row r="541">
      <c r="A541" s="57"/>
      <c r="B541" s="55"/>
      <c r="C541" s="55"/>
    </row>
    <row r="542">
      <c r="A542" s="57"/>
      <c r="B542" s="55"/>
      <c r="C542" s="55"/>
    </row>
    <row r="543">
      <c r="A543" s="57"/>
      <c r="B543" s="55"/>
      <c r="C543" s="55"/>
    </row>
    <row r="544">
      <c r="A544" s="57"/>
      <c r="B544" s="55"/>
      <c r="C544" s="55"/>
    </row>
    <row r="545">
      <c r="A545" s="57"/>
      <c r="B545" s="55"/>
      <c r="C545" s="55"/>
    </row>
    <row r="546">
      <c r="A546" s="57"/>
      <c r="B546" s="55"/>
      <c r="C546" s="55"/>
    </row>
    <row r="547">
      <c r="A547" s="57"/>
      <c r="B547" s="55"/>
      <c r="C547" s="55"/>
    </row>
    <row r="548">
      <c r="A548" s="57"/>
      <c r="B548" s="55"/>
      <c r="C548" s="55"/>
    </row>
    <row r="549">
      <c r="A549" s="57"/>
      <c r="B549" s="55"/>
      <c r="C549" s="55"/>
    </row>
    <row r="550">
      <c r="A550" s="57"/>
      <c r="B550" s="55"/>
      <c r="C550" s="55"/>
    </row>
    <row r="551">
      <c r="A551" s="57"/>
      <c r="B551" s="55"/>
      <c r="C551" s="55"/>
    </row>
    <row r="552">
      <c r="A552" s="57"/>
      <c r="B552" s="55"/>
      <c r="C552" s="55"/>
    </row>
    <row r="553">
      <c r="A553" s="57"/>
      <c r="B553" s="55"/>
      <c r="C553" s="55"/>
    </row>
    <row r="554">
      <c r="A554" s="57"/>
      <c r="B554" s="55"/>
      <c r="C554" s="55"/>
    </row>
    <row r="555">
      <c r="A555" s="57"/>
      <c r="B555" s="55"/>
      <c r="C555" s="55"/>
    </row>
    <row r="556">
      <c r="A556" s="57"/>
      <c r="B556" s="55"/>
      <c r="C556" s="55"/>
    </row>
    <row r="557">
      <c r="A557" s="57"/>
      <c r="B557" s="55"/>
      <c r="C557" s="55"/>
    </row>
    <row r="558">
      <c r="A558" s="57"/>
      <c r="B558" s="55"/>
      <c r="C558" s="55"/>
    </row>
    <row r="559">
      <c r="A559" s="57"/>
      <c r="B559" s="55"/>
      <c r="C559" s="55"/>
    </row>
    <row r="560">
      <c r="A560" s="57"/>
      <c r="B560" s="55"/>
      <c r="C560" s="55"/>
    </row>
    <row r="561">
      <c r="A561" s="57"/>
      <c r="B561" s="55"/>
      <c r="C561" s="55"/>
    </row>
    <row r="562">
      <c r="A562" s="57"/>
      <c r="B562" s="55"/>
      <c r="C562" s="55"/>
    </row>
    <row r="563">
      <c r="A563" s="57"/>
      <c r="B563" s="55"/>
      <c r="C563" s="55"/>
    </row>
    <row r="564">
      <c r="A564" s="57"/>
      <c r="B564" s="55"/>
      <c r="C564" s="55"/>
    </row>
    <row r="565">
      <c r="A565" s="57"/>
      <c r="B565" s="55"/>
      <c r="C565" s="55"/>
    </row>
    <row r="566">
      <c r="A566" s="57"/>
      <c r="B566" s="55"/>
      <c r="C566" s="55"/>
    </row>
    <row r="567">
      <c r="A567" s="57"/>
      <c r="B567" s="55"/>
      <c r="C567" s="55"/>
    </row>
    <row r="568">
      <c r="A568" s="57"/>
      <c r="B568" s="55"/>
      <c r="C568" s="55"/>
    </row>
    <row r="569">
      <c r="A569" s="57"/>
      <c r="B569" s="55"/>
      <c r="C569" s="55"/>
    </row>
    <row r="570">
      <c r="A570" s="57"/>
      <c r="B570" s="55"/>
      <c r="C570" s="55"/>
    </row>
    <row r="571">
      <c r="A571" s="57"/>
      <c r="B571" s="55"/>
      <c r="C571" s="55"/>
    </row>
    <row r="572">
      <c r="A572" s="57"/>
      <c r="B572" s="55"/>
      <c r="C572" s="55"/>
    </row>
    <row r="573">
      <c r="A573" s="57"/>
      <c r="B573" s="55"/>
      <c r="C573" s="55"/>
    </row>
    <row r="574">
      <c r="A574" s="57"/>
      <c r="B574" s="55"/>
      <c r="C574" s="55"/>
    </row>
    <row r="575">
      <c r="A575" s="57"/>
      <c r="B575" s="55"/>
      <c r="C575" s="55"/>
    </row>
    <row r="576">
      <c r="A576" s="57"/>
      <c r="B576" s="55"/>
      <c r="C576" s="55"/>
    </row>
    <row r="577">
      <c r="A577" s="57"/>
      <c r="B577" s="55"/>
      <c r="C577" s="55"/>
    </row>
    <row r="578">
      <c r="A578" s="57"/>
      <c r="B578" s="55"/>
      <c r="C578" s="55"/>
    </row>
    <row r="579">
      <c r="A579" s="57"/>
      <c r="B579" s="55"/>
      <c r="C579" s="55"/>
    </row>
    <row r="580">
      <c r="A580" s="57"/>
      <c r="B580" s="55"/>
      <c r="C580" s="55"/>
    </row>
    <row r="581">
      <c r="A581" s="57"/>
      <c r="B581" s="55"/>
      <c r="C581" s="55"/>
    </row>
    <row r="582">
      <c r="A582" s="57"/>
      <c r="B582" s="55"/>
      <c r="C582" s="55"/>
    </row>
    <row r="583">
      <c r="A583" s="57"/>
      <c r="B583" s="55"/>
      <c r="C583" s="55"/>
    </row>
    <row r="584">
      <c r="A584" s="57"/>
      <c r="B584" s="55"/>
      <c r="C584" s="55"/>
    </row>
    <row r="585">
      <c r="A585" s="57"/>
      <c r="B585" s="55"/>
      <c r="C585" s="55"/>
    </row>
    <row r="586">
      <c r="A586" s="57"/>
      <c r="B586" s="55"/>
      <c r="C586" s="55"/>
    </row>
    <row r="587">
      <c r="A587" s="57"/>
      <c r="B587" s="55"/>
      <c r="C587" s="55"/>
    </row>
    <row r="588">
      <c r="A588" s="57"/>
      <c r="B588" s="55"/>
      <c r="C588" s="55"/>
    </row>
    <row r="589">
      <c r="A589" s="57"/>
      <c r="B589" s="55"/>
      <c r="C589" s="55"/>
    </row>
    <row r="590">
      <c r="A590" s="57"/>
      <c r="B590" s="55"/>
      <c r="C590" s="55"/>
    </row>
    <row r="591">
      <c r="A591" s="57"/>
      <c r="B591" s="55"/>
      <c r="C591" s="55"/>
    </row>
    <row r="592">
      <c r="A592" s="57"/>
      <c r="B592" s="55"/>
      <c r="C592" s="55"/>
    </row>
    <row r="593">
      <c r="A593" s="57"/>
      <c r="B593" s="55"/>
      <c r="C593" s="55"/>
    </row>
    <row r="594">
      <c r="A594" s="57"/>
      <c r="B594" s="55"/>
      <c r="C594" s="55"/>
    </row>
    <row r="595">
      <c r="A595" s="57"/>
      <c r="B595" s="55"/>
      <c r="C595" s="55"/>
    </row>
    <row r="596">
      <c r="A596" s="57"/>
      <c r="B596" s="55"/>
      <c r="C596" s="55"/>
    </row>
    <row r="597">
      <c r="A597" s="57"/>
      <c r="B597" s="55"/>
      <c r="C597" s="55"/>
    </row>
    <row r="598">
      <c r="A598" s="57"/>
      <c r="B598" s="55"/>
      <c r="C598" s="55"/>
    </row>
    <row r="599">
      <c r="A599" s="57"/>
      <c r="B599" s="55"/>
      <c r="C599" s="55"/>
    </row>
    <row r="600">
      <c r="A600" s="57"/>
      <c r="B600" s="55"/>
      <c r="C600" s="55"/>
    </row>
    <row r="601">
      <c r="A601" s="57"/>
      <c r="B601" s="55"/>
      <c r="C601" s="55"/>
    </row>
    <row r="602">
      <c r="A602" s="57"/>
      <c r="B602" s="55"/>
      <c r="C602" s="55"/>
    </row>
    <row r="603">
      <c r="A603" s="57"/>
      <c r="B603" s="55"/>
      <c r="C603" s="55"/>
    </row>
    <row r="604">
      <c r="A604" s="57"/>
      <c r="B604" s="55"/>
      <c r="C604" s="55"/>
    </row>
    <row r="605">
      <c r="A605" s="57"/>
      <c r="B605" s="55"/>
      <c r="C605" s="55"/>
    </row>
    <row r="606">
      <c r="A606" s="57"/>
      <c r="B606" s="55"/>
      <c r="C606" s="55"/>
    </row>
    <row r="607">
      <c r="A607" s="57"/>
      <c r="B607" s="55"/>
      <c r="C607" s="55"/>
    </row>
    <row r="608">
      <c r="A608" s="57"/>
      <c r="B608" s="55"/>
      <c r="C608" s="55"/>
    </row>
    <row r="609">
      <c r="A609" s="57"/>
      <c r="B609" s="55"/>
      <c r="C609" s="55"/>
    </row>
    <row r="610">
      <c r="A610" s="57"/>
      <c r="B610" s="55"/>
      <c r="C610" s="55"/>
    </row>
    <row r="611">
      <c r="A611" s="57"/>
      <c r="B611" s="55"/>
      <c r="C611" s="55"/>
    </row>
    <row r="612">
      <c r="A612" s="57"/>
      <c r="B612" s="55"/>
      <c r="C612" s="55"/>
    </row>
    <row r="613">
      <c r="A613" s="57"/>
      <c r="B613" s="55"/>
      <c r="C613" s="55"/>
    </row>
    <row r="614">
      <c r="A614" s="57"/>
      <c r="B614" s="55"/>
      <c r="C614" s="55"/>
    </row>
    <row r="615">
      <c r="A615" s="57"/>
      <c r="B615" s="55"/>
      <c r="C615" s="55"/>
    </row>
    <row r="616">
      <c r="A616" s="57"/>
      <c r="B616" s="55"/>
      <c r="C616" s="55"/>
    </row>
    <row r="617">
      <c r="A617" s="57"/>
      <c r="B617" s="55"/>
      <c r="C617" s="55"/>
    </row>
    <row r="618">
      <c r="A618" s="57"/>
      <c r="B618" s="55"/>
      <c r="C618" s="55"/>
    </row>
    <row r="619">
      <c r="A619" s="57"/>
      <c r="B619" s="55"/>
      <c r="C619" s="55"/>
    </row>
    <row r="620">
      <c r="A620" s="57"/>
      <c r="B620" s="55"/>
      <c r="C620" s="55"/>
    </row>
    <row r="621">
      <c r="A621" s="57"/>
      <c r="B621" s="55"/>
      <c r="C621" s="55"/>
    </row>
    <row r="622">
      <c r="A622" s="57"/>
      <c r="B622" s="55"/>
      <c r="C622" s="55"/>
    </row>
    <row r="623">
      <c r="A623" s="57"/>
      <c r="B623" s="55"/>
      <c r="C623" s="55"/>
    </row>
    <row r="624">
      <c r="A624" s="57"/>
      <c r="B624" s="55"/>
      <c r="C624" s="55"/>
    </row>
    <row r="625">
      <c r="A625" s="57"/>
      <c r="B625" s="55"/>
      <c r="C625" s="55"/>
    </row>
    <row r="626">
      <c r="A626" s="57"/>
      <c r="B626" s="55"/>
      <c r="C626" s="55"/>
    </row>
    <row r="627">
      <c r="A627" s="57"/>
      <c r="B627" s="55"/>
      <c r="C627" s="55"/>
    </row>
    <row r="628">
      <c r="A628" s="57"/>
      <c r="B628" s="55"/>
      <c r="C628" s="55"/>
    </row>
    <row r="629">
      <c r="A629" s="57"/>
      <c r="B629" s="55"/>
      <c r="C629" s="55"/>
    </row>
    <row r="630">
      <c r="A630" s="57"/>
      <c r="B630" s="55"/>
      <c r="C630" s="55"/>
    </row>
    <row r="631">
      <c r="A631" s="57"/>
      <c r="B631" s="55"/>
      <c r="C631" s="55"/>
    </row>
    <row r="632">
      <c r="A632" s="57"/>
      <c r="B632" s="55"/>
      <c r="C632" s="55"/>
    </row>
    <row r="633">
      <c r="A633" s="57"/>
      <c r="B633" s="55"/>
      <c r="C633" s="55"/>
    </row>
    <row r="634">
      <c r="A634" s="57"/>
      <c r="B634" s="55"/>
      <c r="C634" s="55"/>
    </row>
    <row r="635">
      <c r="A635" s="57"/>
      <c r="B635" s="55"/>
      <c r="C635" s="55"/>
    </row>
    <row r="636">
      <c r="A636" s="57"/>
      <c r="B636" s="55"/>
      <c r="C636" s="55"/>
    </row>
    <row r="637">
      <c r="A637" s="57"/>
      <c r="B637" s="55"/>
      <c r="C637" s="55"/>
    </row>
    <row r="638">
      <c r="A638" s="57"/>
      <c r="B638" s="55"/>
      <c r="C638" s="55"/>
    </row>
    <row r="639">
      <c r="A639" s="57"/>
      <c r="B639" s="55"/>
      <c r="C639" s="55"/>
    </row>
    <row r="640">
      <c r="A640" s="57"/>
      <c r="B640" s="55"/>
      <c r="C640" s="55"/>
    </row>
    <row r="641">
      <c r="A641" s="57"/>
      <c r="B641" s="55"/>
      <c r="C641" s="55"/>
    </row>
    <row r="642">
      <c r="A642" s="57"/>
      <c r="B642" s="55"/>
      <c r="C642" s="55"/>
    </row>
    <row r="643">
      <c r="A643" s="57"/>
      <c r="B643" s="55"/>
      <c r="C643" s="55"/>
    </row>
    <row r="644">
      <c r="A644" s="57"/>
      <c r="B644" s="55"/>
      <c r="C644" s="55"/>
    </row>
    <row r="645">
      <c r="A645" s="57"/>
      <c r="B645" s="55"/>
      <c r="C645" s="55"/>
    </row>
    <row r="646">
      <c r="A646" s="57"/>
      <c r="B646" s="55"/>
      <c r="C646" s="55"/>
    </row>
    <row r="647">
      <c r="A647" s="57"/>
      <c r="B647" s="55"/>
      <c r="C647" s="55"/>
    </row>
    <row r="648">
      <c r="A648" s="57"/>
      <c r="B648" s="55"/>
      <c r="C648" s="55"/>
    </row>
    <row r="649">
      <c r="A649" s="57"/>
      <c r="B649" s="55"/>
      <c r="C649" s="55"/>
    </row>
    <row r="650">
      <c r="A650" s="57"/>
      <c r="B650" s="55"/>
      <c r="C650" s="55"/>
    </row>
    <row r="651">
      <c r="A651" s="57"/>
      <c r="B651" s="55"/>
      <c r="C651" s="55"/>
    </row>
    <row r="652">
      <c r="A652" s="57"/>
      <c r="B652" s="55"/>
      <c r="C652" s="55"/>
    </row>
    <row r="653">
      <c r="A653" s="57"/>
      <c r="B653" s="55"/>
      <c r="C653" s="55"/>
    </row>
    <row r="654">
      <c r="A654" s="57"/>
      <c r="B654" s="55"/>
      <c r="C654" s="55"/>
    </row>
    <row r="655">
      <c r="A655" s="57"/>
      <c r="B655" s="55"/>
      <c r="C655" s="55"/>
    </row>
    <row r="656">
      <c r="A656" s="57"/>
      <c r="B656" s="55"/>
      <c r="C656" s="55"/>
    </row>
    <row r="657">
      <c r="A657" s="57"/>
      <c r="B657" s="55"/>
      <c r="C657" s="55"/>
    </row>
    <row r="658">
      <c r="A658" s="57"/>
      <c r="B658" s="55"/>
      <c r="C658" s="55"/>
    </row>
    <row r="659">
      <c r="A659" s="57"/>
      <c r="B659" s="55"/>
      <c r="C659" s="55"/>
    </row>
    <row r="660">
      <c r="A660" s="57"/>
      <c r="B660" s="55"/>
      <c r="C660" s="55"/>
    </row>
    <row r="661">
      <c r="A661" s="57"/>
      <c r="B661" s="55"/>
      <c r="C661" s="55"/>
    </row>
    <row r="662">
      <c r="A662" s="57"/>
      <c r="B662" s="55"/>
      <c r="C662" s="55"/>
    </row>
    <row r="663">
      <c r="A663" s="57"/>
      <c r="B663" s="55"/>
      <c r="C663" s="55"/>
    </row>
    <row r="664">
      <c r="A664" s="57"/>
      <c r="B664" s="55"/>
      <c r="C664" s="55"/>
    </row>
    <row r="665">
      <c r="A665" s="57"/>
      <c r="B665" s="55"/>
      <c r="C665" s="55"/>
    </row>
    <row r="666">
      <c r="A666" s="57"/>
      <c r="B666" s="55"/>
      <c r="C666" s="55"/>
    </row>
    <row r="667">
      <c r="A667" s="57"/>
      <c r="B667" s="55"/>
      <c r="C667" s="55"/>
    </row>
    <row r="668">
      <c r="A668" s="57"/>
      <c r="B668" s="55"/>
      <c r="C668" s="55"/>
    </row>
    <row r="669">
      <c r="A669" s="57"/>
      <c r="B669" s="55"/>
      <c r="C669" s="55"/>
    </row>
    <row r="670">
      <c r="A670" s="57"/>
      <c r="B670" s="55"/>
      <c r="C670" s="55"/>
    </row>
    <row r="671">
      <c r="A671" s="57"/>
      <c r="B671" s="55"/>
      <c r="C671" s="55"/>
    </row>
    <row r="672">
      <c r="A672" s="57"/>
      <c r="B672" s="55"/>
      <c r="C672" s="55"/>
    </row>
    <row r="673">
      <c r="A673" s="57"/>
      <c r="B673" s="55"/>
      <c r="C673" s="55"/>
    </row>
    <row r="674">
      <c r="A674" s="57"/>
      <c r="B674" s="55"/>
      <c r="C674" s="55"/>
    </row>
    <row r="675">
      <c r="A675" s="57"/>
      <c r="B675" s="55"/>
      <c r="C675" s="55"/>
    </row>
    <row r="676">
      <c r="A676" s="57"/>
      <c r="B676" s="55"/>
      <c r="C676" s="55"/>
    </row>
    <row r="677">
      <c r="A677" s="57"/>
      <c r="B677" s="55"/>
      <c r="C677" s="55"/>
    </row>
    <row r="678">
      <c r="A678" s="57"/>
      <c r="B678" s="55"/>
      <c r="C678" s="55"/>
    </row>
    <row r="679">
      <c r="A679" s="57"/>
      <c r="B679" s="55"/>
      <c r="C679" s="55"/>
    </row>
    <row r="680">
      <c r="A680" s="57"/>
      <c r="B680" s="55"/>
      <c r="C680" s="55"/>
    </row>
    <row r="681">
      <c r="A681" s="57"/>
      <c r="B681" s="55"/>
      <c r="C681" s="55"/>
    </row>
    <row r="682">
      <c r="A682" s="57"/>
      <c r="B682" s="55"/>
      <c r="C682" s="55"/>
    </row>
    <row r="683">
      <c r="A683" s="57"/>
      <c r="B683" s="55"/>
      <c r="C683" s="55"/>
    </row>
    <row r="684">
      <c r="A684" s="57"/>
      <c r="B684" s="55"/>
      <c r="C684" s="55"/>
    </row>
    <row r="685">
      <c r="A685" s="57"/>
      <c r="B685" s="55"/>
      <c r="C685" s="55"/>
    </row>
    <row r="686">
      <c r="A686" s="57"/>
      <c r="B686" s="55"/>
      <c r="C686" s="55"/>
    </row>
    <row r="687">
      <c r="A687" s="57"/>
      <c r="B687" s="55"/>
      <c r="C687" s="55"/>
    </row>
    <row r="688">
      <c r="A688" s="57"/>
      <c r="B688" s="55"/>
      <c r="C688" s="55"/>
    </row>
    <row r="689">
      <c r="A689" s="57"/>
      <c r="B689" s="55"/>
      <c r="C689" s="55"/>
    </row>
    <row r="690">
      <c r="A690" s="57"/>
      <c r="B690" s="55"/>
      <c r="C690" s="55"/>
    </row>
    <row r="691">
      <c r="A691" s="57"/>
      <c r="B691" s="55"/>
      <c r="C691" s="55"/>
    </row>
    <row r="692">
      <c r="A692" s="57"/>
      <c r="B692" s="55"/>
      <c r="C692" s="55"/>
    </row>
    <row r="693">
      <c r="A693" s="57"/>
      <c r="B693" s="55"/>
      <c r="C693" s="55"/>
    </row>
    <row r="694">
      <c r="A694" s="57"/>
      <c r="B694" s="55"/>
      <c r="C694" s="55"/>
    </row>
    <row r="695">
      <c r="A695" s="57"/>
      <c r="B695" s="55"/>
      <c r="C695" s="55"/>
    </row>
    <row r="696">
      <c r="A696" s="57"/>
      <c r="B696" s="55"/>
      <c r="C696" s="55"/>
    </row>
    <row r="697">
      <c r="A697" s="57"/>
      <c r="B697" s="55"/>
      <c r="C697" s="55"/>
    </row>
    <row r="698">
      <c r="A698" s="57"/>
      <c r="B698" s="55"/>
      <c r="C698" s="55"/>
    </row>
    <row r="699">
      <c r="A699" s="57"/>
      <c r="B699" s="55"/>
      <c r="C699" s="55"/>
    </row>
    <row r="700">
      <c r="A700" s="57"/>
      <c r="B700" s="55"/>
      <c r="C700" s="55"/>
    </row>
    <row r="701">
      <c r="A701" s="57"/>
      <c r="B701" s="55"/>
      <c r="C701" s="55"/>
    </row>
    <row r="702">
      <c r="A702" s="57"/>
      <c r="B702" s="55"/>
      <c r="C702" s="55"/>
    </row>
    <row r="703">
      <c r="A703" s="57"/>
      <c r="B703" s="55"/>
      <c r="C703" s="55"/>
    </row>
    <row r="704">
      <c r="A704" s="57"/>
      <c r="B704" s="55"/>
      <c r="C704" s="55"/>
    </row>
    <row r="705">
      <c r="A705" s="57"/>
      <c r="B705" s="55"/>
      <c r="C705" s="55"/>
    </row>
    <row r="706">
      <c r="A706" s="57"/>
      <c r="B706" s="55"/>
      <c r="C706" s="55"/>
    </row>
    <row r="707">
      <c r="A707" s="57"/>
      <c r="B707" s="55"/>
      <c r="C707" s="55"/>
    </row>
    <row r="708">
      <c r="A708" s="57"/>
      <c r="B708" s="55"/>
      <c r="C708" s="55"/>
    </row>
    <row r="709">
      <c r="A709" s="57"/>
      <c r="B709" s="55"/>
      <c r="C709" s="55"/>
    </row>
    <row r="710">
      <c r="A710" s="57"/>
      <c r="B710" s="55"/>
      <c r="C710" s="55"/>
    </row>
    <row r="711">
      <c r="A711" s="57"/>
      <c r="B711" s="55"/>
      <c r="C711" s="55"/>
    </row>
    <row r="712">
      <c r="A712" s="57"/>
      <c r="B712" s="55"/>
      <c r="C712" s="55"/>
    </row>
    <row r="713">
      <c r="A713" s="57"/>
      <c r="B713" s="55"/>
      <c r="C713" s="55"/>
    </row>
    <row r="714">
      <c r="A714" s="57"/>
      <c r="B714" s="55"/>
      <c r="C714" s="55"/>
    </row>
    <row r="715">
      <c r="A715" s="57"/>
      <c r="B715" s="55"/>
      <c r="C715" s="55"/>
    </row>
    <row r="716">
      <c r="A716" s="57"/>
      <c r="B716" s="55"/>
      <c r="C716" s="55"/>
    </row>
    <row r="717">
      <c r="A717" s="57"/>
      <c r="B717" s="55"/>
      <c r="C717" s="55"/>
    </row>
    <row r="718">
      <c r="A718" s="57"/>
      <c r="B718" s="55"/>
      <c r="C718" s="55"/>
    </row>
    <row r="719">
      <c r="A719" s="57"/>
      <c r="B719" s="55"/>
      <c r="C719" s="55"/>
    </row>
    <row r="720">
      <c r="A720" s="57"/>
      <c r="B720" s="55"/>
      <c r="C720" s="55"/>
    </row>
    <row r="721">
      <c r="A721" s="57"/>
      <c r="B721" s="55"/>
      <c r="C721" s="55"/>
    </row>
    <row r="722">
      <c r="A722" s="57"/>
      <c r="B722" s="55"/>
      <c r="C722" s="55"/>
    </row>
    <row r="723">
      <c r="A723" s="57"/>
      <c r="B723" s="55"/>
      <c r="C723" s="55"/>
    </row>
    <row r="724">
      <c r="A724" s="57"/>
      <c r="B724" s="55"/>
      <c r="C724" s="55"/>
    </row>
    <row r="725">
      <c r="A725" s="57"/>
      <c r="B725" s="55"/>
      <c r="C725" s="55"/>
    </row>
    <row r="726">
      <c r="A726" s="57"/>
      <c r="B726" s="55"/>
      <c r="C726" s="55"/>
    </row>
    <row r="727">
      <c r="A727" s="57"/>
      <c r="B727" s="55"/>
      <c r="C727" s="55"/>
    </row>
    <row r="728">
      <c r="A728" s="57"/>
      <c r="B728" s="55"/>
      <c r="C728" s="55"/>
    </row>
    <row r="729">
      <c r="A729" s="57"/>
      <c r="B729" s="55"/>
      <c r="C729" s="55"/>
    </row>
    <row r="730">
      <c r="A730" s="57"/>
      <c r="B730" s="55"/>
      <c r="C730" s="55"/>
    </row>
    <row r="731">
      <c r="A731" s="57"/>
      <c r="B731" s="55"/>
      <c r="C731" s="55"/>
    </row>
    <row r="732">
      <c r="A732" s="57"/>
      <c r="B732" s="55"/>
      <c r="C732" s="55"/>
    </row>
    <row r="733">
      <c r="A733" s="57"/>
      <c r="B733" s="55"/>
      <c r="C733" s="55"/>
    </row>
    <row r="734">
      <c r="A734" s="57"/>
      <c r="B734" s="55"/>
      <c r="C734" s="55"/>
    </row>
    <row r="735">
      <c r="A735" s="57"/>
      <c r="B735" s="55"/>
      <c r="C735" s="55"/>
    </row>
    <row r="736">
      <c r="A736" s="57"/>
      <c r="B736" s="55"/>
      <c r="C736" s="55"/>
    </row>
    <row r="737">
      <c r="A737" s="57"/>
      <c r="B737" s="55"/>
      <c r="C737" s="55"/>
    </row>
    <row r="738">
      <c r="A738" s="57"/>
      <c r="B738" s="55"/>
      <c r="C738" s="55"/>
    </row>
    <row r="739">
      <c r="A739" s="57"/>
      <c r="B739" s="55"/>
      <c r="C739" s="55"/>
    </row>
    <row r="740">
      <c r="A740" s="57"/>
      <c r="B740" s="55"/>
      <c r="C740" s="55"/>
    </row>
    <row r="741">
      <c r="A741" s="57"/>
      <c r="B741" s="55"/>
      <c r="C741" s="55"/>
    </row>
    <row r="742">
      <c r="A742" s="57"/>
      <c r="B742" s="55"/>
      <c r="C742" s="55"/>
    </row>
    <row r="743">
      <c r="A743" s="57"/>
      <c r="B743" s="55"/>
      <c r="C743" s="55"/>
    </row>
    <row r="744">
      <c r="A744" s="57"/>
      <c r="B744" s="55"/>
      <c r="C744" s="55"/>
    </row>
    <row r="745">
      <c r="A745" s="57"/>
      <c r="B745" s="55"/>
      <c r="C745" s="55"/>
    </row>
    <row r="746">
      <c r="A746" s="57"/>
      <c r="B746" s="55"/>
      <c r="C746" s="55"/>
    </row>
    <row r="747">
      <c r="A747" s="57"/>
      <c r="B747" s="55"/>
      <c r="C747" s="55"/>
    </row>
    <row r="748">
      <c r="A748" s="57"/>
      <c r="B748" s="55"/>
      <c r="C748" s="55"/>
    </row>
    <row r="749">
      <c r="A749" s="57"/>
      <c r="B749" s="55"/>
      <c r="C749" s="55"/>
    </row>
    <row r="750">
      <c r="A750" s="57"/>
      <c r="B750" s="55"/>
      <c r="C750" s="55"/>
    </row>
    <row r="751">
      <c r="A751" s="57"/>
      <c r="B751" s="55"/>
      <c r="C751" s="55"/>
    </row>
    <row r="752">
      <c r="A752" s="57"/>
      <c r="B752" s="55"/>
      <c r="C752" s="55"/>
    </row>
    <row r="753">
      <c r="A753" s="57"/>
      <c r="B753" s="55"/>
      <c r="C753" s="55"/>
    </row>
    <row r="754">
      <c r="A754" s="57"/>
      <c r="B754" s="55"/>
      <c r="C754" s="55"/>
    </row>
    <row r="755">
      <c r="A755" s="57"/>
      <c r="B755" s="55"/>
      <c r="C755" s="55"/>
    </row>
    <row r="756">
      <c r="A756" s="57"/>
      <c r="B756" s="55"/>
      <c r="C756" s="55"/>
    </row>
    <row r="757">
      <c r="A757" s="57"/>
      <c r="B757" s="55"/>
      <c r="C757" s="55"/>
    </row>
    <row r="758">
      <c r="A758" s="57"/>
      <c r="B758" s="55"/>
      <c r="C758" s="55"/>
    </row>
    <row r="759">
      <c r="A759" s="57"/>
      <c r="B759" s="55"/>
      <c r="C759" s="55"/>
    </row>
    <row r="760">
      <c r="A760" s="57"/>
      <c r="B760" s="55"/>
      <c r="C760" s="55"/>
    </row>
    <row r="761">
      <c r="A761" s="57"/>
      <c r="B761" s="55"/>
      <c r="C761" s="55"/>
    </row>
    <row r="762">
      <c r="A762" s="57"/>
      <c r="B762" s="55"/>
      <c r="C762" s="55"/>
    </row>
    <row r="763">
      <c r="A763" s="57"/>
      <c r="B763" s="55"/>
      <c r="C763" s="55"/>
    </row>
    <row r="764">
      <c r="A764" s="57"/>
      <c r="B764" s="55"/>
      <c r="C764" s="55"/>
    </row>
    <row r="765">
      <c r="A765" s="57"/>
      <c r="B765" s="55"/>
      <c r="C765" s="55"/>
    </row>
    <row r="766">
      <c r="A766" s="57"/>
      <c r="B766" s="55"/>
      <c r="C766" s="55"/>
    </row>
    <row r="767">
      <c r="A767" s="57"/>
      <c r="B767" s="55"/>
      <c r="C767" s="55"/>
    </row>
    <row r="768">
      <c r="A768" s="57"/>
      <c r="B768" s="55"/>
      <c r="C768" s="55"/>
    </row>
    <row r="769">
      <c r="A769" s="57"/>
      <c r="B769" s="55"/>
      <c r="C769" s="55"/>
    </row>
    <row r="770">
      <c r="A770" s="57"/>
      <c r="B770" s="55"/>
      <c r="C770" s="55"/>
    </row>
    <row r="771">
      <c r="A771" s="57"/>
      <c r="B771" s="55"/>
      <c r="C771" s="55"/>
    </row>
    <row r="772">
      <c r="A772" s="57"/>
      <c r="B772" s="55"/>
      <c r="C772" s="55"/>
    </row>
    <row r="773">
      <c r="A773" s="57"/>
      <c r="B773" s="55"/>
      <c r="C773" s="55"/>
    </row>
    <row r="774">
      <c r="A774" s="57"/>
      <c r="B774" s="55"/>
      <c r="C774" s="55"/>
    </row>
    <row r="775">
      <c r="A775" s="57"/>
      <c r="B775" s="55"/>
      <c r="C775" s="55"/>
    </row>
    <row r="776">
      <c r="A776" s="57"/>
      <c r="B776" s="55"/>
      <c r="C776" s="55"/>
    </row>
    <row r="777">
      <c r="A777" s="57"/>
      <c r="B777" s="55"/>
      <c r="C777" s="55"/>
    </row>
    <row r="778">
      <c r="A778" s="57"/>
      <c r="B778" s="55"/>
      <c r="C778" s="55"/>
    </row>
    <row r="779">
      <c r="A779" s="57"/>
      <c r="B779" s="55"/>
      <c r="C779" s="55"/>
    </row>
    <row r="780">
      <c r="A780" s="57"/>
      <c r="B780" s="55"/>
      <c r="C780" s="55"/>
    </row>
    <row r="781">
      <c r="A781" s="57"/>
      <c r="B781" s="55"/>
      <c r="C781" s="55"/>
    </row>
    <row r="782">
      <c r="A782" s="57"/>
      <c r="B782" s="55"/>
      <c r="C782" s="55"/>
    </row>
    <row r="783">
      <c r="A783" s="57"/>
      <c r="B783" s="55"/>
      <c r="C783" s="55"/>
    </row>
    <row r="784">
      <c r="A784" s="57"/>
      <c r="B784" s="55"/>
      <c r="C784" s="55"/>
    </row>
    <row r="785">
      <c r="A785" s="57"/>
      <c r="B785" s="55"/>
      <c r="C785" s="55"/>
    </row>
    <row r="786">
      <c r="A786" s="57"/>
      <c r="B786" s="55"/>
      <c r="C786" s="55"/>
    </row>
    <row r="787">
      <c r="A787" s="57"/>
      <c r="B787" s="55"/>
      <c r="C787" s="55"/>
    </row>
    <row r="788">
      <c r="A788" s="57"/>
      <c r="B788" s="55"/>
      <c r="C788" s="55"/>
    </row>
    <row r="789">
      <c r="A789" s="57"/>
      <c r="B789" s="55"/>
      <c r="C789" s="55"/>
    </row>
    <row r="790">
      <c r="A790" s="57"/>
      <c r="B790" s="55"/>
      <c r="C790" s="55"/>
    </row>
    <row r="791">
      <c r="A791" s="57"/>
      <c r="B791" s="55"/>
      <c r="C791" s="55"/>
    </row>
    <row r="792">
      <c r="A792" s="57"/>
      <c r="B792" s="55"/>
      <c r="C792" s="55"/>
    </row>
    <row r="793">
      <c r="A793" s="57"/>
      <c r="B793" s="55"/>
      <c r="C793" s="55"/>
    </row>
    <row r="794">
      <c r="A794" s="57"/>
      <c r="B794" s="55"/>
      <c r="C794" s="55"/>
    </row>
    <row r="795">
      <c r="A795" s="57"/>
      <c r="B795" s="55"/>
      <c r="C795" s="55"/>
    </row>
    <row r="796">
      <c r="A796" s="57"/>
      <c r="B796" s="55"/>
      <c r="C796" s="55"/>
    </row>
    <row r="797">
      <c r="A797" s="57"/>
      <c r="B797" s="55"/>
      <c r="C797" s="55"/>
    </row>
    <row r="798">
      <c r="A798" s="57"/>
      <c r="B798" s="55"/>
      <c r="C798" s="55"/>
    </row>
    <row r="799">
      <c r="A799" s="57"/>
      <c r="B799" s="55"/>
      <c r="C799" s="55"/>
    </row>
    <row r="800">
      <c r="A800" s="57"/>
      <c r="B800" s="55"/>
      <c r="C800" s="55"/>
    </row>
    <row r="801">
      <c r="A801" s="57"/>
      <c r="B801" s="55"/>
      <c r="C801" s="55"/>
    </row>
    <row r="802">
      <c r="A802" s="57"/>
      <c r="B802" s="55"/>
      <c r="C802" s="55"/>
    </row>
    <row r="803">
      <c r="A803" s="57"/>
      <c r="B803" s="55"/>
      <c r="C803" s="55"/>
    </row>
    <row r="804">
      <c r="A804" s="57"/>
      <c r="B804" s="55"/>
      <c r="C804" s="55"/>
    </row>
    <row r="805">
      <c r="A805" s="57"/>
      <c r="B805" s="55"/>
      <c r="C805" s="55"/>
    </row>
    <row r="806">
      <c r="A806" s="57"/>
      <c r="B806" s="55"/>
      <c r="C806" s="55"/>
    </row>
    <row r="807">
      <c r="A807" s="57"/>
      <c r="B807" s="55"/>
      <c r="C807" s="55"/>
    </row>
    <row r="808">
      <c r="A808" s="57"/>
      <c r="B808" s="55"/>
      <c r="C808" s="55"/>
    </row>
    <row r="809">
      <c r="A809" s="57"/>
      <c r="B809" s="55"/>
      <c r="C809" s="55"/>
    </row>
    <row r="810">
      <c r="A810" s="57"/>
      <c r="B810" s="55"/>
      <c r="C810" s="55"/>
    </row>
    <row r="811">
      <c r="A811" s="57"/>
      <c r="B811" s="55"/>
      <c r="C811" s="55"/>
    </row>
    <row r="812">
      <c r="A812" s="57"/>
      <c r="B812" s="55"/>
      <c r="C812" s="55"/>
    </row>
    <row r="813">
      <c r="A813" s="57"/>
      <c r="B813" s="55"/>
      <c r="C813" s="55"/>
    </row>
    <row r="814">
      <c r="A814" s="57"/>
      <c r="B814" s="55"/>
      <c r="C814" s="55"/>
    </row>
    <row r="815">
      <c r="A815" s="57"/>
      <c r="B815" s="55"/>
      <c r="C815" s="55"/>
    </row>
    <row r="816">
      <c r="A816" s="57"/>
      <c r="B816" s="55"/>
      <c r="C816" s="55"/>
    </row>
    <row r="817">
      <c r="A817" s="57"/>
      <c r="B817" s="55"/>
      <c r="C817" s="55"/>
    </row>
    <row r="818">
      <c r="A818" s="57"/>
      <c r="B818" s="55"/>
      <c r="C818" s="55"/>
    </row>
    <row r="819">
      <c r="A819" s="57"/>
      <c r="B819" s="55"/>
      <c r="C819" s="55"/>
    </row>
    <row r="820">
      <c r="A820" s="57"/>
      <c r="B820" s="55"/>
      <c r="C820" s="55"/>
    </row>
    <row r="821">
      <c r="A821" s="57"/>
      <c r="B821" s="55"/>
      <c r="C821" s="55"/>
    </row>
    <row r="822">
      <c r="A822" s="57"/>
      <c r="B822" s="55"/>
      <c r="C822" s="55"/>
    </row>
    <row r="823">
      <c r="A823" s="57"/>
      <c r="B823" s="55"/>
      <c r="C823" s="55"/>
    </row>
    <row r="824">
      <c r="A824" s="57"/>
      <c r="B824" s="55"/>
      <c r="C824" s="55"/>
    </row>
    <row r="825">
      <c r="A825" s="57"/>
      <c r="B825" s="55"/>
      <c r="C825" s="55"/>
    </row>
    <row r="826">
      <c r="A826" s="57"/>
      <c r="B826" s="55"/>
      <c r="C826" s="55"/>
    </row>
    <row r="827">
      <c r="A827" s="57"/>
      <c r="B827" s="55"/>
      <c r="C827" s="55"/>
    </row>
    <row r="828">
      <c r="A828" s="57"/>
      <c r="B828" s="55"/>
      <c r="C828" s="55"/>
    </row>
    <row r="829">
      <c r="A829" s="57"/>
      <c r="B829" s="55"/>
      <c r="C829" s="55"/>
    </row>
    <row r="830">
      <c r="A830" s="57"/>
      <c r="B830" s="55"/>
      <c r="C830" s="55"/>
    </row>
    <row r="831">
      <c r="A831" s="57"/>
      <c r="B831" s="55"/>
      <c r="C831" s="55"/>
    </row>
    <row r="832">
      <c r="A832" s="57"/>
      <c r="B832" s="55"/>
      <c r="C832" s="55"/>
    </row>
    <row r="833">
      <c r="A833" s="57"/>
      <c r="B833" s="55"/>
      <c r="C833" s="55"/>
    </row>
    <row r="834">
      <c r="A834" s="57"/>
      <c r="B834" s="55"/>
      <c r="C834" s="55"/>
    </row>
    <row r="835">
      <c r="A835" s="57"/>
      <c r="B835" s="55"/>
      <c r="C835" s="55"/>
    </row>
    <row r="836">
      <c r="A836" s="57"/>
      <c r="B836" s="55"/>
      <c r="C836" s="55"/>
    </row>
    <row r="837">
      <c r="A837" s="57"/>
      <c r="B837" s="55"/>
      <c r="C837" s="55"/>
    </row>
    <row r="838">
      <c r="A838" s="57"/>
      <c r="B838" s="55"/>
      <c r="C838" s="55"/>
    </row>
    <row r="839">
      <c r="A839" s="57"/>
      <c r="B839" s="55"/>
      <c r="C839" s="55"/>
    </row>
    <row r="840">
      <c r="A840" s="57"/>
      <c r="B840" s="55"/>
      <c r="C840" s="55"/>
    </row>
    <row r="841">
      <c r="A841" s="57"/>
      <c r="B841" s="55"/>
      <c r="C841" s="55"/>
    </row>
    <row r="842">
      <c r="A842" s="57"/>
      <c r="B842" s="55"/>
      <c r="C842" s="55"/>
    </row>
    <row r="843">
      <c r="A843" s="57"/>
      <c r="B843" s="55"/>
      <c r="C843" s="55"/>
    </row>
    <row r="844">
      <c r="A844" s="57"/>
      <c r="B844" s="55"/>
      <c r="C844" s="55"/>
    </row>
    <row r="845">
      <c r="A845" s="57"/>
      <c r="B845" s="55"/>
      <c r="C845" s="55"/>
    </row>
    <row r="846">
      <c r="A846" s="57"/>
      <c r="B846" s="55"/>
      <c r="C846" s="55"/>
    </row>
    <row r="847">
      <c r="A847" s="57"/>
      <c r="B847" s="55"/>
      <c r="C847" s="55"/>
    </row>
    <row r="848">
      <c r="A848" s="57"/>
      <c r="B848" s="55"/>
      <c r="C848" s="55"/>
    </row>
    <row r="849">
      <c r="A849" s="57"/>
      <c r="B849" s="55"/>
      <c r="C849" s="55"/>
    </row>
    <row r="850">
      <c r="A850" s="57"/>
      <c r="B850" s="55"/>
      <c r="C850" s="55"/>
    </row>
    <row r="851">
      <c r="A851" s="57"/>
      <c r="B851" s="55"/>
      <c r="C851" s="55"/>
    </row>
    <row r="852">
      <c r="A852" s="57"/>
      <c r="B852" s="55"/>
      <c r="C852" s="55"/>
    </row>
    <row r="853">
      <c r="A853" s="57"/>
      <c r="B853" s="55"/>
      <c r="C853" s="55"/>
    </row>
    <row r="854">
      <c r="A854" s="57"/>
      <c r="B854" s="55"/>
      <c r="C854" s="55"/>
    </row>
    <row r="855">
      <c r="A855" s="57"/>
      <c r="B855" s="55"/>
      <c r="C855" s="55"/>
    </row>
    <row r="856">
      <c r="A856" s="57"/>
      <c r="B856" s="55"/>
      <c r="C856" s="55"/>
    </row>
    <row r="857">
      <c r="A857" s="57"/>
      <c r="B857" s="55"/>
      <c r="C857" s="55"/>
    </row>
    <row r="858">
      <c r="A858" s="57"/>
      <c r="B858" s="55"/>
      <c r="C858" s="55"/>
    </row>
    <row r="859">
      <c r="A859" s="57"/>
      <c r="B859" s="55"/>
      <c r="C859" s="55"/>
    </row>
    <row r="860">
      <c r="A860" s="57"/>
      <c r="B860" s="55"/>
      <c r="C860" s="55"/>
    </row>
    <row r="861">
      <c r="A861" s="57"/>
      <c r="B861" s="55"/>
      <c r="C861" s="55"/>
    </row>
    <row r="862">
      <c r="A862" s="57"/>
      <c r="B862" s="55"/>
      <c r="C862" s="55"/>
    </row>
    <row r="863">
      <c r="A863" s="57"/>
      <c r="B863" s="55"/>
      <c r="C863" s="55"/>
    </row>
    <row r="864">
      <c r="A864" s="57"/>
      <c r="B864" s="55"/>
      <c r="C864" s="55"/>
    </row>
    <row r="865">
      <c r="A865" s="57"/>
      <c r="B865" s="55"/>
      <c r="C865" s="55"/>
    </row>
    <row r="866">
      <c r="A866" s="57"/>
      <c r="B866" s="55"/>
      <c r="C866" s="55"/>
    </row>
    <row r="867">
      <c r="A867" s="57"/>
      <c r="B867" s="55"/>
      <c r="C867" s="55"/>
    </row>
    <row r="868">
      <c r="A868" s="57"/>
      <c r="B868" s="55"/>
      <c r="C868" s="55"/>
    </row>
    <row r="869">
      <c r="A869" s="57"/>
      <c r="B869" s="55"/>
      <c r="C869" s="55"/>
    </row>
    <row r="870">
      <c r="A870" s="57"/>
      <c r="B870" s="55"/>
      <c r="C870" s="55"/>
    </row>
    <row r="871">
      <c r="A871" s="57"/>
      <c r="B871" s="55"/>
      <c r="C871" s="55"/>
    </row>
    <row r="872">
      <c r="A872" s="57"/>
      <c r="B872" s="55"/>
      <c r="C872" s="55"/>
    </row>
    <row r="873">
      <c r="A873" s="57"/>
      <c r="B873" s="55"/>
      <c r="C873" s="55"/>
    </row>
    <row r="874">
      <c r="A874" s="57"/>
      <c r="B874" s="55"/>
      <c r="C874" s="55"/>
    </row>
    <row r="875">
      <c r="A875" s="57"/>
      <c r="B875" s="55"/>
      <c r="C875" s="55"/>
    </row>
    <row r="876">
      <c r="A876" s="57"/>
      <c r="B876" s="55"/>
      <c r="C876" s="55"/>
    </row>
    <row r="877">
      <c r="A877" s="57"/>
      <c r="B877" s="55"/>
      <c r="C877" s="55"/>
    </row>
    <row r="878">
      <c r="A878" s="57"/>
      <c r="B878" s="55"/>
      <c r="C878" s="55"/>
    </row>
    <row r="879">
      <c r="A879" s="57"/>
      <c r="B879" s="55"/>
      <c r="C879" s="55"/>
    </row>
    <row r="880">
      <c r="A880" s="57"/>
      <c r="B880" s="55"/>
      <c r="C880" s="55"/>
    </row>
    <row r="881">
      <c r="A881" s="57"/>
      <c r="B881" s="55"/>
      <c r="C881" s="55"/>
    </row>
    <row r="882">
      <c r="A882" s="57"/>
      <c r="B882" s="55"/>
      <c r="C882" s="55"/>
    </row>
    <row r="883">
      <c r="A883" s="57"/>
      <c r="B883" s="55"/>
      <c r="C883" s="55"/>
    </row>
    <row r="884">
      <c r="A884" s="57"/>
      <c r="B884" s="55"/>
      <c r="C884" s="55"/>
    </row>
    <row r="885">
      <c r="A885" s="57"/>
      <c r="B885" s="55"/>
      <c r="C885" s="55"/>
    </row>
    <row r="886">
      <c r="A886" s="57"/>
      <c r="B886" s="55"/>
      <c r="C886" s="55"/>
    </row>
    <row r="887">
      <c r="A887" s="57"/>
      <c r="B887" s="55"/>
      <c r="C887" s="55"/>
    </row>
    <row r="888">
      <c r="A888" s="57"/>
      <c r="B888" s="55"/>
      <c r="C888" s="55"/>
    </row>
    <row r="889">
      <c r="A889" s="57"/>
      <c r="B889" s="55"/>
      <c r="C889" s="55"/>
    </row>
    <row r="890">
      <c r="A890" s="57"/>
      <c r="B890" s="55"/>
      <c r="C890" s="55"/>
    </row>
    <row r="891">
      <c r="A891" s="57"/>
      <c r="B891" s="55"/>
      <c r="C891" s="55"/>
    </row>
    <row r="892">
      <c r="A892" s="57"/>
      <c r="B892" s="55"/>
      <c r="C892" s="55"/>
    </row>
    <row r="893">
      <c r="A893" s="57"/>
      <c r="B893" s="55"/>
      <c r="C893" s="55"/>
    </row>
    <row r="894">
      <c r="A894" s="57"/>
      <c r="B894" s="55"/>
      <c r="C894" s="55"/>
    </row>
    <row r="895">
      <c r="A895" s="57"/>
      <c r="B895" s="55"/>
      <c r="C895" s="55"/>
    </row>
    <row r="896">
      <c r="A896" s="57"/>
      <c r="B896" s="55"/>
      <c r="C896" s="55"/>
    </row>
    <row r="897">
      <c r="A897" s="57"/>
      <c r="B897" s="55"/>
      <c r="C897" s="55"/>
    </row>
    <row r="898">
      <c r="A898" s="57"/>
      <c r="B898" s="55"/>
      <c r="C898" s="55"/>
    </row>
    <row r="899">
      <c r="A899" s="57"/>
      <c r="B899" s="55"/>
      <c r="C899" s="55"/>
    </row>
    <row r="900">
      <c r="A900" s="57"/>
      <c r="B900" s="55"/>
      <c r="C900" s="55"/>
    </row>
    <row r="901">
      <c r="A901" s="57"/>
      <c r="B901" s="55"/>
      <c r="C901" s="55"/>
    </row>
    <row r="902">
      <c r="A902" s="57"/>
      <c r="B902" s="55"/>
      <c r="C902" s="55"/>
    </row>
    <row r="903">
      <c r="A903" s="57"/>
      <c r="B903" s="55"/>
      <c r="C903" s="55"/>
    </row>
    <row r="904">
      <c r="A904" s="57"/>
      <c r="B904" s="55"/>
      <c r="C904" s="55"/>
    </row>
    <row r="905">
      <c r="A905" s="57"/>
      <c r="B905" s="55"/>
      <c r="C905" s="55"/>
    </row>
    <row r="906">
      <c r="A906" s="57"/>
      <c r="B906" s="55"/>
      <c r="C906" s="55"/>
    </row>
    <row r="907">
      <c r="A907" s="57"/>
      <c r="B907" s="55"/>
      <c r="C907" s="55"/>
    </row>
    <row r="908">
      <c r="A908" s="57"/>
      <c r="B908" s="55"/>
      <c r="C908" s="55"/>
    </row>
    <row r="909">
      <c r="A909" s="57"/>
      <c r="B909" s="55"/>
      <c r="C909" s="55"/>
    </row>
    <row r="910">
      <c r="A910" s="57"/>
      <c r="B910" s="55"/>
      <c r="C910" s="55"/>
    </row>
    <row r="911">
      <c r="A911" s="57"/>
      <c r="B911" s="55"/>
      <c r="C911" s="55"/>
    </row>
    <row r="912">
      <c r="A912" s="57"/>
      <c r="B912" s="55"/>
      <c r="C912" s="55"/>
    </row>
    <row r="913">
      <c r="A913" s="57"/>
      <c r="B913" s="55"/>
      <c r="C913" s="55"/>
    </row>
    <row r="914">
      <c r="A914" s="57"/>
      <c r="B914" s="55"/>
      <c r="C914" s="55"/>
    </row>
    <row r="915">
      <c r="A915" s="57"/>
      <c r="B915" s="55"/>
      <c r="C915" s="55"/>
    </row>
    <row r="916">
      <c r="A916" s="57"/>
      <c r="B916" s="55"/>
      <c r="C916" s="55"/>
    </row>
    <row r="917">
      <c r="A917" s="57"/>
      <c r="B917" s="55"/>
      <c r="C917" s="55"/>
    </row>
    <row r="918">
      <c r="A918" s="57"/>
      <c r="B918" s="55"/>
      <c r="C918" s="55"/>
    </row>
    <row r="919">
      <c r="A919" s="57"/>
      <c r="B919" s="55"/>
      <c r="C919" s="55"/>
    </row>
    <row r="920">
      <c r="A920" s="57"/>
      <c r="B920" s="55"/>
      <c r="C920" s="55"/>
    </row>
    <row r="921">
      <c r="A921" s="57"/>
      <c r="B921" s="55"/>
      <c r="C921" s="55"/>
    </row>
    <row r="922">
      <c r="A922" s="57"/>
      <c r="B922" s="55"/>
      <c r="C922" s="55"/>
    </row>
    <row r="923">
      <c r="A923" s="57"/>
      <c r="B923" s="55"/>
      <c r="C923" s="55"/>
    </row>
    <row r="924">
      <c r="A924" s="57"/>
      <c r="B924" s="55"/>
      <c r="C924" s="55"/>
    </row>
    <row r="925">
      <c r="A925" s="57"/>
      <c r="B925" s="55"/>
      <c r="C925" s="55"/>
    </row>
    <row r="926">
      <c r="A926" s="57"/>
      <c r="B926" s="55"/>
      <c r="C926" s="55"/>
    </row>
    <row r="927">
      <c r="A927" s="57"/>
      <c r="B927" s="55"/>
      <c r="C927" s="55"/>
    </row>
    <row r="928">
      <c r="A928" s="57"/>
      <c r="B928" s="55"/>
      <c r="C928" s="55"/>
    </row>
    <row r="929">
      <c r="A929" s="57"/>
      <c r="B929" s="55"/>
      <c r="C929" s="55"/>
    </row>
    <row r="930">
      <c r="A930" s="57"/>
      <c r="B930" s="55"/>
      <c r="C930" s="55"/>
    </row>
    <row r="931">
      <c r="A931" s="57"/>
      <c r="B931" s="55"/>
      <c r="C931" s="55"/>
    </row>
    <row r="932">
      <c r="A932" s="57"/>
      <c r="B932" s="55"/>
      <c r="C932" s="55"/>
    </row>
    <row r="933">
      <c r="A933" s="57"/>
      <c r="B933" s="55"/>
      <c r="C933" s="55"/>
    </row>
    <row r="934">
      <c r="A934" s="57"/>
      <c r="B934" s="55"/>
      <c r="C934" s="55"/>
    </row>
    <row r="935">
      <c r="A935" s="57"/>
      <c r="B935" s="55"/>
      <c r="C935" s="55"/>
    </row>
    <row r="936">
      <c r="A936" s="57"/>
      <c r="B936" s="55"/>
      <c r="C936" s="55"/>
    </row>
    <row r="937">
      <c r="A937" s="57"/>
      <c r="B937" s="55"/>
      <c r="C937" s="55"/>
    </row>
    <row r="938">
      <c r="A938" s="57"/>
      <c r="B938" s="55"/>
      <c r="C938" s="55"/>
    </row>
    <row r="939">
      <c r="A939" s="57"/>
      <c r="B939" s="55"/>
      <c r="C939" s="55"/>
    </row>
    <row r="940">
      <c r="A940" s="57"/>
      <c r="B940" s="55"/>
      <c r="C940" s="55"/>
    </row>
    <row r="941">
      <c r="A941" s="57"/>
      <c r="B941" s="55"/>
      <c r="C941" s="55"/>
    </row>
    <row r="942">
      <c r="A942" s="57"/>
      <c r="B942" s="55"/>
      <c r="C942" s="55"/>
    </row>
    <row r="943">
      <c r="A943" s="57"/>
      <c r="B943" s="55"/>
      <c r="C943" s="55"/>
    </row>
    <row r="944">
      <c r="A944" s="57"/>
      <c r="B944" s="55"/>
      <c r="C944" s="55"/>
    </row>
    <row r="945">
      <c r="A945" s="57"/>
      <c r="B945" s="55"/>
      <c r="C945" s="55"/>
    </row>
    <row r="946">
      <c r="A946" s="57"/>
      <c r="B946" s="55"/>
      <c r="C946" s="55"/>
    </row>
    <row r="947">
      <c r="A947" s="57"/>
      <c r="B947" s="55"/>
      <c r="C947" s="55"/>
    </row>
    <row r="948">
      <c r="A948" s="57"/>
      <c r="B948" s="55"/>
      <c r="C948" s="55"/>
    </row>
    <row r="949">
      <c r="A949" s="57"/>
      <c r="B949" s="55"/>
      <c r="C949" s="55"/>
    </row>
    <row r="950">
      <c r="A950" s="57"/>
      <c r="B950" s="55"/>
      <c r="C950" s="55"/>
    </row>
    <row r="951">
      <c r="A951" s="57"/>
      <c r="B951" s="55"/>
      <c r="C951" s="55"/>
    </row>
    <row r="952">
      <c r="A952" s="57"/>
      <c r="B952" s="55"/>
      <c r="C952" s="55"/>
    </row>
    <row r="953">
      <c r="A953" s="57"/>
      <c r="B953" s="55"/>
      <c r="C953" s="55"/>
    </row>
    <row r="954">
      <c r="A954" s="57"/>
      <c r="B954" s="55"/>
      <c r="C954" s="55"/>
    </row>
    <row r="955">
      <c r="A955" s="57"/>
      <c r="B955" s="55"/>
      <c r="C955" s="55"/>
    </row>
    <row r="956">
      <c r="A956" s="57"/>
      <c r="B956" s="55"/>
      <c r="C956" s="55"/>
    </row>
    <row r="957">
      <c r="A957" s="57"/>
      <c r="B957" s="55"/>
      <c r="C957" s="55"/>
    </row>
    <row r="958">
      <c r="A958" s="57"/>
      <c r="B958" s="55"/>
      <c r="C958" s="55"/>
    </row>
    <row r="959">
      <c r="A959" s="57"/>
      <c r="B959" s="55"/>
      <c r="C959" s="55"/>
    </row>
    <row r="960">
      <c r="A960" s="57"/>
      <c r="B960" s="55"/>
      <c r="C960" s="55"/>
    </row>
    <row r="961">
      <c r="A961" s="57"/>
      <c r="B961" s="55"/>
      <c r="C961" s="55"/>
    </row>
    <row r="962">
      <c r="A962" s="57"/>
      <c r="B962" s="55"/>
      <c r="C962" s="55"/>
    </row>
    <row r="963">
      <c r="A963" s="57"/>
      <c r="B963" s="55"/>
      <c r="C963" s="55"/>
    </row>
    <row r="964">
      <c r="A964" s="57"/>
      <c r="B964" s="55"/>
      <c r="C964" s="55"/>
    </row>
    <row r="965">
      <c r="A965" s="57"/>
      <c r="B965" s="55"/>
      <c r="C965" s="55"/>
    </row>
    <row r="966">
      <c r="A966" s="57"/>
      <c r="B966" s="55"/>
      <c r="C966" s="55"/>
    </row>
    <row r="967">
      <c r="A967" s="57"/>
      <c r="B967" s="55"/>
      <c r="C967" s="55"/>
    </row>
    <row r="968">
      <c r="A968" s="57"/>
      <c r="B968" s="55"/>
      <c r="C968" s="55"/>
    </row>
    <row r="969">
      <c r="A969" s="57"/>
      <c r="B969" s="55"/>
      <c r="C969" s="55"/>
    </row>
    <row r="970">
      <c r="A970" s="57"/>
      <c r="B970" s="55"/>
      <c r="C970" s="55"/>
    </row>
    <row r="971">
      <c r="A971" s="57"/>
      <c r="B971" s="55"/>
      <c r="C971" s="55"/>
    </row>
    <row r="972">
      <c r="A972" s="57"/>
      <c r="B972" s="55"/>
      <c r="C972" s="55"/>
    </row>
    <row r="973">
      <c r="A973" s="57"/>
      <c r="B973" s="55"/>
      <c r="C973" s="55"/>
    </row>
    <row r="974">
      <c r="A974" s="57"/>
      <c r="B974" s="55"/>
      <c r="C974" s="55"/>
    </row>
    <row r="975">
      <c r="A975" s="57"/>
      <c r="B975" s="55"/>
      <c r="C975" s="55"/>
    </row>
    <row r="976">
      <c r="A976" s="57"/>
      <c r="B976" s="55"/>
      <c r="C976" s="55"/>
    </row>
    <row r="977">
      <c r="A977" s="57"/>
      <c r="B977" s="55"/>
      <c r="C977" s="55"/>
    </row>
    <row r="978">
      <c r="A978" s="57"/>
      <c r="B978" s="55"/>
      <c r="C978" s="55"/>
    </row>
    <row r="979">
      <c r="A979" s="57"/>
      <c r="B979" s="55"/>
      <c r="C979" s="55"/>
    </row>
    <row r="980">
      <c r="A980" s="57"/>
      <c r="B980" s="55"/>
      <c r="C980" s="55"/>
    </row>
    <row r="981">
      <c r="A981" s="57"/>
      <c r="B981" s="55"/>
      <c r="C981" s="55"/>
    </row>
    <row r="982">
      <c r="A982" s="57"/>
      <c r="B982" s="55"/>
      <c r="C982" s="55"/>
    </row>
    <row r="983">
      <c r="A983" s="57"/>
      <c r="B983" s="55"/>
      <c r="C983" s="55"/>
    </row>
    <row r="984">
      <c r="A984" s="57"/>
      <c r="B984" s="55"/>
      <c r="C984" s="55"/>
    </row>
    <row r="985">
      <c r="A985" s="57"/>
      <c r="B985" s="55"/>
      <c r="C985" s="55"/>
    </row>
    <row r="986">
      <c r="A986" s="57"/>
      <c r="B986" s="55"/>
      <c r="C986" s="55"/>
    </row>
    <row r="987">
      <c r="A987" s="57"/>
      <c r="B987" s="55"/>
      <c r="C987" s="55"/>
    </row>
    <row r="988">
      <c r="A988" s="57"/>
      <c r="B988" s="55"/>
      <c r="C988" s="55"/>
    </row>
    <row r="989">
      <c r="A989" s="57"/>
      <c r="B989" s="55"/>
      <c r="C989" s="55"/>
    </row>
    <row r="990">
      <c r="A990" s="57"/>
      <c r="B990" s="55"/>
      <c r="C990" s="55"/>
    </row>
    <row r="991">
      <c r="A991" s="57"/>
      <c r="B991" s="55"/>
      <c r="C991" s="55"/>
    </row>
    <row r="992">
      <c r="A992" s="57"/>
      <c r="B992" s="55"/>
      <c r="C992" s="55"/>
    </row>
    <row r="993">
      <c r="A993" s="57"/>
      <c r="B993" s="55"/>
      <c r="C993" s="55"/>
    </row>
    <row r="994">
      <c r="A994" s="57"/>
      <c r="B994" s="55"/>
      <c r="C994" s="55"/>
    </row>
    <row r="995">
      <c r="A995" s="57"/>
      <c r="B995" s="55"/>
      <c r="C995" s="55"/>
    </row>
    <row r="996">
      <c r="A996" s="57"/>
      <c r="B996" s="55"/>
      <c r="C996" s="55"/>
    </row>
    <row r="997">
      <c r="A997" s="57"/>
      <c r="B997" s="55"/>
      <c r="C997" s="55"/>
    </row>
    <row r="998">
      <c r="A998" s="57"/>
      <c r="B998" s="55"/>
      <c r="C998" s="55"/>
    </row>
    <row r="999">
      <c r="A999" s="57"/>
      <c r="B999" s="55"/>
      <c r="C999" s="55"/>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2.0"/>
    <col customWidth="1" min="3" max="3" width="62.63"/>
    <col customWidth="1" min="4" max="11" width="25.13"/>
  </cols>
  <sheetData>
    <row r="1">
      <c r="A1" s="36" t="s">
        <v>913</v>
      </c>
      <c r="B1" s="37" t="s">
        <v>914</v>
      </c>
      <c r="C1" s="38" t="s">
        <v>15</v>
      </c>
      <c r="D1" s="17" t="s">
        <v>915</v>
      </c>
      <c r="E1" s="17" t="s">
        <v>916</v>
      </c>
      <c r="F1" s="17" t="s">
        <v>917</v>
      </c>
      <c r="G1" s="17" t="s">
        <v>918</v>
      </c>
      <c r="H1" s="17" t="s">
        <v>919</v>
      </c>
      <c r="I1" s="17" t="s">
        <v>920</v>
      </c>
      <c r="J1" s="17" t="s">
        <v>921</v>
      </c>
      <c r="K1" s="17" t="s">
        <v>922</v>
      </c>
    </row>
    <row r="2">
      <c r="A2" s="9" t="s">
        <v>17</v>
      </c>
      <c r="B2" s="54" t="str">
        <f>VLOOKUP(C2, 'All Responses(Final)'!G2:'All Responses(Final)'!I155, 3, FALSE)</f>
        <v>treatment3</v>
      </c>
      <c r="C2" s="38" t="s">
        <v>21</v>
      </c>
      <c r="D2" s="18" t="s">
        <v>996</v>
      </c>
      <c r="E2" s="18" t="s">
        <v>1035</v>
      </c>
    </row>
    <row r="3">
      <c r="A3" s="39" t="s">
        <v>38</v>
      </c>
      <c r="B3" s="54" t="str">
        <f>VLOOKUP(C3, 'All Responses(Final)'!G5:'All Responses(Final)'!I158, 3, FALSE)</f>
        <v>treatment3</v>
      </c>
      <c r="C3" s="38" t="s">
        <v>42</v>
      </c>
      <c r="D3" s="18" t="s">
        <v>1036</v>
      </c>
    </row>
    <row r="4">
      <c r="A4" s="39" t="s">
        <v>44</v>
      </c>
      <c r="B4" s="54" t="str">
        <f>VLOOKUP(C4, 'All Responses(Final)'!G6:'All Responses(Final)'!I159, 3, FALSE)</f>
        <v>treatment3</v>
      </c>
      <c r="C4" s="38" t="s">
        <v>48</v>
      </c>
      <c r="D4" s="18" t="s">
        <v>996</v>
      </c>
    </row>
    <row r="5">
      <c r="A5" s="9" t="s">
        <v>62</v>
      </c>
      <c r="B5" s="54" t="str">
        <f>VLOOKUP(C5, 'All Responses(Final)'!G9:'All Responses(Final)'!I162, 3, FALSE)</f>
        <v>treatment3</v>
      </c>
      <c r="C5" s="38" t="s">
        <v>66</v>
      </c>
      <c r="D5" s="18" t="s">
        <v>1035</v>
      </c>
    </row>
    <row r="6">
      <c r="A6" s="39" t="s">
        <v>86</v>
      </c>
      <c r="B6" s="54" t="str">
        <f>VLOOKUP(C6, 'All Responses(Final)'!G13:'All Responses(Final)'!I166, 3, FALSE)</f>
        <v>treatment3</v>
      </c>
      <c r="C6" s="38" t="s">
        <v>90</v>
      </c>
      <c r="D6" s="18" t="s">
        <v>935</v>
      </c>
    </row>
    <row r="7">
      <c r="A7" s="39" t="s">
        <v>92</v>
      </c>
      <c r="B7" s="54" t="str">
        <f>VLOOKUP(C7, 'All Responses(Final)'!G14:'All Responses(Final)'!I167, 3, FALSE)</f>
        <v>treatment3</v>
      </c>
      <c r="C7" s="38" t="s">
        <v>96</v>
      </c>
      <c r="D7" s="18" t="s">
        <v>1037</v>
      </c>
    </row>
    <row r="8">
      <c r="A8" s="9" t="s">
        <v>146</v>
      </c>
      <c r="B8" s="54" t="str">
        <f>VLOOKUP(C8, 'All Responses(Final)'!G23:'All Responses(Final)'!I176, 3, FALSE)</f>
        <v>treatment3</v>
      </c>
      <c r="C8" s="38" t="s">
        <v>150</v>
      </c>
      <c r="D8" s="18" t="s">
        <v>935</v>
      </c>
    </row>
    <row r="9">
      <c r="A9" s="9" t="s">
        <v>176</v>
      </c>
      <c r="B9" s="54" t="str">
        <f>VLOOKUP(C9, 'All Responses(Final)'!G28:'All Responses(Final)'!I181, 3, FALSE)</f>
        <v>treatment3</v>
      </c>
      <c r="C9" s="38" t="s">
        <v>179</v>
      </c>
      <c r="D9" s="18" t="s">
        <v>996</v>
      </c>
    </row>
    <row r="10">
      <c r="A10" s="9" t="s">
        <v>205</v>
      </c>
      <c r="B10" s="54" t="str">
        <f>VLOOKUP(C10, 'All Responses(Final)'!G33:'All Responses(Final)'!I186, 3, FALSE)</f>
        <v>treatment3</v>
      </c>
      <c r="C10" s="38" t="s">
        <v>209</v>
      </c>
      <c r="D10" s="18" t="s">
        <v>1038</v>
      </c>
    </row>
    <row r="11">
      <c r="A11" s="9" t="s">
        <v>217</v>
      </c>
      <c r="B11" s="54" t="str">
        <f>VLOOKUP(C11, 'All Responses(Final)'!G35:'All Responses(Final)'!I188, 3, FALSE)</f>
        <v>treatment3</v>
      </c>
      <c r="C11" s="38" t="s">
        <v>221</v>
      </c>
      <c r="D11" s="18" t="s">
        <v>1045</v>
      </c>
    </row>
    <row r="12">
      <c r="A12" s="9" t="s">
        <v>241</v>
      </c>
      <c r="B12" s="54" t="str">
        <f>VLOOKUP(C12, 'All Responses(Final)'!G39:'All Responses(Final)'!I192, 3, FALSE)</f>
        <v>treatment3</v>
      </c>
      <c r="C12" s="38" t="s">
        <v>245</v>
      </c>
      <c r="D12" s="18" t="s">
        <v>996</v>
      </c>
    </row>
    <row r="13">
      <c r="A13" s="9" t="s">
        <v>259</v>
      </c>
      <c r="B13" s="54" t="str">
        <f>VLOOKUP(C13, 'All Responses(Final)'!G42:'All Responses(Final)'!I195, 3, FALSE)</f>
        <v>treatment3</v>
      </c>
      <c r="C13" s="38" t="s">
        <v>263</v>
      </c>
      <c r="D13" s="18" t="s">
        <v>996</v>
      </c>
      <c r="E13" s="18" t="s">
        <v>1026</v>
      </c>
    </row>
    <row r="14">
      <c r="A14" s="39" t="s">
        <v>271</v>
      </c>
      <c r="B14" s="54" t="str">
        <f>VLOOKUP(C14, 'All Responses(Final)'!G44:'All Responses(Final)'!I197, 3, FALSE)</f>
        <v>treatment3</v>
      </c>
      <c r="C14" s="38" t="s">
        <v>275</v>
      </c>
      <c r="D14" s="18" t="s">
        <v>1037</v>
      </c>
    </row>
    <row r="15">
      <c r="A15" s="39" t="s">
        <v>277</v>
      </c>
      <c r="B15" s="54" t="str">
        <f>VLOOKUP(C15, 'All Responses(Final)'!G45:'All Responses(Final)'!I198, 3, FALSE)</f>
        <v>treatment3</v>
      </c>
      <c r="C15" s="38" t="s">
        <v>281</v>
      </c>
      <c r="D15" s="18" t="s">
        <v>1037</v>
      </c>
    </row>
    <row r="16">
      <c r="A16" s="39" t="s">
        <v>313</v>
      </c>
      <c r="B16" s="54" t="str">
        <f>VLOOKUP(C16, 'All Responses(Final)'!G51:'All Responses(Final)'!I204, 3, FALSE)</f>
        <v>treatment3</v>
      </c>
      <c r="C16" s="38" t="s">
        <v>317</v>
      </c>
      <c r="D16" s="18" t="s">
        <v>996</v>
      </c>
    </row>
    <row r="17">
      <c r="A17" s="39" t="s">
        <v>319</v>
      </c>
      <c r="B17" s="54" t="str">
        <f>VLOOKUP(C17, 'All Responses(Final)'!G52:'All Responses(Final)'!I205, 3, FALSE)</f>
        <v>treatment3</v>
      </c>
      <c r="C17" s="38" t="s">
        <v>323</v>
      </c>
      <c r="D17" s="18" t="s">
        <v>1039</v>
      </c>
    </row>
    <row r="18">
      <c r="A18" s="39" t="s">
        <v>343</v>
      </c>
      <c r="B18" s="54" t="str">
        <f>VLOOKUP(C18, 'All Responses(Final)'!G56:'All Responses(Final)'!I209, 3, FALSE)</f>
        <v>treatment3</v>
      </c>
      <c r="C18" s="38" t="s">
        <v>347</v>
      </c>
      <c r="D18" s="18" t="s">
        <v>1038</v>
      </c>
    </row>
    <row r="19">
      <c r="A19" s="39" t="s">
        <v>349</v>
      </c>
      <c r="B19" s="54" t="str">
        <f>VLOOKUP(C19, 'All Responses(Final)'!G57:'All Responses(Final)'!I210, 3, FALSE)</f>
        <v>treatment3</v>
      </c>
      <c r="C19" s="38" t="s">
        <v>353</v>
      </c>
      <c r="D19" s="18" t="s">
        <v>1040</v>
      </c>
    </row>
    <row r="20">
      <c r="A20" s="39" t="s">
        <v>355</v>
      </c>
      <c r="B20" s="54" t="str">
        <f>VLOOKUP(C20, 'All Responses(Final)'!G58:'All Responses(Final)'!I211, 3, FALSE)</f>
        <v>treatment3</v>
      </c>
      <c r="C20" s="38" t="s">
        <v>359</v>
      </c>
      <c r="D20" s="18" t="s">
        <v>995</v>
      </c>
    </row>
    <row r="21">
      <c r="A21" s="39" t="s">
        <v>361</v>
      </c>
      <c r="B21" s="54" t="str">
        <f>VLOOKUP(C21, 'All Responses(Final)'!G59:'All Responses(Final)'!I212, 3, FALSE)</f>
        <v>treatment3</v>
      </c>
      <c r="C21" s="38" t="s">
        <v>365</v>
      </c>
      <c r="D21" s="18" t="s">
        <v>1039</v>
      </c>
    </row>
    <row r="22">
      <c r="A22" s="39" t="s">
        <v>391</v>
      </c>
      <c r="B22" s="54" t="str">
        <f>VLOOKUP(C22, 'All Responses(Final)'!G64:'All Responses(Final)'!I217, 3, FALSE)</f>
        <v>treatment3</v>
      </c>
      <c r="C22" s="38" t="s">
        <v>395</v>
      </c>
      <c r="D22" s="18" t="s">
        <v>995</v>
      </c>
    </row>
    <row r="23">
      <c r="A23" s="39" t="s">
        <v>397</v>
      </c>
      <c r="B23" s="54" t="str">
        <f>VLOOKUP(C23, 'All Responses(Final)'!G65:'All Responses(Final)'!I218, 3, FALSE)</f>
        <v>treatment3</v>
      </c>
      <c r="C23" s="38" t="s">
        <v>401</v>
      </c>
      <c r="D23" s="18" t="s">
        <v>1035</v>
      </c>
    </row>
    <row r="24">
      <c r="A24" s="39" t="s">
        <v>403</v>
      </c>
      <c r="B24" s="54" t="str">
        <f>VLOOKUP(C24, 'All Responses(Final)'!G66:'All Responses(Final)'!I219, 3, FALSE)</f>
        <v>treatment3</v>
      </c>
      <c r="C24" s="38" t="s">
        <v>407</v>
      </c>
      <c r="D24" s="18" t="s">
        <v>996</v>
      </c>
    </row>
    <row r="25">
      <c r="A25" s="39" t="s">
        <v>409</v>
      </c>
      <c r="B25" s="54" t="str">
        <f>VLOOKUP(C25, 'All Responses(Final)'!G67:'All Responses(Final)'!I220, 3, FALSE)</f>
        <v>treatment3</v>
      </c>
      <c r="C25" s="38" t="s">
        <v>413</v>
      </c>
      <c r="D25" s="18" t="s">
        <v>1039</v>
      </c>
      <c r="E25" s="18" t="s">
        <v>1041</v>
      </c>
    </row>
    <row r="26">
      <c r="A26" s="39" t="s">
        <v>421</v>
      </c>
      <c r="B26" s="54" t="str">
        <f>VLOOKUP(C26, 'All Responses(Final)'!G69:'All Responses(Final)'!I222, 3, FALSE)</f>
        <v>treatment3</v>
      </c>
      <c r="C26" s="38" t="s">
        <v>425</v>
      </c>
      <c r="D26" s="18" t="s">
        <v>1003</v>
      </c>
    </row>
    <row r="27">
      <c r="A27" s="39" t="s">
        <v>427</v>
      </c>
      <c r="B27" s="54" t="str">
        <f>VLOOKUP(C27, 'All Responses(Final)'!G70:'All Responses(Final)'!I223, 3, FALSE)</f>
        <v>treatment3</v>
      </c>
      <c r="C27" s="38" t="s">
        <v>431</v>
      </c>
      <c r="D27" s="18" t="s">
        <v>1042</v>
      </c>
    </row>
    <row r="28">
      <c r="A28" s="39" t="s">
        <v>433</v>
      </c>
      <c r="B28" s="54" t="str">
        <f>VLOOKUP(C28, 'All Responses(Final)'!G71:'All Responses(Final)'!I224, 3, FALSE)</f>
        <v>treatment3</v>
      </c>
      <c r="C28" s="38" t="s">
        <v>437</v>
      </c>
      <c r="D28" s="18" t="s">
        <v>1003</v>
      </c>
    </row>
    <row r="29">
      <c r="A29" s="39" t="s">
        <v>439</v>
      </c>
      <c r="B29" s="54" t="str">
        <f>VLOOKUP(C29, 'All Responses(Final)'!G72:'All Responses(Final)'!I225, 3, FALSE)</f>
        <v>treatment3</v>
      </c>
      <c r="C29" s="38" t="s">
        <v>443</v>
      </c>
      <c r="D29" s="18" t="s">
        <v>1043</v>
      </c>
    </row>
    <row r="30">
      <c r="A30" s="39" t="s">
        <v>445</v>
      </c>
      <c r="B30" s="54" t="str">
        <f>VLOOKUP(C30, 'All Responses(Final)'!G73:'All Responses(Final)'!I226, 3, FALSE)</f>
        <v>treatment3</v>
      </c>
      <c r="C30" s="38" t="s">
        <v>449</v>
      </c>
      <c r="D30" s="18" t="s">
        <v>1044</v>
      </c>
    </row>
    <row r="31">
      <c r="A31" s="39" t="s">
        <v>451</v>
      </c>
      <c r="B31" s="54" t="str">
        <f>VLOOKUP(C31, 'All Responses(Final)'!G74:'All Responses(Final)'!I227, 3, FALSE)</f>
        <v>treatment3</v>
      </c>
      <c r="C31" s="38" t="s">
        <v>455</v>
      </c>
      <c r="D31" s="18" t="s">
        <v>1039</v>
      </c>
    </row>
    <row r="32">
      <c r="A32" s="9" t="s">
        <v>463</v>
      </c>
      <c r="B32" s="54" t="str">
        <f>VLOOKUP(C32, 'All Responses(Final)'!G76:'All Responses(Final)'!I229, 3, FALSE)</f>
        <v>treatment3</v>
      </c>
      <c r="C32" s="38" t="s">
        <v>467</v>
      </c>
      <c r="D32" s="18" t="s">
        <v>995</v>
      </c>
    </row>
    <row r="33">
      <c r="A33" s="9" t="s">
        <v>487</v>
      </c>
      <c r="B33" s="54" t="str">
        <f>VLOOKUP(C33, 'All Responses(Final)'!G80:'All Responses(Final)'!I233, 3, FALSE)</f>
        <v>treatment3</v>
      </c>
      <c r="C33" s="38" t="s">
        <v>491</v>
      </c>
      <c r="D33" s="18" t="s">
        <v>1042</v>
      </c>
    </row>
    <row r="34">
      <c r="A34" s="9" t="s">
        <v>499</v>
      </c>
      <c r="B34" s="54" t="str">
        <f>VLOOKUP(C34, 'All Responses(Final)'!G82:'All Responses(Final)'!I235, 3, FALSE)</f>
        <v>treatment3</v>
      </c>
      <c r="C34" s="38" t="s">
        <v>503</v>
      </c>
      <c r="D34" s="18" t="s">
        <v>1037</v>
      </c>
    </row>
    <row r="35">
      <c r="A35" s="39" t="s">
        <v>505</v>
      </c>
      <c r="B35" s="54" t="str">
        <f>VLOOKUP(C35, 'All Responses(Final)'!G83:'All Responses(Final)'!I236, 3, FALSE)</f>
        <v>treatment3</v>
      </c>
      <c r="C35" s="38" t="s">
        <v>509</v>
      </c>
      <c r="D35" s="18" t="s">
        <v>995</v>
      </c>
    </row>
    <row r="36">
      <c r="A36" s="39" t="s">
        <v>511</v>
      </c>
      <c r="B36" s="54" t="str">
        <f>VLOOKUP(C36, 'All Responses(Final)'!G84:'All Responses(Final)'!I237, 3, FALSE)</f>
        <v>treatment3</v>
      </c>
      <c r="C36" s="38" t="s">
        <v>515</v>
      </c>
      <c r="D36" s="18" t="s">
        <v>1035</v>
      </c>
    </row>
    <row r="37">
      <c r="A37" s="9" t="s">
        <v>577</v>
      </c>
      <c r="B37" s="54" t="str">
        <f>VLOOKUP(C37, 'All Responses(Final)'!G95:'All Responses(Final)'!I248, 3, FALSE)</f>
        <v>treatment3</v>
      </c>
      <c r="C37" s="38" t="s">
        <v>580</v>
      </c>
      <c r="D37" s="18" t="s">
        <v>1035</v>
      </c>
    </row>
    <row r="38">
      <c r="A38" s="9" t="s">
        <v>588</v>
      </c>
      <c r="B38" s="54" t="str">
        <f>VLOOKUP(C38, 'All Responses(Final)'!G97:'All Responses(Final)'!I250, 3, FALSE)</f>
        <v>treatment3</v>
      </c>
      <c r="C38" s="38" t="s">
        <v>592</v>
      </c>
      <c r="D38" s="18" t="s">
        <v>996</v>
      </c>
    </row>
    <row r="39">
      <c r="A39" s="39" t="s">
        <v>600</v>
      </c>
      <c r="B39" s="54" t="str">
        <f>VLOOKUP(C39, 'All Responses(Final)'!G99:'All Responses(Final)'!I252, 3, FALSE)</f>
        <v>treatment3</v>
      </c>
      <c r="C39" s="38" t="s">
        <v>604</v>
      </c>
      <c r="D39" s="18" t="s">
        <v>996</v>
      </c>
    </row>
    <row r="40">
      <c r="A40" s="39" t="s">
        <v>606</v>
      </c>
      <c r="B40" s="54" t="str">
        <f>VLOOKUP(C40, 'All Responses(Final)'!G100:'All Responses(Final)'!I253, 3, FALSE)</f>
        <v>treatment3</v>
      </c>
      <c r="C40" s="38" t="s">
        <v>610</v>
      </c>
      <c r="D40" s="18" t="s">
        <v>996</v>
      </c>
    </row>
    <row r="41">
      <c r="A41" s="9" t="s">
        <v>618</v>
      </c>
      <c r="B41" s="54" t="str">
        <f>VLOOKUP(C41, 'All Responses(Final)'!G102:'All Responses(Final)'!I255, 3, FALSE)</f>
        <v>treatment3</v>
      </c>
      <c r="C41" s="38" t="s">
        <v>622</v>
      </c>
      <c r="D41" s="18" t="s">
        <v>1039</v>
      </c>
    </row>
    <row r="42">
      <c r="A42" s="9" t="s">
        <v>630</v>
      </c>
      <c r="B42" s="54" t="str">
        <f>VLOOKUP(C42, 'All Responses(Final)'!G104:'All Responses(Final)'!I257, 3, FALSE)</f>
        <v>treatment3</v>
      </c>
      <c r="C42" s="38" t="s">
        <v>634</v>
      </c>
      <c r="D42" s="18" t="s">
        <v>1038</v>
      </c>
    </row>
    <row r="43">
      <c r="A43" s="9" t="s">
        <v>642</v>
      </c>
      <c r="B43" s="54" t="str">
        <f>VLOOKUP(C43, 'All Responses(Final)'!G106:'All Responses(Final)'!I259, 3, FALSE)</f>
        <v>treatment3</v>
      </c>
      <c r="C43" s="38" t="s">
        <v>644</v>
      </c>
      <c r="D43" s="18" t="s">
        <v>1039</v>
      </c>
    </row>
    <row r="44">
      <c r="A44" s="9" t="s">
        <v>652</v>
      </c>
      <c r="B44" s="54" t="str">
        <f>VLOOKUP(C44, 'All Responses(Final)'!G108:'All Responses(Final)'!I261, 3, FALSE)</f>
        <v>treatment3</v>
      </c>
      <c r="C44" s="38" t="s">
        <v>656</v>
      </c>
      <c r="D44" s="18" t="s">
        <v>996</v>
      </c>
    </row>
    <row r="45">
      <c r="A45" s="39" t="s">
        <v>676</v>
      </c>
      <c r="B45" s="54" t="str">
        <f>VLOOKUP(C45, 'All Responses(Final)'!G112:'All Responses(Final)'!I265, 3, FALSE)</f>
        <v>treatment3</v>
      </c>
      <c r="C45" s="38" t="s">
        <v>680</v>
      </c>
      <c r="D45" s="18" t="s">
        <v>1046</v>
      </c>
    </row>
    <row r="46">
      <c r="A46" s="39" t="s">
        <v>682</v>
      </c>
      <c r="B46" s="54" t="str">
        <f>VLOOKUP(C46, 'All Responses(Final)'!G113:'All Responses(Final)'!I266, 3, FALSE)</f>
        <v>treatment3</v>
      </c>
      <c r="C46" s="38" t="s">
        <v>686</v>
      </c>
      <c r="D46" s="18" t="s">
        <v>996</v>
      </c>
    </row>
    <row r="47">
      <c r="A47" s="39" t="s">
        <v>883</v>
      </c>
      <c r="B47" s="54" t="str">
        <f>VLOOKUP(C47, 'All Responses(Final)'!G3:'All Responses(Final)'!I156, 3, FALSE)</f>
        <v>treatment3</v>
      </c>
      <c r="C47" s="41" t="s">
        <v>887</v>
      </c>
    </row>
    <row r="48">
      <c r="A48" s="39" t="s">
        <v>889</v>
      </c>
      <c r="B48" s="54" t="str">
        <f>VLOOKUP(C48, 'All Responses(Final)'!G4:'All Responses(Final)'!I157, 3, FALSE)</f>
        <v>treatment3</v>
      </c>
      <c r="C48" s="40" t="s">
        <v>893</v>
      </c>
    </row>
    <row r="49">
      <c r="A49" s="39" t="s">
        <v>895</v>
      </c>
      <c r="B49" s="54" t="str">
        <f>VLOOKUP(C49, 'All Responses(Final)'!G7:'All Responses(Final)'!I160, 3, FALSE)</f>
        <v>treatment3</v>
      </c>
      <c r="C49" s="41" t="s">
        <v>899</v>
      </c>
    </row>
    <row r="50">
      <c r="A50" s="39" t="s">
        <v>901</v>
      </c>
      <c r="B50" s="54" t="str">
        <f>VLOOKUP(C50, 'All Responses(Final)'!G8:'All Responses(Final)'!I161, 3, FALSE)</f>
        <v>treatment3</v>
      </c>
      <c r="C50" s="40" t="s">
        <v>905</v>
      </c>
    </row>
    <row r="51">
      <c r="A51" s="39" t="s">
        <v>907</v>
      </c>
      <c r="B51" s="54" t="str">
        <f>VLOOKUP(C51, 'All Responses(Final)'!G10:'All Responses(Final)'!I163, 3, FALSE)</f>
        <v>treatment3</v>
      </c>
      <c r="C51" s="41" t="s">
        <v>911</v>
      </c>
    </row>
    <row r="52">
      <c r="A52" s="53">
        <v>16.0</v>
      </c>
      <c r="B52" s="54" t="str">
        <f>VLOOKUP(C52, 'All Responses(Final)'!G11:'All Responses(Final)'!I164, 3, FALSE)</f>
        <v>#N/A</v>
      </c>
      <c r="C52" s="55"/>
    </row>
    <row r="53">
      <c r="A53" s="53">
        <v>19.0</v>
      </c>
      <c r="B53" s="54" t="str">
        <f>VLOOKUP(C53, 'All Responses(Final)'!G12:'All Responses(Final)'!I165, 3, FALSE)</f>
        <v>#N/A</v>
      </c>
      <c r="C53" s="55"/>
    </row>
    <row r="54">
      <c r="A54" s="53">
        <v>24.0</v>
      </c>
      <c r="B54" s="54" t="str">
        <f>VLOOKUP(C54, 'All Responses(Final)'!G15:'All Responses(Final)'!I168, 3, FALSE)</f>
        <v>#N/A</v>
      </c>
      <c r="C54" s="55"/>
    </row>
    <row r="55">
      <c r="A55" s="53">
        <v>25.0</v>
      </c>
      <c r="B55" s="54" t="str">
        <f>VLOOKUP(C55, 'All Responses(Final)'!G16:'All Responses(Final)'!I169, 3, FALSE)</f>
        <v>#N/A</v>
      </c>
      <c r="C55" s="55"/>
    </row>
    <row r="56">
      <c r="A56" s="53">
        <v>26.0</v>
      </c>
      <c r="B56" s="54" t="str">
        <f>VLOOKUP(C56, 'All Responses(Final)'!G17:'All Responses(Final)'!I170, 3, FALSE)</f>
        <v>#N/A</v>
      </c>
      <c r="C56" s="55"/>
    </row>
    <row r="57">
      <c r="A57" s="53">
        <v>28.0</v>
      </c>
      <c r="B57" s="54" t="str">
        <f>VLOOKUP(C57, 'All Responses(Final)'!G18:'All Responses(Final)'!I171, 3, FALSE)</f>
        <v>#N/A</v>
      </c>
      <c r="C57" s="55"/>
    </row>
    <row r="58">
      <c r="A58" s="53">
        <v>29.0</v>
      </c>
      <c r="B58" s="54" t="str">
        <f>VLOOKUP(C58, 'All Responses(Final)'!G19:'All Responses(Final)'!I172, 3, FALSE)</f>
        <v>#N/A</v>
      </c>
      <c r="C58" s="55"/>
    </row>
    <row r="59">
      <c r="A59" s="53">
        <v>30.0</v>
      </c>
      <c r="B59" s="54" t="str">
        <f>VLOOKUP(C59, 'All Responses(Final)'!G20:'All Responses(Final)'!I173, 3, FALSE)</f>
        <v>#N/A</v>
      </c>
      <c r="C59" s="55"/>
    </row>
    <row r="60">
      <c r="A60" s="53">
        <v>31.0</v>
      </c>
      <c r="B60" s="54" t="str">
        <f>VLOOKUP(C60, 'All Responses(Final)'!G21:'All Responses(Final)'!I174, 3, FALSE)</f>
        <v>#N/A</v>
      </c>
      <c r="C60" s="55"/>
    </row>
    <row r="61">
      <c r="A61" s="53">
        <v>32.0</v>
      </c>
      <c r="B61" s="54" t="str">
        <f>VLOOKUP(C61, 'All Responses(Final)'!G22:'All Responses(Final)'!I175, 3, FALSE)</f>
        <v>#N/A</v>
      </c>
      <c r="C61" s="55"/>
    </row>
    <row r="62">
      <c r="A62" s="53">
        <v>36.0</v>
      </c>
      <c r="B62" s="54" t="str">
        <f>VLOOKUP(C62, 'All Responses(Final)'!G24:'All Responses(Final)'!I177, 3, FALSE)</f>
        <v>#N/A</v>
      </c>
      <c r="C62" s="55"/>
    </row>
    <row r="63">
      <c r="A63" s="53">
        <v>39.0</v>
      </c>
      <c r="B63" s="54" t="str">
        <f>VLOOKUP(C63, 'All Responses(Final)'!G25:'All Responses(Final)'!I178, 3, FALSE)</f>
        <v>#N/A</v>
      </c>
      <c r="C63" s="55"/>
    </row>
    <row r="64">
      <c r="A64" s="53">
        <v>40.0</v>
      </c>
      <c r="B64" s="54" t="str">
        <f>VLOOKUP(C64, 'All Responses(Final)'!G26:'All Responses(Final)'!I179, 3, FALSE)</f>
        <v>#N/A</v>
      </c>
      <c r="C64" s="55"/>
    </row>
    <row r="65">
      <c r="A65" s="53">
        <v>42.0</v>
      </c>
      <c r="B65" s="54" t="str">
        <f>VLOOKUP(C65, 'All Responses(Final)'!G27:'All Responses(Final)'!I180, 3, FALSE)</f>
        <v>#N/A</v>
      </c>
      <c r="C65" s="55"/>
    </row>
    <row r="66">
      <c r="A66" s="53">
        <v>47.0</v>
      </c>
      <c r="B66" s="54" t="str">
        <f>VLOOKUP(C66, 'All Responses(Final)'!G29:'All Responses(Final)'!I182, 3, FALSE)</f>
        <v>#N/A</v>
      </c>
      <c r="C66" s="55"/>
    </row>
    <row r="67">
      <c r="A67" s="53">
        <v>50.0</v>
      </c>
      <c r="B67" s="54" t="str">
        <f>VLOOKUP(C67, 'All Responses(Final)'!G30:'All Responses(Final)'!I183, 3, FALSE)</f>
        <v>#N/A</v>
      </c>
      <c r="C67" s="55"/>
    </row>
    <row r="68">
      <c r="A68" s="53">
        <v>51.0</v>
      </c>
      <c r="B68" s="54" t="str">
        <f>VLOOKUP(C68, 'All Responses(Final)'!G31:'All Responses(Final)'!I184, 3, FALSE)</f>
        <v>#N/A</v>
      </c>
      <c r="C68" s="55"/>
    </row>
    <row r="69">
      <c r="A69" s="53">
        <v>52.0</v>
      </c>
      <c r="B69" s="54" t="str">
        <f>VLOOKUP(C69, 'All Responses(Final)'!G32:'All Responses(Final)'!I185, 3, FALSE)</f>
        <v>#N/A</v>
      </c>
      <c r="C69" s="55"/>
    </row>
    <row r="70">
      <c r="A70" s="53">
        <v>55.0</v>
      </c>
      <c r="B70" s="54" t="str">
        <f>VLOOKUP(C70, 'All Responses(Final)'!G34:'All Responses(Final)'!I187, 3, FALSE)</f>
        <v>#N/A</v>
      </c>
      <c r="C70" s="55"/>
    </row>
    <row r="71">
      <c r="A71" s="53">
        <v>58.0</v>
      </c>
      <c r="B71" s="54" t="str">
        <f>VLOOKUP(C71, 'All Responses(Final)'!G36:'All Responses(Final)'!I189, 3, FALSE)</f>
        <v>#N/A</v>
      </c>
      <c r="C71" s="55"/>
    </row>
    <row r="72">
      <c r="A72" s="53">
        <v>59.0</v>
      </c>
      <c r="B72" s="54" t="str">
        <f>VLOOKUP(C72, 'All Responses(Final)'!G37:'All Responses(Final)'!I190, 3, FALSE)</f>
        <v>#N/A</v>
      </c>
      <c r="C72" s="55"/>
    </row>
    <row r="73">
      <c r="A73" s="53">
        <v>60.0</v>
      </c>
      <c r="B73" s="54" t="str">
        <f>VLOOKUP(C73, 'All Responses(Final)'!G38:'All Responses(Final)'!I191, 3, FALSE)</f>
        <v>#N/A</v>
      </c>
      <c r="C73" s="55"/>
    </row>
    <row r="74">
      <c r="A74" s="53">
        <v>62.0</v>
      </c>
      <c r="B74" s="54" t="str">
        <f>VLOOKUP(C74, 'All Responses(Final)'!G40:'All Responses(Final)'!I193, 3, FALSE)</f>
        <v>#N/A</v>
      </c>
      <c r="C74" s="55"/>
    </row>
    <row r="75">
      <c r="A75" s="53">
        <v>64.0</v>
      </c>
      <c r="B75" s="54" t="str">
        <f>VLOOKUP(C75, 'All Responses(Final)'!G41:'All Responses(Final)'!I194, 3, FALSE)</f>
        <v>#N/A</v>
      </c>
      <c r="C75" s="55"/>
    </row>
    <row r="76">
      <c r="A76" s="53">
        <v>67.0</v>
      </c>
      <c r="B76" s="54" t="str">
        <f>VLOOKUP(C76, 'All Responses(Final)'!G43:'All Responses(Final)'!I196, 3, FALSE)</f>
        <v>#N/A</v>
      </c>
      <c r="C76" s="55"/>
    </row>
    <row r="77">
      <c r="A77" s="53">
        <v>72.0</v>
      </c>
      <c r="B77" s="54" t="str">
        <f>VLOOKUP(C77, 'All Responses(Final)'!G46:'All Responses(Final)'!I199, 3, FALSE)</f>
        <v>#N/A</v>
      </c>
      <c r="C77" s="55"/>
    </row>
    <row r="78">
      <c r="A78" s="53">
        <v>73.0</v>
      </c>
      <c r="B78" s="54" t="str">
        <f>VLOOKUP(C78, 'All Responses(Final)'!G47:'All Responses(Final)'!I200, 3, FALSE)</f>
        <v>#N/A</v>
      </c>
      <c r="C78" s="55"/>
    </row>
    <row r="79">
      <c r="A79" s="53">
        <v>74.0</v>
      </c>
      <c r="B79" s="54" t="str">
        <f>VLOOKUP(C79, 'All Responses(Final)'!G48:'All Responses(Final)'!I201, 3, FALSE)</f>
        <v>#N/A</v>
      </c>
      <c r="C79" s="55"/>
    </row>
    <row r="80">
      <c r="A80" s="53">
        <v>75.0</v>
      </c>
      <c r="B80" s="54" t="str">
        <f>VLOOKUP(C80, 'All Responses(Final)'!G49:'All Responses(Final)'!I202, 3, FALSE)</f>
        <v>#N/A</v>
      </c>
      <c r="C80" s="55"/>
    </row>
    <row r="81">
      <c r="A81" s="53">
        <v>78.0</v>
      </c>
      <c r="B81" s="54" t="str">
        <f>VLOOKUP(C81, 'All Responses(Final)'!G50:'All Responses(Final)'!I203, 3, FALSE)</f>
        <v>#N/A</v>
      </c>
      <c r="C81" s="55"/>
    </row>
    <row r="82">
      <c r="A82" s="53">
        <v>84.0</v>
      </c>
      <c r="B82" s="54" t="str">
        <f>VLOOKUP(C82, 'All Responses(Final)'!G53:'All Responses(Final)'!I206, 3, FALSE)</f>
        <v>#N/A</v>
      </c>
      <c r="C82" s="55"/>
    </row>
    <row r="83">
      <c r="A83" s="53">
        <v>86.0</v>
      </c>
      <c r="B83" s="54" t="str">
        <f>VLOOKUP(C83, 'All Responses(Final)'!G54:'All Responses(Final)'!I207, 3, FALSE)</f>
        <v>#N/A</v>
      </c>
      <c r="C83" s="55"/>
    </row>
    <row r="84">
      <c r="A84" s="53">
        <v>87.0</v>
      </c>
      <c r="B84" s="54" t="str">
        <f>VLOOKUP(C84, 'All Responses(Final)'!G55:'All Responses(Final)'!I208, 3, FALSE)</f>
        <v>#N/A</v>
      </c>
      <c r="C84" s="55"/>
    </row>
    <row r="85">
      <c r="A85" s="53">
        <v>95.0</v>
      </c>
      <c r="B85" s="54" t="str">
        <f>VLOOKUP(C85, 'All Responses(Final)'!G60:'All Responses(Final)'!I213, 3, FALSE)</f>
        <v>#N/A</v>
      </c>
      <c r="C85" s="55"/>
    </row>
    <row r="86">
      <c r="A86" s="53">
        <v>97.0</v>
      </c>
      <c r="B86" s="54" t="str">
        <f>VLOOKUP(C86, 'All Responses(Final)'!G61:'All Responses(Final)'!I214, 3, FALSE)</f>
        <v>#N/A</v>
      </c>
      <c r="C86" s="55"/>
    </row>
    <row r="87">
      <c r="A87" s="53">
        <v>98.0</v>
      </c>
      <c r="B87" s="54" t="str">
        <f>VLOOKUP(C87, 'All Responses(Final)'!G62:'All Responses(Final)'!I215, 3, FALSE)</f>
        <v>#N/A</v>
      </c>
      <c r="C87" s="55"/>
    </row>
    <row r="88">
      <c r="A88" s="53">
        <v>99.0</v>
      </c>
      <c r="B88" s="54" t="str">
        <f>VLOOKUP(C88, 'All Responses(Final)'!G63:'All Responses(Final)'!I216, 3, FALSE)</f>
        <v>#N/A</v>
      </c>
      <c r="C88" s="55"/>
    </row>
    <row r="89">
      <c r="A89" s="53">
        <v>105.0</v>
      </c>
      <c r="B89" s="54" t="str">
        <f>VLOOKUP(C89, 'All Responses(Final)'!G68:'All Responses(Final)'!I221, 3, FALSE)</f>
        <v>#N/A</v>
      </c>
      <c r="C89" s="55"/>
    </row>
    <row r="90">
      <c r="A90" s="53">
        <v>115.0</v>
      </c>
      <c r="B90" s="54" t="str">
        <f>VLOOKUP(C90, 'All Responses(Final)'!G75:'All Responses(Final)'!I228, 3, FALSE)</f>
        <v>#N/A</v>
      </c>
      <c r="C90" s="55"/>
    </row>
    <row r="91">
      <c r="A91" s="53">
        <v>117.0</v>
      </c>
      <c r="B91" s="54" t="str">
        <f>VLOOKUP(C91, 'All Responses(Final)'!G77:'All Responses(Final)'!I230, 3, FALSE)</f>
        <v>#N/A</v>
      </c>
      <c r="C91" s="55"/>
    </row>
    <row r="92">
      <c r="A92" s="53">
        <v>122.0</v>
      </c>
      <c r="B92" s="54" t="str">
        <f>VLOOKUP(C92, 'All Responses(Final)'!G78:'All Responses(Final)'!I231, 3, FALSE)</f>
        <v>#N/A</v>
      </c>
      <c r="C92" s="55"/>
    </row>
    <row r="93">
      <c r="A93" s="53">
        <v>123.0</v>
      </c>
      <c r="B93" s="54" t="str">
        <f>VLOOKUP(C93, 'All Responses(Final)'!G79:'All Responses(Final)'!I232, 3, FALSE)</f>
        <v>#N/A</v>
      </c>
      <c r="C93" s="55"/>
    </row>
    <row r="94">
      <c r="A94" s="53">
        <v>125.0</v>
      </c>
      <c r="B94" s="54" t="str">
        <f>VLOOKUP(C94, 'All Responses(Final)'!G81:'All Responses(Final)'!I234, 3, FALSE)</f>
        <v>#N/A</v>
      </c>
      <c r="C94" s="55"/>
    </row>
    <row r="95">
      <c r="A95" s="53">
        <v>129.0</v>
      </c>
      <c r="B95" s="54" t="str">
        <f>VLOOKUP(C95, 'All Responses(Final)'!G85:'All Responses(Final)'!I238, 3, FALSE)</f>
        <v>#N/A</v>
      </c>
      <c r="C95" s="55"/>
    </row>
    <row r="96">
      <c r="A96" s="53">
        <v>130.0</v>
      </c>
      <c r="B96" s="54" t="str">
        <f>VLOOKUP(C96, 'All Responses(Final)'!G86:'All Responses(Final)'!I239, 3, FALSE)</f>
        <v>#N/A</v>
      </c>
      <c r="C96" s="55"/>
    </row>
    <row r="97">
      <c r="A97" s="53">
        <v>132.0</v>
      </c>
      <c r="B97" s="54" t="str">
        <f>VLOOKUP(C97, 'All Responses(Final)'!G87:'All Responses(Final)'!I240, 3, FALSE)</f>
        <v>#N/A</v>
      </c>
      <c r="C97" s="55"/>
    </row>
    <row r="98">
      <c r="A98" s="53">
        <v>135.0</v>
      </c>
      <c r="B98" s="54" t="str">
        <f>VLOOKUP(C98, 'All Responses(Final)'!G88:'All Responses(Final)'!I241, 3, FALSE)</f>
        <v>#N/A</v>
      </c>
      <c r="C98" s="55"/>
    </row>
    <row r="99">
      <c r="A99" s="53">
        <v>137.0</v>
      </c>
      <c r="B99" s="54" t="str">
        <f>VLOOKUP(C99, 'All Responses(Final)'!G89:'All Responses(Final)'!I242, 3, FALSE)</f>
        <v>#N/A</v>
      </c>
      <c r="C99" s="55"/>
    </row>
    <row r="100">
      <c r="A100" s="53">
        <v>138.0</v>
      </c>
      <c r="B100" s="54" t="str">
        <f>VLOOKUP(C100, 'All Responses(Final)'!G90:'All Responses(Final)'!I243, 3, FALSE)</f>
        <v>#N/A</v>
      </c>
      <c r="C100" s="55"/>
    </row>
    <row r="101">
      <c r="A101" s="53">
        <v>140.0</v>
      </c>
      <c r="B101" s="54" t="str">
        <f>VLOOKUP(C101, 'All Responses(Final)'!G91:'All Responses(Final)'!I244, 3, FALSE)</f>
        <v>#N/A</v>
      </c>
      <c r="C101" s="55"/>
    </row>
    <row r="102">
      <c r="A102" s="53">
        <v>141.0</v>
      </c>
      <c r="B102" s="54" t="str">
        <f>VLOOKUP(C102, 'All Responses(Final)'!G92:'All Responses(Final)'!I245, 3, FALSE)</f>
        <v>#N/A</v>
      </c>
      <c r="C102" s="55"/>
    </row>
    <row r="103">
      <c r="A103" s="53">
        <v>142.0</v>
      </c>
      <c r="B103" s="54" t="str">
        <f>VLOOKUP(C103, 'All Responses(Final)'!G93:'All Responses(Final)'!I246, 3, FALSE)</f>
        <v>#N/A</v>
      </c>
      <c r="C103" s="55"/>
    </row>
    <row r="104">
      <c r="A104" s="53">
        <v>143.0</v>
      </c>
      <c r="B104" s="54" t="str">
        <f>VLOOKUP(C104, 'All Responses(Final)'!G94:'All Responses(Final)'!I247, 3, FALSE)</f>
        <v>#N/A</v>
      </c>
      <c r="C104" s="55"/>
    </row>
    <row r="105">
      <c r="A105" s="53">
        <v>147.0</v>
      </c>
      <c r="B105" s="54" t="str">
        <f>VLOOKUP(C105, 'All Responses(Final)'!G96:'All Responses(Final)'!I249, 3, FALSE)</f>
        <v>#N/A</v>
      </c>
      <c r="C105" s="55"/>
    </row>
    <row r="106">
      <c r="A106" s="53">
        <v>149.0</v>
      </c>
      <c r="B106" s="54" t="str">
        <f>VLOOKUP(C106, 'All Responses(Final)'!G98:'All Responses(Final)'!I251, 3, FALSE)</f>
        <v>#N/A</v>
      </c>
      <c r="C106" s="55"/>
    </row>
    <row r="107">
      <c r="A107" s="53">
        <v>152.0</v>
      </c>
      <c r="B107" s="54" t="str">
        <f>VLOOKUP(C107, 'All Responses(Final)'!G101:'All Responses(Final)'!I254, 3, FALSE)</f>
        <v>#N/A</v>
      </c>
      <c r="C107" s="55"/>
    </row>
    <row r="108">
      <c r="A108" s="53">
        <v>155.0</v>
      </c>
      <c r="B108" s="54" t="str">
        <f>VLOOKUP(C108, 'All Responses(Final)'!G103:'All Responses(Final)'!I256, 3, FALSE)</f>
        <v>#N/A</v>
      </c>
      <c r="C108" s="55"/>
    </row>
    <row r="109">
      <c r="A109" s="53">
        <v>157.0</v>
      </c>
      <c r="B109" s="54" t="str">
        <f>VLOOKUP(C109, 'All Responses(Final)'!G105:'All Responses(Final)'!I258, 3, FALSE)</f>
        <v>#N/A</v>
      </c>
      <c r="C109" s="55"/>
    </row>
    <row r="110">
      <c r="A110" s="53">
        <v>159.0</v>
      </c>
      <c r="B110" s="54" t="str">
        <f>VLOOKUP(C110, 'All Responses(Final)'!G107:'All Responses(Final)'!I260, 3, FALSE)</f>
        <v>#N/A</v>
      </c>
      <c r="C110" s="55"/>
    </row>
    <row r="111">
      <c r="A111" s="53">
        <v>162.0</v>
      </c>
      <c r="B111" s="54" t="str">
        <f>VLOOKUP(C111, 'All Responses(Final)'!G109:'All Responses(Final)'!I262, 3, FALSE)</f>
        <v>#N/A</v>
      </c>
      <c r="C111" s="55"/>
    </row>
    <row r="112">
      <c r="A112" s="53">
        <v>163.0</v>
      </c>
      <c r="B112" s="54" t="str">
        <f>VLOOKUP(C112, 'All Responses(Final)'!G110:'All Responses(Final)'!I263, 3, FALSE)</f>
        <v>#N/A</v>
      </c>
      <c r="C112" s="55"/>
    </row>
    <row r="113">
      <c r="A113" s="53">
        <v>164.0</v>
      </c>
      <c r="B113" s="54" t="str">
        <f>VLOOKUP(C113, 'All Responses(Final)'!G111:'All Responses(Final)'!I264, 3, FALSE)</f>
        <v>#N/A</v>
      </c>
      <c r="C113" s="55"/>
    </row>
    <row r="114">
      <c r="A114" s="53">
        <v>167.0</v>
      </c>
      <c r="B114" s="54" t="str">
        <f>VLOOKUP(C114, 'All Responses(Final)'!G114:'All Responses(Final)'!I267, 3, FALSE)</f>
        <v>#N/A</v>
      </c>
      <c r="C114" s="55"/>
    </row>
    <row r="115">
      <c r="A115" s="53">
        <v>168.0</v>
      </c>
      <c r="B115" s="54" t="str">
        <f>VLOOKUP(C115, 'All Responses(Final)'!G115:'All Responses(Final)'!I268, 3, FALSE)</f>
        <v>#N/A</v>
      </c>
      <c r="C115" s="55"/>
    </row>
    <row r="116">
      <c r="A116" s="53">
        <v>170.0</v>
      </c>
      <c r="B116" s="54" t="str">
        <f>VLOOKUP(C116, 'All Responses(Final)'!G116:'All Responses(Final)'!I269, 3, FALSE)</f>
        <v>#N/A</v>
      </c>
      <c r="C116" s="55"/>
    </row>
    <row r="117">
      <c r="A117" s="53">
        <v>171.0</v>
      </c>
      <c r="B117" s="54" t="str">
        <f>VLOOKUP(C117, 'All Responses(Final)'!G117:'All Responses(Final)'!I270, 3, FALSE)</f>
        <v>#N/A</v>
      </c>
      <c r="C117" s="55"/>
    </row>
    <row r="118">
      <c r="A118" s="53">
        <v>172.0</v>
      </c>
      <c r="B118" s="54" t="str">
        <f>VLOOKUP(C118, 'All Responses(Final)'!G118:'All Responses(Final)'!I271, 3, FALSE)</f>
        <v>#N/A</v>
      </c>
      <c r="C118" s="55"/>
    </row>
    <row r="119">
      <c r="A119" s="53">
        <v>174.0</v>
      </c>
      <c r="B119" s="54" t="str">
        <f>VLOOKUP(C119, 'All Responses(Final)'!G119:'All Responses(Final)'!I272, 3, FALSE)</f>
        <v>#N/A</v>
      </c>
      <c r="C119" s="55"/>
    </row>
    <row r="120">
      <c r="A120" s="53">
        <v>175.0</v>
      </c>
      <c r="B120" s="54" t="str">
        <f>VLOOKUP(C120, 'All Responses(Final)'!G120:'All Responses(Final)'!I273, 3, FALSE)</f>
        <v>#N/A</v>
      </c>
      <c r="C120" s="55"/>
    </row>
    <row r="121">
      <c r="A121" s="53">
        <v>177.0</v>
      </c>
      <c r="B121" s="54" t="str">
        <f>VLOOKUP(C121, 'All Responses(Final)'!G121:'All Responses(Final)'!I274, 3, FALSE)</f>
        <v>#N/A</v>
      </c>
      <c r="C121" s="55"/>
    </row>
    <row r="122">
      <c r="A122" s="53">
        <v>179.0</v>
      </c>
      <c r="B122" s="54" t="str">
        <f>VLOOKUP(C122, 'All Responses(Final)'!G122:'All Responses(Final)'!I275, 3, FALSE)</f>
        <v>#N/A</v>
      </c>
      <c r="C122" s="55"/>
    </row>
    <row r="123">
      <c r="A123" s="53">
        <v>180.0</v>
      </c>
      <c r="B123" s="54" t="str">
        <f>VLOOKUP(C123, 'All Responses(Final)'!G123:'All Responses(Final)'!I276, 3, FALSE)</f>
        <v>#N/A</v>
      </c>
      <c r="C123" s="55"/>
    </row>
    <row r="124">
      <c r="A124" s="53">
        <v>182.0</v>
      </c>
      <c r="B124" s="54" t="str">
        <f>VLOOKUP(C124, 'All Responses(Final)'!G124:'All Responses(Final)'!I277, 3, FALSE)</f>
        <v>#N/A</v>
      </c>
      <c r="C124" s="55"/>
    </row>
    <row r="125">
      <c r="A125" s="53">
        <v>184.0</v>
      </c>
      <c r="B125" s="54" t="str">
        <f>VLOOKUP(C125, 'All Responses(Final)'!G125:'All Responses(Final)'!I278, 3, FALSE)</f>
        <v>#N/A</v>
      </c>
      <c r="C125" s="55"/>
    </row>
    <row r="126">
      <c r="A126" s="53">
        <v>186.0</v>
      </c>
      <c r="B126" s="54" t="str">
        <f>VLOOKUP(C126, 'All Responses(Final)'!G126:'All Responses(Final)'!I279, 3, FALSE)</f>
        <v>#N/A</v>
      </c>
      <c r="C126" s="55"/>
    </row>
    <row r="127">
      <c r="A127" s="53">
        <v>187.0</v>
      </c>
      <c r="B127" s="54" t="str">
        <f>VLOOKUP(C127, 'All Responses(Final)'!G127:'All Responses(Final)'!I280, 3, FALSE)</f>
        <v>#N/A</v>
      </c>
      <c r="C127" s="55"/>
    </row>
    <row r="128">
      <c r="A128" s="53">
        <v>188.0</v>
      </c>
      <c r="B128" s="54" t="str">
        <f>VLOOKUP(C128, 'All Responses(Final)'!G128:'All Responses(Final)'!I281, 3, FALSE)</f>
        <v>#N/A</v>
      </c>
      <c r="C128" s="55"/>
    </row>
    <row r="129">
      <c r="A129" s="53">
        <v>189.0</v>
      </c>
      <c r="B129" s="54" t="str">
        <f>VLOOKUP(C129, 'All Responses(Final)'!G129:'All Responses(Final)'!I282, 3, FALSE)</f>
        <v>#N/A</v>
      </c>
      <c r="C129" s="55"/>
    </row>
    <row r="130">
      <c r="A130" s="53">
        <v>191.0</v>
      </c>
      <c r="B130" s="54" t="str">
        <f>VLOOKUP(C130, 'All Responses(Final)'!G130:'All Responses(Final)'!I283, 3, FALSE)</f>
        <v>#N/A</v>
      </c>
      <c r="C130" s="55"/>
    </row>
    <row r="131">
      <c r="A131" s="53">
        <v>192.0</v>
      </c>
      <c r="B131" s="54" t="str">
        <f>VLOOKUP(C131, 'All Responses(Final)'!G131:'All Responses(Final)'!I284, 3, FALSE)</f>
        <v>#N/A</v>
      </c>
      <c r="C131" s="55"/>
    </row>
    <row r="132">
      <c r="A132" s="53">
        <v>194.0</v>
      </c>
      <c r="B132" s="54" t="str">
        <f>VLOOKUP(C132, 'All Responses(Final)'!G132:'All Responses(Final)'!I285, 3, FALSE)</f>
        <v>#N/A</v>
      </c>
      <c r="C132" s="55"/>
    </row>
    <row r="133">
      <c r="A133" s="53">
        <v>195.0</v>
      </c>
      <c r="B133" s="54" t="str">
        <f>VLOOKUP(C133, 'All Responses(Final)'!G133:'All Responses(Final)'!I286, 3, FALSE)</f>
        <v>#N/A</v>
      </c>
      <c r="C133" s="55"/>
    </row>
    <row r="134">
      <c r="A134" s="53">
        <v>198.0</v>
      </c>
      <c r="B134" s="54" t="str">
        <f>VLOOKUP(C134, 'All Responses(Final)'!G134:'All Responses(Final)'!I287, 3, FALSE)</f>
        <v>#N/A</v>
      </c>
      <c r="C134" s="55"/>
    </row>
    <row r="135">
      <c r="A135" s="53">
        <v>199.0</v>
      </c>
      <c r="B135" s="54" t="str">
        <f>VLOOKUP(C135, 'All Responses(Final)'!G135:'All Responses(Final)'!I288, 3, FALSE)</f>
        <v>#N/A</v>
      </c>
      <c r="C135" s="55"/>
    </row>
    <row r="136">
      <c r="A136" s="53">
        <v>200.0</v>
      </c>
      <c r="B136" s="54" t="str">
        <f>VLOOKUP(C136, 'All Responses(Final)'!G136:'All Responses(Final)'!I289, 3, FALSE)</f>
        <v>#N/A</v>
      </c>
      <c r="C136" s="55"/>
    </row>
    <row r="137">
      <c r="A137" s="53">
        <v>201.0</v>
      </c>
      <c r="B137" s="54" t="str">
        <f>VLOOKUP(C137, 'All Responses(Final)'!G137:'All Responses(Final)'!I290, 3, FALSE)</f>
        <v>#N/A</v>
      </c>
      <c r="C137" s="55"/>
    </row>
    <row r="138">
      <c r="A138" s="53">
        <v>202.0</v>
      </c>
      <c r="B138" s="54" t="str">
        <f>VLOOKUP(C138, 'All Responses(Final)'!G138:'All Responses(Final)'!I291, 3, FALSE)</f>
        <v>#N/A</v>
      </c>
      <c r="C138" s="55"/>
    </row>
    <row r="139">
      <c r="A139" s="53">
        <v>203.0</v>
      </c>
      <c r="B139" s="54" t="str">
        <f>VLOOKUP(C139, 'All Responses(Final)'!G139:'All Responses(Final)'!I292, 3, FALSE)</f>
        <v>#N/A</v>
      </c>
      <c r="C139" s="55"/>
    </row>
    <row r="140">
      <c r="A140" s="53">
        <v>204.0</v>
      </c>
      <c r="B140" s="54" t="str">
        <f>VLOOKUP(C140, 'All Responses(Final)'!G140:'All Responses(Final)'!I293, 3, FALSE)</f>
        <v>#N/A</v>
      </c>
      <c r="C140" s="55"/>
    </row>
    <row r="141">
      <c r="A141" s="53">
        <v>207.0</v>
      </c>
      <c r="B141" s="54" t="str">
        <f>VLOOKUP(C141, 'All Responses(Final)'!G141:'All Responses(Final)'!I294, 3, FALSE)</f>
        <v>#N/A</v>
      </c>
      <c r="C141" s="55"/>
    </row>
    <row r="142">
      <c r="A142" s="53">
        <v>208.0</v>
      </c>
      <c r="B142" s="54" t="str">
        <f>VLOOKUP(C142, 'All Responses(Final)'!G142:'All Responses(Final)'!I295, 3, FALSE)</f>
        <v>#N/A</v>
      </c>
      <c r="C142" s="55"/>
    </row>
    <row r="143">
      <c r="A143" s="53">
        <v>209.0</v>
      </c>
      <c r="B143" s="54" t="str">
        <f>VLOOKUP(C143, 'All Responses(Final)'!G143:'All Responses(Final)'!I296, 3, FALSE)</f>
        <v>#N/A</v>
      </c>
      <c r="C143" s="55"/>
    </row>
    <row r="144">
      <c r="A144" s="53">
        <v>210.0</v>
      </c>
      <c r="B144" s="54" t="str">
        <f>VLOOKUP(C144, 'All Responses(Final)'!G144:'All Responses(Final)'!I297, 3, FALSE)</f>
        <v>#N/A</v>
      </c>
      <c r="C144" s="55"/>
    </row>
    <row r="145">
      <c r="A145" s="53">
        <v>212.0</v>
      </c>
      <c r="B145" s="54" t="str">
        <f>VLOOKUP(C145, 'All Responses(Final)'!G145:'All Responses(Final)'!I298, 3, FALSE)</f>
        <v>#N/A</v>
      </c>
      <c r="C145" s="55"/>
    </row>
    <row r="146">
      <c r="A146" s="53">
        <v>213.0</v>
      </c>
      <c r="B146" s="54" t="str">
        <f>VLOOKUP(C146, 'All Responses(Final)'!G146:'All Responses(Final)'!I299, 3, FALSE)</f>
        <v>#N/A</v>
      </c>
      <c r="C146" s="55"/>
    </row>
    <row r="147">
      <c r="A147" s="53">
        <v>214.0</v>
      </c>
      <c r="B147" s="54" t="str">
        <f>VLOOKUP(C147, 'All Responses(Final)'!G147:'All Responses(Final)'!I300, 3, FALSE)</f>
        <v>#N/A</v>
      </c>
      <c r="C147" s="55"/>
    </row>
    <row r="148">
      <c r="A148" s="53">
        <v>215.0</v>
      </c>
      <c r="B148" s="54" t="str">
        <f>VLOOKUP(C148, 'All Responses(Final)'!G148:'All Responses(Final)'!I301, 3, FALSE)</f>
        <v>#N/A</v>
      </c>
      <c r="C148" s="55"/>
    </row>
    <row r="149">
      <c r="A149" s="53">
        <v>216.0</v>
      </c>
      <c r="B149" s="54" t="str">
        <f>VLOOKUP(C149, 'All Responses(Final)'!G149:'All Responses(Final)'!I302, 3, FALSE)</f>
        <v>#N/A</v>
      </c>
      <c r="C149" s="55"/>
    </row>
    <row r="150">
      <c r="A150" s="53">
        <v>217.0</v>
      </c>
      <c r="B150" s="54" t="str">
        <f>VLOOKUP(C150, 'All Responses(Final)'!G150:'All Responses(Final)'!I303, 3, FALSE)</f>
        <v>#N/A</v>
      </c>
      <c r="C150" s="55"/>
    </row>
    <row r="151">
      <c r="A151" s="53">
        <v>220.0</v>
      </c>
      <c r="B151" s="55"/>
      <c r="C151" s="55"/>
    </row>
    <row r="152">
      <c r="A152" s="53">
        <v>221.0</v>
      </c>
      <c r="B152" s="55"/>
      <c r="C152" s="55"/>
    </row>
    <row r="153">
      <c r="A153" s="53">
        <v>222.0</v>
      </c>
      <c r="B153" s="55"/>
      <c r="C153" s="55"/>
    </row>
    <row r="154">
      <c r="A154" s="53">
        <v>223.0</v>
      </c>
      <c r="B154" s="55"/>
      <c r="C154" s="55"/>
    </row>
    <row r="155">
      <c r="A155" s="53">
        <v>225.0</v>
      </c>
      <c r="B155" s="55"/>
      <c r="C155" s="55"/>
    </row>
    <row r="156">
      <c r="A156" s="53">
        <v>226.0</v>
      </c>
      <c r="B156" s="55"/>
      <c r="C156" s="55"/>
    </row>
    <row r="157">
      <c r="A157" s="53">
        <v>228.0</v>
      </c>
      <c r="B157" s="55"/>
      <c r="C157" s="55"/>
    </row>
    <row r="158">
      <c r="A158" s="53">
        <v>230.0</v>
      </c>
      <c r="B158" s="55"/>
      <c r="C158" s="55"/>
    </row>
    <row r="159">
      <c r="A159" s="53">
        <v>231.0</v>
      </c>
      <c r="B159" s="55"/>
      <c r="C159" s="55"/>
    </row>
    <row r="160">
      <c r="A160" s="53">
        <v>233.0</v>
      </c>
      <c r="B160" s="55"/>
      <c r="C160" s="55"/>
    </row>
    <row r="161">
      <c r="A161" s="53">
        <v>234.0</v>
      </c>
      <c r="B161" s="55"/>
      <c r="C161" s="55"/>
    </row>
    <row r="162">
      <c r="A162" s="53">
        <v>235.0</v>
      </c>
      <c r="B162" s="55"/>
      <c r="C162" s="55"/>
    </row>
    <row r="163">
      <c r="A163" s="53">
        <v>236.0</v>
      </c>
      <c r="B163" s="55"/>
      <c r="C163" s="55"/>
    </row>
    <row r="164">
      <c r="A164" s="53">
        <v>237.0</v>
      </c>
      <c r="B164" s="55"/>
      <c r="C164" s="55"/>
    </row>
    <row r="165">
      <c r="A165" s="53">
        <v>238.0</v>
      </c>
      <c r="B165" s="55"/>
      <c r="C165" s="55"/>
    </row>
    <row r="166">
      <c r="A166" s="53">
        <v>239.0</v>
      </c>
      <c r="B166" s="55"/>
      <c r="C166" s="55"/>
    </row>
    <row r="167">
      <c r="A167" s="53">
        <v>241.0</v>
      </c>
      <c r="B167" s="55"/>
      <c r="C167" s="55"/>
    </row>
    <row r="168">
      <c r="A168" s="53">
        <v>242.0</v>
      </c>
      <c r="B168" s="55"/>
      <c r="C168" s="55"/>
    </row>
    <row r="169">
      <c r="A169" s="53">
        <v>245.0</v>
      </c>
      <c r="B169" s="55"/>
      <c r="C169" s="55"/>
    </row>
    <row r="170">
      <c r="A170" s="53">
        <v>246.0</v>
      </c>
      <c r="B170" s="55"/>
      <c r="C170" s="55"/>
    </row>
    <row r="171">
      <c r="A171" s="53">
        <v>248.0</v>
      </c>
      <c r="B171" s="55"/>
      <c r="C171" s="55"/>
    </row>
    <row r="172">
      <c r="A172" s="53">
        <v>249.0</v>
      </c>
      <c r="B172" s="55"/>
      <c r="C172" s="55"/>
    </row>
    <row r="173">
      <c r="A173" s="53">
        <v>250.0</v>
      </c>
      <c r="B173" s="55"/>
      <c r="C173" s="55"/>
    </row>
    <row r="174">
      <c r="A174" s="53">
        <v>251.0</v>
      </c>
      <c r="B174" s="55"/>
      <c r="C174" s="55"/>
    </row>
    <row r="175">
      <c r="A175" s="53">
        <v>253.0</v>
      </c>
      <c r="B175" s="55"/>
      <c r="C175" s="55"/>
    </row>
    <row r="176">
      <c r="A176" s="53">
        <v>255.0</v>
      </c>
      <c r="B176" s="55"/>
      <c r="C176" s="55"/>
    </row>
    <row r="177">
      <c r="A177" s="53">
        <v>256.0</v>
      </c>
      <c r="B177" s="55"/>
      <c r="C177" s="55"/>
    </row>
    <row r="178">
      <c r="A178" s="53">
        <v>257.0</v>
      </c>
      <c r="B178" s="55"/>
      <c r="C178" s="55"/>
    </row>
    <row r="179">
      <c r="A179" s="53">
        <v>258.0</v>
      </c>
      <c r="B179" s="55"/>
      <c r="C179" s="55"/>
    </row>
    <row r="180">
      <c r="A180" s="53">
        <v>259.0</v>
      </c>
      <c r="B180" s="55"/>
      <c r="C180" s="55"/>
    </row>
    <row r="181">
      <c r="A181" s="53">
        <v>260.0</v>
      </c>
      <c r="B181" s="55"/>
      <c r="C181" s="55"/>
    </row>
    <row r="182">
      <c r="A182" s="53">
        <v>261.0</v>
      </c>
      <c r="B182" s="55"/>
      <c r="C182" s="55"/>
    </row>
    <row r="183">
      <c r="A183" s="53">
        <v>262.0</v>
      </c>
      <c r="B183" s="55"/>
      <c r="C183" s="55"/>
    </row>
    <row r="184">
      <c r="A184" s="53">
        <v>263.0</v>
      </c>
      <c r="B184" s="55"/>
      <c r="C184" s="55"/>
    </row>
    <row r="185">
      <c r="A185" s="53">
        <v>264.0</v>
      </c>
      <c r="B185" s="55"/>
      <c r="C185" s="55"/>
    </row>
    <row r="186">
      <c r="A186" s="53">
        <v>266.0</v>
      </c>
      <c r="B186" s="55"/>
      <c r="C186" s="55"/>
    </row>
    <row r="187">
      <c r="A187" s="53">
        <v>268.0</v>
      </c>
      <c r="B187" s="55"/>
      <c r="C187" s="55"/>
    </row>
    <row r="188">
      <c r="A188" s="53">
        <v>270.0</v>
      </c>
      <c r="B188" s="55"/>
      <c r="C188" s="55"/>
    </row>
    <row r="189">
      <c r="A189" s="53">
        <v>271.0</v>
      </c>
      <c r="B189" s="55"/>
      <c r="C189" s="55"/>
    </row>
    <row r="190">
      <c r="A190" s="53">
        <v>273.0</v>
      </c>
      <c r="B190" s="55"/>
      <c r="C190" s="55"/>
    </row>
    <row r="191">
      <c r="A191" s="53">
        <v>275.0</v>
      </c>
      <c r="B191" s="55"/>
      <c r="C191" s="55"/>
    </row>
    <row r="192">
      <c r="A192" s="53">
        <v>276.0</v>
      </c>
      <c r="B192" s="55"/>
      <c r="C192" s="55"/>
    </row>
    <row r="193">
      <c r="A193" s="53">
        <v>277.0</v>
      </c>
      <c r="B193" s="55"/>
      <c r="C193" s="55"/>
    </row>
    <row r="194">
      <c r="A194" s="53">
        <v>278.0</v>
      </c>
      <c r="B194" s="55"/>
      <c r="C194" s="55"/>
    </row>
    <row r="195">
      <c r="A195" s="53">
        <v>279.0</v>
      </c>
      <c r="B195" s="55"/>
      <c r="C195" s="55"/>
    </row>
    <row r="196">
      <c r="A196" s="53">
        <v>284.0</v>
      </c>
      <c r="B196" s="55"/>
      <c r="C196" s="55"/>
    </row>
    <row r="197">
      <c r="A197" s="53">
        <v>285.0</v>
      </c>
      <c r="B197" s="55"/>
      <c r="C197" s="55"/>
    </row>
    <row r="198">
      <c r="A198" s="53">
        <v>288.0</v>
      </c>
      <c r="B198" s="55"/>
      <c r="C198" s="55"/>
    </row>
    <row r="199">
      <c r="A199" s="53">
        <v>289.0</v>
      </c>
      <c r="B199" s="55"/>
      <c r="C199" s="55"/>
    </row>
    <row r="200">
      <c r="A200" s="53">
        <v>291.0</v>
      </c>
      <c r="B200" s="55"/>
      <c r="C200" s="55"/>
    </row>
    <row r="201">
      <c r="A201" s="53">
        <v>292.0</v>
      </c>
      <c r="B201" s="55"/>
      <c r="C201" s="55"/>
    </row>
    <row r="202">
      <c r="A202" s="53">
        <v>295.0</v>
      </c>
      <c r="B202" s="55"/>
      <c r="C202" s="55"/>
    </row>
    <row r="203">
      <c r="A203" s="53">
        <v>296.0</v>
      </c>
      <c r="B203" s="55"/>
      <c r="C203" s="55"/>
    </row>
    <row r="204">
      <c r="A204" s="53">
        <v>297.0</v>
      </c>
      <c r="B204" s="55"/>
      <c r="C204" s="55"/>
    </row>
    <row r="205">
      <c r="A205" s="53">
        <v>298.0</v>
      </c>
      <c r="B205" s="55"/>
      <c r="C205" s="55"/>
    </row>
    <row r="206">
      <c r="A206" s="53">
        <v>299.0</v>
      </c>
      <c r="B206" s="55"/>
      <c r="C206" s="55"/>
    </row>
    <row r="207">
      <c r="A207" s="53">
        <v>300.0</v>
      </c>
      <c r="B207" s="55"/>
      <c r="C207" s="55"/>
    </row>
    <row r="208">
      <c r="A208" s="53">
        <v>301.0</v>
      </c>
      <c r="B208" s="55"/>
      <c r="C208" s="55"/>
    </row>
    <row r="209">
      <c r="A209" s="53">
        <v>302.0</v>
      </c>
      <c r="B209" s="55"/>
      <c r="C209" s="55"/>
    </row>
    <row r="210">
      <c r="A210" s="53">
        <v>303.0</v>
      </c>
      <c r="B210" s="55"/>
      <c r="C210" s="55"/>
    </row>
    <row r="211">
      <c r="A211" s="53">
        <v>305.0</v>
      </c>
      <c r="B211" s="55"/>
      <c r="C211" s="55"/>
    </row>
    <row r="212">
      <c r="A212" s="53">
        <v>306.0</v>
      </c>
      <c r="B212" s="55"/>
      <c r="C212" s="55"/>
    </row>
    <row r="213">
      <c r="A213" s="53">
        <v>307.0</v>
      </c>
      <c r="B213" s="55"/>
      <c r="C213" s="55"/>
    </row>
    <row r="214">
      <c r="A214" s="53">
        <v>308.0</v>
      </c>
      <c r="B214" s="55"/>
      <c r="C214" s="55"/>
    </row>
    <row r="215">
      <c r="A215" s="53">
        <v>309.0</v>
      </c>
      <c r="B215" s="55"/>
      <c r="C215" s="55"/>
    </row>
    <row r="216">
      <c r="A216" s="53">
        <v>310.0</v>
      </c>
      <c r="B216" s="55"/>
      <c r="C216" s="55"/>
    </row>
    <row r="217">
      <c r="A217" s="53">
        <v>311.0</v>
      </c>
      <c r="B217" s="55"/>
      <c r="C217" s="55"/>
    </row>
    <row r="218">
      <c r="A218" s="53">
        <v>312.0</v>
      </c>
      <c r="B218" s="55"/>
      <c r="C218" s="55"/>
    </row>
    <row r="219">
      <c r="A219" s="53">
        <v>313.0</v>
      </c>
      <c r="B219" s="55"/>
      <c r="C219" s="55"/>
    </row>
    <row r="220">
      <c r="A220" s="53">
        <v>314.0</v>
      </c>
      <c r="B220" s="55"/>
      <c r="C220" s="55"/>
    </row>
    <row r="221">
      <c r="A221" s="53">
        <v>315.0</v>
      </c>
      <c r="B221" s="55"/>
      <c r="C221" s="55"/>
    </row>
    <row r="222">
      <c r="A222" s="53">
        <v>317.0</v>
      </c>
      <c r="B222" s="55"/>
      <c r="C222" s="55"/>
    </row>
    <row r="223">
      <c r="A223" s="53">
        <v>318.0</v>
      </c>
      <c r="B223" s="55"/>
      <c r="C223" s="55"/>
    </row>
    <row r="224">
      <c r="A224" s="53">
        <v>319.0</v>
      </c>
      <c r="B224" s="55"/>
      <c r="C224" s="55"/>
    </row>
    <row r="225">
      <c r="A225" s="53">
        <v>321.0</v>
      </c>
      <c r="B225" s="55"/>
      <c r="C225" s="55"/>
    </row>
    <row r="226">
      <c r="A226" s="53">
        <v>322.0</v>
      </c>
      <c r="B226" s="55"/>
      <c r="C226" s="55"/>
    </row>
    <row r="227">
      <c r="A227" s="53">
        <v>323.0</v>
      </c>
      <c r="B227" s="55"/>
      <c r="C227" s="55"/>
    </row>
    <row r="228">
      <c r="A228" s="53">
        <v>325.0</v>
      </c>
      <c r="B228" s="55"/>
      <c r="C228" s="55"/>
    </row>
    <row r="229">
      <c r="A229" s="53">
        <v>326.0</v>
      </c>
      <c r="B229" s="55"/>
      <c r="C229" s="55"/>
    </row>
    <row r="230">
      <c r="A230" s="53">
        <v>327.0</v>
      </c>
      <c r="B230" s="55"/>
      <c r="C230" s="55"/>
    </row>
    <row r="231">
      <c r="A231" s="53">
        <v>328.0</v>
      </c>
      <c r="B231" s="55"/>
      <c r="C231" s="55"/>
    </row>
    <row r="232">
      <c r="A232" s="53">
        <v>329.0</v>
      </c>
      <c r="B232" s="55"/>
      <c r="C232" s="55"/>
    </row>
    <row r="233">
      <c r="A233" s="53">
        <v>330.0</v>
      </c>
      <c r="B233" s="55"/>
      <c r="C233" s="55"/>
    </row>
    <row r="234">
      <c r="A234" s="53">
        <v>331.0</v>
      </c>
      <c r="B234" s="55"/>
      <c r="C234" s="55"/>
    </row>
    <row r="235">
      <c r="A235" s="53">
        <v>332.0</v>
      </c>
      <c r="B235" s="55"/>
      <c r="C235" s="55"/>
    </row>
    <row r="236">
      <c r="A236" s="53">
        <v>333.0</v>
      </c>
      <c r="B236" s="55"/>
      <c r="C236" s="55"/>
    </row>
    <row r="237">
      <c r="A237" s="53">
        <v>335.0</v>
      </c>
      <c r="B237" s="55"/>
      <c r="C237" s="55"/>
    </row>
    <row r="238">
      <c r="A238" s="53">
        <v>336.0</v>
      </c>
      <c r="B238" s="55"/>
      <c r="C238" s="55"/>
    </row>
    <row r="239">
      <c r="A239" s="53">
        <v>337.0</v>
      </c>
      <c r="B239" s="55"/>
      <c r="C239" s="55"/>
    </row>
    <row r="240">
      <c r="A240" s="53">
        <v>338.0</v>
      </c>
      <c r="B240" s="55"/>
      <c r="C240" s="55"/>
    </row>
    <row r="241">
      <c r="A241" s="53">
        <v>339.0</v>
      </c>
      <c r="B241" s="55"/>
      <c r="C241" s="55"/>
    </row>
    <row r="242">
      <c r="A242" s="53">
        <v>340.0</v>
      </c>
      <c r="B242" s="55"/>
      <c r="C242" s="55"/>
    </row>
    <row r="243">
      <c r="A243" s="53">
        <v>341.0</v>
      </c>
      <c r="B243" s="55"/>
      <c r="C243" s="55"/>
    </row>
    <row r="244">
      <c r="A244" s="53">
        <v>342.0</v>
      </c>
      <c r="B244" s="55"/>
      <c r="C244" s="55"/>
    </row>
    <row r="245">
      <c r="A245" s="53">
        <v>345.0</v>
      </c>
      <c r="B245" s="55"/>
      <c r="C245" s="55"/>
    </row>
    <row r="246">
      <c r="A246" s="53">
        <v>347.0</v>
      </c>
      <c r="B246" s="55"/>
      <c r="C246" s="55"/>
    </row>
    <row r="247">
      <c r="A247" s="53">
        <v>349.0</v>
      </c>
      <c r="B247" s="55"/>
      <c r="C247" s="55"/>
    </row>
    <row r="248">
      <c r="A248" s="53">
        <v>351.0</v>
      </c>
      <c r="B248" s="55"/>
      <c r="C248" s="55"/>
    </row>
    <row r="249">
      <c r="A249" s="53">
        <v>352.0</v>
      </c>
      <c r="B249" s="55"/>
      <c r="C249" s="55"/>
    </row>
    <row r="250">
      <c r="A250" s="53">
        <v>354.0</v>
      </c>
      <c r="B250" s="55"/>
      <c r="C250" s="55"/>
    </row>
    <row r="251">
      <c r="A251" s="53">
        <v>355.0</v>
      </c>
      <c r="B251" s="55"/>
      <c r="C251" s="55"/>
    </row>
    <row r="252">
      <c r="A252" s="53">
        <v>357.0</v>
      </c>
      <c r="B252" s="55"/>
      <c r="C252" s="55"/>
    </row>
    <row r="253">
      <c r="A253" s="53">
        <v>358.0</v>
      </c>
      <c r="B253" s="55"/>
      <c r="C253" s="55"/>
    </row>
    <row r="254">
      <c r="A254" s="53">
        <v>360.0</v>
      </c>
      <c r="B254" s="55"/>
      <c r="C254" s="55"/>
    </row>
    <row r="255">
      <c r="A255" s="53">
        <v>361.0</v>
      </c>
      <c r="B255" s="55"/>
      <c r="C255" s="55"/>
    </row>
    <row r="256">
      <c r="A256" s="53">
        <v>362.0</v>
      </c>
      <c r="B256" s="55"/>
      <c r="C256" s="55"/>
    </row>
    <row r="257">
      <c r="A257" s="53">
        <v>363.0</v>
      </c>
      <c r="B257" s="55"/>
      <c r="C257" s="55"/>
    </row>
    <row r="258">
      <c r="A258" s="53">
        <v>364.0</v>
      </c>
      <c r="B258" s="55"/>
      <c r="C258" s="55"/>
    </row>
    <row r="259">
      <c r="A259" s="53">
        <v>365.0</v>
      </c>
      <c r="B259" s="55"/>
      <c r="C259" s="55"/>
    </row>
    <row r="260">
      <c r="A260" s="53">
        <v>366.0</v>
      </c>
      <c r="B260" s="55"/>
      <c r="C260" s="55"/>
    </row>
    <row r="261">
      <c r="A261" s="53">
        <v>367.0</v>
      </c>
      <c r="B261" s="55"/>
      <c r="C261" s="55"/>
    </row>
    <row r="262">
      <c r="A262" s="53">
        <v>368.0</v>
      </c>
      <c r="B262" s="55"/>
      <c r="C262" s="55"/>
    </row>
    <row r="263">
      <c r="A263" s="53">
        <v>372.0</v>
      </c>
      <c r="B263" s="55"/>
      <c r="C263" s="55"/>
    </row>
    <row r="264">
      <c r="A264" s="53">
        <v>373.0</v>
      </c>
      <c r="B264" s="55"/>
      <c r="C264" s="55"/>
    </row>
    <row r="265">
      <c r="A265" s="53">
        <v>374.0</v>
      </c>
      <c r="B265" s="55"/>
      <c r="C265" s="55"/>
    </row>
    <row r="266">
      <c r="A266" s="53">
        <v>376.0</v>
      </c>
      <c r="B266" s="55"/>
      <c r="C266" s="55"/>
    </row>
    <row r="267">
      <c r="A267" s="53">
        <v>377.0</v>
      </c>
      <c r="B267" s="55"/>
      <c r="C267" s="55"/>
    </row>
    <row r="268">
      <c r="A268" s="53">
        <v>379.0</v>
      </c>
      <c r="B268" s="55"/>
      <c r="C268" s="55"/>
    </row>
    <row r="269">
      <c r="A269" s="53">
        <v>381.0</v>
      </c>
      <c r="B269" s="55"/>
      <c r="C269" s="55"/>
    </row>
    <row r="270">
      <c r="A270" s="53">
        <v>382.0</v>
      </c>
      <c r="B270" s="55"/>
      <c r="C270" s="55"/>
    </row>
    <row r="271">
      <c r="A271" s="53">
        <v>383.0</v>
      </c>
      <c r="B271" s="55"/>
      <c r="C271" s="55"/>
    </row>
    <row r="272">
      <c r="A272" s="53">
        <v>384.0</v>
      </c>
      <c r="B272" s="55"/>
      <c r="C272" s="55"/>
    </row>
    <row r="273">
      <c r="A273" s="53">
        <v>385.0</v>
      </c>
      <c r="B273" s="55"/>
      <c r="C273" s="55"/>
    </row>
    <row r="274">
      <c r="A274" s="53">
        <v>386.0</v>
      </c>
      <c r="B274" s="55"/>
      <c r="C274" s="55"/>
    </row>
    <row r="275">
      <c r="A275" s="53">
        <v>387.0</v>
      </c>
      <c r="B275" s="55"/>
      <c r="C275" s="55"/>
    </row>
    <row r="276">
      <c r="A276" s="53">
        <v>388.0</v>
      </c>
      <c r="B276" s="55"/>
      <c r="C276" s="55"/>
    </row>
    <row r="277">
      <c r="A277" s="53">
        <v>389.0</v>
      </c>
      <c r="B277" s="55"/>
      <c r="C277" s="55"/>
    </row>
    <row r="278">
      <c r="A278" s="53">
        <v>391.0</v>
      </c>
      <c r="B278" s="55"/>
      <c r="C278" s="55"/>
    </row>
    <row r="279">
      <c r="A279" s="53">
        <v>392.0</v>
      </c>
      <c r="B279" s="55"/>
      <c r="C279" s="55"/>
    </row>
    <row r="280">
      <c r="A280" s="53">
        <v>393.0</v>
      </c>
      <c r="B280" s="55"/>
      <c r="C280" s="55"/>
    </row>
    <row r="281">
      <c r="A281" s="53">
        <v>394.0</v>
      </c>
      <c r="B281" s="55"/>
      <c r="C281" s="55"/>
    </row>
    <row r="282">
      <c r="A282" s="53">
        <v>395.0</v>
      </c>
      <c r="B282" s="55"/>
      <c r="C282" s="55"/>
    </row>
    <row r="283">
      <c r="A283" s="53">
        <v>396.0</v>
      </c>
      <c r="B283" s="55"/>
      <c r="C283" s="55"/>
    </row>
    <row r="284">
      <c r="A284" s="53">
        <v>397.0</v>
      </c>
      <c r="B284" s="55"/>
      <c r="C284" s="55"/>
    </row>
    <row r="285">
      <c r="A285" s="53">
        <v>398.0</v>
      </c>
      <c r="B285" s="55"/>
      <c r="C285" s="55"/>
    </row>
    <row r="286">
      <c r="A286" s="53">
        <v>399.0</v>
      </c>
      <c r="B286" s="55"/>
      <c r="C286" s="55"/>
    </row>
    <row r="287">
      <c r="A287" s="53">
        <v>400.0</v>
      </c>
      <c r="B287" s="55"/>
      <c r="C287" s="55"/>
    </row>
    <row r="288">
      <c r="A288" s="53">
        <v>401.0</v>
      </c>
      <c r="B288" s="55"/>
      <c r="C288" s="55"/>
    </row>
    <row r="289">
      <c r="A289" s="53">
        <v>402.0</v>
      </c>
      <c r="B289" s="55"/>
      <c r="C289" s="55"/>
    </row>
    <row r="290">
      <c r="A290" s="53">
        <v>403.0</v>
      </c>
      <c r="B290" s="55"/>
      <c r="C290" s="55"/>
    </row>
    <row r="291">
      <c r="A291" s="53">
        <v>404.0</v>
      </c>
      <c r="B291" s="55"/>
      <c r="C291" s="55"/>
    </row>
    <row r="292">
      <c r="A292" s="53">
        <v>405.0</v>
      </c>
      <c r="B292" s="55"/>
      <c r="C292" s="55"/>
    </row>
    <row r="293">
      <c r="A293" s="53">
        <v>406.0</v>
      </c>
      <c r="B293" s="55"/>
      <c r="C293" s="55"/>
    </row>
    <row r="294">
      <c r="A294" s="53">
        <v>407.0</v>
      </c>
      <c r="B294" s="55"/>
      <c r="C294" s="55"/>
    </row>
    <row r="295">
      <c r="A295" s="53">
        <v>408.0</v>
      </c>
      <c r="B295" s="55"/>
      <c r="C295" s="55"/>
    </row>
    <row r="296">
      <c r="A296" s="53">
        <v>410.0</v>
      </c>
      <c r="B296" s="55"/>
      <c r="C296" s="55"/>
    </row>
    <row r="297">
      <c r="A297" s="53">
        <v>411.0</v>
      </c>
      <c r="B297" s="55"/>
      <c r="C297" s="55"/>
    </row>
    <row r="298">
      <c r="A298" s="53">
        <v>413.0</v>
      </c>
      <c r="B298" s="55"/>
      <c r="C298" s="55"/>
    </row>
    <row r="299">
      <c r="A299" s="53">
        <v>415.0</v>
      </c>
      <c r="B299" s="55"/>
      <c r="C299" s="55"/>
    </row>
    <row r="300">
      <c r="A300" s="53">
        <v>416.0</v>
      </c>
      <c r="B300" s="55"/>
      <c r="C300" s="55"/>
    </row>
    <row r="301">
      <c r="A301" s="53">
        <v>417.0</v>
      </c>
      <c r="B301" s="55"/>
      <c r="C301" s="55"/>
    </row>
    <row r="302">
      <c r="A302" s="53">
        <v>418.0</v>
      </c>
      <c r="B302" s="55"/>
      <c r="C302" s="55"/>
    </row>
    <row r="303">
      <c r="A303" s="53">
        <v>419.0</v>
      </c>
      <c r="B303" s="55"/>
      <c r="C303" s="55"/>
    </row>
    <row r="304">
      <c r="A304" s="53">
        <v>420.0</v>
      </c>
      <c r="B304" s="55"/>
      <c r="C304" s="55"/>
    </row>
    <row r="305">
      <c r="A305" s="53">
        <v>422.0</v>
      </c>
      <c r="B305" s="55"/>
      <c r="C305" s="55"/>
    </row>
    <row r="306">
      <c r="A306" s="53">
        <v>423.0</v>
      </c>
      <c r="B306" s="55"/>
      <c r="C306" s="55"/>
    </row>
    <row r="307">
      <c r="A307" s="53">
        <v>425.0</v>
      </c>
      <c r="B307" s="55"/>
      <c r="C307" s="55"/>
    </row>
    <row r="308">
      <c r="A308" s="53">
        <v>426.0</v>
      </c>
      <c r="B308" s="55"/>
      <c r="C308" s="55"/>
    </row>
    <row r="309">
      <c r="A309" s="53">
        <v>427.0</v>
      </c>
      <c r="B309" s="55"/>
      <c r="C309" s="55"/>
    </row>
    <row r="310">
      <c r="A310" s="53">
        <v>428.0</v>
      </c>
      <c r="B310" s="55"/>
      <c r="C310" s="55"/>
    </row>
    <row r="311">
      <c r="A311" s="53">
        <v>431.0</v>
      </c>
      <c r="B311" s="55"/>
      <c r="C311" s="55"/>
    </row>
    <row r="312">
      <c r="A312" s="53">
        <v>432.0</v>
      </c>
      <c r="B312" s="55"/>
      <c r="C312" s="55"/>
    </row>
    <row r="313">
      <c r="A313" s="53">
        <v>433.0</v>
      </c>
      <c r="B313" s="55"/>
      <c r="C313" s="55"/>
    </row>
    <row r="314">
      <c r="A314" s="53">
        <v>434.0</v>
      </c>
      <c r="B314" s="55"/>
      <c r="C314" s="55"/>
    </row>
    <row r="315">
      <c r="A315" s="53">
        <v>435.0</v>
      </c>
      <c r="B315" s="55"/>
      <c r="C315" s="55"/>
    </row>
    <row r="316">
      <c r="A316" s="53">
        <v>436.0</v>
      </c>
      <c r="B316" s="55"/>
      <c r="C316" s="55"/>
    </row>
    <row r="317">
      <c r="A317" s="53">
        <v>437.0</v>
      </c>
      <c r="B317" s="55"/>
      <c r="C317" s="55"/>
    </row>
    <row r="318">
      <c r="A318" s="53">
        <v>439.0</v>
      </c>
      <c r="B318" s="55"/>
      <c r="C318" s="55"/>
    </row>
    <row r="319">
      <c r="A319" s="53">
        <v>440.0</v>
      </c>
      <c r="B319" s="55"/>
      <c r="C319" s="55"/>
    </row>
    <row r="320">
      <c r="A320" s="53">
        <v>442.0</v>
      </c>
      <c r="B320" s="55"/>
      <c r="C320" s="55"/>
    </row>
    <row r="321">
      <c r="A321" s="53">
        <v>443.0</v>
      </c>
      <c r="B321" s="55"/>
      <c r="C321" s="55"/>
    </row>
    <row r="322">
      <c r="A322" s="53">
        <v>444.0</v>
      </c>
      <c r="B322" s="55"/>
      <c r="C322" s="55"/>
    </row>
    <row r="323">
      <c r="A323" s="53">
        <v>445.0</v>
      </c>
      <c r="B323" s="55"/>
      <c r="C323" s="55"/>
    </row>
    <row r="324">
      <c r="A324" s="53">
        <v>449.0</v>
      </c>
      <c r="B324" s="55"/>
      <c r="C324" s="55"/>
    </row>
    <row r="325">
      <c r="A325" s="53">
        <v>450.0</v>
      </c>
      <c r="B325" s="55"/>
      <c r="C325" s="55"/>
    </row>
    <row r="326">
      <c r="A326" s="53">
        <v>451.0</v>
      </c>
      <c r="B326" s="55"/>
      <c r="C326" s="55"/>
    </row>
    <row r="327">
      <c r="A327" s="53">
        <v>454.0</v>
      </c>
      <c r="B327" s="55"/>
      <c r="C327" s="55"/>
    </row>
    <row r="328">
      <c r="A328" s="53">
        <v>455.0</v>
      </c>
      <c r="B328" s="55"/>
      <c r="C328" s="55"/>
    </row>
    <row r="329">
      <c r="A329" s="53">
        <v>456.0</v>
      </c>
      <c r="B329" s="55"/>
      <c r="C329" s="55"/>
    </row>
    <row r="330">
      <c r="A330" s="53">
        <v>458.0</v>
      </c>
      <c r="B330" s="55"/>
      <c r="C330" s="55"/>
    </row>
    <row r="331">
      <c r="A331" s="53">
        <v>459.0</v>
      </c>
      <c r="B331" s="55"/>
      <c r="C331" s="55"/>
    </row>
    <row r="332">
      <c r="A332" s="53">
        <v>461.0</v>
      </c>
      <c r="B332" s="55"/>
      <c r="C332" s="55"/>
    </row>
    <row r="333">
      <c r="A333" s="53">
        <v>462.0</v>
      </c>
      <c r="B333" s="55"/>
      <c r="C333" s="55"/>
    </row>
    <row r="334">
      <c r="A334" s="53">
        <v>463.0</v>
      </c>
      <c r="B334" s="55"/>
      <c r="C334" s="55"/>
    </row>
    <row r="335">
      <c r="A335" s="53">
        <v>464.0</v>
      </c>
      <c r="B335" s="55"/>
      <c r="C335" s="55"/>
    </row>
    <row r="336">
      <c r="A336" s="53">
        <v>465.0</v>
      </c>
      <c r="B336" s="55"/>
      <c r="C336" s="55"/>
    </row>
    <row r="337">
      <c r="A337" s="53">
        <v>466.0</v>
      </c>
      <c r="B337" s="55"/>
      <c r="C337" s="55"/>
    </row>
    <row r="338">
      <c r="A338" s="53">
        <v>468.0</v>
      </c>
      <c r="B338" s="55"/>
      <c r="C338" s="55"/>
    </row>
    <row r="339">
      <c r="A339" s="53">
        <v>469.0</v>
      </c>
      <c r="B339" s="55"/>
      <c r="C339" s="55"/>
    </row>
    <row r="340">
      <c r="A340" s="53">
        <v>470.0</v>
      </c>
      <c r="B340" s="55"/>
      <c r="C340" s="55"/>
    </row>
    <row r="341">
      <c r="A341" s="53">
        <v>471.0</v>
      </c>
      <c r="B341" s="55"/>
      <c r="C341" s="55"/>
    </row>
    <row r="342">
      <c r="A342" s="53">
        <v>474.0</v>
      </c>
      <c r="B342" s="55"/>
      <c r="C342" s="55"/>
    </row>
    <row r="343">
      <c r="A343" s="53">
        <v>475.0</v>
      </c>
      <c r="B343" s="55"/>
      <c r="C343" s="55"/>
    </row>
    <row r="344">
      <c r="A344" s="53">
        <v>476.0</v>
      </c>
      <c r="B344" s="55"/>
      <c r="C344" s="55"/>
    </row>
    <row r="345">
      <c r="A345" s="53">
        <v>477.0</v>
      </c>
      <c r="B345" s="55"/>
      <c r="C345" s="55"/>
    </row>
    <row r="346">
      <c r="A346" s="53">
        <v>479.0</v>
      </c>
      <c r="B346" s="55"/>
      <c r="C346" s="55"/>
    </row>
    <row r="347">
      <c r="A347" s="53">
        <v>480.0</v>
      </c>
      <c r="B347" s="55"/>
      <c r="C347" s="55"/>
    </row>
    <row r="348">
      <c r="A348" s="53">
        <v>483.0</v>
      </c>
      <c r="B348" s="55"/>
      <c r="C348" s="55"/>
    </row>
    <row r="349">
      <c r="A349" s="53">
        <v>484.0</v>
      </c>
      <c r="B349" s="55"/>
      <c r="C349" s="55"/>
    </row>
    <row r="350">
      <c r="A350" s="53">
        <v>485.0</v>
      </c>
      <c r="B350" s="55"/>
      <c r="C350" s="55"/>
    </row>
    <row r="351">
      <c r="A351" s="53">
        <v>486.0</v>
      </c>
      <c r="B351" s="55"/>
      <c r="C351" s="55"/>
    </row>
    <row r="352">
      <c r="A352" s="53">
        <v>487.0</v>
      </c>
      <c r="B352" s="55"/>
      <c r="C352" s="55"/>
    </row>
    <row r="353">
      <c r="A353" s="53">
        <v>488.0</v>
      </c>
      <c r="B353" s="55"/>
      <c r="C353" s="55"/>
    </row>
    <row r="354">
      <c r="A354" s="53">
        <v>489.0</v>
      </c>
      <c r="B354" s="55"/>
      <c r="C354" s="55"/>
    </row>
    <row r="355">
      <c r="A355" s="53">
        <v>490.0</v>
      </c>
      <c r="B355" s="55"/>
      <c r="C355" s="55"/>
    </row>
    <row r="356">
      <c r="A356" s="53">
        <v>491.0</v>
      </c>
      <c r="B356" s="55"/>
      <c r="C356" s="55"/>
    </row>
    <row r="357">
      <c r="A357" s="53">
        <v>493.0</v>
      </c>
      <c r="B357" s="55"/>
      <c r="C357" s="55"/>
    </row>
    <row r="358">
      <c r="A358" s="53">
        <v>496.0</v>
      </c>
      <c r="B358" s="55"/>
      <c r="C358" s="55"/>
    </row>
    <row r="359">
      <c r="A359" s="53">
        <v>497.0</v>
      </c>
      <c r="B359" s="55"/>
      <c r="C359" s="55"/>
    </row>
    <row r="360">
      <c r="A360" s="53">
        <v>498.0</v>
      </c>
      <c r="B360" s="55"/>
      <c r="C360" s="55"/>
    </row>
    <row r="361">
      <c r="A361" s="53">
        <v>499.0</v>
      </c>
      <c r="B361" s="55"/>
      <c r="C361" s="55"/>
    </row>
    <row r="362">
      <c r="A362" s="53">
        <v>501.0</v>
      </c>
      <c r="B362" s="55"/>
      <c r="C362" s="55"/>
    </row>
    <row r="363">
      <c r="A363" s="53">
        <v>502.0</v>
      </c>
      <c r="B363" s="55"/>
      <c r="C363" s="55"/>
    </row>
    <row r="364">
      <c r="A364" s="53">
        <v>503.0</v>
      </c>
      <c r="B364" s="55"/>
      <c r="C364" s="55"/>
    </row>
    <row r="365">
      <c r="A365" s="53">
        <v>504.0</v>
      </c>
      <c r="B365" s="55"/>
      <c r="C365" s="55"/>
    </row>
    <row r="366">
      <c r="A366" s="53">
        <v>505.0</v>
      </c>
      <c r="B366" s="55"/>
      <c r="C366" s="55"/>
    </row>
    <row r="367">
      <c r="A367" s="53">
        <v>507.0</v>
      </c>
      <c r="B367" s="55"/>
      <c r="C367" s="55"/>
    </row>
    <row r="368">
      <c r="A368" s="53">
        <v>508.0</v>
      </c>
      <c r="B368" s="55"/>
      <c r="C368" s="55"/>
    </row>
    <row r="369">
      <c r="A369" s="53">
        <v>509.0</v>
      </c>
      <c r="B369" s="55"/>
      <c r="C369" s="55"/>
    </row>
    <row r="370">
      <c r="A370" s="53">
        <v>510.0</v>
      </c>
      <c r="B370" s="55"/>
      <c r="C370" s="55"/>
    </row>
    <row r="371">
      <c r="A371" s="53">
        <v>511.0</v>
      </c>
      <c r="B371" s="55"/>
      <c r="C371" s="55"/>
    </row>
    <row r="372">
      <c r="A372" s="53">
        <v>512.0</v>
      </c>
      <c r="B372" s="55"/>
      <c r="C372" s="55"/>
    </row>
    <row r="373">
      <c r="A373" s="53">
        <v>513.0</v>
      </c>
      <c r="B373" s="55"/>
      <c r="C373" s="55"/>
    </row>
    <row r="374">
      <c r="A374" s="53">
        <v>514.0</v>
      </c>
      <c r="B374" s="55"/>
      <c r="C374" s="55"/>
    </row>
    <row r="375">
      <c r="A375" s="53">
        <v>515.0</v>
      </c>
      <c r="B375" s="55"/>
      <c r="C375" s="55"/>
    </row>
    <row r="376">
      <c r="A376" s="53">
        <v>516.0</v>
      </c>
      <c r="B376" s="55"/>
      <c r="C376" s="55"/>
    </row>
    <row r="377">
      <c r="A377" s="53">
        <v>517.0</v>
      </c>
      <c r="B377" s="55"/>
      <c r="C377" s="55"/>
    </row>
    <row r="378">
      <c r="A378" s="53">
        <v>518.0</v>
      </c>
      <c r="B378" s="55"/>
      <c r="C378" s="55"/>
    </row>
    <row r="379">
      <c r="A379" s="53">
        <v>519.0</v>
      </c>
      <c r="B379" s="55"/>
      <c r="C379" s="55"/>
    </row>
    <row r="380">
      <c r="A380" s="53">
        <v>521.0</v>
      </c>
      <c r="B380" s="55"/>
      <c r="C380" s="55"/>
    </row>
    <row r="381">
      <c r="A381" s="53">
        <v>522.0</v>
      </c>
      <c r="B381" s="55"/>
      <c r="C381" s="55"/>
    </row>
    <row r="382">
      <c r="A382" s="53">
        <v>523.0</v>
      </c>
      <c r="B382" s="55"/>
      <c r="C382" s="55"/>
    </row>
    <row r="383">
      <c r="A383" s="53">
        <v>527.0</v>
      </c>
      <c r="B383" s="55"/>
      <c r="C383" s="55"/>
    </row>
    <row r="384">
      <c r="A384" s="53">
        <v>528.0</v>
      </c>
      <c r="B384" s="55"/>
      <c r="C384" s="55"/>
    </row>
    <row r="385">
      <c r="A385" s="53">
        <v>529.0</v>
      </c>
      <c r="B385" s="55"/>
      <c r="C385" s="55"/>
    </row>
    <row r="386">
      <c r="A386" s="53">
        <v>530.0</v>
      </c>
      <c r="B386" s="55"/>
      <c r="C386" s="55"/>
    </row>
    <row r="387">
      <c r="A387" s="53">
        <v>532.0</v>
      </c>
      <c r="B387" s="55"/>
      <c r="C387" s="55"/>
    </row>
    <row r="388">
      <c r="A388" s="53">
        <v>533.0</v>
      </c>
      <c r="B388" s="55"/>
      <c r="C388" s="55"/>
    </row>
    <row r="389">
      <c r="A389" s="53">
        <v>536.0</v>
      </c>
      <c r="B389" s="55"/>
      <c r="C389" s="55"/>
    </row>
    <row r="390">
      <c r="A390" s="53">
        <v>537.0</v>
      </c>
      <c r="B390" s="55"/>
      <c r="C390" s="55"/>
    </row>
    <row r="391">
      <c r="A391" s="53">
        <v>538.0</v>
      </c>
      <c r="B391" s="55"/>
      <c r="C391" s="55"/>
    </row>
    <row r="392">
      <c r="A392" s="53">
        <v>539.0</v>
      </c>
      <c r="B392" s="55"/>
      <c r="C392" s="55"/>
    </row>
    <row r="393">
      <c r="A393" s="53">
        <v>540.0</v>
      </c>
      <c r="B393" s="55"/>
      <c r="C393" s="55"/>
    </row>
    <row r="394">
      <c r="A394" s="53">
        <v>542.0</v>
      </c>
      <c r="B394" s="55"/>
      <c r="C394" s="55"/>
    </row>
    <row r="395">
      <c r="A395" s="53">
        <v>543.0</v>
      </c>
      <c r="B395" s="55"/>
      <c r="C395" s="55"/>
    </row>
    <row r="396">
      <c r="A396" s="53">
        <v>544.0</v>
      </c>
      <c r="B396" s="55"/>
      <c r="C396" s="55"/>
    </row>
    <row r="397">
      <c r="A397" s="53">
        <v>545.0</v>
      </c>
      <c r="B397" s="55"/>
      <c r="C397" s="55"/>
    </row>
    <row r="398">
      <c r="A398" s="53">
        <v>547.0</v>
      </c>
      <c r="B398" s="55"/>
      <c r="C398" s="55"/>
    </row>
    <row r="399">
      <c r="A399" s="53">
        <v>548.0</v>
      </c>
      <c r="B399" s="55"/>
      <c r="C399" s="55"/>
    </row>
    <row r="400">
      <c r="A400" s="53">
        <v>549.0</v>
      </c>
      <c r="B400" s="55"/>
      <c r="C400" s="55"/>
    </row>
    <row r="401">
      <c r="A401" s="53">
        <v>550.0</v>
      </c>
      <c r="B401" s="55"/>
      <c r="C401" s="55"/>
    </row>
    <row r="402">
      <c r="A402" s="53">
        <v>552.0</v>
      </c>
      <c r="B402" s="55"/>
      <c r="C402" s="55"/>
    </row>
    <row r="403">
      <c r="A403" s="53">
        <v>553.0</v>
      </c>
      <c r="B403" s="55"/>
      <c r="C403" s="55"/>
    </row>
    <row r="404">
      <c r="A404" s="53">
        <v>554.0</v>
      </c>
      <c r="B404" s="55"/>
      <c r="C404" s="55"/>
    </row>
    <row r="405">
      <c r="A405" s="53">
        <v>555.0</v>
      </c>
      <c r="B405" s="55"/>
      <c r="C405" s="55"/>
    </row>
    <row r="406">
      <c r="A406" s="53">
        <v>556.0</v>
      </c>
      <c r="B406" s="55"/>
      <c r="C406" s="55"/>
    </row>
    <row r="407">
      <c r="A407" s="53">
        <v>557.0</v>
      </c>
      <c r="B407" s="55"/>
      <c r="C407" s="55"/>
    </row>
    <row r="408">
      <c r="A408" s="53">
        <v>558.0</v>
      </c>
      <c r="B408" s="55"/>
      <c r="C408" s="55"/>
    </row>
    <row r="409">
      <c r="A409" s="53">
        <v>559.0</v>
      </c>
      <c r="B409" s="55"/>
      <c r="C409" s="55"/>
    </row>
    <row r="410">
      <c r="A410" s="53">
        <v>561.0</v>
      </c>
      <c r="B410" s="55"/>
      <c r="C410" s="55"/>
    </row>
    <row r="411">
      <c r="A411" s="53">
        <v>562.0</v>
      </c>
      <c r="B411" s="55"/>
      <c r="C411" s="55"/>
    </row>
    <row r="412">
      <c r="A412" s="53">
        <v>564.0</v>
      </c>
      <c r="B412" s="55"/>
      <c r="C412" s="55"/>
    </row>
    <row r="413">
      <c r="A413" s="53">
        <v>566.0</v>
      </c>
      <c r="B413" s="55"/>
      <c r="C413" s="55"/>
    </row>
    <row r="414">
      <c r="A414" s="53">
        <v>569.0</v>
      </c>
      <c r="B414" s="55"/>
      <c r="C414" s="55"/>
    </row>
    <row r="415">
      <c r="A415" s="53">
        <v>570.0</v>
      </c>
      <c r="B415" s="55"/>
      <c r="C415" s="55"/>
    </row>
    <row r="416">
      <c r="A416" s="53">
        <v>574.0</v>
      </c>
      <c r="B416" s="55"/>
      <c r="C416" s="55"/>
    </row>
    <row r="417">
      <c r="A417" s="53">
        <v>575.0</v>
      </c>
      <c r="B417" s="55"/>
      <c r="C417" s="55"/>
    </row>
    <row r="418">
      <c r="A418" s="53">
        <v>577.0</v>
      </c>
      <c r="B418" s="55"/>
      <c r="C418" s="55"/>
    </row>
    <row r="419">
      <c r="A419" s="53">
        <v>580.0</v>
      </c>
      <c r="B419" s="55"/>
      <c r="C419" s="55"/>
    </row>
    <row r="420">
      <c r="A420" s="53">
        <v>581.0</v>
      </c>
      <c r="B420" s="55"/>
      <c r="C420" s="55"/>
    </row>
    <row r="421">
      <c r="A421" s="53">
        <v>582.0</v>
      </c>
      <c r="B421" s="55"/>
      <c r="C421" s="55"/>
    </row>
    <row r="422">
      <c r="A422" s="53">
        <v>583.0</v>
      </c>
      <c r="B422" s="55"/>
      <c r="C422" s="55"/>
    </row>
    <row r="423">
      <c r="A423" s="53">
        <v>585.0</v>
      </c>
      <c r="B423" s="55"/>
      <c r="C423" s="55"/>
    </row>
    <row r="424">
      <c r="A424" s="53">
        <v>588.0</v>
      </c>
      <c r="B424" s="55"/>
      <c r="C424" s="55"/>
    </row>
    <row r="425">
      <c r="A425" s="53">
        <v>589.0</v>
      </c>
      <c r="B425" s="55"/>
      <c r="C425" s="55"/>
    </row>
    <row r="426">
      <c r="A426" s="53">
        <v>590.0</v>
      </c>
      <c r="B426" s="55"/>
      <c r="C426" s="55"/>
    </row>
    <row r="427">
      <c r="A427" s="53">
        <v>591.0</v>
      </c>
      <c r="B427" s="55"/>
      <c r="C427" s="55"/>
    </row>
    <row r="428">
      <c r="A428" s="53">
        <v>592.0</v>
      </c>
      <c r="B428" s="55"/>
      <c r="C428" s="55"/>
    </row>
    <row r="429">
      <c r="A429" s="53">
        <v>593.0</v>
      </c>
      <c r="B429" s="55"/>
      <c r="C429" s="55"/>
    </row>
    <row r="430">
      <c r="A430" s="53">
        <v>594.0</v>
      </c>
      <c r="B430" s="55"/>
      <c r="C430" s="55"/>
    </row>
    <row r="431">
      <c r="A431" s="53">
        <v>595.0</v>
      </c>
      <c r="B431" s="55"/>
      <c r="C431" s="55"/>
    </row>
    <row r="432">
      <c r="A432" s="53">
        <v>598.0</v>
      </c>
      <c r="B432" s="55"/>
      <c r="C432" s="55"/>
    </row>
    <row r="433">
      <c r="A433" s="53">
        <v>600.0</v>
      </c>
      <c r="B433" s="55"/>
      <c r="C433" s="55"/>
    </row>
    <row r="434">
      <c r="A434" s="57"/>
      <c r="B434" s="55"/>
      <c r="C434" s="55"/>
    </row>
    <row r="435">
      <c r="A435" s="57"/>
      <c r="B435" s="55"/>
      <c r="C435" s="55"/>
    </row>
    <row r="436">
      <c r="A436" s="57"/>
      <c r="B436" s="55"/>
      <c r="C436" s="55"/>
    </row>
    <row r="437">
      <c r="A437" s="57"/>
      <c r="B437" s="55"/>
      <c r="C437" s="55"/>
    </row>
    <row r="438">
      <c r="A438" s="57"/>
      <c r="B438" s="55"/>
      <c r="C438" s="55"/>
    </row>
    <row r="439">
      <c r="A439" s="57"/>
      <c r="B439" s="55"/>
      <c r="C439" s="55"/>
    </row>
    <row r="440">
      <c r="A440" s="57"/>
      <c r="B440" s="55"/>
      <c r="C440" s="55"/>
    </row>
    <row r="441">
      <c r="A441" s="57"/>
      <c r="B441" s="55"/>
      <c r="C441" s="55"/>
    </row>
    <row r="442">
      <c r="A442" s="57"/>
      <c r="B442" s="55"/>
      <c r="C442" s="55"/>
    </row>
    <row r="443">
      <c r="A443" s="57"/>
      <c r="B443" s="55"/>
      <c r="C443" s="55"/>
    </row>
    <row r="444">
      <c r="A444" s="57"/>
      <c r="B444" s="55"/>
      <c r="C444" s="55"/>
    </row>
    <row r="445">
      <c r="A445" s="57"/>
      <c r="B445" s="55"/>
      <c r="C445" s="55"/>
    </row>
    <row r="446">
      <c r="A446" s="57"/>
      <c r="B446" s="55"/>
      <c r="C446" s="55"/>
    </row>
    <row r="447">
      <c r="A447" s="57"/>
      <c r="B447" s="55"/>
      <c r="C447" s="55"/>
    </row>
    <row r="448">
      <c r="A448" s="57"/>
      <c r="B448" s="55"/>
      <c r="C448" s="55"/>
    </row>
    <row r="449">
      <c r="A449" s="57"/>
      <c r="B449" s="55"/>
      <c r="C449" s="55"/>
    </row>
    <row r="450">
      <c r="A450" s="57"/>
      <c r="B450" s="55"/>
      <c r="C450" s="55"/>
    </row>
    <row r="451">
      <c r="A451" s="57"/>
      <c r="B451" s="55"/>
      <c r="C451" s="55"/>
    </row>
    <row r="452">
      <c r="A452" s="57"/>
      <c r="B452" s="55"/>
      <c r="C452" s="55"/>
    </row>
    <row r="453">
      <c r="A453" s="57"/>
      <c r="B453" s="55"/>
      <c r="C453" s="55"/>
    </row>
    <row r="454">
      <c r="A454" s="57"/>
      <c r="B454" s="55"/>
      <c r="C454" s="55"/>
    </row>
    <row r="455">
      <c r="A455" s="57"/>
      <c r="B455" s="55"/>
      <c r="C455" s="55"/>
    </row>
    <row r="456">
      <c r="A456" s="57"/>
      <c r="B456" s="55"/>
      <c r="C456" s="55"/>
    </row>
    <row r="457">
      <c r="A457" s="57"/>
      <c r="B457" s="55"/>
      <c r="C457" s="55"/>
    </row>
    <row r="458">
      <c r="A458" s="57"/>
      <c r="B458" s="55"/>
      <c r="C458" s="55"/>
    </row>
    <row r="459">
      <c r="A459" s="57"/>
      <c r="B459" s="55"/>
      <c r="C459" s="55"/>
    </row>
    <row r="460">
      <c r="A460" s="57"/>
      <c r="B460" s="55"/>
      <c r="C460" s="55"/>
    </row>
    <row r="461">
      <c r="A461" s="57"/>
      <c r="B461" s="55"/>
      <c r="C461" s="55"/>
    </row>
    <row r="462">
      <c r="A462" s="57"/>
      <c r="B462" s="55"/>
      <c r="C462" s="55"/>
    </row>
    <row r="463">
      <c r="A463" s="57"/>
      <c r="B463" s="55"/>
      <c r="C463" s="55"/>
    </row>
    <row r="464">
      <c r="A464" s="57"/>
      <c r="B464" s="55"/>
      <c r="C464" s="55"/>
    </row>
    <row r="465">
      <c r="A465" s="57"/>
      <c r="B465" s="55"/>
      <c r="C465" s="55"/>
    </row>
    <row r="466">
      <c r="A466" s="57"/>
      <c r="B466" s="55"/>
      <c r="C466" s="55"/>
    </row>
    <row r="467">
      <c r="A467" s="57"/>
      <c r="B467" s="55"/>
      <c r="C467" s="55"/>
    </row>
    <row r="468">
      <c r="A468" s="57"/>
      <c r="B468" s="55"/>
      <c r="C468" s="55"/>
    </row>
    <row r="469">
      <c r="A469" s="57"/>
      <c r="B469" s="55"/>
      <c r="C469" s="55"/>
    </row>
    <row r="470">
      <c r="A470" s="57"/>
      <c r="B470" s="55"/>
      <c r="C470" s="55"/>
    </row>
    <row r="471">
      <c r="A471" s="57"/>
      <c r="B471" s="55"/>
      <c r="C471" s="55"/>
    </row>
    <row r="472">
      <c r="A472" s="57"/>
      <c r="B472" s="55"/>
      <c r="C472" s="55"/>
    </row>
    <row r="473">
      <c r="A473" s="57"/>
      <c r="B473" s="55"/>
      <c r="C473" s="55"/>
    </row>
    <row r="474">
      <c r="A474" s="57"/>
      <c r="B474" s="55"/>
      <c r="C474" s="55"/>
    </row>
    <row r="475">
      <c r="A475" s="57"/>
      <c r="B475" s="55"/>
      <c r="C475" s="55"/>
    </row>
    <row r="476">
      <c r="A476" s="57"/>
      <c r="B476" s="55"/>
      <c r="C476" s="55"/>
    </row>
    <row r="477">
      <c r="A477" s="57"/>
      <c r="B477" s="55"/>
      <c r="C477" s="55"/>
    </row>
    <row r="478">
      <c r="A478" s="57"/>
      <c r="B478" s="55"/>
      <c r="C478" s="55"/>
    </row>
    <row r="479">
      <c r="A479" s="57"/>
      <c r="B479" s="55"/>
      <c r="C479" s="55"/>
    </row>
    <row r="480">
      <c r="A480" s="57"/>
      <c r="B480" s="55"/>
      <c r="C480" s="55"/>
    </row>
    <row r="481">
      <c r="A481" s="57"/>
      <c r="B481" s="55"/>
      <c r="C481" s="55"/>
    </row>
    <row r="482">
      <c r="A482" s="57"/>
      <c r="B482" s="55"/>
      <c r="C482" s="55"/>
    </row>
    <row r="483">
      <c r="A483" s="57"/>
      <c r="B483" s="55"/>
      <c r="C483" s="55"/>
    </row>
    <row r="484">
      <c r="A484" s="57"/>
      <c r="B484" s="55"/>
      <c r="C484" s="55"/>
    </row>
    <row r="485">
      <c r="A485" s="57"/>
      <c r="B485" s="55"/>
      <c r="C485" s="55"/>
    </row>
    <row r="486">
      <c r="A486" s="57"/>
      <c r="B486" s="55"/>
      <c r="C486" s="55"/>
    </row>
    <row r="487">
      <c r="A487" s="57"/>
      <c r="B487" s="55"/>
      <c r="C487" s="55"/>
    </row>
    <row r="488">
      <c r="A488" s="57"/>
      <c r="B488" s="55"/>
      <c r="C488" s="55"/>
    </row>
    <row r="489">
      <c r="A489" s="57"/>
      <c r="B489" s="55"/>
      <c r="C489" s="55"/>
    </row>
    <row r="490">
      <c r="A490" s="57"/>
      <c r="B490" s="55"/>
      <c r="C490" s="55"/>
    </row>
    <row r="491">
      <c r="A491" s="57"/>
      <c r="B491" s="55"/>
      <c r="C491" s="55"/>
    </row>
    <row r="492">
      <c r="A492" s="57"/>
      <c r="B492" s="55"/>
      <c r="C492" s="55"/>
    </row>
    <row r="493">
      <c r="A493" s="57"/>
      <c r="B493" s="55"/>
      <c r="C493" s="55"/>
    </row>
    <row r="494">
      <c r="A494" s="57"/>
      <c r="B494" s="55"/>
      <c r="C494" s="55"/>
    </row>
    <row r="495">
      <c r="A495" s="57"/>
      <c r="B495" s="55"/>
      <c r="C495" s="55"/>
    </row>
    <row r="496">
      <c r="A496" s="57"/>
      <c r="B496" s="55"/>
      <c r="C496" s="55"/>
    </row>
    <row r="497">
      <c r="A497" s="57"/>
      <c r="B497" s="55"/>
      <c r="C497" s="55"/>
    </row>
    <row r="498">
      <c r="A498" s="57"/>
      <c r="B498" s="55"/>
      <c r="C498" s="55"/>
    </row>
    <row r="499">
      <c r="A499" s="57"/>
      <c r="B499" s="55"/>
      <c r="C499" s="55"/>
    </row>
    <row r="500">
      <c r="A500" s="57"/>
      <c r="B500" s="55"/>
      <c r="C500" s="55"/>
    </row>
    <row r="501">
      <c r="A501" s="57"/>
      <c r="B501" s="55"/>
      <c r="C501" s="55"/>
    </row>
    <row r="502">
      <c r="A502" s="57"/>
      <c r="B502" s="55"/>
      <c r="C502" s="55"/>
    </row>
    <row r="503">
      <c r="A503" s="57"/>
      <c r="B503" s="55"/>
      <c r="C503" s="55"/>
    </row>
    <row r="504">
      <c r="A504" s="57"/>
      <c r="B504" s="55"/>
      <c r="C504" s="55"/>
    </row>
    <row r="505">
      <c r="A505" s="57"/>
      <c r="B505" s="55"/>
      <c r="C505" s="55"/>
    </row>
    <row r="506">
      <c r="A506" s="57"/>
      <c r="B506" s="55"/>
      <c r="C506" s="55"/>
    </row>
    <row r="507">
      <c r="A507" s="57"/>
      <c r="B507" s="55"/>
      <c r="C507" s="55"/>
    </row>
    <row r="508">
      <c r="A508" s="57"/>
      <c r="B508" s="55"/>
      <c r="C508" s="55"/>
    </row>
    <row r="509">
      <c r="A509" s="57"/>
      <c r="B509" s="55"/>
      <c r="C509" s="55"/>
    </row>
    <row r="510">
      <c r="A510" s="57"/>
      <c r="B510" s="55"/>
      <c r="C510" s="55"/>
    </row>
    <row r="511">
      <c r="A511" s="57"/>
      <c r="B511" s="55"/>
      <c r="C511" s="55"/>
    </row>
    <row r="512">
      <c r="A512" s="57"/>
      <c r="B512" s="55"/>
      <c r="C512" s="55"/>
    </row>
    <row r="513">
      <c r="A513" s="57"/>
      <c r="B513" s="55"/>
      <c r="C513" s="55"/>
    </row>
    <row r="514">
      <c r="A514" s="57"/>
      <c r="B514" s="55"/>
      <c r="C514" s="55"/>
    </row>
    <row r="515">
      <c r="A515" s="57"/>
      <c r="B515" s="55"/>
      <c r="C515" s="55"/>
    </row>
    <row r="516">
      <c r="A516" s="57"/>
      <c r="B516" s="55"/>
      <c r="C516" s="55"/>
    </row>
    <row r="517">
      <c r="A517" s="57"/>
      <c r="B517" s="55"/>
      <c r="C517" s="55"/>
    </row>
    <row r="518">
      <c r="A518" s="57"/>
      <c r="B518" s="55"/>
      <c r="C518" s="55"/>
    </row>
    <row r="519">
      <c r="A519" s="57"/>
      <c r="B519" s="55"/>
      <c r="C519" s="55"/>
    </row>
    <row r="520">
      <c r="A520" s="57"/>
      <c r="B520" s="55"/>
      <c r="C520" s="55"/>
    </row>
    <row r="521">
      <c r="A521" s="57"/>
      <c r="B521" s="55"/>
      <c r="C521" s="55"/>
    </row>
    <row r="522">
      <c r="A522" s="57"/>
      <c r="B522" s="55"/>
      <c r="C522" s="55"/>
    </row>
    <row r="523">
      <c r="A523" s="57"/>
      <c r="B523" s="55"/>
      <c r="C523" s="55"/>
    </row>
    <row r="524">
      <c r="A524" s="57"/>
      <c r="B524" s="55"/>
      <c r="C524" s="55"/>
    </row>
    <row r="525">
      <c r="A525" s="57"/>
      <c r="B525" s="55"/>
      <c r="C525" s="55"/>
    </row>
    <row r="526">
      <c r="A526" s="57"/>
      <c r="B526" s="55"/>
      <c r="C526" s="55"/>
    </row>
    <row r="527">
      <c r="A527" s="57"/>
      <c r="B527" s="55"/>
      <c r="C527" s="55"/>
    </row>
    <row r="528">
      <c r="A528" s="57"/>
      <c r="B528" s="55"/>
      <c r="C528" s="55"/>
    </row>
    <row r="529">
      <c r="A529" s="57"/>
      <c r="B529" s="55"/>
      <c r="C529" s="55"/>
    </row>
    <row r="530">
      <c r="A530" s="57"/>
      <c r="B530" s="55"/>
      <c r="C530" s="55"/>
    </row>
    <row r="531">
      <c r="A531" s="57"/>
      <c r="B531" s="55"/>
      <c r="C531" s="55"/>
    </row>
    <row r="532">
      <c r="A532" s="57"/>
      <c r="B532" s="55"/>
      <c r="C532" s="55"/>
    </row>
    <row r="533">
      <c r="A533" s="57"/>
      <c r="B533" s="55"/>
      <c r="C533" s="55"/>
    </row>
    <row r="534">
      <c r="A534" s="57"/>
      <c r="B534" s="55"/>
      <c r="C534" s="55"/>
    </row>
    <row r="535">
      <c r="A535" s="57"/>
      <c r="B535" s="55"/>
      <c r="C535" s="55"/>
    </row>
    <row r="536">
      <c r="A536" s="57"/>
      <c r="B536" s="55"/>
      <c r="C536" s="55"/>
    </row>
    <row r="537">
      <c r="A537" s="57"/>
      <c r="B537" s="55"/>
      <c r="C537" s="55"/>
    </row>
    <row r="538">
      <c r="A538" s="57"/>
      <c r="B538" s="55"/>
      <c r="C538" s="55"/>
    </row>
    <row r="539">
      <c r="A539" s="57"/>
      <c r="B539" s="55"/>
      <c r="C539" s="55"/>
    </row>
    <row r="540">
      <c r="A540" s="57"/>
      <c r="B540" s="55"/>
      <c r="C540" s="55"/>
    </row>
    <row r="541">
      <c r="A541" s="57"/>
      <c r="B541" s="55"/>
      <c r="C541" s="55"/>
    </row>
    <row r="542">
      <c r="A542" s="57"/>
      <c r="B542" s="55"/>
      <c r="C542" s="55"/>
    </row>
    <row r="543">
      <c r="A543" s="57"/>
      <c r="B543" s="55"/>
      <c r="C543" s="55"/>
    </row>
    <row r="544">
      <c r="A544" s="57"/>
      <c r="B544" s="55"/>
      <c r="C544" s="55"/>
    </row>
    <row r="545">
      <c r="A545" s="57"/>
      <c r="B545" s="55"/>
      <c r="C545" s="55"/>
    </row>
    <row r="546">
      <c r="A546" s="57"/>
      <c r="B546" s="55"/>
      <c r="C546" s="55"/>
    </row>
    <row r="547">
      <c r="A547" s="57"/>
      <c r="B547" s="55"/>
      <c r="C547" s="55"/>
    </row>
    <row r="548">
      <c r="A548" s="57"/>
      <c r="B548" s="55"/>
      <c r="C548" s="55"/>
    </row>
    <row r="549">
      <c r="A549" s="57"/>
      <c r="B549" s="55"/>
      <c r="C549" s="55"/>
    </row>
    <row r="550">
      <c r="A550" s="57"/>
      <c r="B550" s="55"/>
      <c r="C550" s="55"/>
    </row>
    <row r="551">
      <c r="A551" s="57"/>
      <c r="B551" s="55"/>
      <c r="C551" s="55"/>
    </row>
    <row r="552">
      <c r="A552" s="57"/>
      <c r="B552" s="55"/>
      <c r="C552" s="55"/>
    </row>
    <row r="553">
      <c r="A553" s="57"/>
      <c r="B553" s="55"/>
      <c r="C553" s="55"/>
    </row>
    <row r="554">
      <c r="A554" s="57"/>
      <c r="B554" s="55"/>
      <c r="C554" s="55"/>
    </row>
    <row r="555">
      <c r="A555" s="57"/>
      <c r="B555" s="55"/>
      <c r="C555" s="55"/>
    </row>
    <row r="556">
      <c r="A556" s="57"/>
      <c r="B556" s="55"/>
      <c r="C556" s="55"/>
    </row>
    <row r="557">
      <c r="A557" s="57"/>
      <c r="B557" s="55"/>
      <c r="C557" s="55"/>
    </row>
    <row r="558">
      <c r="A558" s="57"/>
      <c r="B558" s="55"/>
      <c r="C558" s="55"/>
    </row>
    <row r="559">
      <c r="A559" s="57"/>
      <c r="B559" s="55"/>
      <c r="C559" s="55"/>
    </row>
    <row r="560">
      <c r="A560" s="57"/>
      <c r="B560" s="55"/>
      <c r="C560" s="55"/>
    </row>
    <row r="561">
      <c r="A561" s="57"/>
      <c r="B561" s="55"/>
      <c r="C561" s="55"/>
    </row>
    <row r="562">
      <c r="A562" s="57"/>
      <c r="B562" s="55"/>
      <c r="C562" s="55"/>
    </row>
    <row r="563">
      <c r="A563" s="57"/>
      <c r="B563" s="55"/>
      <c r="C563" s="55"/>
    </row>
    <row r="564">
      <c r="A564" s="57"/>
      <c r="B564" s="55"/>
      <c r="C564" s="55"/>
    </row>
    <row r="565">
      <c r="A565" s="57"/>
      <c r="B565" s="55"/>
      <c r="C565" s="55"/>
    </row>
    <row r="566">
      <c r="A566" s="57"/>
      <c r="B566" s="55"/>
      <c r="C566" s="55"/>
    </row>
    <row r="567">
      <c r="A567" s="57"/>
      <c r="B567" s="55"/>
      <c r="C567" s="55"/>
    </row>
    <row r="568">
      <c r="A568" s="57"/>
      <c r="B568" s="55"/>
      <c r="C568" s="55"/>
    </row>
    <row r="569">
      <c r="A569" s="57"/>
      <c r="B569" s="55"/>
      <c r="C569" s="55"/>
    </row>
    <row r="570">
      <c r="A570" s="57"/>
      <c r="B570" s="55"/>
      <c r="C570" s="55"/>
    </row>
    <row r="571">
      <c r="A571" s="57"/>
      <c r="B571" s="55"/>
      <c r="C571" s="55"/>
    </row>
    <row r="572">
      <c r="A572" s="57"/>
      <c r="B572" s="55"/>
      <c r="C572" s="55"/>
    </row>
    <row r="573">
      <c r="A573" s="57"/>
      <c r="B573" s="55"/>
      <c r="C573" s="55"/>
    </row>
    <row r="574">
      <c r="A574" s="57"/>
      <c r="B574" s="55"/>
      <c r="C574" s="55"/>
    </row>
    <row r="575">
      <c r="A575" s="57"/>
      <c r="B575" s="55"/>
      <c r="C575" s="55"/>
    </row>
    <row r="576">
      <c r="A576" s="57"/>
      <c r="B576" s="55"/>
      <c r="C576" s="55"/>
    </row>
    <row r="577">
      <c r="A577" s="57"/>
      <c r="B577" s="55"/>
      <c r="C577" s="55"/>
    </row>
    <row r="578">
      <c r="A578" s="57"/>
      <c r="B578" s="55"/>
      <c r="C578" s="55"/>
    </row>
    <row r="579">
      <c r="A579" s="57"/>
      <c r="B579" s="55"/>
      <c r="C579" s="55"/>
    </row>
    <row r="580">
      <c r="A580" s="57"/>
      <c r="B580" s="55"/>
      <c r="C580" s="55"/>
    </row>
    <row r="581">
      <c r="A581" s="57"/>
      <c r="B581" s="55"/>
      <c r="C581" s="55"/>
    </row>
    <row r="582">
      <c r="A582" s="57"/>
      <c r="B582" s="55"/>
      <c r="C582" s="55"/>
    </row>
    <row r="583">
      <c r="A583" s="57"/>
      <c r="B583" s="55"/>
      <c r="C583" s="55"/>
    </row>
    <row r="584">
      <c r="A584" s="57"/>
      <c r="B584" s="55"/>
      <c r="C584" s="55"/>
    </row>
    <row r="585">
      <c r="A585" s="57"/>
      <c r="B585" s="55"/>
      <c r="C585" s="55"/>
    </row>
    <row r="586">
      <c r="A586" s="57"/>
      <c r="B586" s="55"/>
      <c r="C586" s="55"/>
    </row>
    <row r="587">
      <c r="A587" s="57"/>
      <c r="B587" s="55"/>
      <c r="C587" s="55"/>
    </row>
    <row r="588">
      <c r="A588" s="57"/>
      <c r="B588" s="55"/>
      <c r="C588" s="55"/>
    </row>
    <row r="589">
      <c r="A589" s="57"/>
      <c r="B589" s="55"/>
      <c r="C589" s="55"/>
    </row>
    <row r="590">
      <c r="A590" s="57"/>
      <c r="B590" s="55"/>
      <c r="C590" s="55"/>
    </row>
    <row r="591">
      <c r="A591" s="57"/>
      <c r="B591" s="55"/>
      <c r="C591" s="55"/>
    </row>
    <row r="592">
      <c r="A592" s="57"/>
      <c r="B592" s="55"/>
      <c r="C592" s="55"/>
    </row>
    <row r="593">
      <c r="A593" s="57"/>
      <c r="B593" s="55"/>
      <c r="C593" s="55"/>
    </row>
    <row r="594">
      <c r="A594" s="57"/>
      <c r="B594" s="55"/>
      <c r="C594" s="55"/>
    </row>
    <row r="595">
      <c r="A595" s="57"/>
      <c r="B595" s="55"/>
      <c r="C595" s="55"/>
    </row>
    <row r="596">
      <c r="A596" s="57"/>
      <c r="B596" s="55"/>
      <c r="C596" s="55"/>
    </row>
    <row r="597">
      <c r="A597" s="57"/>
      <c r="B597" s="55"/>
      <c r="C597" s="55"/>
    </row>
    <row r="598">
      <c r="A598" s="57"/>
      <c r="B598" s="55"/>
      <c r="C598" s="55"/>
    </row>
    <row r="599">
      <c r="A599" s="57"/>
      <c r="B599" s="55"/>
      <c r="C599" s="55"/>
    </row>
    <row r="600">
      <c r="A600" s="57"/>
      <c r="B600" s="55"/>
      <c r="C600" s="55"/>
    </row>
    <row r="601">
      <c r="A601" s="57"/>
      <c r="B601" s="55"/>
      <c r="C601" s="55"/>
    </row>
    <row r="602">
      <c r="A602" s="57"/>
      <c r="B602" s="55"/>
      <c r="C602" s="55"/>
    </row>
    <row r="603">
      <c r="A603" s="57"/>
      <c r="B603" s="55"/>
      <c r="C603" s="55"/>
    </row>
    <row r="604">
      <c r="A604" s="57"/>
      <c r="B604" s="55"/>
      <c r="C604" s="55"/>
    </row>
    <row r="605">
      <c r="A605" s="57"/>
      <c r="B605" s="55"/>
      <c r="C605" s="55"/>
    </row>
    <row r="606">
      <c r="A606" s="57"/>
      <c r="B606" s="55"/>
      <c r="C606" s="55"/>
    </row>
    <row r="607">
      <c r="A607" s="57"/>
      <c r="B607" s="55"/>
      <c r="C607" s="55"/>
    </row>
    <row r="608">
      <c r="A608" s="57"/>
      <c r="B608" s="55"/>
      <c r="C608" s="55"/>
    </row>
    <row r="609">
      <c r="A609" s="57"/>
      <c r="B609" s="55"/>
      <c r="C609" s="55"/>
    </row>
    <row r="610">
      <c r="A610" s="57"/>
      <c r="B610" s="55"/>
      <c r="C610" s="55"/>
    </row>
    <row r="611">
      <c r="A611" s="57"/>
      <c r="B611" s="55"/>
      <c r="C611" s="55"/>
    </row>
    <row r="612">
      <c r="A612" s="57"/>
      <c r="B612" s="55"/>
      <c r="C612" s="55"/>
    </row>
    <row r="613">
      <c r="A613" s="57"/>
      <c r="B613" s="55"/>
      <c r="C613" s="55"/>
    </row>
    <row r="614">
      <c r="A614" s="57"/>
      <c r="B614" s="55"/>
      <c r="C614" s="55"/>
    </row>
    <row r="615">
      <c r="A615" s="57"/>
      <c r="B615" s="55"/>
      <c r="C615" s="55"/>
    </row>
    <row r="616">
      <c r="A616" s="57"/>
      <c r="B616" s="55"/>
      <c r="C616" s="55"/>
    </row>
    <row r="617">
      <c r="A617" s="57"/>
      <c r="B617" s="55"/>
      <c r="C617" s="55"/>
    </row>
    <row r="618">
      <c r="A618" s="57"/>
      <c r="B618" s="55"/>
      <c r="C618" s="55"/>
    </row>
    <row r="619">
      <c r="A619" s="57"/>
      <c r="B619" s="55"/>
      <c r="C619" s="55"/>
    </row>
    <row r="620">
      <c r="A620" s="57"/>
      <c r="B620" s="55"/>
      <c r="C620" s="55"/>
    </row>
    <row r="621">
      <c r="A621" s="57"/>
      <c r="B621" s="55"/>
      <c r="C621" s="55"/>
    </row>
    <row r="622">
      <c r="A622" s="57"/>
      <c r="B622" s="55"/>
      <c r="C622" s="55"/>
    </row>
    <row r="623">
      <c r="A623" s="57"/>
      <c r="B623" s="55"/>
      <c r="C623" s="55"/>
    </row>
    <row r="624">
      <c r="A624" s="57"/>
      <c r="B624" s="55"/>
      <c r="C624" s="55"/>
    </row>
    <row r="625">
      <c r="A625" s="57"/>
      <c r="B625" s="55"/>
      <c r="C625" s="55"/>
    </row>
    <row r="626">
      <c r="A626" s="57"/>
      <c r="B626" s="55"/>
      <c r="C626" s="55"/>
    </row>
    <row r="627">
      <c r="A627" s="57"/>
      <c r="B627" s="55"/>
      <c r="C627" s="55"/>
    </row>
    <row r="628">
      <c r="A628" s="57"/>
      <c r="B628" s="55"/>
      <c r="C628" s="55"/>
    </row>
    <row r="629">
      <c r="A629" s="57"/>
      <c r="B629" s="55"/>
      <c r="C629" s="55"/>
    </row>
    <row r="630">
      <c r="A630" s="57"/>
      <c r="B630" s="55"/>
      <c r="C630" s="55"/>
    </row>
    <row r="631">
      <c r="A631" s="57"/>
      <c r="B631" s="55"/>
      <c r="C631" s="55"/>
    </row>
    <row r="632">
      <c r="A632" s="57"/>
      <c r="B632" s="55"/>
      <c r="C632" s="55"/>
    </row>
    <row r="633">
      <c r="A633" s="57"/>
      <c r="B633" s="55"/>
      <c r="C633" s="55"/>
    </row>
    <row r="634">
      <c r="A634" s="57"/>
      <c r="B634" s="55"/>
      <c r="C634" s="55"/>
    </row>
    <row r="635">
      <c r="A635" s="57"/>
      <c r="B635" s="55"/>
      <c r="C635" s="55"/>
    </row>
    <row r="636">
      <c r="A636" s="57"/>
      <c r="B636" s="55"/>
      <c r="C636" s="55"/>
    </row>
    <row r="637">
      <c r="A637" s="57"/>
      <c r="B637" s="55"/>
      <c r="C637" s="55"/>
    </row>
    <row r="638">
      <c r="A638" s="57"/>
      <c r="B638" s="55"/>
      <c r="C638" s="55"/>
    </row>
    <row r="639">
      <c r="A639" s="57"/>
      <c r="B639" s="55"/>
      <c r="C639" s="55"/>
    </row>
    <row r="640">
      <c r="A640" s="57"/>
      <c r="B640" s="55"/>
      <c r="C640" s="55"/>
    </row>
    <row r="641">
      <c r="A641" s="57"/>
      <c r="B641" s="55"/>
      <c r="C641" s="55"/>
    </row>
    <row r="642">
      <c r="A642" s="57"/>
      <c r="B642" s="55"/>
      <c r="C642" s="55"/>
    </row>
    <row r="643">
      <c r="A643" s="57"/>
      <c r="B643" s="55"/>
      <c r="C643" s="55"/>
    </row>
    <row r="644">
      <c r="A644" s="57"/>
      <c r="B644" s="55"/>
      <c r="C644" s="55"/>
    </row>
    <row r="645">
      <c r="A645" s="57"/>
      <c r="B645" s="55"/>
      <c r="C645" s="55"/>
    </row>
    <row r="646">
      <c r="A646" s="57"/>
      <c r="B646" s="55"/>
      <c r="C646" s="55"/>
    </row>
    <row r="647">
      <c r="A647" s="57"/>
      <c r="B647" s="55"/>
      <c r="C647" s="55"/>
    </row>
    <row r="648">
      <c r="A648" s="57"/>
      <c r="B648" s="55"/>
      <c r="C648" s="55"/>
    </row>
    <row r="649">
      <c r="A649" s="57"/>
      <c r="B649" s="55"/>
      <c r="C649" s="55"/>
    </row>
    <row r="650">
      <c r="A650" s="57"/>
      <c r="B650" s="55"/>
      <c r="C650" s="55"/>
    </row>
    <row r="651">
      <c r="A651" s="57"/>
      <c r="B651" s="55"/>
      <c r="C651" s="55"/>
    </row>
    <row r="652">
      <c r="A652" s="57"/>
      <c r="B652" s="55"/>
      <c r="C652" s="55"/>
    </row>
    <row r="653">
      <c r="A653" s="57"/>
      <c r="B653" s="55"/>
      <c r="C653" s="55"/>
    </row>
    <row r="654">
      <c r="A654" s="57"/>
      <c r="B654" s="55"/>
      <c r="C654" s="55"/>
    </row>
    <row r="655">
      <c r="A655" s="57"/>
      <c r="B655" s="55"/>
      <c r="C655" s="55"/>
    </row>
    <row r="656">
      <c r="A656" s="57"/>
      <c r="B656" s="55"/>
      <c r="C656" s="55"/>
    </row>
    <row r="657">
      <c r="A657" s="57"/>
      <c r="B657" s="55"/>
      <c r="C657" s="55"/>
    </row>
    <row r="658">
      <c r="A658" s="57"/>
      <c r="B658" s="55"/>
      <c r="C658" s="55"/>
    </row>
    <row r="659">
      <c r="A659" s="57"/>
      <c r="B659" s="55"/>
      <c r="C659" s="55"/>
    </row>
    <row r="660">
      <c r="A660" s="57"/>
      <c r="B660" s="55"/>
      <c r="C660" s="55"/>
    </row>
    <row r="661">
      <c r="A661" s="57"/>
      <c r="B661" s="55"/>
      <c r="C661" s="55"/>
    </row>
    <row r="662">
      <c r="A662" s="57"/>
      <c r="B662" s="55"/>
      <c r="C662" s="55"/>
    </row>
    <row r="663">
      <c r="A663" s="57"/>
      <c r="B663" s="55"/>
      <c r="C663" s="55"/>
    </row>
    <row r="664">
      <c r="A664" s="57"/>
      <c r="B664" s="55"/>
      <c r="C664" s="55"/>
    </row>
    <row r="665">
      <c r="A665" s="57"/>
      <c r="B665" s="55"/>
      <c r="C665" s="55"/>
    </row>
    <row r="666">
      <c r="A666" s="57"/>
      <c r="B666" s="55"/>
      <c r="C666" s="55"/>
    </row>
    <row r="667">
      <c r="A667" s="57"/>
      <c r="B667" s="55"/>
      <c r="C667" s="55"/>
    </row>
    <row r="668">
      <c r="A668" s="57"/>
      <c r="B668" s="55"/>
      <c r="C668" s="55"/>
    </row>
    <row r="669">
      <c r="A669" s="57"/>
      <c r="B669" s="55"/>
      <c r="C669" s="55"/>
    </row>
    <row r="670">
      <c r="A670" s="57"/>
      <c r="B670" s="55"/>
      <c r="C670" s="55"/>
    </row>
    <row r="671">
      <c r="A671" s="57"/>
      <c r="B671" s="55"/>
      <c r="C671" s="55"/>
    </row>
    <row r="672">
      <c r="A672" s="57"/>
      <c r="B672" s="55"/>
      <c r="C672" s="55"/>
    </row>
    <row r="673">
      <c r="A673" s="57"/>
      <c r="B673" s="55"/>
      <c r="C673" s="55"/>
    </row>
    <row r="674">
      <c r="A674" s="57"/>
      <c r="B674" s="55"/>
      <c r="C674" s="55"/>
    </row>
    <row r="675">
      <c r="A675" s="57"/>
      <c r="B675" s="55"/>
      <c r="C675" s="55"/>
    </row>
    <row r="676">
      <c r="A676" s="57"/>
      <c r="B676" s="55"/>
      <c r="C676" s="55"/>
    </row>
    <row r="677">
      <c r="A677" s="57"/>
      <c r="B677" s="55"/>
      <c r="C677" s="55"/>
    </row>
    <row r="678">
      <c r="A678" s="57"/>
      <c r="B678" s="55"/>
      <c r="C678" s="55"/>
    </row>
    <row r="679">
      <c r="A679" s="57"/>
      <c r="B679" s="55"/>
      <c r="C679" s="55"/>
    </row>
    <row r="680">
      <c r="A680" s="57"/>
      <c r="B680" s="55"/>
      <c r="C680" s="55"/>
    </row>
    <row r="681">
      <c r="A681" s="57"/>
      <c r="B681" s="55"/>
      <c r="C681" s="55"/>
    </row>
    <row r="682">
      <c r="A682" s="57"/>
      <c r="B682" s="55"/>
      <c r="C682" s="55"/>
    </row>
    <row r="683">
      <c r="A683" s="57"/>
      <c r="B683" s="55"/>
      <c r="C683" s="55"/>
    </row>
    <row r="684">
      <c r="A684" s="57"/>
      <c r="B684" s="55"/>
      <c r="C684" s="55"/>
    </row>
    <row r="685">
      <c r="A685" s="57"/>
      <c r="B685" s="55"/>
      <c r="C685" s="55"/>
    </row>
    <row r="686">
      <c r="A686" s="57"/>
      <c r="B686" s="55"/>
      <c r="C686" s="55"/>
    </row>
    <row r="687">
      <c r="A687" s="57"/>
      <c r="B687" s="55"/>
      <c r="C687" s="55"/>
    </row>
    <row r="688">
      <c r="A688" s="57"/>
      <c r="B688" s="55"/>
      <c r="C688" s="55"/>
    </row>
    <row r="689">
      <c r="A689" s="57"/>
      <c r="B689" s="55"/>
      <c r="C689" s="55"/>
    </row>
    <row r="690">
      <c r="A690" s="57"/>
      <c r="B690" s="55"/>
      <c r="C690" s="55"/>
    </row>
    <row r="691">
      <c r="A691" s="57"/>
      <c r="B691" s="55"/>
      <c r="C691" s="55"/>
    </row>
    <row r="692">
      <c r="A692" s="57"/>
      <c r="B692" s="55"/>
      <c r="C692" s="55"/>
    </row>
    <row r="693">
      <c r="A693" s="57"/>
      <c r="B693" s="55"/>
      <c r="C693" s="55"/>
    </row>
    <row r="694">
      <c r="A694" s="57"/>
      <c r="B694" s="55"/>
      <c r="C694" s="55"/>
    </row>
    <row r="695">
      <c r="A695" s="57"/>
      <c r="B695" s="55"/>
      <c r="C695" s="55"/>
    </row>
    <row r="696">
      <c r="A696" s="57"/>
      <c r="B696" s="55"/>
      <c r="C696" s="55"/>
    </row>
    <row r="697">
      <c r="A697" s="57"/>
      <c r="B697" s="55"/>
      <c r="C697" s="55"/>
    </row>
    <row r="698">
      <c r="A698" s="57"/>
      <c r="B698" s="55"/>
      <c r="C698" s="55"/>
    </row>
    <row r="699">
      <c r="A699" s="57"/>
      <c r="B699" s="55"/>
      <c r="C699" s="55"/>
    </row>
    <row r="700">
      <c r="A700" s="57"/>
      <c r="B700" s="55"/>
      <c r="C700" s="55"/>
    </row>
    <row r="701">
      <c r="A701" s="57"/>
      <c r="B701" s="55"/>
      <c r="C701" s="55"/>
    </row>
    <row r="702">
      <c r="A702" s="57"/>
      <c r="B702" s="55"/>
      <c r="C702" s="55"/>
    </row>
    <row r="703">
      <c r="A703" s="57"/>
      <c r="B703" s="55"/>
      <c r="C703" s="55"/>
    </row>
    <row r="704">
      <c r="A704" s="57"/>
      <c r="B704" s="55"/>
      <c r="C704" s="55"/>
    </row>
    <row r="705">
      <c r="A705" s="57"/>
      <c r="B705" s="55"/>
      <c r="C705" s="55"/>
    </row>
    <row r="706">
      <c r="A706" s="57"/>
      <c r="B706" s="55"/>
      <c r="C706" s="55"/>
    </row>
    <row r="707">
      <c r="A707" s="57"/>
      <c r="B707" s="55"/>
      <c r="C707" s="55"/>
    </row>
    <row r="708">
      <c r="A708" s="57"/>
      <c r="B708" s="55"/>
      <c r="C708" s="55"/>
    </row>
    <row r="709">
      <c r="A709" s="57"/>
      <c r="B709" s="55"/>
      <c r="C709" s="55"/>
    </row>
    <row r="710">
      <c r="A710" s="57"/>
      <c r="B710" s="55"/>
      <c r="C710" s="55"/>
    </row>
    <row r="711">
      <c r="A711" s="57"/>
      <c r="B711" s="55"/>
      <c r="C711" s="55"/>
    </row>
    <row r="712">
      <c r="A712" s="57"/>
      <c r="B712" s="55"/>
      <c r="C712" s="55"/>
    </row>
    <row r="713">
      <c r="A713" s="57"/>
      <c r="B713" s="55"/>
      <c r="C713" s="55"/>
    </row>
    <row r="714">
      <c r="A714" s="57"/>
      <c r="B714" s="55"/>
      <c r="C714" s="55"/>
    </row>
    <row r="715">
      <c r="A715" s="57"/>
      <c r="B715" s="55"/>
      <c r="C715" s="55"/>
    </row>
    <row r="716">
      <c r="A716" s="57"/>
      <c r="B716" s="55"/>
      <c r="C716" s="55"/>
    </row>
    <row r="717">
      <c r="A717" s="57"/>
      <c r="B717" s="55"/>
      <c r="C717" s="55"/>
    </row>
    <row r="718">
      <c r="A718" s="57"/>
      <c r="B718" s="55"/>
      <c r="C718" s="55"/>
    </row>
    <row r="719">
      <c r="A719" s="57"/>
      <c r="B719" s="55"/>
      <c r="C719" s="55"/>
    </row>
    <row r="720">
      <c r="A720" s="57"/>
      <c r="B720" s="55"/>
      <c r="C720" s="55"/>
    </row>
    <row r="721">
      <c r="A721" s="57"/>
      <c r="B721" s="55"/>
      <c r="C721" s="55"/>
    </row>
    <row r="722">
      <c r="A722" s="57"/>
      <c r="B722" s="55"/>
      <c r="C722" s="55"/>
    </row>
    <row r="723">
      <c r="A723" s="57"/>
      <c r="B723" s="55"/>
      <c r="C723" s="55"/>
    </row>
    <row r="724">
      <c r="A724" s="57"/>
      <c r="B724" s="55"/>
      <c r="C724" s="55"/>
    </row>
    <row r="725">
      <c r="A725" s="57"/>
      <c r="B725" s="55"/>
      <c r="C725" s="55"/>
    </row>
    <row r="726">
      <c r="A726" s="57"/>
      <c r="B726" s="55"/>
      <c r="C726" s="55"/>
    </row>
    <row r="727">
      <c r="A727" s="57"/>
      <c r="B727" s="55"/>
      <c r="C727" s="55"/>
    </row>
    <row r="728">
      <c r="A728" s="57"/>
      <c r="B728" s="55"/>
      <c r="C728" s="55"/>
    </row>
    <row r="729">
      <c r="A729" s="57"/>
      <c r="B729" s="55"/>
      <c r="C729" s="55"/>
    </row>
    <row r="730">
      <c r="A730" s="57"/>
      <c r="B730" s="55"/>
      <c r="C730" s="55"/>
    </row>
    <row r="731">
      <c r="A731" s="57"/>
      <c r="B731" s="55"/>
      <c r="C731" s="55"/>
    </row>
    <row r="732">
      <c r="A732" s="57"/>
      <c r="B732" s="55"/>
      <c r="C732" s="55"/>
    </row>
    <row r="733">
      <c r="A733" s="57"/>
      <c r="B733" s="55"/>
      <c r="C733" s="55"/>
    </row>
    <row r="734">
      <c r="A734" s="57"/>
      <c r="B734" s="55"/>
      <c r="C734" s="55"/>
    </row>
    <row r="735">
      <c r="A735" s="57"/>
      <c r="B735" s="55"/>
      <c r="C735" s="55"/>
    </row>
    <row r="736">
      <c r="A736" s="57"/>
      <c r="B736" s="55"/>
      <c r="C736" s="55"/>
    </row>
    <row r="737">
      <c r="A737" s="57"/>
      <c r="B737" s="55"/>
      <c r="C737" s="55"/>
    </row>
    <row r="738">
      <c r="A738" s="57"/>
      <c r="B738" s="55"/>
      <c r="C738" s="55"/>
    </row>
    <row r="739">
      <c r="A739" s="57"/>
      <c r="B739" s="55"/>
      <c r="C739" s="55"/>
    </row>
    <row r="740">
      <c r="A740" s="57"/>
      <c r="B740" s="55"/>
      <c r="C740" s="55"/>
    </row>
    <row r="741">
      <c r="A741" s="57"/>
      <c r="B741" s="55"/>
      <c r="C741" s="55"/>
    </row>
    <row r="742">
      <c r="A742" s="57"/>
      <c r="B742" s="55"/>
      <c r="C742" s="55"/>
    </row>
    <row r="743">
      <c r="A743" s="57"/>
      <c r="B743" s="55"/>
      <c r="C743" s="55"/>
    </row>
    <row r="744">
      <c r="A744" s="57"/>
      <c r="B744" s="55"/>
      <c r="C744" s="55"/>
    </row>
    <row r="745">
      <c r="A745" s="57"/>
      <c r="B745" s="55"/>
      <c r="C745" s="55"/>
    </row>
    <row r="746">
      <c r="A746" s="57"/>
      <c r="B746" s="55"/>
      <c r="C746" s="55"/>
    </row>
    <row r="747">
      <c r="A747" s="57"/>
      <c r="B747" s="55"/>
      <c r="C747" s="55"/>
    </row>
    <row r="748">
      <c r="A748" s="57"/>
      <c r="B748" s="55"/>
      <c r="C748" s="55"/>
    </row>
    <row r="749">
      <c r="A749" s="57"/>
      <c r="B749" s="55"/>
      <c r="C749" s="55"/>
    </row>
    <row r="750">
      <c r="A750" s="57"/>
      <c r="B750" s="55"/>
      <c r="C750" s="55"/>
    </row>
    <row r="751">
      <c r="A751" s="57"/>
      <c r="B751" s="55"/>
      <c r="C751" s="55"/>
    </row>
    <row r="752">
      <c r="A752" s="57"/>
      <c r="B752" s="55"/>
      <c r="C752" s="55"/>
    </row>
    <row r="753">
      <c r="A753" s="57"/>
      <c r="B753" s="55"/>
      <c r="C753" s="55"/>
    </row>
    <row r="754">
      <c r="A754" s="57"/>
      <c r="B754" s="55"/>
      <c r="C754" s="55"/>
    </row>
    <row r="755">
      <c r="A755" s="57"/>
      <c r="B755" s="55"/>
      <c r="C755" s="55"/>
    </row>
    <row r="756">
      <c r="A756" s="57"/>
      <c r="B756" s="55"/>
      <c r="C756" s="55"/>
    </row>
    <row r="757">
      <c r="A757" s="57"/>
      <c r="B757" s="55"/>
      <c r="C757" s="55"/>
    </row>
    <row r="758">
      <c r="A758" s="57"/>
      <c r="B758" s="55"/>
      <c r="C758" s="55"/>
    </row>
    <row r="759">
      <c r="A759" s="57"/>
      <c r="B759" s="55"/>
      <c r="C759" s="55"/>
    </row>
    <row r="760">
      <c r="A760" s="57"/>
      <c r="B760" s="55"/>
      <c r="C760" s="55"/>
    </row>
    <row r="761">
      <c r="A761" s="57"/>
      <c r="B761" s="55"/>
      <c r="C761" s="55"/>
    </row>
    <row r="762">
      <c r="A762" s="57"/>
      <c r="B762" s="55"/>
      <c r="C762" s="55"/>
    </row>
    <row r="763">
      <c r="A763" s="57"/>
      <c r="B763" s="55"/>
      <c r="C763" s="55"/>
    </row>
    <row r="764">
      <c r="A764" s="57"/>
      <c r="B764" s="55"/>
      <c r="C764" s="55"/>
    </row>
    <row r="765">
      <c r="A765" s="57"/>
      <c r="B765" s="55"/>
      <c r="C765" s="55"/>
    </row>
    <row r="766">
      <c r="A766" s="57"/>
      <c r="B766" s="55"/>
      <c r="C766" s="55"/>
    </row>
    <row r="767">
      <c r="A767" s="57"/>
      <c r="B767" s="55"/>
      <c r="C767" s="55"/>
    </row>
    <row r="768">
      <c r="A768" s="57"/>
      <c r="B768" s="55"/>
      <c r="C768" s="55"/>
    </row>
    <row r="769">
      <c r="A769" s="57"/>
      <c r="B769" s="55"/>
      <c r="C769" s="55"/>
    </row>
    <row r="770">
      <c r="A770" s="57"/>
      <c r="B770" s="55"/>
      <c r="C770" s="55"/>
    </row>
    <row r="771">
      <c r="A771" s="57"/>
      <c r="B771" s="55"/>
      <c r="C771" s="55"/>
    </row>
    <row r="772">
      <c r="A772" s="57"/>
      <c r="B772" s="55"/>
      <c r="C772" s="55"/>
    </row>
    <row r="773">
      <c r="A773" s="57"/>
      <c r="B773" s="55"/>
      <c r="C773" s="55"/>
    </row>
    <row r="774">
      <c r="A774" s="57"/>
      <c r="B774" s="55"/>
      <c r="C774" s="55"/>
    </row>
    <row r="775">
      <c r="A775" s="57"/>
      <c r="B775" s="55"/>
      <c r="C775" s="55"/>
    </row>
    <row r="776">
      <c r="A776" s="57"/>
      <c r="B776" s="55"/>
      <c r="C776" s="55"/>
    </row>
    <row r="777">
      <c r="A777" s="57"/>
      <c r="B777" s="55"/>
      <c r="C777" s="55"/>
    </row>
    <row r="778">
      <c r="A778" s="57"/>
      <c r="B778" s="55"/>
      <c r="C778" s="55"/>
    </row>
    <row r="779">
      <c r="A779" s="57"/>
      <c r="B779" s="55"/>
      <c r="C779" s="55"/>
    </row>
    <row r="780">
      <c r="A780" s="57"/>
      <c r="B780" s="55"/>
      <c r="C780" s="55"/>
    </row>
    <row r="781">
      <c r="A781" s="57"/>
      <c r="B781" s="55"/>
      <c r="C781" s="55"/>
    </row>
    <row r="782">
      <c r="A782" s="57"/>
      <c r="B782" s="55"/>
      <c r="C782" s="55"/>
    </row>
    <row r="783">
      <c r="A783" s="57"/>
      <c r="B783" s="55"/>
      <c r="C783" s="55"/>
    </row>
    <row r="784">
      <c r="A784" s="57"/>
      <c r="B784" s="55"/>
      <c r="C784" s="55"/>
    </row>
    <row r="785">
      <c r="A785" s="57"/>
      <c r="B785" s="55"/>
      <c r="C785" s="55"/>
    </row>
    <row r="786">
      <c r="A786" s="57"/>
      <c r="B786" s="55"/>
      <c r="C786" s="55"/>
    </row>
    <row r="787">
      <c r="A787" s="57"/>
      <c r="B787" s="55"/>
      <c r="C787" s="55"/>
    </row>
    <row r="788">
      <c r="A788" s="57"/>
      <c r="B788" s="55"/>
      <c r="C788" s="55"/>
    </row>
    <row r="789">
      <c r="A789" s="57"/>
      <c r="B789" s="55"/>
      <c r="C789" s="55"/>
    </row>
    <row r="790">
      <c r="A790" s="57"/>
      <c r="B790" s="55"/>
      <c r="C790" s="55"/>
    </row>
    <row r="791">
      <c r="A791" s="57"/>
      <c r="B791" s="55"/>
      <c r="C791" s="55"/>
    </row>
    <row r="792">
      <c r="A792" s="57"/>
      <c r="B792" s="55"/>
      <c r="C792" s="55"/>
    </row>
    <row r="793">
      <c r="A793" s="57"/>
      <c r="B793" s="55"/>
      <c r="C793" s="55"/>
    </row>
    <row r="794">
      <c r="A794" s="57"/>
      <c r="B794" s="55"/>
      <c r="C794" s="55"/>
    </row>
    <row r="795">
      <c r="A795" s="57"/>
      <c r="B795" s="55"/>
      <c r="C795" s="55"/>
    </row>
    <row r="796">
      <c r="A796" s="57"/>
      <c r="B796" s="55"/>
      <c r="C796" s="55"/>
    </row>
    <row r="797">
      <c r="A797" s="57"/>
      <c r="B797" s="55"/>
      <c r="C797" s="55"/>
    </row>
    <row r="798">
      <c r="A798" s="57"/>
      <c r="B798" s="55"/>
      <c r="C798" s="55"/>
    </row>
    <row r="799">
      <c r="A799" s="57"/>
      <c r="B799" s="55"/>
      <c r="C799" s="55"/>
    </row>
    <row r="800">
      <c r="A800" s="57"/>
      <c r="B800" s="55"/>
      <c r="C800" s="55"/>
    </row>
    <row r="801">
      <c r="A801" s="57"/>
      <c r="B801" s="55"/>
      <c r="C801" s="55"/>
    </row>
    <row r="802">
      <c r="A802" s="57"/>
      <c r="B802" s="55"/>
      <c r="C802" s="55"/>
    </row>
    <row r="803">
      <c r="A803" s="57"/>
      <c r="B803" s="55"/>
      <c r="C803" s="55"/>
    </row>
    <row r="804">
      <c r="A804" s="57"/>
      <c r="B804" s="55"/>
      <c r="C804" s="55"/>
    </row>
    <row r="805">
      <c r="A805" s="57"/>
      <c r="B805" s="55"/>
      <c r="C805" s="55"/>
    </row>
    <row r="806">
      <c r="A806" s="57"/>
      <c r="B806" s="55"/>
      <c r="C806" s="55"/>
    </row>
    <row r="807">
      <c r="A807" s="57"/>
      <c r="B807" s="55"/>
      <c r="C807" s="55"/>
    </row>
    <row r="808">
      <c r="A808" s="57"/>
      <c r="B808" s="55"/>
      <c r="C808" s="55"/>
    </row>
    <row r="809">
      <c r="A809" s="57"/>
      <c r="B809" s="55"/>
      <c r="C809" s="55"/>
    </row>
    <row r="810">
      <c r="A810" s="57"/>
      <c r="B810" s="55"/>
      <c r="C810" s="55"/>
    </row>
    <row r="811">
      <c r="A811" s="57"/>
      <c r="B811" s="55"/>
      <c r="C811" s="55"/>
    </row>
    <row r="812">
      <c r="A812" s="57"/>
      <c r="B812" s="55"/>
      <c r="C812" s="55"/>
    </row>
    <row r="813">
      <c r="A813" s="57"/>
      <c r="B813" s="55"/>
      <c r="C813" s="55"/>
    </row>
    <row r="814">
      <c r="A814" s="57"/>
      <c r="B814" s="55"/>
      <c r="C814" s="55"/>
    </row>
    <row r="815">
      <c r="A815" s="57"/>
      <c r="B815" s="55"/>
      <c r="C815" s="55"/>
    </row>
    <row r="816">
      <c r="A816" s="57"/>
      <c r="B816" s="55"/>
      <c r="C816" s="55"/>
    </row>
    <row r="817">
      <c r="A817" s="57"/>
      <c r="B817" s="55"/>
      <c r="C817" s="55"/>
    </row>
    <row r="818">
      <c r="A818" s="57"/>
      <c r="B818" s="55"/>
      <c r="C818" s="55"/>
    </row>
    <row r="819">
      <c r="A819" s="57"/>
      <c r="B819" s="55"/>
      <c r="C819" s="55"/>
    </row>
    <row r="820">
      <c r="A820" s="57"/>
      <c r="B820" s="55"/>
      <c r="C820" s="55"/>
    </row>
    <row r="821">
      <c r="A821" s="57"/>
      <c r="B821" s="55"/>
      <c r="C821" s="55"/>
    </row>
    <row r="822">
      <c r="A822" s="57"/>
      <c r="B822" s="55"/>
      <c r="C822" s="55"/>
    </row>
    <row r="823">
      <c r="A823" s="57"/>
      <c r="B823" s="55"/>
      <c r="C823" s="55"/>
    </row>
    <row r="824">
      <c r="A824" s="57"/>
      <c r="B824" s="55"/>
      <c r="C824" s="55"/>
    </row>
    <row r="825">
      <c r="A825" s="57"/>
      <c r="B825" s="55"/>
      <c r="C825" s="55"/>
    </row>
    <row r="826">
      <c r="A826" s="57"/>
      <c r="B826" s="55"/>
      <c r="C826" s="55"/>
    </row>
    <row r="827">
      <c r="A827" s="57"/>
      <c r="B827" s="55"/>
      <c r="C827" s="55"/>
    </row>
    <row r="828">
      <c r="A828" s="57"/>
      <c r="B828" s="55"/>
      <c r="C828" s="55"/>
    </row>
    <row r="829">
      <c r="A829" s="57"/>
      <c r="B829" s="55"/>
      <c r="C829" s="55"/>
    </row>
    <row r="830">
      <c r="A830" s="57"/>
      <c r="B830" s="55"/>
      <c r="C830" s="55"/>
    </row>
    <row r="831">
      <c r="A831" s="57"/>
      <c r="B831" s="55"/>
      <c r="C831" s="55"/>
    </row>
    <row r="832">
      <c r="A832" s="57"/>
      <c r="B832" s="55"/>
      <c r="C832" s="55"/>
    </row>
    <row r="833">
      <c r="A833" s="57"/>
      <c r="B833" s="55"/>
      <c r="C833" s="55"/>
    </row>
    <row r="834">
      <c r="A834" s="57"/>
      <c r="B834" s="55"/>
      <c r="C834" s="55"/>
    </row>
    <row r="835">
      <c r="A835" s="57"/>
      <c r="B835" s="55"/>
      <c r="C835" s="55"/>
    </row>
    <row r="836">
      <c r="A836" s="57"/>
      <c r="B836" s="55"/>
      <c r="C836" s="55"/>
    </row>
    <row r="837">
      <c r="A837" s="57"/>
      <c r="B837" s="55"/>
      <c r="C837" s="55"/>
    </row>
    <row r="838">
      <c r="A838" s="57"/>
      <c r="B838" s="55"/>
      <c r="C838" s="55"/>
    </row>
    <row r="839">
      <c r="A839" s="57"/>
      <c r="B839" s="55"/>
      <c r="C839" s="55"/>
    </row>
    <row r="840">
      <c r="A840" s="57"/>
      <c r="B840" s="55"/>
      <c r="C840" s="55"/>
    </row>
    <row r="841">
      <c r="A841" s="57"/>
      <c r="B841" s="55"/>
      <c r="C841" s="55"/>
    </row>
    <row r="842">
      <c r="A842" s="57"/>
      <c r="B842" s="55"/>
      <c r="C842" s="55"/>
    </row>
    <row r="843">
      <c r="A843" s="57"/>
      <c r="B843" s="55"/>
      <c r="C843" s="55"/>
    </row>
    <row r="844">
      <c r="A844" s="57"/>
      <c r="B844" s="55"/>
      <c r="C844" s="55"/>
    </row>
    <row r="845">
      <c r="A845" s="57"/>
      <c r="B845" s="55"/>
      <c r="C845" s="55"/>
    </row>
    <row r="846">
      <c r="A846" s="57"/>
      <c r="B846" s="55"/>
      <c r="C846" s="55"/>
    </row>
    <row r="847">
      <c r="A847" s="57"/>
      <c r="B847" s="55"/>
      <c r="C847" s="55"/>
    </row>
    <row r="848">
      <c r="A848" s="57"/>
      <c r="B848" s="55"/>
      <c r="C848" s="55"/>
    </row>
    <row r="849">
      <c r="A849" s="57"/>
      <c r="B849" s="55"/>
      <c r="C849" s="55"/>
    </row>
    <row r="850">
      <c r="A850" s="57"/>
      <c r="B850" s="55"/>
      <c r="C850" s="55"/>
    </row>
    <row r="851">
      <c r="A851" s="57"/>
      <c r="B851" s="55"/>
      <c r="C851" s="55"/>
    </row>
    <row r="852">
      <c r="A852" s="57"/>
      <c r="B852" s="55"/>
      <c r="C852" s="55"/>
    </row>
    <row r="853">
      <c r="A853" s="57"/>
      <c r="B853" s="55"/>
      <c r="C853" s="55"/>
    </row>
    <row r="854">
      <c r="A854" s="57"/>
      <c r="B854" s="55"/>
      <c r="C854" s="55"/>
    </row>
    <row r="855">
      <c r="A855" s="57"/>
      <c r="B855" s="55"/>
      <c r="C855" s="55"/>
    </row>
    <row r="856">
      <c r="A856" s="57"/>
      <c r="B856" s="55"/>
      <c r="C856" s="55"/>
    </row>
    <row r="857">
      <c r="A857" s="57"/>
      <c r="B857" s="55"/>
      <c r="C857" s="55"/>
    </row>
    <row r="858">
      <c r="A858" s="57"/>
      <c r="B858" s="55"/>
      <c r="C858" s="55"/>
    </row>
    <row r="859">
      <c r="A859" s="57"/>
      <c r="B859" s="55"/>
      <c r="C859" s="55"/>
    </row>
    <row r="860">
      <c r="A860" s="57"/>
      <c r="B860" s="55"/>
      <c r="C860" s="55"/>
    </row>
    <row r="861">
      <c r="A861" s="57"/>
      <c r="B861" s="55"/>
      <c r="C861" s="55"/>
    </row>
    <row r="862">
      <c r="A862" s="57"/>
      <c r="B862" s="55"/>
      <c r="C862" s="55"/>
    </row>
    <row r="863">
      <c r="A863" s="57"/>
      <c r="B863" s="55"/>
      <c r="C863" s="55"/>
    </row>
    <row r="864">
      <c r="A864" s="57"/>
      <c r="B864" s="55"/>
      <c r="C864" s="55"/>
    </row>
    <row r="865">
      <c r="A865" s="57"/>
      <c r="B865" s="55"/>
      <c r="C865" s="55"/>
    </row>
    <row r="866">
      <c r="A866" s="57"/>
      <c r="B866" s="55"/>
      <c r="C866" s="55"/>
    </row>
    <row r="867">
      <c r="A867" s="57"/>
      <c r="B867" s="55"/>
      <c r="C867" s="55"/>
    </row>
    <row r="868">
      <c r="A868" s="57"/>
      <c r="B868" s="55"/>
      <c r="C868" s="55"/>
    </row>
    <row r="869">
      <c r="A869" s="57"/>
      <c r="B869" s="55"/>
      <c r="C869" s="55"/>
    </row>
    <row r="870">
      <c r="A870" s="57"/>
      <c r="B870" s="55"/>
      <c r="C870" s="55"/>
    </row>
    <row r="871">
      <c r="A871" s="57"/>
      <c r="B871" s="55"/>
      <c r="C871" s="55"/>
    </row>
    <row r="872">
      <c r="A872" s="57"/>
      <c r="B872" s="55"/>
      <c r="C872" s="55"/>
    </row>
    <row r="873">
      <c r="A873" s="57"/>
      <c r="B873" s="55"/>
      <c r="C873" s="55"/>
    </row>
    <row r="874">
      <c r="A874" s="57"/>
      <c r="B874" s="55"/>
      <c r="C874" s="55"/>
    </row>
    <row r="875">
      <c r="A875" s="57"/>
      <c r="B875" s="55"/>
      <c r="C875" s="55"/>
    </row>
    <row r="876">
      <c r="A876" s="57"/>
      <c r="B876" s="55"/>
      <c r="C876" s="55"/>
    </row>
    <row r="877">
      <c r="A877" s="57"/>
      <c r="B877" s="55"/>
      <c r="C877" s="55"/>
    </row>
    <row r="878">
      <c r="A878" s="57"/>
      <c r="B878" s="55"/>
      <c r="C878" s="55"/>
    </row>
    <row r="879">
      <c r="A879" s="57"/>
      <c r="B879" s="55"/>
      <c r="C879" s="55"/>
    </row>
    <row r="880">
      <c r="A880" s="57"/>
      <c r="B880" s="55"/>
      <c r="C880" s="55"/>
    </row>
    <row r="881">
      <c r="A881" s="57"/>
      <c r="B881" s="55"/>
      <c r="C881" s="55"/>
    </row>
    <row r="882">
      <c r="A882" s="57"/>
      <c r="B882" s="55"/>
      <c r="C882" s="55"/>
    </row>
    <row r="883">
      <c r="A883" s="57"/>
      <c r="B883" s="55"/>
      <c r="C883" s="55"/>
    </row>
    <row r="884">
      <c r="A884" s="57"/>
      <c r="B884" s="55"/>
      <c r="C884" s="55"/>
    </row>
    <row r="885">
      <c r="A885" s="57"/>
      <c r="B885" s="55"/>
      <c r="C885" s="55"/>
    </row>
    <row r="886">
      <c r="A886" s="57"/>
      <c r="B886" s="55"/>
      <c r="C886" s="55"/>
    </row>
    <row r="887">
      <c r="A887" s="57"/>
      <c r="B887" s="55"/>
      <c r="C887" s="55"/>
    </row>
    <row r="888">
      <c r="A888" s="57"/>
      <c r="B888" s="55"/>
      <c r="C888" s="55"/>
    </row>
    <row r="889">
      <c r="A889" s="57"/>
      <c r="B889" s="55"/>
      <c r="C889" s="55"/>
    </row>
    <row r="890">
      <c r="A890" s="57"/>
      <c r="B890" s="55"/>
      <c r="C890" s="55"/>
    </row>
    <row r="891">
      <c r="A891" s="57"/>
      <c r="B891" s="55"/>
      <c r="C891" s="55"/>
    </row>
    <row r="892">
      <c r="A892" s="57"/>
      <c r="B892" s="55"/>
      <c r="C892" s="55"/>
    </row>
    <row r="893">
      <c r="A893" s="57"/>
      <c r="B893" s="55"/>
      <c r="C893" s="55"/>
    </row>
    <row r="894">
      <c r="A894" s="57"/>
      <c r="B894" s="55"/>
      <c r="C894" s="55"/>
    </row>
    <row r="895">
      <c r="A895" s="57"/>
      <c r="B895" s="55"/>
      <c r="C895" s="55"/>
    </row>
    <row r="896">
      <c r="A896" s="57"/>
      <c r="B896" s="55"/>
      <c r="C896" s="55"/>
    </row>
    <row r="897">
      <c r="A897" s="57"/>
      <c r="B897" s="55"/>
      <c r="C897" s="55"/>
    </row>
    <row r="898">
      <c r="A898" s="57"/>
      <c r="B898" s="55"/>
      <c r="C898" s="55"/>
    </row>
    <row r="899">
      <c r="A899" s="57"/>
      <c r="B899" s="55"/>
      <c r="C899" s="55"/>
    </row>
    <row r="900">
      <c r="A900" s="57"/>
      <c r="B900" s="55"/>
      <c r="C900" s="55"/>
    </row>
    <row r="901">
      <c r="A901" s="57"/>
      <c r="B901" s="55"/>
      <c r="C901" s="55"/>
    </row>
    <row r="902">
      <c r="A902" s="57"/>
      <c r="B902" s="55"/>
      <c r="C902" s="55"/>
    </row>
    <row r="903">
      <c r="A903" s="57"/>
      <c r="B903" s="55"/>
      <c r="C903" s="55"/>
    </row>
    <row r="904">
      <c r="A904" s="57"/>
      <c r="B904" s="55"/>
      <c r="C904" s="55"/>
    </row>
    <row r="905">
      <c r="A905" s="57"/>
      <c r="B905" s="55"/>
      <c r="C905" s="55"/>
    </row>
    <row r="906">
      <c r="A906" s="57"/>
      <c r="B906" s="55"/>
      <c r="C906" s="55"/>
    </row>
    <row r="907">
      <c r="A907" s="57"/>
      <c r="B907" s="55"/>
      <c r="C907" s="55"/>
    </row>
    <row r="908">
      <c r="A908" s="57"/>
      <c r="B908" s="55"/>
      <c r="C908" s="55"/>
    </row>
    <row r="909">
      <c r="A909" s="57"/>
      <c r="B909" s="55"/>
      <c r="C909" s="55"/>
    </row>
    <row r="910">
      <c r="A910" s="57"/>
      <c r="B910" s="55"/>
      <c r="C910" s="55"/>
    </row>
    <row r="911">
      <c r="A911" s="57"/>
      <c r="B911" s="55"/>
      <c r="C911" s="55"/>
    </row>
    <row r="912">
      <c r="A912" s="57"/>
      <c r="B912" s="55"/>
      <c r="C912" s="55"/>
    </row>
    <row r="913">
      <c r="A913" s="57"/>
      <c r="B913" s="55"/>
      <c r="C913" s="55"/>
    </row>
    <row r="914">
      <c r="A914" s="57"/>
      <c r="B914" s="55"/>
      <c r="C914" s="55"/>
    </row>
    <row r="915">
      <c r="A915" s="57"/>
      <c r="B915" s="55"/>
      <c r="C915" s="55"/>
    </row>
    <row r="916">
      <c r="A916" s="57"/>
      <c r="B916" s="55"/>
      <c r="C916" s="55"/>
    </row>
    <row r="917">
      <c r="A917" s="57"/>
      <c r="B917" s="55"/>
      <c r="C917" s="55"/>
    </row>
    <row r="918">
      <c r="A918" s="57"/>
      <c r="B918" s="55"/>
      <c r="C918" s="55"/>
    </row>
    <row r="919">
      <c r="A919" s="57"/>
      <c r="B919" s="55"/>
      <c r="C919" s="55"/>
    </row>
    <row r="920">
      <c r="A920" s="57"/>
      <c r="B920" s="55"/>
      <c r="C920" s="55"/>
    </row>
    <row r="921">
      <c r="A921" s="57"/>
      <c r="B921" s="55"/>
      <c r="C921" s="55"/>
    </row>
    <row r="922">
      <c r="A922" s="57"/>
      <c r="B922" s="55"/>
      <c r="C922" s="55"/>
    </row>
    <row r="923">
      <c r="A923" s="57"/>
      <c r="B923" s="55"/>
      <c r="C923" s="55"/>
    </row>
    <row r="924">
      <c r="A924" s="57"/>
      <c r="B924" s="55"/>
      <c r="C924" s="55"/>
    </row>
    <row r="925">
      <c r="A925" s="57"/>
      <c r="B925" s="55"/>
      <c r="C925" s="55"/>
    </row>
    <row r="926">
      <c r="A926" s="57"/>
      <c r="B926" s="55"/>
      <c r="C926" s="55"/>
    </row>
    <row r="927">
      <c r="A927" s="57"/>
      <c r="B927" s="55"/>
      <c r="C927" s="55"/>
    </row>
    <row r="928">
      <c r="A928" s="57"/>
      <c r="B928" s="55"/>
      <c r="C928" s="55"/>
    </row>
    <row r="929">
      <c r="A929" s="57"/>
      <c r="B929" s="55"/>
      <c r="C929" s="55"/>
    </row>
    <row r="930">
      <c r="A930" s="57"/>
      <c r="B930" s="55"/>
      <c r="C930" s="55"/>
    </row>
    <row r="931">
      <c r="A931" s="57"/>
      <c r="B931" s="55"/>
      <c r="C931" s="55"/>
    </row>
    <row r="932">
      <c r="A932" s="57"/>
      <c r="B932" s="55"/>
      <c r="C932" s="55"/>
    </row>
    <row r="933">
      <c r="A933" s="57"/>
      <c r="B933" s="55"/>
      <c r="C933" s="55"/>
    </row>
    <row r="934">
      <c r="A934" s="57"/>
      <c r="B934" s="55"/>
      <c r="C934" s="55"/>
    </row>
    <row r="935">
      <c r="A935" s="57"/>
      <c r="B935" s="55"/>
      <c r="C935" s="55"/>
    </row>
    <row r="936">
      <c r="A936" s="57"/>
      <c r="B936" s="55"/>
      <c r="C936" s="55"/>
    </row>
    <row r="937">
      <c r="A937" s="57"/>
      <c r="B937" s="55"/>
      <c r="C937" s="55"/>
    </row>
    <row r="938">
      <c r="A938" s="57"/>
      <c r="B938" s="55"/>
      <c r="C938" s="55"/>
    </row>
    <row r="939">
      <c r="A939" s="57"/>
      <c r="B939" s="55"/>
      <c r="C939" s="55"/>
    </row>
    <row r="940">
      <c r="A940" s="57"/>
      <c r="B940" s="55"/>
      <c r="C940" s="55"/>
    </row>
    <row r="941">
      <c r="A941" s="57"/>
      <c r="B941" s="55"/>
      <c r="C941" s="55"/>
    </row>
    <row r="942">
      <c r="A942" s="57"/>
      <c r="B942" s="55"/>
      <c r="C942" s="55"/>
    </row>
    <row r="943">
      <c r="A943" s="57"/>
      <c r="B943" s="55"/>
      <c r="C943" s="55"/>
    </row>
    <row r="944">
      <c r="A944" s="57"/>
      <c r="B944" s="55"/>
      <c r="C944" s="55"/>
    </row>
    <row r="945">
      <c r="A945" s="57"/>
      <c r="B945" s="55"/>
      <c r="C945" s="55"/>
    </row>
    <row r="946">
      <c r="A946" s="57"/>
      <c r="B946" s="55"/>
      <c r="C946" s="55"/>
    </row>
    <row r="947">
      <c r="A947" s="57"/>
      <c r="B947" s="55"/>
      <c r="C947" s="55"/>
    </row>
    <row r="948">
      <c r="A948" s="57"/>
      <c r="B948" s="55"/>
      <c r="C948" s="55"/>
    </row>
    <row r="949">
      <c r="A949" s="57"/>
      <c r="B949" s="55"/>
      <c r="C949" s="55"/>
    </row>
    <row r="950">
      <c r="A950" s="57"/>
      <c r="B950" s="55"/>
      <c r="C950" s="55"/>
    </row>
    <row r="951">
      <c r="A951" s="57"/>
      <c r="B951" s="55"/>
      <c r="C951" s="55"/>
    </row>
    <row r="952">
      <c r="A952" s="57"/>
      <c r="B952" s="55"/>
      <c r="C952" s="55"/>
    </row>
    <row r="953">
      <c r="A953" s="57"/>
      <c r="B953" s="55"/>
      <c r="C953" s="55"/>
    </row>
    <row r="954">
      <c r="A954" s="57"/>
      <c r="B954" s="55"/>
      <c r="C954" s="55"/>
    </row>
    <row r="955">
      <c r="A955" s="57"/>
      <c r="B955" s="55"/>
      <c r="C955" s="55"/>
    </row>
    <row r="956">
      <c r="A956" s="57"/>
      <c r="B956" s="55"/>
      <c r="C956" s="55"/>
    </row>
    <row r="957">
      <c r="A957" s="57"/>
      <c r="B957" s="55"/>
      <c r="C957" s="55"/>
    </row>
    <row r="958">
      <c r="A958" s="57"/>
      <c r="B958" s="55"/>
      <c r="C958" s="55"/>
    </row>
    <row r="959">
      <c r="A959" s="57"/>
      <c r="B959" s="55"/>
      <c r="C959" s="55"/>
    </row>
    <row r="960">
      <c r="A960" s="57"/>
      <c r="B960" s="55"/>
      <c r="C960" s="55"/>
    </row>
    <row r="961">
      <c r="A961" s="57"/>
      <c r="B961" s="55"/>
      <c r="C961" s="55"/>
    </row>
    <row r="962">
      <c r="A962" s="57"/>
      <c r="B962" s="55"/>
      <c r="C962" s="55"/>
    </row>
    <row r="963">
      <c r="A963" s="57"/>
      <c r="B963" s="55"/>
      <c r="C963" s="55"/>
    </row>
    <row r="964">
      <c r="A964" s="57"/>
      <c r="B964" s="55"/>
      <c r="C964" s="55"/>
    </row>
    <row r="965">
      <c r="A965" s="57"/>
      <c r="B965" s="55"/>
      <c r="C965" s="55"/>
    </row>
    <row r="966">
      <c r="A966" s="57"/>
      <c r="B966" s="55"/>
      <c r="C966" s="55"/>
    </row>
    <row r="967">
      <c r="A967" s="57"/>
      <c r="B967" s="55"/>
      <c r="C967" s="55"/>
    </row>
    <row r="968">
      <c r="A968" s="57"/>
      <c r="B968" s="55"/>
      <c r="C968" s="55"/>
    </row>
    <row r="969">
      <c r="A969" s="57"/>
      <c r="B969" s="55"/>
      <c r="C969" s="55"/>
    </row>
    <row r="970">
      <c r="A970" s="57"/>
      <c r="B970" s="55"/>
      <c r="C970" s="55"/>
    </row>
    <row r="971">
      <c r="A971" s="57"/>
      <c r="B971" s="55"/>
      <c r="C971" s="55"/>
    </row>
    <row r="972">
      <c r="A972" s="57"/>
      <c r="B972" s="55"/>
      <c r="C972" s="55"/>
    </row>
    <row r="973">
      <c r="A973" s="57"/>
      <c r="B973" s="55"/>
      <c r="C973" s="55"/>
    </row>
    <row r="974">
      <c r="A974" s="57"/>
      <c r="B974" s="55"/>
      <c r="C974" s="55"/>
    </row>
    <row r="975">
      <c r="A975" s="57"/>
      <c r="B975" s="55"/>
      <c r="C975" s="55"/>
    </row>
    <row r="976">
      <c r="A976" s="57"/>
      <c r="B976" s="55"/>
      <c r="C976" s="55"/>
    </row>
    <row r="977">
      <c r="A977" s="57"/>
      <c r="B977" s="55"/>
      <c r="C977" s="55"/>
    </row>
    <row r="978">
      <c r="A978" s="57"/>
      <c r="B978" s="55"/>
      <c r="C978" s="55"/>
    </row>
    <row r="979">
      <c r="A979" s="57"/>
      <c r="B979" s="55"/>
      <c r="C979" s="55"/>
    </row>
    <row r="980">
      <c r="A980" s="57"/>
      <c r="B980" s="55"/>
      <c r="C980" s="55"/>
    </row>
    <row r="981">
      <c r="A981" s="57"/>
      <c r="B981" s="55"/>
      <c r="C981" s="55"/>
    </row>
    <row r="982">
      <c r="A982" s="57"/>
      <c r="B982" s="55"/>
      <c r="C982" s="55"/>
    </row>
    <row r="983">
      <c r="A983" s="57"/>
      <c r="B983" s="55"/>
      <c r="C983" s="55"/>
    </row>
    <row r="984">
      <c r="A984" s="57"/>
      <c r="B984" s="55"/>
      <c r="C984" s="55"/>
    </row>
    <row r="985">
      <c r="A985" s="57"/>
      <c r="B985" s="55"/>
      <c r="C985" s="55"/>
    </row>
    <row r="986">
      <c r="A986" s="57"/>
      <c r="B986" s="55"/>
      <c r="C986" s="55"/>
    </row>
    <row r="987">
      <c r="A987" s="57"/>
      <c r="B987" s="55"/>
      <c r="C987" s="55"/>
    </row>
    <row r="988">
      <c r="A988" s="57"/>
      <c r="B988" s="55"/>
      <c r="C988" s="55"/>
    </row>
    <row r="989">
      <c r="A989" s="57"/>
      <c r="B989" s="55"/>
      <c r="C989" s="55"/>
    </row>
    <row r="990">
      <c r="A990" s="57"/>
      <c r="B990" s="55"/>
      <c r="C990" s="55"/>
    </row>
    <row r="991">
      <c r="A991" s="57"/>
      <c r="B991" s="55"/>
      <c r="C991" s="55"/>
    </row>
    <row r="992">
      <c r="A992" s="57"/>
      <c r="B992" s="55"/>
      <c r="C992" s="55"/>
    </row>
    <row r="993">
      <c r="A993" s="57"/>
      <c r="B993" s="55"/>
      <c r="C993" s="55"/>
    </row>
    <row r="994">
      <c r="A994" s="57"/>
      <c r="B994" s="55"/>
      <c r="C994" s="55"/>
    </row>
    <row r="995">
      <c r="A995" s="57"/>
      <c r="B995" s="55"/>
      <c r="C995" s="55"/>
    </row>
    <row r="996">
      <c r="A996" s="57"/>
      <c r="B996" s="55"/>
      <c r="C996" s="55"/>
    </row>
    <row r="997">
      <c r="A997" s="57"/>
      <c r="B997" s="55"/>
      <c r="C997" s="55"/>
    </row>
    <row r="998">
      <c r="A998" s="57"/>
      <c r="B998" s="55"/>
      <c r="C998" s="55"/>
    </row>
    <row r="999">
      <c r="A999" s="57"/>
      <c r="B999" s="55"/>
      <c r="C999" s="55"/>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5" max="5" width="15.38"/>
  </cols>
  <sheetData>
    <row r="1">
      <c r="A1" s="34" t="s">
        <v>945</v>
      </c>
      <c r="B1" s="30"/>
      <c r="C1" s="30"/>
      <c r="D1" s="30"/>
      <c r="E1" s="34" t="s">
        <v>946</v>
      </c>
      <c r="F1" s="30"/>
    </row>
    <row r="2">
      <c r="A2" s="30" t="str">
        <f>IFERROR(__xludf.DUMMYFUNCTION("QUERY({'S6-3 (primary)'!D2:D998;'S6-3 (primary)'!E2:E998;'S6-3 (primary)'!F2:F998;'S6-3 (primary)'!G2:G998;'S6-3 (primary)'!H2:H998;'S6-3 (primary)'!I2:I998;'S6-3 (primary)'!J2:J998;'S6-3 (primary)'!K2:K998;'S6-3 (primary)'!L2:L998}, ""select Col1, count("&amp;"Col1) where Col1 is not null group by Col1 order by Col1 asc"")"),"")</f>
        <v/>
      </c>
      <c r="B2" s="30" t="str">
        <f>IFERROR(__xludf.DUMMYFUNCTION("""COMPUTED_VALUE"""),"count ")</f>
        <v>count </v>
      </c>
      <c r="C2" s="30"/>
      <c r="D2" s="30"/>
      <c r="E2" s="30" t="str">
        <f>IFERROR(__xludf.DUMMYFUNCTION("QUERY({'S6-3 (primary)'!D2:D998;'S6-3 (primary)'!E2:E998;'S6-3 (primary)'!F2:F998;'S6-3 (primary)'!G2:G998;'S6-3 (primary)'!H2:H998;'S6-3 (primary)'!I2:I998;'S6-3 (primary)'!J2:J998;'S6-3 (primary)'!K2:K998;'S6-3 (primary)'!L2:L998}, ""select Col1, count("&amp;"Col1) where Col1 is not null and not Col1 contains '-&gt;' group by Col1 order by count(Col1) desc"")"),"")</f>
        <v/>
      </c>
      <c r="F2" s="30" t="str">
        <f>IFERROR(__xludf.DUMMYFUNCTION("""COMPUTED_VALUE"""),"count ")</f>
        <v>count </v>
      </c>
    </row>
    <row r="3">
      <c r="A3" s="35" t="str">
        <f>IFERROR(__xludf.DUMMYFUNCTION("""COMPUTED_VALUE"""),"easy_to_remember")</f>
        <v>easy_to_remember</v>
      </c>
      <c r="B3" s="35">
        <f>IFERROR(__xludf.DUMMYFUNCTION("""COMPUTED_VALUE"""),11.0)</f>
        <v>11</v>
      </c>
      <c r="E3" s="35" t="str">
        <f>IFERROR(__xludf.DUMMYFUNCTION("""COMPUTED_VALUE"""),"easy_to_remember")</f>
        <v>easy_to_remember</v>
      </c>
      <c r="F3" s="35">
        <f>IFERROR(__xludf.DUMMYFUNCTION("""COMPUTED_VALUE"""),11.0)</f>
        <v>11</v>
      </c>
    </row>
    <row r="4">
      <c r="A4" s="35" t="str">
        <f>IFERROR(__xludf.DUMMYFUNCTION("""COMPUTED_VALUE"""),"easy_to_remember-&gt;theme")</f>
        <v>easy_to_remember-&gt;theme</v>
      </c>
      <c r="B4" s="35">
        <f>IFERROR(__xludf.DUMMYFUNCTION("""COMPUTED_VALUE"""),2.0)</f>
        <v>2</v>
      </c>
      <c r="E4" s="35" t="str">
        <f>IFERROR(__xludf.DUMMYFUNCTION("""COMPUTED_VALUE"""),"surroundings")</f>
        <v>surroundings</v>
      </c>
      <c r="F4" s="35">
        <f>IFERROR(__xludf.DUMMYFUNCTION("""COMPUTED_VALUE"""),11.0)</f>
        <v>11</v>
      </c>
    </row>
    <row r="5">
      <c r="A5" s="35" t="str">
        <f>IFERROR(__xludf.DUMMYFUNCTION("""COMPUTED_VALUE"""),"favorite")</f>
        <v>favorite</v>
      </c>
      <c r="B5" s="35">
        <f>IFERROR(__xludf.DUMMYFUNCTION("""COMPUTED_VALUE"""),4.0)</f>
        <v>4</v>
      </c>
      <c r="E5" s="35" t="str">
        <f>IFERROR(__xludf.DUMMYFUNCTION("""COMPUTED_VALUE"""),"within_dictionary")</f>
        <v>within_dictionary</v>
      </c>
      <c r="F5" s="35">
        <f>IFERROR(__xludf.DUMMYFUNCTION("""COMPUTED_VALUE"""),6.0)</f>
        <v>6</v>
      </c>
    </row>
    <row r="6">
      <c r="A6" s="35" t="str">
        <f>IFERROR(__xludf.DUMMYFUNCTION("""COMPUTED_VALUE"""),"feelings")</f>
        <v>feelings</v>
      </c>
      <c r="B6" s="35">
        <f>IFERROR(__xludf.DUMMYFUNCTION("""COMPUTED_VALUE"""),2.0)</f>
        <v>2</v>
      </c>
      <c r="E6" s="35" t="str">
        <f>IFERROR(__xludf.DUMMYFUNCTION("""COMPUTED_VALUE"""),"things_on_mind")</f>
        <v>things_on_mind</v>
      </c>
      <c r="F6" s="35">
        <f>IFERROR(__xludf.DUMMYFUNCTION("""COMPUTED_VALUE"""),5.0)</f>
        <v>5</v>
      </c>
    </row>
    <row r="7">
      <c r="A7" s="35" t="str">
        <f>IFERROR(__xludf.DUMMYFUNCTION("""COMPUTED_VALUE"""),"important")</f>
        <v>important</v>
      </c>
      <c r="B7" s="35">
        <f>IFERROR(__xludf.DUMMYFUNCTION("""COMPUTED_VALUE"""),1.0)</f>
        <v>1</v>
      </c>
      <c r="E7" s="35" t="str">
        <f>IFERROR(__xludf.DUMMYFUNCTION("""COMPUTED_VALUE"""),"favorite")</f>
        <v>favorite</v>
      </c>
      <c r="F7" s="35">
        <f>IFERROR(__xludf.DUMMYFUNCTION("""COMPUTED_VALUE"""),4.0)</f>
        <v>4</v>
      </c>
    </row>
    <row r="8">
      <c r="A8" s="35" t="str">
        <f>IFERROR(__xludf.DUMMYFUNCTION("""COMPUTED_VALUE"""),"none")</f>
        <v>none</v>
      </c>
      <c r="B8" s="35">
        <f>IFERROR(__xludf.DUMMYFUNCTION("""COMPUTED_VALUE"""),1.0)</f>
        <v>1</v>
      </c>
      <c r="E8" s="35" t="str">
        <f>IFERROR(__xludf.DUMMYFUNCTION("""COMPUTED_VALUE"""),"random")</f>
        <v>random</v>
      </c>
      <c r="F8" s="35">
        <f>IFERROR(__xludf.DUMMYFUNCTION("""COMPUTED_VALUE"""),4.0)</f>
        <v>4</v>
      </c>
    </row>
    <row r="9">
      <c r="A9" s="35" t="str">
        <f>IFERROR(__xludf.DUMMYFUNCTION("""COMPUTED_VALUE"""),"random")</f>
        <v>random</v>
      </c>
      <c r="B9" s="35">
        <f>IFERROR(__xludf.DUMMYFUNCTION("""COMPUTED_VALUE"""),4.0)</f>
        <v>4</v>
      </c>
      <c r="E9" s="35" t="str">
        <f>IFERROR(__xludf.DUMMYFUNCTION("""COMPUTED_VALUE"""),"feelings")</f>
        <v>feelings</v>
      </c>
      <c r="F9" s="35">
        <f>IFERROR(__xludf.DUMMYFUNCTION("""COMPUTED_VALUE"""),2.0)</f>
        <v>2</v>
      </c>
    </row>
    <row r="10">
      <c r="A10" s="35" t="str">
        <f>IFERROR(__xludf.DUMMYFUNCTION("""COMPUTED_VALUE"""),"secure")</f>
        <v>secure</v>
      </c>
      <c r="B10" s="35">
        <f>IFERROR(__xludf.DUMMYFUNCTION("""COMPUTED_VALUE"""),2.0)</f>
        <v>2</v>
      </c>
      <c r="E10" s="35" t="str">
        <f>IFERROR(__xludf.DUMMYFUNCTION("""COMPUTED_VALUE"""),"secure")</f>
        <v>secure</v>
      </c>
      <c r="F10" s="35">
        <f>IFERROR(__xludf.DUMMYFUNCTION("""COMPUTED_VALUE"""),2.0)</f>
        <v>2</v>
      </c>
    </row>
    <row r="11">
      <c r="A11" s="35" t="str">
        <f>IFERROR(__xludf.DUMMYFUNCTION("""COMPUTED_VALUE"""),"simple")</f>
        <v>simple</v>
      </c>
      <c r="B11" s="35">
        <f>IFERROR(__xludf.DUMMYFUNCTION("""COMPUTED_VALUE"""),1.0)</f>
        <v>1</v>
      </c>
      <c r="E11" s="35" t="str">
        <f>IFERROR(__xludf.DUMMYFUNCTION("""COMPUTED_VALUE"""),"unique")</f>
        <v>unique</v>
      </c>
      <c r="F11" s="35">
        <f>IFERROR(__xludf.DUMMYFUNCTION("""COMPUTED_VALUE"""),2.0)</f>
        <v>2</v>
      </c>
    </row>
    <row r="12">
      <c r="A12" s="35" t="str">
        <f>IFERROR(__xludf.DUMMYFUNCTION("""COMPUTED_VALUE"""),"simple_words")</f>
        <v>simple_words</v>
      </c>
      <c r="B12" s="35">
        <f>IFERROR(__xludf.DUMMYFUNCTION("""COMPUTED_VALUE"""),1.0)</f>
        <v>1</v>
      </c>
      <c r="E12" s="35" t="str">
        <f>IFERROR(__xludf.DUMMYFUNCTION("""COMPUTED_VALUE"""),"work_related")</f>
        <v>work_related</v>
      </c>
      <c r="F12" s="35">
        <f>IFERROR(__xludf.DUMMYFUNCTION("""COMPUTED_VALUE"""),2.0)</f>
        <v>2</v>
      </c>
    </row>
    <row r="13">
      <c r="A13" s="35" t="str">
        <f>IFERROR(__xludf.DUMMYFUNCTION("""COMPUTED_VALUE"""),"surroundings")</f>
        <v>surroundings</v>
      </c>
      <c r="B13" s="35">
        <f>IFERROR(__xludf.DUMMYFUNCTION("""COMPUTED_VALUE"""),11.0)</f>
        <v>11</v>
      </c>
      <c r="E13" s="35" t="str">
        <f>IFERROR(__xludf.DUMMYFUNCTION("""COMPUTED_VALUE"""),"important")</f>
        <v>important</v>
      </c>
      <c r="F13" s="35">
        <f>IFERROR(__xludf.DUMMYFUNCTION("""COMPUTED_VALUE"""),1.0)</f>
        <v>1</v>
      </c>
    </row>
    <row r="14">
      <c r="A14" s="35" t="str">
        <f>IFERROR(__xludf.DUMMYFUNCTION("""COMPUTED_VALUE"""),"things_on_mind")</f>
        <v>things_on_mind</v>
      </c>
      <c r="B14" s="35">
        <f>IFERROR(__xludf.DUMMYFUNCTION("""COMPUTED_VALUE"""),5.0)</f>
        <v>5</v>
      </c>
      <c r="E14" s="35" t="str">
        <f>IFERROR(__xludf.DUMMYFUNCTION("""COMPUTED_VALUE"""),"none")</f>
        <v>none</v>
      </c>
      <c r="F14" s="35">
        <f>IFERROR(__xludf.DUMMYFUNCTION("""COMPUTED_VALUE"""),1.0)</f>
        <v>1</v>
      </c>
    </row>
    <row r="15">
      <c r="A15" s="35" t="str">
        <f>IFERROR(__xludf.DUMMYFUNCTION("""COMPUTED_VALUE"""),"unique")</f>
        <v>unique</v>
      </c>
      <c r="B15" s="35">
        <f>IFERROR(__xludf.DUMMYFUNCTION("""COMPUTED_VALUE"""),2.0)</f>
        <v>2</v>
      </c>
      <c r="E15" s="35" t="str">
        <f>IFERROR(__xludf.DUMMYFUNCTION("""COMPUTED_VALUE"""),"simple")</f>
        <v>simple</v>
      </c>
      <c r="F15" s="35">
        <f>IFERROR(__xludf.DUMMYFUNCTION("""COMPUTED_VALUE"""),1.0)</f>
        <v>1</v>
      </c>
    </row>
    <row r="16">
      <c r="A16" s="35" t="str">
        <f>IFERROR(__xludf.DUMMYFUNCTION("""COMPUTED_VALUE"""),"unique_combo")</f>
        <v>unique_combo</v>
      </c>
      <c r="B16" s="35">
        <f>IFERROR(__xludf.DUMMYFUNCTION("""COMPUTED_VALUE"""),1.0)</f>
        <v>1</v>
      </c>
      <c r="E16" s="35" t="str">
        <f>IFERROR(__xludf.DUMMYFUNCTION("""COMPUTED_VALUE"""),"simple_words")</f>
        <v>simple_words</v>
      </c>
      <c r="F16" s="35">
        <f>IFERROR(__xludf.DUMMYFUNCTION("""COMPUTED_VALUE"""),1.0)</f>
        <v>1</v>
      </c>
    </row>
    <row r="17">
      <c r="A17" s="35" t="str">
        <f>IFERROR(__xludf.DUMMYFUNCTION("""COMPUTED_VALUE"""),"within_dictionary")</f>
        <v>within_dictionary</v>
      </c>
      <c r="B17" s="35">
        <f>IFERROR(__xludf.DUMMYFUNCTION("""COMPUTED_VALUE"""),6.0)</f>
        <v>6</v>
      </c>
      <c r="E17" s="35" t="str">
        <f>IFERROR(__xludf.DUMMYFUNCTION("""COMPUTED_VALUE"""),"unique_combo")</f>
        <v>unique_combo</v>
      </c>
      <c r="F17" s="35">
        <f>IFERROR(__xludf.DUMMYFUNCTION("""COMPUTED_VALUE"""),1.0)</f>
        <v>1</v>
      </c>
    </row>
    <row r="18">
      <c r="A18" s="35" t="str">
        <f>IFERROR(__xludf.DUMMYFUNCTION("""COMPUTED_VALUE"""),"within_dictionary-&gt;short_words")</f>
        <v>within_dictionary-&gt;short_words</v>
      </c>
      <c r="B18" s="35">
        <f>IFERROR(__xludf.DUMMYFUNCTION("""COMPUTED_VALUE"""),1.0)</f>
        <v>1</v>
      </c>
    </row>
    <row r="19">
      <c r="A19" s="35" t="str">
        <f>IFERROR(__xludf.DUMMYFUNCTION("""COMPUTED_VALUE"""),"work_related")</f>
        <v>work_related</v>
      </c>
      <c r="B19" s="35">
        <f>IFERROR(__xludf.DUMMYFUNCTION("""COMPUTED_VALUE"""),2.0)</f>
        <v>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2.0"/>
    <col customWidth="1" min="3" max="3" width="62.63"/>
    <col customWidth="1" min="4" max="11" width="25.13"/>
  </cols>
  <sheetData>
    <row r="1">
      <c r="A1" s="14" t="s">
        <v>913</v>
      </c>
      <c r="B1" s="15" t="s">
        <v>914</v>
      </c>
      <c r="C1" s="16" t="s">
        <v>10</v>
      </c>
      <c r="D1" s="17" t="s">
        <v>915</v>
      </c>
      <c r="E1" s="17" t="s">
        <v>916</v>
      </c>
      <c r="F1" s="17" t="s">
        <v>917</v>
      </c>
      <c r="G1" s="17" t="s">
        <v>918</v>
      </c>
      <c r="H1" s="17" t="s">
        <v>919</v>
      </c>
      <c r="I1" s="17" t="s">
        <v>920</v>
      </c>
      <c r="J1" s="17" t="s">
        <v>921</v>
      </c>
      <c r="K1" s="17" t="s">
        <v>922</v>
      </c>
    </row>
    <row r="2">
      <c r="A2" s="9" t="s">
        <v>24</v>
      </c>
      <c r="B2" s="13" t="str">
        <f>VLOOKUP(C2, 'All Responses(Final)'!B4:'All Responses(Final)'!I153, 8, FALSE)</f>
        <v>treatment1</v>
      </c>
      <c r="C2" s="6" t="s">
        <v>25</v>
      </c>
      <c r="D2" s="18" t="s">
        <v>923</v>
      </c>
      <c r="E2" s="18" t="s">
        <v>924</v>
      </c>
    </row>
    <row r="3">
      <c r="A3" s="9" t="s">
        <v>50</v>
      </c>
      <c r="B3" s="13" t="str">
        <f>VLOOKUP(C3, 'All Responses(Final)'!B8:'All Responses(Final)'!I157, 8, FALSE)</f>
        <v>treatment1</v>
      </c>
      <c r="C3" s="6" t="s">
        <v>51</v>
      </c>
      <c r="D3" s="18" t="s">
        <v>105</v>
      </c>
      <c r="E3" s="18"/>
    </row>
    <row r="4">
      <c r="A4" s="9" t="s">
        <v>56</v>
      </c>
      <c r="B4" s="13" t="str">
        <f>VLOOKUP(C4, 'All Responses(Final)'!B9:'All Responses(Final)'!I158, 8, FALSE)</f>
        <v>treatment1</v>
      </c>
      <c r="C4" s="6" t="s">
        <v>57</v>
      </c>
      <c r="D4" s="18" t="s">
        <v>105</v>
      </c>
      <c r="E4" s="18" t="s">
        <v>925</v>
      </c>
      <c r="F4" s="19" t="s">
        <v>923</v>
      </c>
    </row>
    <row r="5">
      <c r="A5" s="9" t="s">
        <v>68</v>
      </c>
      <c r="B5" s="13" t="str">
        <f>VLOOKUP(C5, 'All Responses(Final)'!B11:'All Responses(Final)'!I160, 8, FALSE)</f>
        <v>treatment1</v>
      </c>
      <c r="C5" s="6" t="s">
        <v>69</v>
      </c>
      <c r="D5" s="18" t="s">
        <v>926</v>
      </c>
    </row>
    <row r="6">
      <c r="A6" s="9" t="s">
        <v>74</v>
      </c>
      <c r="B6" s="13" t="str">
        <f>VLOOKUP(C6, 'All Responses(Final)'!B12:'All Responses(Final)'!I161, 8, FALSE)</f>
        <v>treatment1</v>
      </c>
      <c r="C6" s="6" t="s">
        <v>75</v>
      </c>
      <c r="D6" s="18" t="s">
        <v>105</v>
      </c>
      <c r="E6" s="18" t="s">
        <v>927</v>
      </c>
      <c r="F6" s="18" t="s">
        <v>923</v>
      </c>
    </row>
    <row r="7">
      <c r="A7" s="9" t="s">
        <v>80</v>
      </c>
      <c r="B7" s="13" t="str">
        <f>VLOOKUP(C7, 'All Responses(Final)'!B13:'All Responses(Final)'!I162, 8, FALSE)</f>
        <v>treatment1</v>
      </c>
      <c r="C7" s="6" t="s">
        <v>81</v>
      </c>
      <c r="D7" s="18" t="s">
        <v>925</v>
      </c>
      <c r="E7" s="18" t="s">
        <v>928</v>
      </c>
      <c r="F7" s="18" t="s">
        <v>929</v>
      </c>
    </row>
    <row r="8">
      <c r="A8" s="9" t="s">
        <v>110</v>
      </c>
      <c r="B8" s="13" t="str">
        <f>VLOOKUP(C8, 'All Responses(Final)'!B18:'All Responses(Final)'!I167, 8, FALSE)</f>
        <v>treatment1</v>
      </c>
      <c r="C8" s="6" t="s">
        <v>111</v>
      </c>
      <c r="D8" s="18" t="s">
        <v>923</v>
      </c>
      <c r="E8" s="18" t="s">
        <v>926</v>
      </c>
    </row>
    <row r="9">
      <c r="A9" s="9" t="s">
        <v>122</v>
      </c>
      <c r="B9" s="13" t="str">
        <f>VLOOKUP(C9, 'All Responses(Final)'!B20:'All Responses(Final)'!I169, 8, FALSE)</f>
        <v>treatment1</v>
      </c>
      <c r="C9" s="6" t="s">
        <v>123</v>
      </c>
      <c r="D9" s="18" t="s">
        <v>923</v>
      </c>
      <c r="E9" s="18" t="s">
        <v>930</v>
      </c>
    </row>
    <row r="10">
      <c r="A10" s="9" t="s">
        <v>128</v>
      </c>
      <c r="B10" s="13" t="str">
        <f>VLOOKUP(C10, 'All Responses(Final)'!B21:'All Responses(Final)'!I170, 8, FALSE)</f>
        <v>treatment1</v>
      </c>
      <c r="C10" s="6" t="s">
        <v>129</v>
      </c>
      <c r="D10" s="18" t="s">
        <v>923</v>
      </c>
    </row>
    <row r="11">
      <c r="A11" s="9" t="s">
        <v>152</v>
      </c>
      <c r="B11" s="13" t="str">
        <f>VLOOKUP(C11, 'All Responses(Final)'!B25:'All Responses(Final)'!I174, 8, FALSE)</f>
        <v>treatment1</v>
      </c>
      <c r="C11" s="6" t="s">
        <v>153</v>
      </c>
      <c r="D11" s="18" t="s">
        <v>931</v>
      </c>
      <c r="E11" s="18" t="s">
        <v>928</v>
      </c>
    </row>
    <row r="12">
      <c r="A12" s="9" t="s">
        <v>164</v>
      </c>
      <c r="B12" s="13" t="str">
        <f>VLOOKUP(C12, 'All Responses(Final)'!B27:'All Responses(Final)'!I176, 8, FALSE)</f>
        <v>treatment1</v>
      </c>
      <c r="C12" s="6" t="s">
        <v>165</v>
      </c>
      <c r="D12" s="18" t="s">
        <v>105</v>
      </c>
    </row>
    <row r="13">
      <c r="A13" s="9" t="s">
        <v>170</v>
      </c>
      <c r="B13" s="13" t="str">
        <f>VLOOKUP(C13, 'All Responses(Final)'!B28:'All Responses(Final)'!I177, 8, FALSE)</f>
        <v>treatment1</v>
      </c>
      <c r="C13" s="6" t="s">
        <v>171</v>
      </c>
      <c r="D13" s="18" t="s">
        <v>929</v>
      </c>
    </row>
    <row r="14">
      <c r="A14" s="9" t="s">
        <v>187</v>
      </c>
      <c r="B14" s="13" t="str">
        <f>VLOOKUP(C14, 'All Responses(Final)'!B31:'All Responses(Final)'!I180, 8, FALSE)</f>
        <v>treatment1</v>
      </c>
      <c r="C14" s="6" t="s">
        <v>188</v>
      </c>
      <c r="D14" s="18" t="s">
        <v>932</v>
      </c>
    </row>
    <row r="15">
      <c r="A15" s="9" t="s">
        <v>199</v>
      </c>
      <c r="B15" s="13" t="str">
        <f>VLOOKUP(C15, 'All Responses(Final)'!B33:'All Responses(Final)'!I182, 8, FALSE)</f>
        <v>treatment1</v>
      </c>
      <c r="C15" s="6" t="s">
        <v>200</v>
      </c>
      <c r="D15" s="18" t="s">
        <v>923</v>
      </c>
    </row>
    <row r="16">
      <c r="A16" s="9" t="s">
        <v>235</v>
      </c>
      <c r="B16" s="13" t="str">
        <f>VLOOKUP(C16, 'All Responses(Final)'!B39:'All Responses(Final)'!I188, 8, FALSE)</f>
        <v>treatment1</v>
      </c>
      <c r="C16" s="6" t="s">
        <v>236</v>
      </c>
      <c r="D16" s="18" t="s">
        <v>931</v>
      </c>
      <c r="E16" s="18" t="s">
        <v>105</v>
      </c>
      <c r="F16" s="20"/>
    </row>
    <row r="17">
      <c r="A17" s="9" t="s">
        <v>247</v>
      </c>
      <c r="B17" s="13" t="str">
        <f>VLOOKUP(C17, 'All Responses(Final)'!B41:'All Responses(Final)'!I190, 8, FALSE)</f>
        <v>treatment1</v>
      </c>
      <c r="C17" s="6" t="s">
        <v>248</v>
      </c>
      <c r="D17" s="18" t="s">
        <v>923</v>
      </c>
      <c r="E17" s="18" t="s">
        <v>930</v>
      </c>
    </row>
    <row r="18">
      <c r="A18" s="9" t="s">
        <v>253</v>
      </c>
      <c r="B18" s="13" t="str">
        <f>VLOOKUP(C18, 'All Responses(Final)'!B42:'All Responses(Final)'!I191, 8, FALSE)</f>
        <v>treatment1</v>
      </c>
      <c r="C18" s="6" t="s">
        <v>254</v>
      </c>
      <c r="D18" s="18" t="s">
        <v>933</v>
      </c>
    </row>
    <row r="19">
      <c r="A19" s="9" t="s">
        <v>265</v>
      </c>
      <c r="B19" s="13" t="str">
        <f>VLOOKUP(C19, 'All Responses(Final)'!B44:'All Responses(Final)'!I193, 8, FALSE)</f>
        <v>treatment1</v>
      </c>
      <c r="C19" s="6" t="s">
        <v>266</v>
      </c>
      <c r="D19" s="18" t="s">
        <v>105</v>
      </c>
      <c r="E19" s="18" t="s">
        <v>926</v>
      </c>
    </row>
    <row r="20">
      <c r="A20" s="9" t="s">
        <v>283</v>
      </c>
      <c r="B20" s="13" t="str">
        <f>VLOOKUP(C20, 'All Responses(Final)'!B47:'All Responses(Final)'!I196, 8, FALSE)</f>
        <v>treatment1</v>
      </c>
      <c r="C20" s="6" t="s">
        <v>284</v>
      </c>
      <c r="D20" s="18" t="s">
        <v>926</v>
      </c>
      <c r="E20" s="18" t="s">
        <v>105</v>
      </c>
    </row>
    <row r="21">
      <c r="A21" s="9" t="s">
        <v>289</v>
      </c>
      <c r="B21" s="13" t="str">
        <f>VLOOKUP(C21, 'All Responses(Final)'!B48:'All Responses(Final)'!I197, 8, FALSE)</f>
        <v>treatment1</v>
      </c>
      <c r="C21" s="6" t="s">
        <v>290</v>
      </c>
      <c r="D21" s="18" t="s">
        <v>923</v>
      </c>
      <c r="E21" s="18" t="s">
        <v>928</v>
      </c>
    </row>
    <row r="22">
      <c r="A22" s="9" t="s">
        <v>295</v>
      </c>
      <c r="B22" s="13" t="str">
        <f>VLOOKUP(C22, 'All Responses(Final)'!B49:'All Responses(Final)'!I198, 8, FALSE)</f>
        <v>treatment1</v>
      </c>
      <c r="C22" s="6" t="s">
        <v>296</v>
      </c>
      <c r="D22" s="18" t="s">
        <v>926</v>
      </c>
    </row>
    <row r="23">
      <c r="A23" s="9" t="s">
        <v>325</v>
      </c>
      <c r="B23" s="13" t="str">
        <f>VLOOKUP(C23, 'All Responses(Final)'!B54:'All Responses(Final)'!I203, 8, FALSE)</f>
        <v>treatment1</v>
      </c>
      <c r="C23" s="6" t="s">
        <v>326</v>
      </c>
      <c r="D23" s="18" t="s">
        <v>923</v>
      </c>
    </row>
    <row r="24">
      <c r="A24" s="9" t="s">
        <v>331</v>
      </c>
      <c r="B24" s="13" t="str">
        <f>VLOOKUP(C24, 'All Responses(Final)'!B55:'All Responses(Final)'!I204, 8, FALSE)</f>
        <v>treatment1</v>
      </c>
      <c r="C24" s="6" t="s">
        <v>332</v>
      </c>
      <c r="D24" s="18" t="s">
        <v>926</v>
      </c>
    </row>
    <row r="25">
      <c r="A25" s="9" t="s">
        <v>337</v>
      </c>
      <c r="B25" s="13" t="str">
        <f>VLOOKUP(C25, 'All Responses(Final)'!B56:'All Responses(Final)'!I205, 8, FALSE)</f>
        <v>treatment1</v>
      </c>
      <c r="C25" s="6" t="s">
        <v>338</v>
      </c>
      <c r="D25" s="21" t="s">
        <v>934</v>
      </c>
      <c r="E25" s="22"/>
    </row>
    <row r="26">
      <c r="A26" s="9" t="s">
        <v>367</v>
      </c>
      <c r="B26" s="13" t="str">
        <f>VLOOKUP(C26, 'All Responses(Final)'!B61:'All Responses(Final)'!I210, 8, FALSE)</f>
        <v>treatment1</v>
      </c>
      <c r="C26" s="6" t="s">
        <v>368</v>
      </c>
      <c r="D26" s="18" t="s">
        <v>925</v>
      </c>
    </row>
    <row r="27">
      <c r="A27" s="9" t="s">
        <v>373</v>
      </c>
      <c r="B27" s="13" t="str">
        <f>VLOOKUP(C27, 'All Responses(Final)'!B62:'All Responses(Final)'!I211, 8, FALSE)</f>
        <v>treatment1</v>
      </c>
      <c r="C27" s="6" t="s">
        <v>374</v>
      </c>
      <c r="D27" s="18" t="s">
        <v>926</v>
      </c>
    </row>
    <row r="28">
      <c r="A28" s="9" t="s">
        <v>379</v>
      </c>
      <c r="B28" s="13" t="str">
        <f>VLOOKUP(C28, 'All Responses(Final)'!B63:'All Responses(Final)'!I212, 8, FALSE)</f>
        <v>treatment1</v>
      </c>
      <c r="C28" s="6" t="s">
        <v>380</v>
      </c>
      <c r="D28" s="18" t="s">
        <v>923</v>
      </c>
    </row>
    <row r="29">
      <c r="A29" s="9" t="s">
        <v>385</v>
      </c>
      <c r="B29" s="13" t="str">
        <f>VLOOKUP(C29, 'All Responses(Final)'!B64:'All Responses(Final)'!I213, 8, FALSE)</f>
        <v>treatment1</v>
      </c>
      <c r="C29" s="6" t="s">
        <v>386</v>
      </c>
      <c r="D29" s="18" t="s">
        <v>935</v>
      </c>
      <c r="E29" s="18" t="s">
        <v>105</v>
      </c>
      <c r="F29" s="18" t="s">
        <v>929</v>
      </c>
    </row>
    <row r="30">
      <c r="A30" s="9" t="s">
        <v>415</v>
      </c>
      <c r="B30" s="13" t="str">
        <f>VLOOKUP(C30, 'All Responses(Final)'!B69:'All Responses(Final)'!I218, 8, FALSE)</f>
        <v>treatment1</v>
      </c>
      <c r="C30" s="6" t="s">
        <v>416</v>
      </c>
      <c r="D30" s="18" t="s">
        <v>105</v>
      </c>
    </row>
    <row r="31">
      <c r="A31" s="9" t="s">
        <v>457</v>
      </c>
      <c r="B31" s="13" t="str">
        <f>VLOOKUP(C31, 'All Responses(Final)'!B76:'All Responses(Final)'!I225, 8, FALSE)</f>
        <v>treatment1</v>
      </c>
      <c r="C31" s="6" t="s">
        <v>458</v>
      </c>
      <c r="D31" s="18" t="s">
        <v>929</v>
      </c>
    </row>
    <row r="32">
      <c r="A32" s="9" t="s">
        <v>469</v>
      </c>
      <c r="B32" s="13" t="str">
        <f>VLOOKUP(C32, 'All Responses(Final)'!B78:'All Responses(Final)'!I227, 8, FALSE)</f>
        <v>treatment1</v>
      </c>
      <c r="C32" s="6" t="s">
        <v>470</v>
      </c>
      <c r="D32" s="18" t="s">
        <v>933</v>
      </c>
      <c r="E32" s="20" t="s">
        <v>936</v>
      </c>
    </row>
    <row r="33">
      <c r="A33" s="9" t="s">
        <v>475</v>
      </c>
      <c r="B33" s="13" t="str">
        <f>VLOOKUP(C33, 'All Responses(Final)'!B79:'All Responses(Final)'!I228, 8, FALSE)</f>
        <v>treatment1</v>
      </c>
      <c r="C33" s="6" t="s">
        <v>476</v>
      </c>
      <c r="D33" s="18" t="s">
        <v>935</v>
      </c>
      <c r="E33" s="18" t="s">
        <v>926</v>
      </c>
      <c r="F33" s="18" t="s">
        <v>925</v>
      </c>
    </row>
    <row r="34">
      <c r="A34" s="9" t="s">
        <v>481</v>
      </c>
      <c r="B34" s="13" t="str">
        <f>VLOOKUP(C34, 'All Responses(Final)'!B80:'All Responses(Final)'!I229, 8, FALSE)</f>
        <v>treatment1</v>
      </c>
      <c r="C34" s="6" t="s">
        <v>482</v>
      </c>
      <c r="D34" s="18" t="s">
        <v>923</v>
      </c>
      <c r="E34" s="18" t="s">
        <v>926</v>
      </c>
    </row>
    <row r="35">
      <c r="A35" s="9" t="s">
        <v>493</v>
      </c>
      <c r="B35" s="13" t="str">
        <f>VLOOKUP(C35, 'All Responses(Final)'!B82:'All Responses(Final)'!I231, 8, FALSE)</f>
        <v>treatment1</v>
      </c>
      <c r="C35" s="6" t="s">
        <v>494</v>
      </c>
      <c r="D35" s="18" t="s">
        <v>937</v>
      </c>
    </row>
    <row r="36">
      <c r="A36" s="9" t="s">
        <v>517</v>
      </c>
      <c r="B36" s="13" t="str">
        <f>VLOOKUP(C36, 'All Responses(Final)'!B86:'All Responses(Final)'!I235, 8, FALSE)</f>
        <v>treatment1</v>
      </c>
      <c r="C36" s="6" t="s">
        <v>518</v>
      </c>
      <c r="D36" s="18" t="s">
        <v>931</v>
      </c>
      <c r="E36" s="18" t="s">
        <v>928</v>
      </c>
    </row>
    <row r="37">
      <c r="A37" s="9" t="s">
        <v>541</v>
      </c>
      <c r="B37" s="13" t="str">
        <f>VLOOKUP(C37, 'All Responses(Final)'!B90:'All Responses(Final)'!I239, 8, FALSE)</f>
        <v>treatment1</v>
      </c>
      <c r="C37" s="6" t="s">
        <v>542</v>
      </c>
      <c r="D37" s="18" t="s">
        <v>923</v>
      </c>
    </row>
    <row r="38">
      <c r="A38" s="9" t="s">
        <v>582</v>
      </c>
      <c r="B38" s="13" t="str">
        <f>VLOOKUP(C38, 'All Responses(Final)'!B97:'All Responses(Final)'!I246, 8, FALSE)</f>
        <v>treatment1</v>
      </c>
      <c r="C38" s="6" t="s">
        <v>583</v>
      </c>
      <c r="D38" s="18" t="s">
        <v>923</v>
      </c>
      <c r="E38" s="18" t="s">
        <v>930</v>
      </c>
    </row>
    <row r="39">
      <c r="A39" s="9" t="s">
        <v>612</v>
      </c>
      <c r="B39" s="13" t="str">
        <f>VLOOKUP(C39, 'All Responses(Final)'!B102:'All Responses(Final)'!I251, 8, FALSE)</f>
        <v>treatment1</v>
      </c>
      <c r="C39" s="6" t="s">
        <v>613</v>
      </c>
      <c r="D39" s="18" t="s">
        <v>923</v>
      </c>
      <c r="E39" s="18" t="s">
        <v>105</v>
      </c>
      <c r="F39" s="18" t="s">
        <v>930</v>
      </c>
    </row>
    <row r="40">
      <c r="A40" s="9" t="s">
        <v>624</v>
      </c>
      <c r="B40" s="13" t="str">
        <f>VLOOKUP(C40, 'All Responses(Final)'!B104:'All Responses(Final)'!I253, 8, FALSE)</f>
        <v>treatment1</v>
      </c>
      <c r="C40" s="6" t="s">
        <v>625</v>
      </c>
      <c r="D40" s="18" t="s">
        <v>926</v>
      </c>
      <c r="E40" s="18" t="s">
        <v>925</v>
      </c>
    </row>
    <row r="41">
      <c r="A41" s="9" t="s">
        <v>636</v>
      </c>
      <c r="B41" s="13" t="str">
        <f>VLOOKUP(C41, 'All Responses(Final)'!B106:'All Responses(Final)'!I255, 8, FALSE)</f>
        <v>treatment1</v>
      </c>
      <c r="C41" s="6" t="s">
        <v>637</v>
      </c>
      <c r="D41" s="21" t="s">
        <v>934</v>
      </c>
      <c r="E41" s="22"/>
    </row>
    <row r="42">
      <c r="A42" s="9" t="s">
        <v>664</v>
      </c>
      <c r="B42" s="13" t="str">
        <f>VLOOKUP(C42, 'All Responses(Final)'!B111:'All Responses(Final)'!I260, 8, FALSE)</f>
        <v>treatment1</v>
      </c>
      <c r="C42" s="6" t="s">
        <v>665</v>
      </c>
      <c r="D42" s="18" t="s">
        <v>923</v>
      </c>
      <c r="E42" s="18" t="s">
        <v>930</v>
      </c>
    </row>
    <row r="43">
      <c r="A43" s="9" t="s">
        <v>832</v>
      </c>
      <c r="B43" s="13" t="str">
        <f>VLOOKUP(C43, 'All Responses(Final)'!B139:'All Responses(Final)'!I288, 8, FALSE)</f>
        <v>treatment1</v>
      </c>
      <c r="C43" s="6" t="s">
        <v>833</v>
      </c>
      <c r="D43" s="18" t="s">
        <v>928</v>
      </c>
      <c r="E43" s="18" t="s">
        <v>933</v>
      </c>
      <c r="F43" s="18" t="s">
        <v>938</v>
      </c>
    </row>
    <row r="44">
      <c r="A44" s="9" t="s">
        <v>838</v>
      </c>
      <c r="B44" s="13" t="str">
        <f>VLOOKUP(C44, 'All Responses(Final)'!B140:'All Responses(Final)'!I289, 8, FALSE)</f>
        <v>treatment1</v>
      </c>
      <c r="C44" s="6" t="s">
        <v>839</v>
      </c>
      <c r="D44" s="18" t="s">
        <v>923</v>
      </c>
      <c r="E44" s="18" t="s">
        <v>930</v>
      </c>
    </row>
    <row r="45">
      <c r="A45" s="9" t="s">
        <v>844</v>
      </c>
      <c r="B45" s="13" t="str">
        <f>VLOOKUP(C45, 'All Responses(Final)'!B141:'All Responses(Final)'!I290, 8, FALSE)</f>
        <v>treatment1</v>
      </c>
      <c r="C45" s="6" t="s">
        <v>845</v>
      </c>
      <c r="D45" s="18" t="s">
        <v>932</v>
      </c>
      <c r="E45" s="18" t="s">
        <v>105</v>
      </c>
    </row>
    <row r="46">
      <c r="A46" s="9" t="s">
        <v>850</v>
      </c>
      <c r="B46" s="13" t="str">
        <f>VLOOKUP(C46, 'All Responses(Final)'!B142:'All Responses(Final)'!I291, 8, FALSE)</f>
        <v>treatment1</v>
      </c>
      <c r="C46" s="6" t="s">
        <v>851</v>
      </c>
      <c r="D46" s="18" t="s">
        <v>926</v>
      </c>
      <c r="E46" s="18" t="s">
        <v>932</v>
      </c>
    </row>
    <row r="47">
      <c r="A47" s="9" t="s">
        <v>855</v>
      </c>
      <c r="B47" s="13" t="str">
        <f>VLOOKUP(C47, 'All Responses(Final)'!B143:'All Responses(Final)'!I292, 8, FALSE)</f>
        <v>treatment1</v>
      </c>
      <c r="C47" s="6" t="s">
        <v>856</v>
      </c>
      <c r="D47" s="18" t="s">
        <v>926</v>
      </c>
    </row>
    <row r="48">
      <c r="A48" s="9" t="s">
        <v>859</v>
      </c>
      <c r="B48" s="13" t="str">
        <f>VLOOKUP(C48, 'All Responses(Final)'!B144:'All Responses(Final)'!I293, 8, FALSE)</f>
        <v>treatment1</v>
      </c>
      <c r="C48" s="6" t="s">
        <v>860</v>
      </c>
      <c r="D48" s="18" t="s">
        <v>105</v>
      </c>
      <c r="E48" s="18" t="s">
        <v>926</v>
      </c>
    </row>
    <row r="49">
      <c r="A49" s="9" t="s">
        <v>865</v>
      </c>
      <c r="B49" s="13" t="str">
        <f>VLOOKUP(C49, 'All Responses(Final)'!B145:'All Responses(Final)'!I294, 8, FALSE)</f>
        <v>treatment1</v>
      </c>
      <c r="C49" s="6" t="s">
        <v>866</v>
      </c>
      <c r="D49" s="18" t="s">
        <v>928</v>
      </c>
    </row>
    <row r="50">
      <c r="A50" s="9" t="s">
        <v>871</v>
      </c>
      <c r="B50" s="13" t="str">
        <f>VLOOKUP(C50, 'All Responses(Final)'!B146:'All Responses(Final)'!I295, 8, FALSE)</f>
        <v>treatment1</v>
      </c>
      <c r="C50" s="6" t="s">
        <v>872</v>
      </c>
      <c r="D50" s="18" t="s">
        <v>926</v>
      </c>
    </row>
    <row r="51">
      <c r="A51" s="9" t="s">
        <v>877</v>
      </c>
      <c r="B51" s="13" t="str">
        <f>VLOOKUP(C51, 'All Responses(Final)'!B147:'All Responses(Final)'!I296, 8, FALSE)</f>
        <v>treatment1</v>
      </c>
      <c r="C51" s="6" t="s">
        <v>878</v>
      </c>
      <c r="D51" s="18" t="s">
        <v>923</v>
      </c>
      <c r="E51" s="18" t="s">
        <v>930</v>
      </c>
    </row>
    <row r="52">
      <c r="A52" s="23"/>
      <c r="B52" s="24"/>
      <c r="C52" s="25"/>
      <c r="D52" s="26"/>
      <c r="E52" s="26"/>
      <c r="F52" s="24"/>
      <c r="G52" s="24"/>
      <c r="H52" s="24"/>
      <c r="I52" s="24"/>
      <c r="J52" s="24"/>
      <c r="K52" s="24"/>
      <c r="L52" s="24"/>
      <c r="M52" s="24"/>
      <c r="N52" s="24"/>
      <c r="O52" s="24"/>
      <c r="P52" s="24"/>
      <c r="Q52" s="24"/>
      <c r="R52" s="24"/>
      <c r="S52" s="24"/>
      <c r="T52" s="24"/>
      <c r="U52" s="24"/>
      <c r="V52" s="24"/>
      <c r="W52" s="24"/>
      <c r="X52" s="24"/>
      <c r="Y52" s="24"/>
      <c r="Z52" s="24"/>
      <c r="AA52" s="24"/>
    </row>
    <row r="53">
      <c r="A53" s="9" t="s">
        <v>31</v>
      </c>
      <c r="B53" s="13" t="str">
        <f>VLOOKUP(C53, 'All Responses(Final)'!B5:'All Responses(Final)'!I154, 8, FALSE)</f>
        <v>treatment2</v>
      </c>
      <c r="C53" s="6" t="s">
        <v>32</v>
      </c>
      <c r="D53" s="18" t="s">
        <v>105</v>
      </c>
      <c r="E53" s="18"/>
    </row>
    <row r="54">
      <c r="A54" s="9" t="s">
        <v>98</v>
      </c>
      <c r="B54" s="13" t="str">
        <f>VLOOKUP(C54, 'All Responses(Final)'!B16:'All Responses(Final)'!I165, 8, FALSE)</f>
        <v>treatment2</v>
      </c>
      <c r="C54" s="6" t="s">
        <v>99</v>
      </c>
      <c r="D54" s="18" t="s">
        <v>105</v>
      </c>
    </row>
    <row r="55">
      <c r="A55" s="9" t="s">
        <v>104</v>
      </c>
      <c r="B55" s="13" t="str">
        <f>VLOOKUP(C55, 'All Responses(Final)'!B17:'All Responses(Final)'!I166, 8, FALSE)</f>
        <v>treatment2</v>
      </c>
      <c r="C55" s="6" t="s">
        <v>105</v>
      </c>
      <c r="D55" s="18" t="s">
        <v>105</v>
      </c>
    </row>
    <row r="56">
      <c r="A56" s="9" t="s">
        <v>116</v>
      </c>
      <c r="B56" s="13" t="str">
        <f>VLOOKUP(C56, 'All Responses(Final)'!B19:'All Responses(Final)'!I168, 8, FALSE)</f>
        <v>treatment2</v>
      </c>
      <c r="C56" s="6" t="s">
        <v>117</v>
      </c>
      <c r="D56" s="18" t="s">
        <v>105</v>
      </c>
      <c r="E56" s="18" t="s">
        <v>926</v>
      </c>
      <c r="F56" s="18" t="s">
        <v>929</v>
      </c>
    </row>
    <row r="57">
      <c r="A57" s="9" t="s">
        <v>134</v>
      </c>
      <c r="B57" s="13" t="str">
        <f>VLOOKUP(C57, 'All Responses(Final)'!B22:'All Responses(Final)'!I171, 8, FALSE)</f>
        <v>treatment2</v>
      </c>
      <c r="C57" s="6" t="s">
        <v>135</v>
      </c>
      <c r="D57" s="18" t="s">
        <v>926</v>
      </c>
    </row>
    <row r="58">
      <c r="A58" s="9" t="s">
        <v>140</v>
      </c>
      <c r="B58" s="13" t="str">
        <f>VLOOKUP(C58, 'All Responses(Final)'!B23:'All Responses(Final)'!I172, 8, FALSE)</f>
        <v>treatment2</v>
      </c>
      <c r="C58" s="6" t="s">
        <v>141</v>
      </c>
      <c r="D58" s="18" t="s">
        <v>105</v>
      </c>
      <c r="E58" s="18" t="s">
        <v>925</v>
      </c>
    </row>
    <row r="59">
      <c r="A59" s="9" t="s">
        <v>158</v>
      </c>
      <c r="B59" s="13" t="str">
        <f>VLOOKUP(C59, 'All Responses(Final)'!B26:'All Responses(Final)'!I175, 8, FALSE)</f>
        <v>treatment2</v>
      </c>
      <c r="C59" s="6" t="s">
        <v>159</v>
      </c>
      <c r="D59" s="18" t="s">
        <v>926</v>
      </c>
      <c r="E59" s="19" t="s">
        <v>925</v>
      </c>
    </row>
    <row r="60">
      <c r="A60" s="9" t="s">
        <v>181</v>
      </c>
      <c r="B60" s="13" t="str">
        <f>VLOOKUP(C60, 'All Responses(Final)'!B30:'All Responses(Final)'!I179, 8, FALSE)</f>
        <v>treatment2</v>
      </c>
      <c r="C60" s="6" t="s">
        <v>182</v>
      </c>
      <c r="D60" s="18" t="s">
        <v>935</v>
      </c>
    </row>
    <row r="61">
      <c r="A61" s="9" t="s">
        <v>193</v>
      </c>
      <c r="B61" s="13" t="str">
        <f>VLOOKUP(C61, 'All Responses(Final)'!B32:'All Responses(Final)'!I181, 8, FALSE)</f>
        <v>treatment2</v>
      </c>
      <c r="C61" s="6" t="s">
        <v>194</v>
      </c>
      <c r="D61" s="18" t="s">
        <v>923</v>
      </c>
    </row>
    <row r="62">
      <c r="A62" s="9" t="s">
        <v>211</v>
      </c>
      <c r="B62" s="13" t="str">
        <f>VLOOKUP(C62, 'All Responses(Final)'!B35:'All Responses(Final)'!I184, 8, FALSE)</f>
        <v>treatment2</v>
      </c>
      <c r="C62" s="6" t="s">
        <v>212</v>
      </c>
      <c r="D62" s="18" t="s">
        <v>932</v>
      </c>
    </row>
    <row r="63">
      <c r="A63" s="9" t="s">
        <v>223</v>
      </c>
      <c r="B63" s="13" t="str">
        <f>VLOOKUP(C63, 'All Responses(Final)'!B37:'All Responses(Final)'!I186, 8, FALSE)</f>
        <v>treatment2</v>
      </c>
      <c r="C63" s="6" t="s">
        <v>224</v>
      </c>
      <c r="D63" s="18" t="s">
        <v>926</v>
      </c>
    </row>
    <row r="64">
      <c r="A64" s="9" t="s">
        <v>229</v>
      </c>
      <c r="B64" s="13" t="str">
        <f>VLOOKUP(C64, 'All Responses(Final)'!B38:'All Responses(Final)'!I187, 8, FALSE)</f>
        <v>treatment2</v>
      </c>
      <c r="C64" s="6" t="s">
        <v>230</v>
      </c>
      <c r="D64" s="18" t="s">
        <v>926</v>
      </c>
    </row>
    <row r="65">
      <c r="A65" s="9" t="s">
        <v>301</v>
      </c>
      <c r="B65" s="13" t="str">
        <f>VLOOKUP(C65, 'All Responses(Final)'!B50:'All Responses(Final)'!I199, 8, FALSE)</f>
        <v>treatment2</v>
      </c>
      <c r="C65" s="6" t="s">
        <v>302</v>
      </c>
      <c r="D65" s="18" t="s">
        <v>926</v>
      </c>
    </row>
    <row r="66">
      <c r="A66" s="9" t="s">
        <v>307</v>
      </c>
      <c r="B66" s="13" t="str">
        <f>VLOOKUP(C66, 'All Responses(Final)'!B51:'All Responses(Final)'!I200, 8, FALSE)</f>
        <v>treatment2</v>
      </c>
      <c r="C66" s="6" t="s">
        <v>308</v>
      </c>
      <c r="D66" s="18" t="s">
        <v>932</v>
      </c>
    </row>
    <row r="67">
      <c r="A67" s="9" t="s">
        <v>523</v>
      </c>
      <c r="B67" s="13" t="str">
        <f>VLOOKUP(C67, 'All Responses(Final)'!B87:'All Responses(Final)'!I236, 8, FALSE)</f>
        <v>treatment2</v>
      </c>
      <c r="C67" s="6" t="s">
        <v>524</v>
      </c>
      <c r="D67" s="18" t="s">
        <v>923</v>
      </c>
      <c r="E67" s="18" t="s">
        <v>930</v>
      </c>
    </row>
    <row r="68">
      <c r="A68" s="9" t="s">
        <v>529</v>
      </c>
      <c r="B68" s="13" t="str">
        <f>VLOOKUP(C68, 'All Responses(Final)'!B88:'All Responses(Final)'!I237, 8, FALSE)</f>
        <v>treatment2</v>
      </c>
      <c r="C68" s="6" t="s">
        <v>530</v>
      </c>
      <c r="D68" s="18" t="s">
        <v>923</v>
      </c>
      <c r="E68" s="18" t="s">
        <v>930</v>
      </c>
    </row>
    <row r="69">
      <c r="A69" s="9" t="s">
        <v>535</v>
      </c>
      <c r="B69" s="13" t="str">
        <f>VLOOKUP(C69, 'All Responses(Final)'!B89:'All Responses(Final)'!I238, 8, FALSE)</f>
        <v>treatment2</v>
      </c>
      <c r="C69" s="6" t="s">
        <v>536</v>
      </c>
      <c r="D69" s="18" t="s">
        <v>935</v>
      </c>
    </row>
    <row r="70">
      <c r="A70" s="9" t="s">
        <v>547</v>
      </c>
      <c r="B70" s="13" t="str">
        <f>VLOOKUP(C70, 'All Responses(Final)'!B91:'All Responses(Final)'!I240, 8, FALSE)</f>
        <v>treatment2</v>
      </c>
      <c r="C70" s="6" t="s">
        <v>548</v>
      </c>
      <c r="D70" s="18" t="s">
        <v>923</v>
      </c>
      <c r="E70" s="18" t="s">
        <v>930</v>
      </c>
    </row>
    <row r="71">
      <c r="A71" s="9" t="s">
        <v>553</v>
      </c>
      <c r="B71" s="13" t="str">
        <f>VLOOKUP(C71, 'All Responses(Final)'!B92:'All Responses(Final)'!I241, 8, FALSE)</f>
        <v>treatment2</v>
      </c>
      <c r="C71" s="6" t="s">
        <v>554</v>
      </c>
      <c r="D71" s="18" t="s">
        <v>926</v>
      </c>
    </row>
    <row r="72">
      <c r="A72" s="9" t="s">
        <v>559</v>
      </c>
      <c r="B72" s="13" t="str">
        <f>VLOOKUP(C72, 'All Responses(Final)'!B93:'All Responses(Final)'!I242, 8, FALSE)</f>
        <v>treatment2</v>
      </c>
      <c r="C72" s="6" t="s">
        <v>560</v>
      </c>
      <c r="D72" s="18" t="s">
        <v>925</v>
      </c>
      <c r="E72" s="18" t="s">
        <v>926</v>
      </c>
    </row>
    <row r="73">
      <c r="A73" s="9" t="s">
        <v>565</v>
      </c>
      <c r="B73" s="13" t="str">
        <f>VLOOKUP(C73, 'All Responses(Final)'!B94:'All Responses(Final)'!I243, 8, FALSE)</f>
        <v>treatment2</v>
      </c>
      <c r="C73" s="6" t="s">
        <v>566</v>
      </c>
      <c r="D73" s="18" t="s">
        <v>923</v>
      </c>
      <c r="E73" s="18" t="s">
        <v>930</v>
      </c>
    </row>
    <row r="74">
      <c r="A74" s="9" t="s">
        <v>571</v>
      </c>
      <c r="B74" s="13" t="str">
        <f>VLOOKUP(C74, 'All Responses(Final)'!B95:'All Responses(Final)'!I244, 8, FALSE)</f>
        <v>treatment2</v>
      </c>
      <c r="C74" s="6" t="s">
        <v>572</v>
      </c>
      <c r="D74" s="18" t="s">
        <v>939</v>
      </c>
      <c r="E74" s="18" t="s">
        <v>940</v>
      </c>
    </row>
    <row r="75">
      <c r="A75" s="9" t="s">
        <v>594</v>
      </c>
      <c r="B75" s="13" t="str">
        <f>VLOOKUP(C75, 'All Responses(Final)'!B99:'All Responses(Final)'!I248, 8, FALSE)</f>
        <v>treatment2</v>
      </c>
      <c r="C75" s="6" t="s">
        <v>595</v>
      </c>
      <c r="D75" s="18" t="s">
        <v>931</v>
      </c>
      <c r="E75" s="18" t="s">
        <v>925</v>
      </c>
    </row>
    <row r="76">
      <c r="A76" s="9" t="s">
        <v>646</v>
      </c>
      <c r="B76" s="13" t="str">
        <f>VLOOKUP(C76, 'All Responses(Final)'!B108:'All Responses(Final)'!I257, 8, FALSE)</f>
        <v>treatment2</v>
      </c>
      <c r="C76" s="6" t="s">
        <v>647</v>
      </c>
      <c r="D76" s="21" t="s">
        <v>934</v>
      </c>
    </row>
    <row r="77">
      <c r="A77" s="9" t="s">
        <v>658</v>
      </c>
      <c r="B77" s="13" t="str">
        <f>VLOOKUP(C77, 'All Responses(Final)'!B110:'All Responses(Final)'!I259, 8, FALSE)</f>
        <v>treatment2</v>
      </c>
      <c r="C77" s="6" t="s">
        <v>659</v>
      </c>
      <c r="D77" s="18" t="s">
        <v>935</v>
      </c>
      <c r="E77" s="18" t="s">
        <v>105</v>
      </c>
    </row>
    <row r="78">
      <c r="A78" s="9" t="s">
        <v>670</v>
      </c>
      <c r="B78" s="13" t="str">
        <f>VLOOKUP(C78, 'All Responses(Final)'!B112:'All Responses(Final)'!I261, 8, FALSE)</f>
        <v>treatment2</v>
      </c>
      <c r="C78" s="6" t="s">
        <v>671</v>
      </c>
      <c r="D78" s="18" t="s">
        <v>923</v>
      </c>
    </row>
    <row r="79">
      <c r="A79" s="9" t="s">
        <v>688</v>
      </c>
      <c r="B79" s="13" t="str">
        <f>VLOOKUP(C79, 'All Responses(Final)'!B115:'All Responses(Final)'!I264, 8, FALSE)</f>
        <v>treatment2</v>
      </c>
      <c r="C79" s="6" t="s">
        <v>689</v>
      </c>
      <c r="D79" s="18" t="s">
        <v>929</v>
      </c>
    </row>
    <row r="80">
      <c r="A80" s="9" t="s">
        <v>694</v>
      </c>
      <c r="B80" s="13" t="str">
        <f>VLOOKUP(C80, 'All Responses(Final)'!B116:'All Responses(Final)'!I265, 8, FALSE)</f>
        <v>treatment2</v>
      </c>
      <c r="C80" s="6" t="s">
        <v>695</v>
      </c>
      <c r="D80" s="18" t="s">
        <v>926</v>
      </c>
    </row>
    <row r="81">
      <c r="A81" s="9" t="s">
        <v>700</v>
      </c>
      <c r="B81" s="13" t="str">
        <f>VLOOKUP(C81, 'All Responses(Final)'!B117:'All Responses(Final)'!I266, 8, FALSE)</f>
        <v>treatment2</v>
      </c>
      <c r="C81" s="6" t="s">
        <v>701</v>
      </c>
      <c r="D81" s="18" t="s">
        <v>926</v>
      </c>
    </row>
    <row r="82">
      <c r="A82" s="9" t="s">
        <v>706</v>
      </c>
      <c r="B82" s="13" t="str">
        <f>VLOOKUP(C82, 'All Responses(Final)'!B118:'All Responses(Final)'!I267, 8, FALSE)</f>
        <v>treatment2</v>
      </c>
      <c r="C82" s="6" t="s">
        <v>707</v>
      </c>
      <c r="D82" s="18" t="s">
        <v>926</v>
      </c>
      <c r="E82" s="18" t="s">
        <v>929</v>
      </c>
    </row>
    <row r="83">
      <c r="A83" s="9" t="s">
        <v>712</v>
      </c>
      <c r="B83" s="13" t="str">
        <f>VLOOKUP(C83, 'All Responses(Final)'!B119:'All Responses(Final)'!I268, 8, FALSE)</f>
        <v>treatment2</v>
      </c>
      <c r="C83" s="6" t="s">
        <v>713</v>
      </c>
      <c r="D83" s="18" t="s">
        <v>929</v>
      </c>
    </row>
    <row r="84">
      <c r="A84" s="9" t="s">
        <v>718</v>
      </c>
      <c r="B84" s="13" t="str">
        <f>VLOOKUP(C84, 'All Responses(Final)'!B120:'All Responses(Final)'!I269, 8, FALSE)</f>
        <v>treatment2</v>
      </c>
      <c r="C84" s="6" t="s">
        <v>719</v>
      </c>
      <c r="D84" s="18" t="s">
        <v>935</v>
      </c>
    </row>
    <row r="85">
      <c r="A85" s="9" t="s">
        <v>724</v>
      </c>
      <c r="B85" s="13" t="str">
        <f>VLOOKUP(C85, 'All Responses(Final)'!B121:'All Responses(Final)'!I270, 8, FALSE)</f>
        <v>treatment2</v>
      </c>
      <c r="C85" s="6" t="s">
        <v>725</v>
      </c>
      <c r="D85" s="18" t="s">
        <v>932</v>
      </c>
    </row>
    <row r="86">
      <c r="A86" s="9" t="s">
        <v>730</v>
      </c>
      <c r="B86" s="13" t="str">
        <f>VLOOKUP(C86, 'All Responses(Final)'!B122:'All Responses(Final)'!I271, 8, FALSE)</f>
        <v>treatment2</v>
      </c>
      <c r="C86" s="6" t="s">
        <v>731</v>
      </c>
      <c r="D86" s="18" t="s">
        <v>926</v>
      </c>
    </row>
    <row r="87">
      <c r="A87" s="9" t="s">
        <v>736</v>
      </c>
      <c r="B87" s="13" t="str">
        <f>VLOOKUP(C87, 'All Responses(Final)'!B123:'All Responses(Final)'!I272, 8, FALSE)</f>
        <v>treatment2</v>
      </c>
      <c r="C87" s="6" t="s">
        <v>737</v>
      </c>
      <c r="D87" s="18" t="s">
        <v>928</v>
      </c>
    </row>
    <row r="88">
      <c r="A88" s="9" t="s">
        <v>742</v>
      </c>
      <c r="B88" s="13" t="str">
        <f>VLOOKUP(C88, 'All Responses(Final)'!B124:'All Responses(Final)'!I273, 8, FALSE)</f>
        <v>treatment2</v>
      </c>
      <c r="C88" s="6" t="s">
        <v>743</v>
      </c>
      <c r="D88" s="18" t="s">
        <v>923</v>
      </c>
      <c r="E88" s="18" t="s">
        <v>930</v>
      </c>
    </row>
    <row r="89">
      <c r="A89" s="9" t="s">
        <v>748</v>
      </c>
      <c r="B89" s="13" t="str">
        <f>VLOOKUP(C89, 'All Responses(Final)'!B125:'All Responses(Final)'!I274, 8, FALSE)</f>
        <v>treatment2</v>
      </c>
      <c r="C89" s="6" t="s">
        <v>749</v>
      </c>
      <c r="D89" s="18" t="s">
        <v>923</v>
      </c>
      <c r="E89" s="18" t="s">
        <v>930</v>
      </c>
      <c r="F89" s="18" t="s">
        <v>929</v>
      </c>
    </row>
    <row r="90">
      <c r="A90" s="9" t="s">
        <v>754</v>
      </c>
      <c r="B90" s="13" t="str">
        <f>VLOOKUP(C90, 'All Responses(Final)'!B126:'All Responses(Final)'!I275, 8, FALSE)</f>
        <v>treatment2</v>
      </c>
      <c r="C90" s="6" t="s">
        <v>755</v>
      </c>
      <c r="D90" s="18" t="s">
        <v>937</v>
      </c>
    </row>
    <row r="91">
      <c r="A91" s="9" t="s">
        <v>760</v>
      </c>
      <c r="B91" s="13" t="str">
        <f>VLOOKUP(C91, 'All Responses(Final)'!B127:'All Responses(Final)'!I276, 8, FALSE)</f>
        <v>treatment2</v>
      </c>
      <c r="C91" s="6" t="s">
        <v>761</v>
      </c>
      <c r="D91" s="18" t="s">
        <v>105</v>
      </c>
    </row>
    <row r="92">
      <c r="A92" s="9" t="s">
        <v>766</v>
      </c>
      <c r="B92" s="13" t="str">
        <f>VLOOKUP(C92, 'All Responses(Final)'!B128:'All Responses(Final)'!I277, 8, FALSE)</f>
        <v>treatment2</v>
      </c>
      <c r="C92" s="6" t="s">
        <v>767</v>
      </c>
      <c r="D92" s="18" t="s">
        <v>932</v>
      </c>
    </row>
    <row r="93">
      <c r="A93" s="9" t="s">
        <v>772</v>
      </c>
      <c r="B93" s="13" t="str">
        <f>VLOOKUP(C93, 'All Responses(Final)'!B129:'All Responses(Final)'!I278, 8, FALSE)</f>
        <v>treatment2</v>
      </c>
      <c r="C93" s="6" t="s">
        <v>773</v>
      </c>
      <c r="D93" s="18" t="s">
        <v>929</v>
      </c>
    </row>
    <row r="94">
      <c r="A94" s="9" t="s">
        <v>778</v>
      </c>
      <c r="B94" s="13" t="str">
        <f>VLOOKUP(C94, 'All Responses(Final)'!B130:'All Responses(Final)'!I279, 8, FALSE)</f>
        <v>treatment2</v>
      </c>
      <c r="C94" s="6" t="s">
        <v>779</v>
      </c>
      <c r="D94" s="18" t="s">
        <v>926</v>
      </c>
    </row>
    <row r="95">
      <c r="A95" s="9" t="s">
        <v>784</v>
      </c>
      <c r="B95" s="13" t="str">
        <f>VLOOKUP(C95, 'All Responses(Final)'!B131:'All Responses(Final)'!I280, 8, FALSE)</f>
        <v>treatment2</v>
      </c>
      <c r="C95" s="6" t="s">
        <v>785</v>
      </c>
      <c r="D95" s="18" t="s">
        <v>926</v>
      </c>
    </row>
    <row r="96">
      <c r="A96" s="9" t="s">
        <v>790</v>
      </c>
      <c r="B96" s="13" t="str">
        <f>VLOOKUP(C96, 'All Responses(Final)'!B132:'All Responses(Final)'!I281, 8, FALSE)</f>
        <v>treatment2</v>
      </c>
      <c r="C96" s="6" t="s">
        <v>791</v>
      </c>
      <c r="D96" s="18" t="s">
        <v>926</v>
      </c>
    </row>
    <row r="97">
      <c r="A97" s="9" t="s">
        <v>796</v>
      </c>
      <c r="B97" s="13" t="str">
        <f>VLOOKUP(C97, 'All Responses(Final)'!B133:'All Responses(Final)'!I282, 8, FALSE)</f>
        <v>treatment2</v>
      </c>
      <c r="C97" s="6" t="s">
        <v>797</v>
      </c>
      <c r="D97" s="18" t="s">
        <v>932</v>
      </c>
      <c r="E97" s="18" t="s">
        <v>941</v>
      </c>
    </row>
    <row r="98">
      <c r="A98" s="9" t="s">
        <v>802</v>
      </c>
      <c r="B98" s="13" t="str">
        <f>VLOOKUP(C98, 'All Responses(Final)'!B134:'All Responses(Final)'!I283, 8, FALSE)</f>
        <v>treatment2</v>
      </c>
      <c r="C98" s="6" t="s">
        <v>803</v>
      </c>
      <c r="D98" s="18" t="s">
        <v>926</v>
      </c>
    </row>
    <row r="99">
      <c r="A99" s="9" t="s">
        <v>808</v>
      </c>
      <c r="B99" s="13" t="str">
        <f>VLOOKUP(C99, 'All Responses(Final)'!B135:'All Responses(Final)'!I284, 8, FALSE)</f>
        <v>treatment2</v>
      </c>
      <c r="C99" s="6" t="s">
        <v>809</v>
      </c>
      <c r="D99" s="18" t="s">
        <v>929</v>
      </c>
    </row>
    <row r="100">
      <c r="A100" s="9" t="s">
        <v>814</v>
      </c>
      <c r="B100" s="13" t="str">
        <f>VLOOKUP(C100, 'All Responses(Final)'!B136:'All Responses(Final)'!I285, 8, FALSE)</f>
        <v>treatment2</v>
      </c>
      <c r="C100" s="6" t="s">
        <v>815</v>
      </c>
      <c r="D100" s="18" t="s">
        <v>923</v>
      </c>
      <c r="E100" s="18" t="s">
        <v>929</v>
      </c>
    </row>
    <row r="101">
      <c r="A101" s="9" t="s">
        <v>820</v>
      </c>
      <c r="B101" s="13" t="str">
        <f>VLOOKUP(C101, 'All Responses(Final)'!B137:'All Responses(Final)'!I286, 8, FALSE)</f>
        <v>treatment2</v>
      </c>
      <c r="C101" s="6" t="s">
        <v>821</v>
      </c>
      <c r="D101" s="18" t="s">
        <v>105</v>
      </c>
      <c r="E101" s="18" t="s">
        <v>925</v>
      </c>
    </row>
    <row r="102">
      <c r="A102" s="9" t="s">
        <v>826</v>
      </c>
      <c r="B102" s="13" t="str">
        <f>VLOOKUP(C102, 'All Responses(Final)'!B138:'All Responses(Final)'!I287, 8, FALSE)</f>
        <v>treatment2</v>
      </c>
      <c r="C102" s="6" t="s">
        <v>827</v>
      </c>
      <c r="D102" s="18" t="s">
        <v>929</v>
      </c>
    </row>
    <row r="103">
      <c r="A103" s="23"/>
      <c r="B103" s="24"/>
      <c r="C103" s="25"/>
      <c r="D103" s="26"/>
      <c r="E103" s="26"/>
      <c r="F103" s="26"/>
      <c r="G103" s="24"/>
      <c r="H103" s="24"/>
      <c r="I103" s="24"/>
      <c r="J103" s="24"/>
      <c r="K103" s="24"/>
      <c r="L103" s="24"/>
      <c r="M103" s="24"/>
      <c r="N103" s="24"/>
      <c r="O103" s="24"/>
      <c r="P103" s="24"/>
      <c r="Q103" s="24"/>
      <c r="R103" s="24"/>
      <c r="S103" s="24"/>
      <c r="T103" s="24"/>
      <c r="U103" s="24"/>
      <c r="V103" s="24"/>
      <c r="W103" s="24"/>
      <c r="X103" s="24"/>
      <c r="Y103" s="24"/>
      <c r="Z103" s="24"/>
      <c r="AA103" s="24"/>
    </row>
    <row r="104">
      <c r="A104" s="9" t="s">
        <v>17</v>
      </c>
      <c r="B104" s="13" t="str">
        <f>VLOOKUP(C104, 'All Responses(Final)'!B3:'All Responses(Final)'!I152, 8, FALSE)</f>
        <v>treatment3</v>
      </c>
      <c r="C104" s="6" t="s">
        <v>18</v>
      </c>
      <c r="D104" s="18" t="s">
        <v>923</v>
      </c>
      <c r="E104" s="18" t="s">
        <v>926</v>
      </c>
      <c r="F104" s="18" t="s">
        <v>930</v>
      </c>
    </row>
    <row r="105">
      <c r="A105" s="9" t="s">
        <v>38</v>
      </c>
      <c r="B105" s="13" t="str">
        <f>VLOOKUP(C105, 'All Responses(Final)'!B6:'All Responses(Final)'!I155, 8, FALSE)</f>
        <v>treatment3</v>
      </c>
      <c r="C105" s="6" t="s">
        <v>39</v>
      </c>
      <c r="D105" s="18" t="s">
        <v>925</v>
      </c>
    </row>
    <row r="106">
      <c r="A106" s="9" t="s">
        <v>44</v>
      </c>
      <c r="B106" s="13" t="str">
        <f>VLOOKUP(C106, 'All Responses(Final)'!B7:'All Responses(Final)'!I156, 8, FALSE)</f>
        <v>treatment3</v>
      </c>
      <c r="C106" s="6" t="s">
        <v>45</v>
      </c>
      <c r="D106" s="18" t="s">
        <v>105</v>
      </c>
      <c r="E106" s="18" t="s">
        <v>925</v>
      </c>
    </row>
    <row r="107">
      <c r="A107" s="9" t="s">
        <v>62</v>
      </c>
      <c r="B107" s="13" t="str">
        <f>VLOOKUP(C107, 'All Responses(Final)'!B10:'All Responses(Final)'!I159, 8, FALSE)</f>
        <v>treatment3</v>
      </c>
      <c r="C107" s="6" t="s">
        <v>63</v>
      </c>
      <c r="D107" s="18" t="s">
        <v>932</v>
      </c>
      <c r="E107" s="18" t="s">
        <v>941</v>
      </c>
    </row>
    <row r="108">
      <c r="A108" s="9" t="s">
        <v>86</v>
      </c>
      <c r="B108" s="13" t="str">
        <f>VLOOKUP(C108, 'All Responses(Final)'!B14:'All Responses(Final)'!I163, 8, FALSE)</f>
        <v>treatment3</v>
      </c>
      <c r="C108" s="6" t="s">
        <v>87</v>
      </c>
      <c r="D108" s="21" t="s">
        <v>934</v>
      </c>
      <c r="E108" s="22"/>
    </row>
    <row r="109">
      <c r="A109" s="9" t="s">
        <v>92</v>
      </c>
      <c r="B109" s="13" t="str">
        <f>VLOOKUP(C109, 'All Responses(Final)'!B15:'All Responses(Final)'!I164, 8, FALSE)</f>
        <v>treatment3</v>
      </c>
      <c r="C109" s="6" t="s">
        <v>93</v>
      </c>
      <c r="D109" s="18" t="s">
        <v>932</v>
      </c>
      <c r="E109" s="19" t="s">
        <v>923</v>
      </c>
    </row>
    <row r="110">
      <c r="A110" s="9" t="s">
        <v>146</v>
      </c>
      <c r="B110" s="13" t="str">
        <f>VLOOKUP(C110, 'All Responses(Final)'!B24:'All Responses(Final)'!I173, 8, FALSE)</f>
        <v>treatment3</v>
      </c>
      <c r="C110" s="6" t="s">
        <v>147</v>
      </c>
      <c r="D110" s="18" t="s">
        <v>935</v>
      </c>
    </row>
    <row r="111">
      <c r="A111" s="9" t="s">
        <v>205</v>
      </c>
      <c r="B111" s="13" t="str">
        <f>VLOOKUP(C111, 'All Responses(Final)'!B34:'All Responses(Final)'!I183, 8, FALSE)</f>
        <v>treatment3</v>
      </c>
      <c r="C111" s="6" t="s">
        <v>206</v>
      </c>
      <c r="D111" s="18" t="s">
        <v>923</v>
      </c>
    </row>
    <row r="112">
      <c r="A112" s="9" t="s">
        <v>217</v>
      </c>
      <c r="B112" s="13" t="str">
        <f>VLOOKUP(C112, 'All Responses(Final)'!B36:'All Responses(Final)'!I185, 8, FALSE)</f>
        <v>treatment3</v>
      </c>
      <c r="C112" s="6" t="s">
        <v>218</v>
      </c>
      <c r="D112" s="18" t="s">
        <v>105</v>
      </c>
    </row>
    <row r="113">
      <c r="A113" s="9" t="s">
        <v>241</v>
      </c>
      <c r="B113" s="13" t="str">
        <f>VLOOKUP(C113, 'All Responses(Final)'!B40:'All Responses(Final)'!I189, 8, FALSE)</f>
        <v>treatment3</v>
      </c>
      <c r="C113" s="6" t="s">
        <v>242</v>
      </c>
      <c r="D113" s="18" t="s">
        <v>935</v>
      </c>
      <c r="E113" s="18" t="s">
        <v>926</v>
      </c>
      <c r="F113" s="18" t="s">
        <v>925</v>
      </c>
    </row>
    <row r="114">
      <c r="A114" s="9" t="s">
        <v>259</v>
      </c>
      <c r="B114" s="13" t="str">
        <f>VLOOKUP(C114, 'All Responses(Final)'!B43:'All Responses(Final)'!I192, 8, FALSE)</f>
        <v>treatment3</v>
      </c>
      <c r="C114" s="6" t="s">
        <v>260</v>
      </c>
      <c r="D114" s="18" t="s">
        <v>926</v>
      </c>
    </row>
    <row r="115">
      <c r="A115" s="9" t="s">
        <v>271</v>
      </c>
      <c r="B115" s="13" t="str">
        <f>VLOOKUP(C115, 'All Responses(Final)'!B45:'All Responses(Final)'!I194, 8, FALSE)</f>
        <v>treatment3</v>
      </c>
      <c r="C115" s="6" t="s">
        <v>272</v>
      </c>
      <c r="D115" s="18" t="s">
        <v>929</v>
      </c>
      <c r="E115" s="18" t="s">
        <v>105</v>
      </c>
    </row>
    <row r="116">
      <c r="A116" s="9" t="s">
        <v>277</v>
      </c>
      <c r="B116" s="13" t="str">
        <f>VLOOKUP(C116, 'All Responses(Final)'!B46:'All Responses(Final)'!I195, 8, FALSE)</f>
        <v>treatment3</v>
      </c>
      <c r="C116" s="6" t="s">
        <v>278</v>
      </c>
      <c r="D116" s="18" t="s">
        <v>933</v>
      </c>
    </row>
    <row r="117">
      <c r="A117" s="9" t="s">
        <v>313</v>
      </c>
      <c r="B117" s="13" t="str">
        <f>VLOOKUP(C117, 'All Responses(Final)'!B52:'All Responses(Final)'!I201, 8, FALSE)</f>
        <v>treatment3</v>
      </c>
      <c r="C117" s="6" t="s">
        <v>314</v>
      </c>
      <c r="D117" s="18" t="s">
        <v>929</v>
      </c>
    </row>
    <row r="118">
      <c r="A118" s="9" t="s">
        <v>319</v>
      </c>
      <c r="B118" s="13" t="str">
        <f>VLOOKUP(C118, 'All Responses(Final)'!B53:'All Responses(Final)'!I202, 8, FALSE)</f>
        <v>treatment3</v>
      </c>
      <c r="C118" s="6" t="s">
        <v>320</v>
      </c>
      <c r="D118" s="18" t="s">
        <v>932</v>
      </c>
    </row>
    <row r="119">
      <c r="A119" s="9" t="s">
        <v>343</v>
      </c>
      <c r="B119" s="13" t="str">
        <f>VLOOKUP(C119, 'All Responses(Final)'!B57:'All Responses(Final)'!I206, 8, FALSE)</f>
        <v>treatment3</v>
      </c>
      <c r="C119" s="6" t="s">
        <v>344</v>
      </c>
      <c r="D119" s="18" t="s">
        <v>926</v>
      </c>
    </row>
    <row r="120">
      <c r="A120" s="9" t="s">
        <v>349</v>
      </c>
      <c r="B120" s="13" t="str">
        <f>VLOOKUP(C120, 'All Responses(Final)'!B58:'All Responses(Final)'!I207, 8, FALSE)</f>
        <v>treatment3</v>
      </c>
      <c r="C120" s="6" t="s">
        <v>350</v>
      </c>
      <c r="D120" s="18" t="s">
        <v>923</v>
      </c>
    </row>
    <row r="121">
      <c r="A121" s="9" t="s">
        <v>355</v>
      </c>
      <c r="B121" s="13" t="str">
        <f>VLOOKUP(C121, 'All Responses(Final)'!B59:'All Responses(Final)'!I208, 8, FALSE)</f>
        <v>treatment3</v>
      </c>
      <c r="C121" s="6" t="s">
        <v>356</v>
      </c>
      <c r="D121" s="21" t="s">
        <v>934</v>
      </c>
      <c r="E121" s="22"/>
    </row>
    <row r="122">
      <c r="A122" s="9" t="s">
        <v>361</v>
      </c>
      <c r="B122" s="13" t="str">
        <f>VLOOKUP(C122, 'All Responses(Final)'!B60:'All Responses(Final)'!I209, 8, FALSE)</f>
        <v>treatment3</v>
      </c>
      <c r="C122" s="6" t="s">
        <v>362</v>
      </c>
      <c r="D122" s="18" t="s">
        <v>929</v>
      </c>
    </row>
    <row r="123">
      <c r="A123" s="9" t="s">
        <v>391</v>
      </c>
      <c r="B123" s="13" t="str">
        <f>VLOOKUP(C123, 'All Responses(Final)'!B65:'All Responses(Final)'!I214, 8, FALSE)</f>
        <v>treatment3</v>
      </c>
      <c r="C123" s="6" t="s">
        <v>392</v>
      </c>
      <c r="D123" s="18" t="s">
        <v>923</v>
      </c>
      <c r="E123" s="18" t="s">
        <v>930</v>
      </c>
    </row>
    <row r="124">
      <c r="A124" s="9" t="s">
        <v>397</v>
      </c>
      <c r="B124" s="13" t="str">
        <f>VLOOKUP(C124, 'All Responses(Final)'!B66:'All Responses(Final)'!I215, 8, FALSE)</f>
        <v>treatment3</v>
      </c>
      <c r="C124" s="6" t="s">
        <v>398</v>
      </c>
      <c r="D124" s="18" t="s">
        <v>935</v>
      </c>
    </row>
    <row r="125">
      <c r="A125" s="9" t="s">
        <v>403</v>
      </c>
      <c r="B125" s="13" t="str">
        <f>VLOOKUP(C125, 'All Responses(Final)'!B67:'All Responses(Final)'!I216, 8, FALSE)</f>
        <v>treatment3</v>
      </c>
      <c r="C125" s="6" t="s">
        <v>404</v>
      </c>
      <c r="D125" s="18" t="s">
        <v>932</v>
      </c>
    </row>
    <row r="126">
      <c r="A126" s="9" t="s">
        <v>409</v>
      </c>
      <c r="B126" s="13" t="str">
        <f>VLOOKUP(C126, 'All Responses(Final)'!B68:'All Responses(Final)'!I217, 8, FALSE)</f>
        <v>treatment3</v>
      </c>
      <c r="C126" s="6" t="s">
        <v>410</v>
      </c>
      <c r="D126" s="18" t="s">
        <v>923</v>
      </c>
      <c r="E126" s="18" t="s">
        <v>930</v>
      </c>
    </row>
    <row r="127">
      <c r="A127" s="9" t="s">
        <v>421</v>
      </c>
      <c r="B127" s="13" t="str">
        <f>VLOOKUP(C127, 'All Responses(Final)'!B70:'All Responses(Final)'!I219, 8, FALSE)</f>
        <v>treatment3</v>
      </c>
      <c r="C127" s="6" t="s">
        <v>422</v>
      </c>
      <c r="D127" s="18" t="s">
        <v>925</v>
      </c>
    </row>
    <row r="128">
      <c r="A128" s="9" t="s">
        <v>427</v>
      </c>
      <c r="B128" s="13" t="str">
        <f>VLOOKUP(C128, 'All Responses(Final)'!B71:'All Responses(Final)'!I220, 8, FALSE)</f>
        <v>treatment3</v>
      </c>
      <c r="C128" s="6" t="s">
        <v>428</v>
      </c>
      <c r="D128" s="18" t="s">
        <v>923</v>
      </c>
      <c r="E128" s="18" t="s">
        <v>942</v>
      </c>
      <c r="F128" s="18" t="s">
        <v>930</v>
      </c>
      <c r="G128" s="18" t="s">
        <v>938</v>
      </c>
    </row>
    <row r="129">
      <c r="A129" s="9" t="s">
        <v>433</v>
      </c>
      <c r="B129" s="13" t="str">
        <f>VLOOKUP(C129, 'All Responses(Final)'!B72:'All Responses(Final)'!I221, 8, FALSE)</f>
        <v>treatment3</v>
      </c>
      <c r="C129" s="6" t="s">
        <v>434</v>
      </c>
      <c r="D129" s="18" t="s">
        <v>923</v>
      </c>
    </row>
    <row r="130">
      <c r="A130" s="9" t="s">
        <v>439</v>
      </c>
      <c r="B130" s="13" t="str">
        <f>VLOOKUP(C130, 'All Responses(Final)'!B73:'All Responses(Final)'!I222, 8, FALSE)</f>
        <v>treatment3</v>
      </c>
      <c r="C130" s="6" t="s">
        <v>440</v>
      </c>
      <c r="D130" s="18" t="s">
        <v>928</v>
      </c>
    </row>
    <row r="131">
      <c r="A131" s="9" t="s">
        <v>445</v>
      </c>
      <c r="B131" s="13" t="str">
        <f>VLOOKUP(C131, 'All Responses(Final)'!B74:'All Responses(Final)'!I223, 8, FALSE)</f>
        <v>treatment3</v>
      </c>
      <c r="C131" s="6" t="s">
        <v>446</v>
      </c>
      <c r="D131" s="18" t="s">
        <v>105</v>
      </c>
      <c r="E131" s="18" t="s">
        <v>929</v>
      </c>
    </row>
    <row r="132">
      <c r="A132" s="9" t="s">
        <v>451</v>
      </c>
      <c r="B132" s="13" t="str">
        <f>VLOOKUP(C132, 'All Responses(Final)'!B75:'All Responses(Final)'!I224, 8, FALSE)</f>
        <v>treatment3</v>
      </c>
      <c r="C132" s="6" t="s">
        <v>452</v>
      </c>
      <c r="D132" s="18" t="s">
        <v>935</v>
      </c>
    </row>
    <row r="133">
      <c r="A133" s="9" t="s">
        <v>463</v>
      </c>
      <c r="B133" s="13" t="str">
        <f>VLOOKUP(C133, 'All Responses(Final)'!B77:'All Responses(Final)'!I226, 8, FALSE)</f>
        <v>treatment3</v>
      </c>
      <c r="C133" s="6" t="s">
        <v>464</v>
      </c>
      <c r="D133" s="18" t="s">
        <v>105</v>
      </c>
    </row>
    <row r="134">
      <c r="A134" s="9" t="s">
        <v>487</v>
      </c>
      <c r="B134" s="13" t="str">
        <f>VLOOKUP(C134, 'All Responses(Final)'!B81:'All Responses(Final)'!I230, 8, FALSE)</f>
        <v>treatment3</v>
      </c>
      <c r="C134" s="6" t="s">
        <v>488</v>
      </c>
      <c r="D134" s="18" t="s">
        <v>929</v>
      </c>
    </row>
    <row r="135">
      <c r="A135" s="9" t="s">
        <v>499</v>
      </c>
      <c r="B135" s="13" t="str">
        <f>VLOOKUP(C135, 'All Responses(Final)'!B83:'All Responses(Final)'!I232, 8, FALSE)</f>
        <v>treatment3</v>
      </c>
      <c r="C135" s="6" t="s">
        <v>500</v>
      </c>
      <c r="D135" s="18" t="s">
        <v>105</v>
      </c>
      <c r="E135" s="18" t="s">
        <v>925</v>
      </c>
    </row>
    <row r="136">
      <c r="A136" s="9" t="s">
        <v>505</v>
      </c>
      <c r="B136" s="13" t="str">
        <f>VLOOKUP(C136, 'All Responses(Final)'!B84:'All Responses(Final)'!I233, 8, FALSE)</f>
        <v>treatment3</v>
      </c>
      <c r="C136" s="6" t="s">
        <v>506</v>
      </c>
      <c r="D136" s="21" t="s">
        <v>934</v>
      </c>
      <c r="E136" s="22"/>
    </row>
    <row r="137">
      <c r="A137" s="9" t="s">
        <v>511</v>
      </c>
      <c r="B137" s="13" t="str">
        <f>VLOOKUP(C137, 'All Responses(Final)'!B85:'All Responses(Final)'!I234, 8, FALSE)</f>
        <v>treatment3</v>
      </c>
      <c r="C137" s="6" t="s">
        <v>512</v>
      </c>
      <c r="D137" s="18" t="s">
        <v>929</v>
      </c>
      <c r="E137" s="18" t="s">
        <v>926</v>
      </c>
    </row>
    <row r="138">
      <c r="A138" s="9" t="s">
        <v>577</v>
      </c>
      <c r="B138" s="13" t="str">
        <f>VLOOKUP(C138, 'All Responses(Final)'!B96:'All Responses(Final)'!I245, 8, FALSE)</f>
        <v>treatment3</v>
      </c>
      <c r="C138" s="6" t="s">
        <v>464</v>
      </c>
      <c r="D138" s="18" t="s">
        <v>105</v>
      </c>
    </row>
    <row r="139">
      <c r="A139" s="9" t="s">
        <v>588</v>
      </c>
      <c r="B139" s="13" t="str">
        <f>VLOOKUP(C139, 'All Responses(Final)'!B98:'All Responses(Final)'!I247, 8, FALSE)</f>
        <v>treatment3</v>
      </c>
      <c r="C139" s="6" t="s">
        <v>589</v>
      </c>
      <c r="D139" s="18" t="s">
        <v>937</v>
      </c>
      <c r="E139" s="18" t="s">
        <v>925</v>
      </c>
      <c r="F139" s="18" t="s">
        <v>929</v>
      </c>
    </row>
    <row r="140">
      <c r="A140" s="9" t="s">
        <v>600</v>
      </c>
      <c r="B140" s="13" t="str">
        <f>VLOOKUP(C140, 'All Responses(Final)'!B100:'All Responses(Final)'!I249, 8, FALSE)</f>
        <v>treatment3</v>
      </c>
      <c r="C140" s="6" t="s">
        <v>601</v>
      </c>
      <c r="D140" s="18" t="s">
        <v>943</v>
      </c>
      <c r="E140" s="18" t="s">
        <v>105</v>
      </c>
    </row>
    <row r="141">
      <c r="A141" s="9" t="s">
        <v>606</v>
      </c>
      <c r="B141" s="13" t="str">
        <f>VLOOKUP(C141, 'All Responses(Final)'!B101:'All Responses(Final)'!I250, 8, FALSE)</f>
        <v>treatment3</v>
      </c>
      <c r="C141" s="6" t="s">
        <v>607</v>
      </c>
      <c r="D141" s="18" t="s">
        <v>933</v>
      </c>
    </row>
    <row r="142">
      <c r="A142" s="9" t="s">
        <v>618</v>
      </c>
      <c r="B142" s="13" t="str">
        <f>VLOOKUP(C142, 'All Responses(Final)'!B103:'All Responses(Final)'!I252, 8, FALSE)</f>
        <v>treatment3</v>
      </c>
      <c r="C142" s="6" t="s">
        <v>619</v>
      </c>
      <c r="D142" s="18" t="s">
        <v>926</v>
      </c>
    </row>
    <row r="143">
      <c r="A143" s="9" t="s">
        <v>630</v>
      </c>
      <c r="B143" s="13" t="str">
        <f>VLOOKUP(C143, 'All Responses(Final)'!B105:'All Responses(Final)'!I254, 8, FALSE)</f>
        <v>treatment3</v>
      </c>
      <c r="C143" s="6" t="s">
        <v>631</v>
      </c>
      <c r="D143" s="18" t="s">
        <v>923</v>
      </c>
      <c r="E143" s="18" t="s">
        <v>944</v>
      </c>
      <c r="F143" s="18" t="s">
        <v>930</v>
      </c>
      <c r="G143" s="18" t="s">
        <v>938</v>
      </c>
    </row>
    <row r="144">
      <c r="A144" s="9" t="s">
        <v>642</v>
      </c>
      <c r="B144" s="13" t="str">
        <f>VLOOKUP(C144, 'All Responses(Final)'!B107:'All Responses(Final)'!I256, 8, FALSE)</f>
        <v>treatment3</v>
      </c>
      <c r="C144" s="6" t="s">
        <v>296</v>
      </c>
      <c r="D144" s="18" t="s">
        <v>926</v>
      </c>
    </row>
    <row r="145">
      <c r="A145" s="9" t="s">
        <v>652</v>
      </c>
      <c r="B145" s="13" t="str">
        <f>VLOOKUP(C145, 'All Responses(Final)'!B109:'All Responses(Final)'!I258, 8, FALSE)</f>
        <v>treatment3</v>
      </c>
      <c r="C145" s="6" t="s">
        <v>653</v>
      </c>
      <c r="D145" s="18" t="s">
        <v>923</v>
      </c>
      <c r="E145" s="18" t="s">
        <v>105</v>
      </c>
    </row>
    <row r="146">
      <c r="A146" s="9" t="s">
        <v>676</v>
      </c>
      <c r="B146" s="13" t="str">
        <f>VLOOKUP(C146, 'All Responses(Final)'!B113:'All Responses(Final)'!I262, 8, FALSE)</f>
        <v>treatment3</v>
      </c>
      <c r="C146" s="6" t="s">
        <v>677</v>
      </c>
      <c r="D146" s="18" t="s">
        <v>926</v>
      </c>
      <c r="E146" s="18" t="s">
        <v>926</v>
      </c>
    </row>
    <row r="147">
      <c r="A147" s="9" t="s">
        <v>682</v>
      </c>
      <c r="B147" s="13" t="str">
        <f>VLOOKUP(C147, 'All Responses(Final)'!B114:'All Responses(Final)'!I263, 8, FALSE)</f>
        <v>treatment3</v>
      </c>
      <c r="C147" s="6" t="s">
        <v>683</v>
      </c>
      <c r="D147" s="18" t="s">
        <v>935</v>
      </c>
      <c r="E147" s="18" t="s">
        <v>105</v>
      </c>
    </row>
    <row r="148">
      <c r="A148" s="9" t="s">
        <v>883</v>
      </c>
      <c r="B148" s="13" t="str">
        <f>VLOOKUP(C148, 'All Responses(Final)'!B148:'All Responses(Final)'!I297, 8, FALSE)</f>
        <v>treatment3</v>
      </c>
      <c r="C148" s="6" t="s">
        <v>884</v>
      </c>
      <c r="D148" s="18" t="s">
        <v>929</v>
      </c>
    </row>
    <row r="149">
      <c r="A149" s="9" t="s">
        <v>889</v>
      </c>
      <c r="B149" s="13" t="str">
        <f>VLOOKUP(C149, 'All Responses(Final)'!B149:'All Responses(Final)'!I298, 8, FALSE)</f>
        <v>treatment3</v>
      </c>
      <c r="C149" s="6" t="s">
        <v>890</v>
      </c>
      <c r="D149" s="18" t="s">
        <v>105</v>
      </c>
    </row>
    <row r="150">
      <c r="A150" s="9" t="s">
        <v>895</v>
      </c>
      <c r="B150" s="13" t="str">
        <f>VLOOKUP(C150, 'All Responses(Final)'!B150:'All Responses(Final)'!I299, 8, FALSE)</f>
        <v>treatment3</v>
      </c>
      <c r="C150" s="6" t="s">
        <v>896</v>
      </c>
      <c r="D150" s="18" t="s">
        <v>935</v>
      </c>
      <c r="E150" s="18" t="s">
        <v>928</v>
      </c>
    </row>
    <row r="151">
      <c r="A151" s="9" t="s">
        <v>901</v>
      </c>
      <c r="B151" s="13" t="str">
        <f>VLOOKUP(C151, 'All Responses(Final)'!B151:'All Responses(Final)'!I300, 8, FALSE)</f>
        <v>treatment3</v>
      </c>
      <c r="C151" s="6" t="s">
        <v>902</v>
      </c>
      <c r="D151" s="27" t="s">
        <v>934</v>
      </c>
    </row>
    <row r="152">
      <c r="A152" s="9" t="s">
        <v>907</v>
      </c>
      <c r="B152" s="13" t="str">
        <f>VLOOKUP(C152, 'All Responses(Final)'!B152:'All Responses(Final)'!I301, 8, FALSE)</f>
        <v>treatment3</v>
      </c>
      <c r="C152" s="6" t="s">
        <v>908</v>
      </c>
      <c r="D152" s="18" t="s">
        <v>105</v>
      </c>
    </row>
    <row r="153">
      <c r="A153" s="9"/>
      <c r="C153" s="10"/>
    </row>
    <row r="154">
      <c r="A154" s="28"/>
      <c r="B154" s="29"/>
      <c r="C154" s="12"/>
    </row>
    <row r="155">
      <c r="A155" s="28"/>
      <c r="B155" s="29"/>
      <c r="C155" s="12"/>
    </row>
    <row r="156">
      <c r="A156" s="28"/>
      <c r="B156" s="29"/>
      <c r="C156" s="12"/>
    </row>
    <row r="157">
      <c r="A157" s="28"/>
      <c r="B157" s="29"/>
      <c r="C157" s="12"/>
    </row>
    <row r="158">
      <c r="A158" s="28"/>
      <c r="B158" s="29"/>
      <c r="C158" s="12"/>
    </row>
    <row r="159">
      <c r="A159" s="28"/>
      <c r="B159" s="29"/>
      <c r="C159" s="12"/>
    </row>
    <row r="160">
      <c r="A160" s="28"/>
      <c r="B160" s="29"/>
      <c r="C160" s="12"/>
    </row>
    <row r="161">
      <c r="A161" s="28"/>
      <c r="B161" s="29"/>
      <c r="C161" s="12"/>
    </row>
    <row r="162">
      <c r="A162" s="28"/>
      <c r="B162" s="29"/>
      <c r="C162" s="12"/>
    </row>
    <row r="163">
      <c r="A163" s="28"/>
      <c r="B163" s="29"/>
      <c r="C163" s="12"/>
    </row>
    <row r="164">
      <c r="A164" s="28"/>
      <c r="B164" s="29"/>
      <c r="C164" s="12"/>
    </row>
    <row r="165">
      <c r="A165" s="28"/>
      <c r="B165" s="29"/>
      <c r="C165" s="12"/>
    </row>
    <row r="166">
      <c r="A166" s="28"/>
      <c r="B166" s="29"/>
      <c r="C166" s="12"/>
    </row>
    <row r="167">
      <c r="A167" s="28"/>
      <c r="B167" s="29"/>
      <c r="C167" s="12"/>
    </row>
    <row r="168">
      <c r="A168" s="28"/>
      <c r="B168" s="29"/>
      <c r="C168" s="12"/>
    </row>
    <row r="169">
      <c r="A169" s="28"/>
      <c r="B169" s="29"/>
      <c r="C169" s="12"/>
    </row>
    <row r="170">
      <c r="A170" s="28"/>
      <c r="B170" s="29"/>
      <c r="C170" s="12"/>
    </row>
    <row r="171">
      <c r="A171" s="28"/>
      <c r="B171" s="29"/>
      <c r="C171" s="12"/>
    </row>
    <row r="172">
      <c r="A172" s="28"/>
      <c r="B172" s="29"/>
      <c r="C172" s="12"/>
    </row>
    <row r="173">
      <c r="A173" s="28"/>
      <c r="B173" s="29"/>
      <c r="C173" s="12"/>
    </row>
    <row r="174">
      <c r="A174" s="28"/>
      <c r="B174" s="29"/>
      <c r="C174" s="12"/>
    </row>
    <row r="175">
      <c r="A175" s="28"/>
      <c r="B175" s="29"/>
      <c r="C175" s="12"/>
    </row>
    <row r="176">
      <c r="A176" s="28"/>
      <c r="B176" s="29"/>
      <c r="C176" s="12"/>
    </row>
    <row r="177">
      <c r="A177" s="28"/>
      <c r="B177" s="29"/>
      <c r="C177" s="12"/>
    </row>
    <row r="178">
      <c r="A178" s="28"/>
      <c r="B178" s="29"/>
      <c r="C178" s="12"/>
    </row>
    <row r="179">
      <c r="A179" s="28"/>
      <c r="B179" s="29"/>
      <c r="C179" s="12"/>
    </row>
    <row r="180">
      <c r="A180" s="28"/>
      <c r="B180" s="29"/>
      <c r="C180" s="12"/>
    </row>
    <row r="181">
      <c r="A181" s="28"/>
      <c r="B181" s="29"/>
      <c r="C181" s="12"/>
    </row>
    <row r="182">
      <c r="A182" s="28"/>
      <c r="B182" s="29"/>
      <c r="C182" s="12"/>
    </row>
    <row r="183">
      <c r="A183" s="28"/>
      <c r="B183" s="29"/>
      <c r="C183" s="12"/>
    </row>
    <row r="184">
      <c r="A184" s="28"/>
      <c r="B184" s="29"/>
      <c r="C184" s="12"/>
    </row>
    <row r="185">
      <c r="A185" s="28"/>
      <c r="B185" s="29"/>
      <c r="C185" s="12"/>
    </row>
    <row r="186">
      <c r="A186" s="28"/>
      <c r="B186" s="29"/>
      <c r="C186" s="12"/>
    </row>
    <row r="187">
      <c r="A187" s="28"/>
      <c r="B187" s="29"/>
      <c r="C187" s="12"/>
    </row>
    <row r="188">
      <c r="A188" s="28"/>
      <c r="B188" s="29"/>
      <c r="C188" s="12"/>
    </row>
    <row r="189">
      <c r="A189" s="28"/>
      <c r="B189" s="29"/>
      <c r="C189" s="12"/>
    </row>
    <row r="190">
      <c r="A190" s="28"/>
      <c r="B190" s="29"/>
      <c r="C190" s="12"/>
    </row>
    <row r="191">
      <c r="A191" s="28"/>
      <c r="B191" s="29"/>
      <c r="C191" s="12"/>
    </row>
    <row r="192">
      <c r="A192" s="28"/>
      <c r="B192" s="29"/>
      <c r="C192" s="12"/>
    </row>
    <row r="193">
      <c r="A193" s="28"/>
      <c r="B193" s="29"/>
      <c r="C193" s="12"/>
    </row>
    <row r="194">
      <c r="A194" s="28"/>
      <c r="B194" s="29"/>
      <c r="C194" s="12"/>
    </row>
    <row r="195">
      <c r="A195" s="28"/>
      <c r="B195" s="29"/>
      <c r="C195" s="12"/>
    </row>
    <row r="196">
      <c r="A196" s="28"/>
      <c r="B196" s="29"/>
      <c r="C196" s="12"/>
    </row>
    <row r="197">
      <c r="A197" s="28"/>
      <c r="B197" s="29"/>
      <c r="C197" s="12"/>
    </row>
    <row r="198">
      <c r="A198" s="28"/>
      <c r="B198" s="29"/>
      <c r="C198" s="12"/>
    </row>
    <row r="199">
      <c r="A199" s="28"/>
      <c r="B199" s="29"/>
      <c r="C199" s="12"/>
    </row>
    <row r="200">
      <c r="A200" s="28"/>
      <c r="B200" s="29"/>
      <c r="C200" s="12"/>
    </row>
    <row r="201">
      <c r="A201" s="28"/>
      <c r="B201" s="29"/>
      <c r="C201" s="12"/>
    </row>
    <row r="202">
      <c r="A202" s="28"/>
      <c r="B202" s="29"/>
      <c r="C202" s="12"/>
    </row>
    <row r="203">
      <c r="A203" s="28"/>
      <c r="B203" s="29"/>
      <c r="C203" s="12"/>
    </row>
    <row r="204">
      <c r="A204" s="28"/>
      <c r="B204" s="29"/>
      <c r="C204" s="12"/>
    </row>
    <row r="205">
      <c r="A205" s="28"/>
      <c r="B205" s="29"/>
      <c r="C205" s="12"/>
    </row>
    <row r="206">
      <c r="A206" s="28"/>
      <c r="B206" s="29"/>
      <c r="C206" s="12"/>
    </row>
    <row r="207">
      <c r="A207" s="28"/>
      <c r="B207" s="29"/>
      <c r="C207" s="12"/>
    </row>
    <row r="208">
      <c r="A208" s="28"/>
      <c r="B208" s="29"/>
      <c r="C208" s="12"/>
    </row>
    <row r="209">
      <c r="A209" s="28"/>
      <c r="B209" s="29"/>
      <c r="C209" s="12"/>
    </row>
    <row r="210">
      <c r="A210" s="28"/>
      <c r="B210" s="29"/>
      <c r="C210" s="12"/>
    </row>
    <row r="211">
      <c r="A211" s="28"/>
      <c r="B211" s="29"/>
      <c r="C211" s="12"/>
    </row>
    <row r="212">
      <c r="A212" s="28"/>
      <c r="B212" s="29"/>
      <c r="C212" s="12"/>
    </row>
    <row r="213">
      <c r="A213" s="28"/>
      <c r="B213" s="29"/>
      <c r="C213" s="12"/>
    </row>
    <row r="214">
      <c r="A214" s="28"/>
      <c r="B214" s="29"/>
      <c r="C214" s="12"/>
    </row>
    <row r="215">
      <c r="A215" s="28"/>
      <c r="B215" s="29"/>
      <c r="C215" s="12"/>
    </row>
    <row r="216">
      <c r="A216" s="28"/>
      <c r="B216" s="29"/>
      <c r="C216" s="12"/>
    </row>
    <row r="217">
      <c r="A217" s="28"/>
      <c r="B217" s="29"/>
      <c r="C217" s="12"/>
    </row>
    <row r="218">
      <c r="A218" s="28"/>
      <c r="B218" s="29"/>
      <c r="C218" s="12"/>
    </row>
    <row r="219">
      <c r="A219" s="28"/>
      <c r="B219" s="29"/>
      <c r="C219" s="12"/>
    </row>
    <row r="220">
      <c r="A220" s="28"/>
      <c r="B220" s="29"/>
      <c r="C220" s="12"/>
    </row>
    <row r="221">
      <c r="A221" s="28"/>
      <c r="B221" s="29"/>
      <c r="C221" s="12"/>
    </row>
    <row r="222">
      <c r="A222" s="28"/>
      <c r="B222" s="29"/>
      <c r="C222" s="12"/>
    </row>
    <row r="223">
      <c r="A223" s="28"/>
      <c r="B223" s="29"/>
      <c r="C223" s="12"/>
    </row>
    <row r="224">
      <c r="A224" s="28"/>
      <c r="B224" s="29"/>
      <c r="C224" s="12"/>
    </row>
    <row r="225">
      <c r="A225" s="28"/>
      <c r="B225" s="29"/>
      <c r="C225" s="12"/>
    </row>
    <row r="226">
      <c r="A226" s="28"/>
      <c r="B226" s="29"/>
      <c r="C226" s="12"/>
    </row>
    <row r="227">
      <c r="A227" s="28"/>
      <c r="B227" s="29"/>
      <c r="C227" s="12"/>
    </row>
    <row r="228">
      <c r="A228" s="28"/>
      <c r="B228" s="29"/>
      <c r="C228" s="12"/>
    </row>
    <row r="229">
      <c r="A229" s="28"/>
      <c r="B229" s="29"/>
      <c r="C229" s="12"/>
    </row>
    <row r="230">
      <c r="A230" s="28"/>
      <c r="B230" s="29"/>
      <c r="C230" s="12"/>
    </row>
    <row r="231">
      <c r="A231" s="28"/>
      <c r="B231" s="29"/>
      <c r="C231" s="12"/>
    </row>
    <row r="232">
      <c r="A232" s="28"/>
      <c r="B232" s="29"/>
      <c r="C232" s="12"/>
    </row>
    <row r="233">
      <c r="A233" s="28"/>
      <c r="B233" s="29"/>
      <c r="C233" s="12"/>
    </row>
    <row r="234">
      <c r="A234" s="28"/>
      <c r="B234" s="29"/>
      <c r="C234" s="12"/>
    </row>
    <row r="235">
      <c r="A235" s="28"/>
      <c r="B235" s="29"/>
      <c r="C235" s="12"/>
    </row>
    <row r="236">
      <c r="A236" s="28"/>
      <c r="B236" s="29"/>
      <c r="C236" s="12"/>
    </row>
    <row r="237">
      <c r="A237" s="28"/>
      <c r="B237" s="29"/>
      <c r="C237" s="12"/>
    </row>
    <row r="238">
      <c r="A238" s="28"/>
      <c r="B238" s="29"/>
      <c r="C238" s="12"/>
    </row>
    <row r="239">
      <c r="A239" s="28"/>
      <c r="B239" s="29"/>
      <c r="C239" s="12"/>
    </row>
    <row r="240">
      <c r="A240" s="28"/>
      <c r="B240" s="29"/>
      <c r="C240" s="12"/>
    </row>
    <row r="241">
      <c r="A241" s="28"/>
      <c r="B241" s="29"/>
      <c r="C241" s="12"/>
    </row>
    <row r="242">
      <c r="A242" s="28"/>
      <c r="B242" s="29"/>
      <c r="C242" s="12"/>
    </row>
    <row r="243">
      <c r="A243" s="28"/>
      <c r="B243" s="29"/>
      <c r="C243" s="12"/>
    </row>
    <row r="244">
      <c r="A244" s="28"/>
      <c r="B244" s="29"/>
      <c r="C244" s="12"/>
    </row>
    <row r="245">
      <c r="A245" s="28"/>
      <c r="B245" s="29"/>
      <c r="C245" s="12"/>
    </row>
    <row r="246">
      <c r="A246" s="28"/>
      <c r="B246" s="29"/>
      <c r="C246" s="12"/>
    </row>
    <row r="247">
      <c r="A247" s="28"/>
      <c r="B247" s="29"/>
      <c r="C247" s="12"/>
    </row>
    <row r="248">
      <c r="A248" s="28"/>
      <c r="B248" s="29"/>
      <c r="C248" s="12"/>
    </row>
    <row r="249">
      <c r="A249" s="28"/>
      <c r="B249" s="29"/>
      <c r="C249" s="12"/>
    </row>
    <row r="250">
      <c r="A250" s="28"/>
      <c r="B250" s="29"/>
      <c r="C250" s="12"/>
    </row>
    <row r="251">
      <c r="A251" s="28"/>
      <c r="B251" s="29"/>
      <c r="C251" s="12"/>
    </row>
    <row r="252">
      <c r="A252" s="28"/>
      <c r="B252" s="29"/>
      <c r="C252" s="12"/>
    </row>
    <row r="253">
      <c r="A253" s="28"/>
      <c r="B253" s="29"/>
      <c r="C253" s="12"/>
    </row>
    <row r="254">
      <c r="A254" s="28"/>
      <c r="B254" s="29"/>
      <c r="C254" s="12"/>
    </row>
    <row r="255">
      <c r="A255" s="28"/>
      <c r="B255" s="29"/>
      <c r="C255" s="12"/>
    </row>
    <row r="256">
      <c r="A256" s="28"/>
      <c r="B256" s="29"/>
      <c r="C256" s="12"/>
    </row>
    <row r="257">
      <c r="A257" s="28"/>
      <c r="B257" s="29"/>
      <c r="C257" s="12"/>
    </row>
    <row r="258">
      <c r="A258" s="28"/>
      <c r="B258" s="29"/>
      <c r="C258" s="12"/>
    </row>
    <row r="259">
      <c r="A259" s="28"/>
      <c r="B259" s="29"/>
      <c r="C259" s="12"/>
    </row>
    <row r="260">
      <c r="A260" s="28"/>
      <c r="B260" s="29"/>
      <c r="C260" s="12"/>
    </row>
    <row r="261">
      <c r="A261" s="28"/>
      <c r="B261" s="29"/>
      <c r="C261" s="12"/>
    </row>
    <row r="262">
      <c r="A262" s="28"/>
      <c r="B262" s="29"/>
      <c r="C262" s="12"/>
    </row>
    <row r="263">
      <c r="A263" s="28"/>
      <c r="B263" s="29"/>
      <c r="C263" s="12"/>
    </row>
    <row r="264">
      <c r="A264" s="28"/>
      <c r="B264" s="29"/>
      <c r="C264" s="12"/>
    </row>
    <row r="265">
      <c r="A265" s="28"/>
      <c r="B265" s="29"/>
      <c r="C265" s="12"/>
    </row>
    <row r="266">
      <c r="A266" s="28"/>
      <c r="B266" s="29"/>
      <c r="C266" s="12"/>
    </row>
    <row r="267">
      <c r="A267" s="28"/>
      <c r="B267" s="29"/>
      <c r="C267" s="12"/>
    </row>
    <row r="268">
      <c r="A268" s="28"/>
      <c r="B268" s="29"/>
      <c r="C268" s="12"/>
    </row>
    <row r="269">
      <c r="A269" s="28"/>
      <c r="B269" s="29"/>
      <c r="C269" s="12"/>
    </row>
    <row r="270">
      <c r="A270" s="28"/>
      <c r="B270" s="29"/>
      <c r="C270" s="12"/>
    </row>
    <row r="271">
      <c r="A271" s="28"/>
      <c r="B271" s="29"/>
      <c r="C271" s="12"/>
    </row>
    <row r="272">
      <c r="A272" s="28"/>
      <c r="B272" s="29"/>
      <c r="C272" s="12"/>
    </row>
    <row r="273">
      <c r="A273" s="28"/>
      <c r="B273" s="29"/>
      <c r="C273" s="12"/>
    </row>
    <row r="274">
      <c r="A274" s="28"/>
      <c r="B274" s="29"/>
      <c r="C274" s="12"/>
    </row>
    <row r="275">
      <c r="A275" s="28"/>
      <c r="B275" s="29"/>
      <c r="C275" s="12"/>
    </row>
    <row r="276">
      <c r="A276" s="28"/>
      <c r="B276" s="29"/>
      <c r="C276" s="12"/>
    </row>
    <row r="277">
      <c r="A277" s="28"/>
      <c r="B277" s="29"/>
      <c r="C277" s="12"/>
    </row>
    <row r="278">
      <c r="A278" s="28"/>
      <c r="B278" s="29"/>
      <c r="C278" s="12"/>
    </row>
    <row r="279">
      <c r="A279" s="28"/>
      <c r="B279" s="29"/>
      <c r="C279" s="12"/>
    </row>
    <row r="280">
      <c r="A280" s="28"/>
      <c r="B280" s="29"/>
      <c r="C280" s="12"/>
    </row>
    <row r="281">
      <c r="A281" s="28"/>
      <c r="B281" s="29"/>
      <c r="C281" s="12"/>
    </row>
    <row r="282">
      <c r="A282" s="28"/>
      <c r="B282" s="29"/>
      <c r="C282" s="12"/>
    </row>
    <row r="283">
      <c r="A283" s="28"/>
      <c r="B283" s="29"/>
      <c r="C283" s="12"/>
    </row>
    <row r="284">
      <c r="A284" s="28"/>
      <c r="B284" s="29"/>
      <c r="C284" s="12"/>
    </row>
    <row r="285">
      <c r="A285" s="28"/>
      <c r="B285" s="29"/>
      <c r="C285" s="12"/>
    </row>
    <row r="286">
      <c r="A286" s="28"/>
      <c r="B286" s="29"/>
      <c r="C286" s="12"/>
    </row>
    <row r="287">
      <c r="A287" s="28"/>
      <c r="B287" s="29"/>
      <c r="C287" s="12"/>
    </row>
    <row r="288">
      <c r="A288" s="28"/>
      <c r="B288" s="29"/>
      <c r="C288" s="12"/>
    </row>
    <row r="289">
      <c r="A289" s="28"/>
      <c r="B289" s="29"/>
      <c r="C289" s="12"/>
    </row>
    <row r="290">
      <c r="A290" s="28"/>
      <c r="B290" s="29"/>
      <c r="C290" s="12"/>
    </row>
    <row r="291">
      <c r="A291" s="28"/>
      <c r="B291" s="29"/>
      <c r="C291" s="12"/>
    </row>
    <row r="292">
      <c r="A292" s="28"/>
      <c r="B292" s="29"/>
      <c r="C292" s="12"/>
    </row>
    <row r="293">
      <c r="A293" s="28"/>
      <c r="B293" s="29"/>
      <c r="C293" s="12"/>
    </row>
    <row r="294">
      <c r="A294" s="28"/>
      <c r="B294" s="29"/>
      <c r="C294" s="12"/>
    </row>
    <row r="295">
      <c r="A295" s="28"/>
      <c r="B295" s="29"/>
      <c r="C295" s="12"/>
    </row>
    <row r="296">
      <c r="A296" s="28"/>
      <c r="B296" s="29"/>
      <c r="C296" s="12"/>
    </row>
    <row r="297">
      <c r="A297" s="28"/>
      <c r="B297" s="29"/>
      <c r="C297" s="12"/>
    </row>
    <row r="298">
      <c r="A298" s="28"/>
      <c r="B298" s="29"/>
      <c r="C298" s="12"/>
    </row>
    <row r="299">
      <c r="A299" s="28"/>
      <c r="B299" s="29"/>
      <c r="C299" s="12"/>
    </row>
    <row r="300">
      <c r="A300" s="28"/>
      <c r="B300" s="29"/>
      <c r="C300" s="12"/>
    </row>
    <row r="301">
      <c r="A301" s="28"/>
      <c r="B301" s="29"/>
      <c r="C301" s="12"/>
    </row>
    <row r="302">
      <c r="A302" s="28"/>
      <c r="B302" s="29"/>
      <c r="C302" s="12"/>
    </row>
    <row r="303">
      <c r="A303" s="28"/>
      <c r="B303" s="29"/>
      <c r="C303" s="12"/>
    </row>
    <row r="304">
      <c r="A304" s="28"/>
      <c r="B304" s="29"/>
      <c r="C304" s="12"/>
    </row>
    <row r="305">
      <c r="A305" s="28"/>
      <c r="B305" s="29"/>
      <c r="C305" s="12"/>
    </row>
    <row r="306">
      <c r="A306" s="28"/>
      <c r="B306" s="29"/>
      <c r="C306" s="12"/>
    </row>
    <row r="307">
      <c r="A307" s="28"/>
      <c r="B307" s="29"/>
      <c r="C307" s="12"/>
    </row>
    <row r="308">
      <c r="A308" s="28"/>
      <c r="B308" s="29"/>
      <c r="C308" s="12"/>
    </row>
    <row r="309">
      <c r="A309" s="28"/>
      <c r="B309" s="29"/>
      <c r="C309" s="12"/>
    </row>
    <row r="310">
      <c r="A310" s="28"/>
      <c r="B310" s="29"/>
      <c r="C310" s="12"/>
    </row>
    <row r="311">
      <c r="A311" s="28"/>
      <c r="B311" s="29"/>
      <c r="C311" s="12"/>
    </row>
    <row r="312">
      <c r="A312" s="28"/>
      <c r="B312" s="29"/>
      <c r="C312" s="12"/>
    </row>
    <row r="313">
      <c r="A313" s="28"/>
      <c r="B313" s="29"/>
      <c r="C313" s="12"/>
    </row>
    <row r="314">
      <c r="A314" s="28"/>
      <c r="B314" s="29"/>
      <c r="C314" s="12"/>
    </row>
    <row r="315">
      <c r="A315" s="28"/>
      <c r="B315" s="29"/>
      <c r="C315" s="12"/>
    </row>
    <row r="316">
      <c r="A316" s="28"/>
      <c r="B316" s="29"/>
      <c r="C316" s="12"/>
    </row>
    <row r="317">
      <c r="A317" s="28"/>
      <c r="B317" s="29"/>
      <c r="C317" s="12"/>
    </row>
    <row r="318">
      <c r="A318" s="28"/>
      <c r="B318" s="29"/>
      <c r="C318" s="12"/>
    </row>
    <row r="319">
      <c r="A319" s="28"/>
      <c r="B319" s="29"/>
      <c r="C319" s="12"/>
    </row>
    <row r="320">
      <c r="A320" s="28"/>
      <c r="B320" s="29"/>
      <c r="C320" s="12"/>
    </row>
    <row r="321">
      <c r="A321" s="28"/>
      <c r="B321" s="29"/>
      <c r="C321" s="12"/>
    </row>
    <row r="322">
      <c r="A322" s="28"/>
      <c r="B322" s="29"/>
      <c r="C322" s="12"/>
    </row>
    <row r="323">
      <c r="A323" s="28"/>
      <c r="B323" s="29"/>
      <c r="C323" s="12"/>
    </row>
    <row r="324">
      <c r="A324" s="28"/>
      <c r="B324" s="29"/>
      <c r="C324" s="12"/>
    </row>
    <row r="325">
      <c r="A325" s="28"/>
      <c r="B325" s="29"/>
      <c r="C325" s="12"/>
    </row>
    <row r="326">
      <c r="A326" s="28"/>
      <c r="B326" s="29"/>
      <c r="C326" s="12"/>
    </row>
    <row r="327">
      <c r="A327" s="28"/>
      <c r="B327" s="29"/>
      <c r="C327" s="12"/>
    </row>
    <row r="328">
      <c r="A328" s="28"/>
      <c r="B328" s="29"/>
      <c r="C328" s="12"/>
    </row>
    <row r="329">
      <c r="A329" s="28"/>
      <c r="B329" s="29"/>
      <c r="C329" s="12"/>
    </row>
    <row r="330">
      <c r="A330" s="28"/>
      <c r="B330" s="29"/>
      <c r="C330" s="12"/>
    </row>
    <row r="331">
      <c r="A331" s="28"/>
      <c r="B331" s="29"/>
      <c r="C331" s="12"/>
    </row>
    <row r="332">
      <c r="A332" s="28"/>
      <c r="B332" s="29"/>
      <c r="C332" s="12"/>
    </row>
    <row r="333">
      <c r="A333" s="28"/>
      <c r="B333" s="29"/>
      <c r="C333" s="12"/>
    </row>
    <row r="334">
      <c r="A334" s="28"/>
      <c r="B334" s="29"/>
      <c r="C334" s="12"/>
    </row>
    <row r="335">
      <c r="A335" s="28"/>
      <c r="B335" s="29"/>
      <c r="C335" s="12"/>
    </row>
    <row r="336">
      <c r="A336" s="28"/>
      <c r="B336" s="29"/>
      <c r="C336" s="12"/>
    </row>
    <row r="337">
      <c r="A337" s="28"/>
      <c r="B337" s="29"/>
      <c r="C337" s="12"/>
    </row>
    <row r="338">
      <c r="A338" s="28"/>
      <c r="B338" s="29"/>
      <c r="C338" s="12"/>
    </row>
    <row r="339">
      <c r="A339" s="28"/>
      <c r="B339" s="29"/>
      <c r="C339" s="12"/>
    </row>
    <row r="340">
      <c r="A340" s="28"/>
      <c r="B340" s="29"/>
      <c r="C340" s="12"/>
    </row>
    <row r="341">
      <c r="A341" s="28"/>
      <c r="B341" s="29"/>
      <c r="C341" s="12"/>
    </row>
    <row r="342">
      <c r="A342" s="28"/>
      <c r="B342" s="29"/>
      <c r="C342" s="12"/>
    </row>
    <row r="343">
      <c r="A343" s="28"/>
      <c r="B343" s="29"/>
      <c r="C343" s="12"/>
    </row>
    <row r="344">
      <c r="A344" s="28"/>
      <c r="B344" s="29"/>
      <c r="C344" s="12"/>
    </row>
    <row r="345">
      <c r="A345" s="28"/>
      <c r="B345" s="29"/>
      <c r="C345" s="12"/>
    </row>
    <row r="346">
      <c r="A346" s="28"/>
      <c r="B346" s="29"/>
      <c r="C346" s="12"/>
    </row>
    <row r="347">
      <c r="A347" s="28"/>
      <c r="B347" s="29"/>
      <c r="C347" s="12"/>
    </row>
    <row r="348">
      <c r="A348" s="28"/>
      <c r="B348" s="29"/>
      <c r="C348" s="12"/>
    </row>
    <row r="349">
      <c r="A349" s="28"/>
      <c r="B349" s="29"/>
      <c r="C349" s="12"/>
    </row>
    <row r="350">
      <c r="A350" s="28"/>
      <c r="B350" s="29"/>
      <c r="C350" s="12"/>
    </row>
    <row r="351">
      <c r="A351" s="28"/>
      <c r="B351" s="29"/>
      <c r="C351" s="12"/>
    </row>
    <row r="352">
      <c r="A352" s="28"/>
      <c r="B352" s="29"/>
      <c r="C352" s="12"/>
    </row>
    <row r="353">
      <c r="A353" s="28"/>
      <c r="B353" s="29"/>
      <c r="C353" s="12"/>
    </row>
    <row r="354">
      <c r="A354" s="28"/>
      <c r="B354" s="29"/>
      <c r="C354" s="12"/>
    </row>
    <row r="355">
      <c r="A355" s="28"/>
      <c r="B355" s="29"/>
      <c r="C355" s="12"/>
    </row>
    <row r="356">
      <c r="A356" s="28"/>
      <c r="B356" s="29"/>
      <c r="C356" s="12"/>
    </row>
    <row r="357">
      <c r="A357" s="28"/>
      <c r="B357" s="29"/>
      <c r="C357" s="12"/>
    </row>
    <row r="358">
      <c r="A358" s="28"/>
      <c r="B358" s="29"/>
      <c r="C358" s="12"/>
    </row>
    <row r="359">
      <c r="A359" s="28"/>
      <c r="B359" s="29"/>
      <c r="C359" s="12"/>
    </row>
    <row r="360">
      <c r="A360" s="28"/>
      <c r="B360" s="29"/>
      <c r="C360" s="12"/>
    </row>
    <row r="361">
      <c r="A361" s="28"/>
      <c r="B361" s="29"/>
      <c r="C361" s="12"/>
    </row>
    <row r="362">
      <c r="A362" s="28"/>
      <c r="B362" s="29"/>
      <c r="C362" s="12"/>
    </row>
    <row r="363">
      <c r="A363" s="28"/>
      <c r="B363" s="29"/>
      <c r="C363" s="12"/>
    </row>
    <row r="364">
      <c r="A364" s="28"/>
      <c r="B364" s="29"/>
      <c r="C364" s="12"/>
    </row>
    <row r="365">
      <c r="A365" s="28"/>
      <c r="B365" s="29"/>
      <c r="C365" s="12"/>
    </row>
    <row r="366">
      <c r="A366" s="28"/>
      <c r="B366" s="29"/>
      <c r="C366" s="12"/>
    </row>
    <row r="367">
      <c r="A367" s="28"/>
      <c r="B367" s="29"/>
      <c r="C367" s="12"/>
    </row>
    <row r="368">
      <c r="A368" s="28"/>
      <c r="B368" s="29"/>
      <c r="C368" s="12"/>
    </row>
    <row r="369">
      <c r="A369" s="28"/>
      <c r="B369" s="29"/>
      <c r="C369" s="12"/>
    </row>
    <row r="370">
      <c r="A370" s="28"/>
      <c r="B370" s="29"/>
      <c r="C370" s="12"/>
    </row>
    <row r="371">
      <c r="A371" s="28"/>
      <c r="B371" s="29"/>
      <c r="C371" s="12"/>
    </row>
    <row r="372">
      <c r="A372" s="28"/>
      <c r="B372" s="29"/>
      <c r="C372" s="12"/>
    </row>
    <row r="373">
      <c r="A373" s="28"/>
      <c r="B373" s="29"/>
      <c r="C373" s="12"/>
    </row>
    <row r="374">
      <c r="A374" s="28"/>
      <c r="B374" s="29"/>
      <c r="C374" s="12"/>
    </row>
    <row r="375">
      <c r="A375" s="28"/>
      <c r="B375" s="29"/>
      <c r="C375" s="12"/>
    </row>
    <row r="376">
      <c r="A376" s="28"/>
      <c r="B376" s="29"/>
      <c r="C376" s="12"/>
    </row>
    <row r="377">
      <c r="A377" s="28"/>
      <c r="B377" s="29"/>
      <c r="C377" s="12"/>
    </row>
    <row r="378">
      <c r="A378" s="28"/>
      <c r="B378" s="29"/>
      <c r="C378" s="12"/>
    </row>
    <row r="379">
      <c r="A379" s="28"/>
      <c r="B379" s="29"/>
      <c r="C379" s="12"/>
    </row>
    <row r="380">
      <c r="A380" s="28"/>
      <c r="B380" s="29"/>
      <c r="C380" s="12"/>
    </row>
    <row r="381">
      <c r="A381" s="28"/>
      <c r="B381" s="29"/>
      <c r="C381" s="12"/>
    </row>
    <row r="382">
      <c r="A382" s="28"/>
      <c r="B382" s="29"/>
      <c r="C382" s="12"/>
    </row>
    <row r="383">
      <c r="A383" s="28"/>
      <c r="B383" s="29"/>
      <c r="C383" s="12"/>
    </row>
    <row r="384">
      <c r="A384" s="28"/>
      <c r="B384" s="29"/>
      <c r="C384" s="12"/>
    </row>
    <row r="385">
      <c r="A385" s="28"/>
      <c r="B385" s="29"/>
      <c r="C385" s="12"/>
    </row>
    <row r="386">
      <c r="A386" s="28"/>
      <c r="B386" s="29"/>
      <c r="C386" s="12"/>
    </row>
    <row r="387">
      <c r="A387" s="28"/>
      <c r="B387" s="29"/>
      <c r="C387" s="12"/>
    </row>
    <row r="388">
      <c r="A388" s="28"/>
      <c r="B388" s="29"/>
      <c r="C388" s="12"/>
    </row>
    <row r="389">
      <c r="A389" s="28"/>
      <c r="B389" s="29"/>
      <c r="C389" s="12"/>
    </row>
    <row r="390">
      <c r="A390" s="28"/>
      <c r="B390" s="29"/>
      <c r="C390" s="12"/>
    </row>
    <row r="391">
      <c r="A391" s="28"/>
      <c r="B391" s="29"/>
      <c r="C391" s="12"/>
    </row>
    <row r="392">
      <c r="A392" s="28"/>
      <c r="B392" s="29"/>
      <c r="C392" s="12"/>
    </row>
    <row r="393">
      <c r="A393" s="28"/>
      <c r="B393" s="29"/>
      <c r="C393" s="12"/>
    </row>
    <row r="394">
      <c r="A394" s="28"/>
      <c r="B394" s="29"/>
      <c r="C394" s="12"/>
    </row>
    <row r="395">
      <c r="A395" s="28"/>
      <c r="B395" s="29"/>
      <c r="C395" s="12"/>
    </row>
    <row r="396">
      <c r="A396" s="28"/>
      <c r="B396" s="29"/>
      <c r="C396" s="12"/>
    </row>
    <row r="397">
      <c r="A397" s="28"/>
      <c r="B397" s="29"/>
      <c r="C397" s="12"/>
    </row>
    <row r="398">
      <c r="A398" s="28"/>
      <c r="B398" s="29"/>
      <c r="C398" s="12"/>
    </row>
    <row r="399">
      <c r="A399" s="28"/>
      <c r="B399" s="29"/>
      <c r="C399" s="12"/>
    </row>
    <row r="400">
      <c r="A400" s="28"/>
      <c r="B400" s="29"/>
      <c r="C400" s="12"/>
    </row>
    <row r="401">
      <c r="A401" s="28"/>
      <c r="B401" s="29"/>
      <c r="C401" s="12"/>
    </row>
    <row r="402">
      <c r="A402" s="28"/>
      <c r="B402" s="29"/>
      <c r="C402" s="12"/>
    </row>
    <row r="403">
      <c r="A403" s="28"/>
      <c r="B403" s="29"/>
      <c r="C403" s="12"/>
    </row>
    <row r="404">
      <c r="A404" s="28"/>
      <c r="B404" s="29"/>
      <c r="C404" s="12"/>
    </row>
    <row r="405">
      <c r="A405" s="28"/>
      <c r="B405" s="29"/>
      <c r="C405" s="12"/>
    </row>
    <row r="406">
      <c r="A406" s="28"/>
      <c r="B406" s="29"/>
      <c r="C406" s="12"/>
    </row>
    <row r="407">
      <c r="A407" s="28"/>
      <c r="B407" s="29"/>
      <c r="C407" s="12"/>
    </row>
    <row r="408">
      <c r="A408" s="28"/>
      <c r="B408" s="29"/>
      <c r="C408" s="12"/>
    </row>
    <row r="409">
      <c r="A409" s="28"/>
      <c r="B409" s="29"/>
      <c r="C409" s="12"/>
    </row>
    <row r="410">
      <c r="A410" s="28"/>
      <c r="B410" s="29"/>
      <c r="C410" s="12"/>
    </row>
    <row r="411">
      <c r="A411" s="28"/>
      <c r="B411" s="29"/>
      <c r="C411" s="12"/>
    </row>
    <row r="412">
      <c r="A412" s="28"/>
      <c r="B412" s="29"/>
      <c r="C412" s="12"/>
    </row>
    <row r="413">
      <c r="A413" s="28"/>
      <c r="B413" s="29"/>
      <c r="C413" s="12"/>
    </row>
    <row r="414">
      <c r="A414" s="28"/>
      <c r="B414" s="29"/>
      <c r="C414" s="12"/>
    </row>
    <row r="415">
      <c r="A415" s="28"/>
      <c r="B415" s="29"/>
      <c r="C415" s="12"/>
    </row>
    <row r="416">
      <c r="A416" s="28"/>
      <c r="B416" s="29"/>
      <c r="C416" s="12"/>
    </row>
    <row r="417">
      <c r="A417" s="28"/>
      <c r="B417" s="29"/>
      <c r="C417" s="12"/>
    </row>
    <row r="418">
      <c r="A418" s="28"/>
      <c r="B418" s="29"/>
      <c r="C418" s="12"/>
    </row>
    <row r="419">
      <c r="A419" s="28"/>
      <c r="B419" s="29"/>
      <c r="C419" s="12"/>
    </row>
    <row r="420">
      <c r="A420" s="28"/>
      <c r="B420" s="29"/>
      <c r="C420" s="12"/>
    </row>
    <row r="421">
      <c r="A421" s="28"/>
      <c r="B421" s="29"/>
      <c r="C421" s="12"/>
    </row>
    <row r="422">
      <c r="A422" s="28"/>
      <c r="B422" s="29"/>
      <c r="C422" s="12"/>
    </row>
    <row r="423">
      <c r="A423" s="28"/>
      <c r="B423" s="29"/>
      <c r="C423" s="12"/>
    </row>
    <row r="424">
      <c r="A424" s="28"/>
      <c r="B424" s="29"/>
      <c r="C424" s="12"/>
    </row>
    <row r="425">
      <c r="A425" s="28"/>
      <c r="B425" s="29"/>
      <c r="C425" s="12"/>
    </row>
    <row r="426">
      <c r="A426" s="28"/>
      <c r="B426" s="29"/>
      <c r="C426" s="12"/>
    </row>
    <row r="427">
      <c r="A427" s="28"/>
      <c r="B427" s="29"/>
      <c r="C427" s="12"/>
    </row>
    <row r="428">
      <c r="A428" s="28"/>
      <c r="B428" s="29"/>
      <c r="C428" s="12"/>
    </row>
    <row r="429">
      <c r="A429" s="28"/>
      <c r="B429" s="29"/>
      <c r="C429" s="12"/>
    </row>
    <row r="430">
      <c r="A430" s="28"/>
      <c r="B430" s="29"/>
      <c r="C430" s="12"/>
    </row>
    <row r="431">
      <c r="A431" s="28"/>
      <c r="B431" s="29"/>
      <c r="C431" s="12"/>
    </row>
    <row r="432">
      <c r="A432" s="28"/>
      <c r="B432" s="29"/>
      <c r="C432" s="12"/>
    </row>
    <row r="433">
      <c r="A433" s="28"/>
      <c r="B433" s="29"/>
      <c r="C433" s="12"/>
    </row>
    <row r="434">
      <c r="A434" s="28"/>
      <c r="B434" s="29"/>
      <c r="C434" s="12"/>
    </row>
    <row r="435">
      <c r="A435" s="28"/>
      <c r="B435" s="29"/>
      <c r="C435" s="12"/>
    </row>
    <row r="436">
      <c r="A436" s="30"/>
      <c r="B436" s="29"/>
      <c r="C436" s="12"/>
    </row>
    <row r="437">
      <c r="A437" s="30"/>
      <c r="B437" s="29"/>
      <c r="C437" s="12"/>
    </row>
    <row r="438">
      <c r="A438" s="30"/>
      <c r="B438" s="29"/>
      <c r="C438" s="12"/>
    </row>
    <row r="439">
      <c r="A439" s="30"/>
      <c r="B439" s="29"/>
      <c r="C439" s="12"/>
    </row>
    <row r="440">
      <c r="A440" s="30"/>
      <c r="B440" s="29"/>
      <c r="C440" s="12"/>
    </row>
    <row r="441">
      <c r="A441" s="30"/>
      <c r="B441" s="29"/>
      <c r="C441" s="12"/>
    </row>
    <row r="442">
      <c r="A442" s="30"/>
      <c r="B442" s="29"/>
      <c r="C442" s="12"/>
    </row>
    <row r="443">
      <c r="A443" s="30"/>
      <c r="B443" s="29"/>
      <c r="C443" s="12"/>
    </row>
    <row r="444">
      <c r="A444" s="30"/>
      <c r="B444" s="29"/>
      <c r="C444" s="12"/>
    </row>
    <row r="445">
      <c r="A445" s="30"/>
      <c r="B445" s="29"/>
      <c r="C445" s="12"/>
    </row>
    <row r="446">
      <c r="A446" s="30"/>
      <c r="B446" s="29"/>
      <c r="C446" s="12"/>
    </row>
    <row r="447">
      <c r="A447" s="30"/>
      <c r="B447" s="29"/>
      <c r="C447" s="12"/>
    </row>
    <row r="448">
      <c r="A448" s="30"/>
      <c r="B448" s="29"/>
      <c r="C448" s="12"/>
    </row>
    <row r="449">
      <c r="A449" s="30"/>
      <c r="B449" s="29"/>
      <c r="C449" s="12"/>
    </row>
    <row r="450">
      <c r="A450" s="30"/>
      <c r="B450" s="29"/>
      <c r="C450" s="12"/>
    </row>
    <row r="451">
      <c r="A451" s="30"/>
      <c r="B451" s="29"/>
      <c r="C451" s="12"/>
    </row>
    <row r="452">
      <c r="A452" s="30"/>
      <c r="B452" s="29"/>
      <c r="C452" s="12"/>
    </row>
    <row r="453">
      <c r="A453" s="30"/>
      <c r="B453" s="29"/>
      <c r="C453" s="12"/>
    </row>
    <row r="454">
      <c r="A454" s="30"/>
      <c r="B454" s="29"/>
      <c r="C454" s="12"/>
    </row>
    <row r="455">
      <c r="A455" s="30"/>
      <c r="B455" s="29"/>
      <c r="C455" s="12"/>
    </row>
    <row r="456">
      <c r="A456" s="30"/>
      <c r="B456" s="29"/>
      <c r="C456" s="12"/>
    </row>
    <row r="457">
      <c r="A457" s="30"/>
      <c r="B457" s="29"/>
      <c r="C457" s="12"/>
    </row>
    <row r="458">
      <c r="A458" s="30"/>
      <c r="B458" s="29"/>
      <c r="C458" s="12"/>
    </row>
    <row r="459">
      <c r="A459" s="30"/>
      <c r="B459" s="29"/>
      <c r="C459" s="12"/>
    </row>
    <row r="460">
      <c r="A460" s="30"/>
      <c r="B460" s="29"/>
      <c r="C460" s="12"/>
    </row>
    <row r="461">
      <c r="A461" s="30"/>
      <c r="B461" s="29"/>
      <c r="C461" s="12"/>
    </row>
    <row r="462">
      <c r="A462" s="30"/>
      <c r="B462" s="29"/>
      <c r="C462" s="12"/>
    </row>
    <row r="463">
      <c r="A463" s="30"/>
      <c r="B463" s="29"/>
      <c r="C463" s="12"/>
    </row>
    <row r="464">
      <c r="A464" s="30"/>
      <c r="B464" s="29"/>
      <c r="C464" s="12"/>
    </row>
    <row r="465">
      <c r="A465" s="30"/>
      <c r="B465" s="29"/>
      <c r="C465" s="12"/>
    </row>
    <row r="466">
      <c r="A466" s="30"/>
      <c r="B466" s="29"/>
      <c r="C466" s="12"/>
    </row>
    <row r="467">
      <c r="A467" s="30"/>
      <c r="B467" s="29"/>
      <c r="C467" s="12"/>
    </row>
    <row r="468">
      <c r="A468" s="30"/>
      <c r="B468" s="29"/>
      <c r="C468" s="12"/>
    </row>
    <row r="469">
      <c r="A469" s="30"/>
      <c r="B469" s="29"/>
      <c r="C469" s="12"/>
    </row>
    <row r="470">
      <c r="A470" s="30"/>
      <c r="B470" s="29"/>
      <c r="C470" s="12"/>
    </row>
    <row r="471">
      <c r="A471" s="30"/>
      <c r="B471" s="29"/>
      <c r="C471" s="12"/>
    </row>
    <row r="472">
      <c r="A472" s="30"/>
      <c r="B472" s="29"/>
      <c r="C472" s="12"/>
    </row>
    <row r="473">
      <c r="A473" s="30"/>
      <c r="B473" s="29"/>
      <c r="C473" s="12"/>
    </row>
    <row r="474">
      <c r="A474" s="30"/>
      <c r="B474" s="29"/>
      <c r="C474" s="12"/>
    </row>
    <row r="475">
      <c r="A475" s="30"/>
      <c r="B475" s="29"/>
      <c r="C475" s="12"/>
    </row>
    <row r="476">
      <c r="A476" s="30"/>
      <c r="B476" s="29"/>
      <c r="C476" s="12"/>
    </row>
    <row r="477">
      <c r="A477" s="30"/>
      <c r="B477" s="29"/>
      <c r="C477" s="12"/>
    </row>
    <row r="478">
      <c r="A478" s="30"/>
      <c r="B478" s="29"/>
      <c r="C478" s="12"/>
    </row>
    <row r="479">
      <c r="A479" s="30"/>
      <c r="B479" s="29"/>
      <c r="C479" s="12"/>
    </row>
    <row r="480">
      <c r="A480" s="30"/>
      <c r="B480" s="29"/>
      <c r="C480" s="12"/>
    </row>
    <row r="481">
      <c r="A481" s="30"/>
      <c r="B481" s="29"/>
      <c r="C481" s="12"/>
    </row>
    <row r="482">
      <c r="A482" s="30"/>
      <c r="B482" s="29"/>
      <c r="C482" s="12"/>
    </row>
    <row r="483">
      <c r="A483" s="30"/>
      <c r="B483" s="29"/>
      <c r="C483" s="12"/>
    </row>
    <row r="484">
      <c r="A484" s="30"/>
      <c r="B484" s="29"/>
      <c r="C484" s="12"/>
    </row>
    <row r="485">
      <c r="A485" s="30"/>
      <c r="B485" s="29"/>
      <c r="C485" s="12"/>
    </row>
    <row r="486">
      <c r="A486" s="30"/>
      <c r="B486" s="29"/>
      <c r="C486" s="12"/>
    </row>
    <row r="487">
      <c r="A487" s="30"/>
      <c r="B487" s="29"/>
      <c r="C487" s="12"/>
    </row>
    <row r="488">
      <c r="A488" s="30"/>
      <c r="B488" s="29"/>
      <c r="C488" s="12"/>
    </row>
    <row r="489">
      <c r="A489" s="30"/>
      <c r="B489" s="29"/>
      <c r="C489" s="12"/>
    </row>
    <row r="490">
      <c r="A490" s="30"/>
      <c r="B490" s="29"/>
      <c r="C490" s="12"/>
    </row>
    <row r="491">
      <c r="A491" s="30"/>
      <c r="B491" s="29"/>
      <c r="C491" s="12"/>
    </row>
    <row r="492">
      <c r="A492" s="30"/>
      <c r="B492" s="29"/>
      <c r="C492" s="12"/>
    </row>
    <row r="493">
      <c r="A493" s="30"/>
      <c r="B493" s="29"/>
      <c r="C493" s="12"/>
    </row>
    <row r="494">
      <c r="A494" s="30"/>
      <c r="B494" s="29"/>
      <c r="C494" s="12"/>
    </row>
    <row r="495">
      <c r="A495" s="30"/>
      <c r="B495" s="29"/>
      <c r="C495" s="12"/>
    </row>
    <row r="496">
      <c r="A496" s="30"/>
      <c r="B496" s="29"/>
      <c r="C496" s="12"/>
    </row>
    <row r="497">
      <c r="A497" s="30"/>
      <c r="B497" s="29"/>
      <c r="C497" s="12"/>
    </row>
    <row r="498">
      <c r="A498" s="30"/>
      <c r="B498" s="29"/>
      <c r="C498" s="12"/>
    </row>
    <row r="499">
      <c r="A499" s="30"/>
      <c r="B499" s="29"/>
      <c r="C499" s="12"/>
    </row>
    <row r="500">
      <c r="A500" s="30"/>
      <c r="B500" s="29"/>
      <c r="C500" s="12"/>
    </row>
    <row r="501">
      <c r="A501" s="30"/>
      <c r="B501" s="29"/>
      <c r="C501" s="12"/>
    </row>
    <row r="502">
      <c r="A502" s="30"/>
      <c r="B502" s="29"/>
      <c r="C502" s="12"/>
    </row>
    <row r="503">
      <c r="A503" s="30"/>
      <c r="B503" s="29"/>
      <c r="C503" s="12"/>
    </row>
    <row r="504">
      <c r="A504" s="30"/>
      <c r="B504" s="29"/>
      <c r="C504" s="12"/>
    </row>
    <row r="505">
      <c r="A505" s="30"/>
      <c r="B505" s="29"/>
      <c r="C505" s="12"/>
    </row>
    <row r="506">
      <c r="A506" s="30"/>
      <c r="B506" s="29"/>
      <c r="C506" s="12"/>
    </row>
    <row r="507">
      <c r="A507" s="30"/>
      <c r="B507" s="29"/>
      <c r="C507" s="12"/>
    </row>
    <row r="508">
      <c r="A508" s="30"/>
      <c r="B508" s="29"/>
      <c r="C508" s="12"/>
    </row>
    <row r="509">
      <c r="A509" s="30"/>
      <c r="B509" s="29"/>
      <c r="C509" s="12"/>
    </row>
    <row r="510">
      <c r="A510" s="30"/>
      <c r="B510" s="29"/>
      <c r="C510" s="12"/>
    </row>
    <row r="511">
      <c r="A511" s="30"/>
      <c r="B511" s="29"/>
      <c r="C511" s="12"/>
    </row>
    <row r="512">
      <c r="A512" s="30"/>
      <c r="B512" s="29"/>
      <c r="C512" s="12"/>
    </row>
    <row r="513">
      <c r="A513" s="30"/>
      <c r="B513" s="29"/>
      <c r="C513" s="12"/>
    </row>
    <row r="514">
      <c r="A514" s="30"/>
      <c r="B514" s="29"/>
      <c r="C514" s="12"/>
    </row>
    <row r="515">
      <c r="A515" s="30"/>
      <c r="B515" s="29"/>
      <c r="C515" s="12"/>
    </row>
    <row r="516">
      <c r="A516" s="30"/>
      <c r="B516" s="29"/>
      <c r="C516" s="12"/>
    </row>
    <row r="517">
      <c r="A517" s="30"/>
      <c r="B517" s="29"/>
      <c r="C517" s="12"/>
    </row>
    <row r="518">
      <c r="A518" s="30"/>
      <c r="B518" s="29"/>
      <c r="C518" s="12"/>
    </row>
    <row r="519">
      <c r="A519" s="30"/>
      <c r="B519" s="29"/>
      <c r="C519" s="12"/>
    </row>
    <row r="520">
      <c r="A520" s="30"/>
      <c r="B520" s="29"/>
      <c r="C520" s="12"/>
    </row>
    <row r="521">
      <c r="A521" s="30"/>
      <c r="B521" s="29"/>
      <c r="C521" s="12"/>
    </row>
    <row r="522">
      <c r="A522" s="30"/>
      <c r="B522" s="29"/>
      <c r="C522" s="12"/>
    </row>
    <row r="523">
      <c r="A523" s="30"/>
      <c r="B523" s="29"/>
      <c r="C523" s="12"/>
    </row>
    <row r="524">
      <c r="A524" s="30"/>
      <c r="B524" s="29"/>
      <c r="C524" s="12"/>
    </row>
    <row r="525">
      <c r="A525" s="30"/>
      <c r="B525" s="29"/>
      <c r="C525" s="12"/>
    </row>
    <row r="526">
      <c r="A526" s="30"/>
      <c r="B526" s="29"/>
      <c r="C526" s="12"/>
    </row>
    <row r="527">
      <c r="A527" s="30"/>
      <c r="B527" s="29"/>
      <c r="C527" s="12"/>
    </row>
    <row r="528">
      <c r="A528" s="30"/>
      <c r="B528" s="29"/>
      <c r="C528" s="12"/>
    </row>
    <row r="529">
      <c r="A529" s="30"/>
      <c r="B529" s="29"/>
      <c r="C529" s="12"/>
    </row>
    <row r="530">
      <c r="A530" s="30"/>
      <c r="B530" s="29"/>
      <c r="C530" s="12"/>
    </row>
    <row r="531">
      <c r="A531" s="30"/>
      <c r="B531" s="29"/>
      <c r="C531" s="12"/>
    </row>
    <row r="532">
      <c r="A532" s="30"/>
      <c r="B532" s="29"/>
      <c r="C532" s="12"/>
    </row>
    <row r="533">
      <c r="A533" s="30"/>
      <c r="B533" s="29"/>
      <c r="C533" s="12"/>
    </row>
    <row r="534">
      <c r="A534" s="30"/>
      <c r="B534" s="29"/>
      <c r="C534" s="12"/>
    </row>
    <row r="535">
      <c r="A535" s="30"/>
      <c r="B535" s="29"/>
      <c r="C535" s="12"/>
    </row>
    <row r="536">
      <c r="A536" s="30"/>
      <c r="B536" s="29"/>
      <c r="C536" s="12"/>
    </row>
    <row r="537">
      <c r="A537" s="30"/>
      <c r="B537" s="29"/>
      <c r="C537" s="12"/>
    </row>
    <row r="538">
      <c r="A538" s="30"/>
      <c r="B538" s="29"/>
      <c r="C538" s="12"/>
    </row>
    <row r="539">
      <c r="A539" s="30"/>
      <c r="B539" s="29"/>
      <c r="C539" s="12"/>
    </row>
    <row r="540">
      <c r="A540" s="30"/>
      <c r="B540" s="29"/>
      <c r="C540" s="12"/>
    </row>
    <row r="541">
      <c r="A541" s="30"/>
      <c r="B541" s="29"/>
      <c r="C541" s="12"/>
    </row>
    <row r="542">
      <c r="A542" s="30"/>
      <c r="B542" s="29"/>
      <c r="C542" s="12"/>
    </row>
    <row r="543">
      <c r="A543" s="30"/>
      <c r="B543" s="29"/>
      <c r="C543" s="12"/>
    </row>
    <row r="544">
      <c r="A544" s="30"/>
      <c r="B544" s="29"/>
      <c r="C544" s="12"/>
    </row>
    <row r="545">
      <c r="A545" s="30"/>
      <c r="B545" s="29"/>
      <c r="C545" s="12"/>
    </row>
    <row r="546">
      <c r="A546" s="30"/>
      <c r="B546" s="29"/>
      <c r="C546" s="12"/>
    </row>
    <row r="547">
      <c r="A547" s="30"/>
      <c r="B547" s="29"/>
      <c r="C547" s="12"/>
    </row>
    <row r="548">
      <c r="A548" s="30"/>
      <c r="B548" s="29"/>
      <c r="C548" s="12"/>
    </row>
    <row r="549">
      <c r="A549" s="30"/>
      <c r="B549" s="29"/>
      <c r="C549" s="12"/>
    </row>
    <row r="550">
      <c r="A550" s="30"/>
      <c r="B550" s="29"/>
      <c r="C550" s="12"/>
    </row>
    <row r="551">
      <c r="A551" s="30"/>
      <c r="B551" s="29"/>
      <c r="C551" s="12"/>
    </row>
    <row r="552">
      <c r="A552" s="30"/>
      <c r="B552" s="29"/>
      <c r="C552" s="12"/>
    </row>
    <row r="553">
      <c r="A553" s="30"/>
      <c r="B553" s="29"/>
      <c r="C553" s="12"/>
    </row>
    <row r="554">
      <c r="A554" s="30"/>
      <c r="B554" s="29"/>
      <c r="C554" s="12"/>
    </row>
    <row r="555">
      <c r="A555" s="30"/>
      <c r="B555" s="29"/>
      <c r="C555" s="12"/>
    </row>
    <row r="556">
      <c r="A556" s="30"/>
      <c r="B556" s="29"/>
      <c r="C556" s="12"/>
    </row>
    <row r="557">
      <c r="A557" s="30"/>
      <c r="B557" s="29"/>
      <c r="C557" s="12"/>
    </row>
    <row r="558">
      <c r="A558" s="30"/>
      <c r="B558" s="29"/>
      <c r="C558" s="12"/>
    </row>
    <row r="559">
      <c r="A559" s="30"/>
      <c r="B559" s="29"/>
      <c r="C559" s="12"/>
    </row>
    <row r="560">
      <c r="A560" s="30"/>
      <c r="B560" s="29"/>
      <c r="C560" s="12"/>
    </row>
    <row r="561">
      <c r="A561" s="30"/>
      <c r="B561" s="29"/>
      <c r="C561" s="12"/>
    </row>
    <row r="562">
      <c r="A562" s="30"/>
      <c r="B562" s="29"/>
      <c r="C562" s="12"/>
    </row>
    <row r="563">
      <c r="A563" s="30"/>
      <c r="B563" s="29"/>
      <c r="C563" s="12"/>
    </row>
    <row r="564">
      <c r="A564" s="30"/>
      <c r="B564" s="29"/>
      <c r="C564" s="12"/>
    </row>
    <row r="565">
      <c r="A565" s="30"/>
      <c r="B565" s="29"/>
      <c r="C565" s="12"/>
    </row>
    <row r="566">
      <c r="A566" s="30"/>
      <c r="B566" s="29"/>
      <c r="C566" s="12"/>
    </row>
    <row r="567">
      <c r="A567" s="30"/>
      <c r="B567" s="29"/>
      <c r="C567" s="12"/>
    </row>
    <row r="568">
      <c r="A568" s="30"/>
      <c r="B568" s="29"/>
      <c r="C568" s="12"/>
    </row>
    <row r="569">
      <c r="A569" s="30"/>
      <c r="B569" s="29"/>
      <c r="C569" s="12"/>
    </row>
    <row r="570">
      <c r="A570" s="30"/>
      <c r="B570" s="29"/>
      <c r="C570" s="12"/>
    </row>
    <row r="571">
      <c r="A571" s="30"/>
      <c r="B571" s="29"/>
      <c r="C571" s="12"/>
    </row>
    <row r="572">
      <c r="A572" s="30"/>
      <c r="B572" s="29"/>
      <c r="C572" s="12"/>
    </row>
    <row r="573">
      <c r="A573" s="30"/>
      <c r="B573" s="29"/>
      <c r="C573" s="12"/>
    </row>
    <row r="574">
      <c r="A574" s="30"/>
      <c r="B574" s="29"/>
      <c r="C574" s="12"/>
    </row>
    <row r="575">
      <c r="A575" s="30"/>
      <c r="B575" s="29"/>
      <c r="C575" s="12"/>
    </row>
    <row r="576">
      <c r="A576" s="30"/>
      <c r="B576" s="29"/>
      <c r="C576" s="12"/>
    </row>
    <row r="577">
      <c r="A577" s="30"/>
      <c r="B577" s="29"/>
      <c r="C577" s="12"/>
    </row>
    <row r="578">
      <c r="A578" s="30"/>
      <c r="B578" s="29"/>
      <c r="C578" s="12"/>
    </row>
    <row r="579">
      <c r="A579" s="30"/>
      <c r="B579" s="29"/>
      <c r="C579" s="12"/>
    </row>
    <row r="580">
      <c r="A580" s="30"/>
      <c r="B580" s="29"/>
      <c r="C580" s="12"/>
    </row>
    <row r="581">
      <c r="A581" s="30"/>
      <c r="B581" s="29"/>
      <c r="C581" s="12"/>
    </row>
    <row r="582">
      <c r="A582" s="30"/>
      <c r="B582" s="29"/>
      <c r="C582" s="12"/>
    </row>
    <row r="583">
      <c r="A583" s="30"/>
      <c r="B583" s="29"/>
      <c r="C583" s="12"/>
    </row>
    <row r="584">
      <c r="A584" s="30"/>
      <c r="B584" s="29"/>
      <c r="C584" s="12"/>
    </row>
    <row r="585">
      <c r="A585" s="30"/>
      <c r="B585" s="29"/>
      <c r="C585" s="12"/>
    </row>
    <row r="586">
      <c r="A586" s="30"/>
      <c r="B586" s="29"/>
      <c r="C586" s="12"/>
    </row>
    <row r="587">
      <c r="A587" s="30"/>
      <c r="B587" s="29"/>
      <c r="C587" s="12"/>
    </row>
    <row r="588">
      <c r="A588" s="30"/>
      <c r="B588" s="29"/>
      <c r="C588" s="12"/>
    </row>
    <row r="589">
      <c r="A589" s="30"/>
      <c r="B589" s="29"/>
      <c r="C589" s="12"/>
    </row>
    <row r="590">
      <c r="A590" s="30"/>
      <c r="B590" s="29"/>
      <c r="C590" s="12"/>
    </row>
    <row r="591">
      <c r="A591" s="30"/>
      <c r="B591" s="29"/>
      <c r="C591" s="12"/>
    </row>
    <row r="592">
      <c r="A592" s="30"/>
      <c r="B592" s="29"/>
      <c r="C592" s="12"/>
    </row>
    <row r="593">
      <c r="A593" s="30"/>
      <c r="B593" s="29"/>
      <c r="C593" s="12"/>
    </row>
    <row r="594">
      <c r="A594" s="30"/>
      <c r="B594" s="29"/>
      <c r="C594" s="12"/>
    </row>
    <row r="595">
      <c r="A595" s="30"/>
      <c r="B595" s="29"/>
      <c r="C595" s="12"/>
    </row>
    <row r="596">
      <c r="A596" s="30"/>
      <c r="B596" s="29"/>
      <c r="C596" s="12"/>
    </row>
    <row r="597">
      <c r="A597" s="30"/>
      <c r="B597" s="29"/>
      <c r="C597" s="12"/>
    </row>
    <row r="598">
      <c r="A598" s="30"/>
      <c r="B598" s="29"/>
      <c r="C598" s="12"/>
    </row>
    <row r="599">
      <c r="A599" s="30"/>
      <c r="B599" s="29"/>
      <c r="C599" s="12"/>
    </row>
    <row r="600">
      <c r="A600" s="30"/>
      <c r="B600" s="29"/>
      <c r="C600" s="12"/>
    </row>
    <row r="601">
      <c r="A601" s="30"/>
      <c r="B601" s="29"/>
      <c r="C601" s="12"/>
    </row>
    <row r="602">
      <c r="A602" s="30"/>
      <c r="B602" s="29"/>
      <c r="C602" s="12"/>
    </row>
    <row r="603">
      <c r="A603" s="30"/>
      <c r="B603" s="29"/>
      <c r="C603" s="12"/>
    </row>
    <row r="604">
      <c r="A604" s="30"/>
      <c r="B604" s="29"/>
      <c r="C604" s="12"/>
    </row>
    <row r="605">
      <c r="A605" s="30"/>
      <c r="B605" s="29"/>
      <c r="C605" s="12"/>
    </row>
    <row r="606">
      <c r="A606" s="30"/>
      <c r="B606" s="29"/>
      <c r="C606" s="12"/>
    </row>
    <row r="607">
      <c r="A607" s="30"/>
      <c r="B607" s="29"/>
      <c r="C607" s="12"/>
    </row>
    <row r="608">
      <c r="A608" s="30"/>
      <c r="B608" s="29"/>
      <c r="C608" s="12"/>
    </row>
    <row r="609">
      <c r="A609" s="30"/>
      <c r="B609" s="29"/>
      <c r="C609" s="12"/>
    </row>
    <row r="610">
      <c r="A610" s="30"/>
      <c r="B610" s="29"/>
      <c r="C610" s="12"/>
    </row>
    <row r="611">
      <c r="A611" s="30"/>
      <c r="B611" s="29"/>
      <c r="C611" s="12"/>
    </row>
    <row r="612">
      <c r="A612" s="30"/>
      <c r="B612" s="29"/>
      <c r="C612" s="12"/>
    </row>
    <row r="613">
      <c r="A613" s="30"/>
      <c r="B613" s="29"/>
      <c r="C613" s="12"/>
    </row>
    <row r="614">
      <c r="A614" s="30"/>
      <c r="B614" s="29"/>
      <c r="C614" s="12"/>
    </row>
    <row r="615">
      <c r="A615" s="30"/>
      <c r="B615" s="29"/>
      <c r="C615" s="12"/>
    </row>
    <row r="616">
      <c r="A616" s="30"/>
      <c r="B616" s="29"/>
      <c r="C616" s="12"/>
    </row>
    <row r="617">
      <c r="A617" s="30"/>
      <c r="B617" s="29"/>
      <c r="C617" s="12"/>
    </row>
    <row r="618">
      <c r="A618" s="30"/>
      <c r="B618" s="29"/>
      <c r="C618" s="12"/>
    </row>
    <row r="619">
      <c r="A619" s="30"/>
      <c r="B619" s="29"/>
      <c r="C619" s="12"/>
    </row>
    <row r="620">
      <c r="A620" s="30"/>
      <c r="B620" s="29"/>
      <c r="C620" s="12"/>
    </row>
    <row r="621">
      <c r="A621" s="30"/>
      <c r="B621" s="29"/>
      <c r="C621" s="12"/>
    </row>
    <row r="622">
      <c r="A622" s="30"/>
      <c r="B622" s="29"/>
      <c r="C622" s="12"/>
    </row>
    <row r="623">
      <c r="A623" s="30"/>
      <c r="B623" s="29"/>
      <c r="C623" s="12"/>
    </row>
    <row r="624">
      <c r="A624" s="30"/>
      <c r="B624" s="29"/>
      <c r="C624" s="12"/>
    </row>
    <row r="625">
      <c r="A625" s="30"/>
      <c r="B625" s="29"/>
      <c r="C625" s="12"/>
    </row>
    <row r="626">
      <c r="A626" s="30"/>
      <c r="B626" s="29"/>
      <c r="C626" s="12"/>
    </row>
    <row r="627">
      <c r="A627" s="30"/>
      <c r="B627" s="29"/>
      <c r="C627" s="12"/>
    </row>
    <row r="628">
      <c r="A628" s="30"/>
      <c r="B628" s="29"/>
      <c r="C628" s="12"/>
    </row>
    <row r="629">
      <c r="A629" s="30"/>
      <c r="B629" s="29"/>
      <c r="C629" s="12"/>
    </row>
    <row r="630">
      <c r="A630" s="30"/>
      <c r="B630" s="29"/>
      <c r="C630" s="12"/>
    </row>
    <row r="631">
      <c r="A631" s="30"/>
      <c r="B631" s="29"/>
      <c r="C631" s="12"/>
    </row>
    <row r="632">
      <c r="A632" s="30"/>
      <c r="B632" s="29"/>
      <c r="C632" s="12"/>
    </row>
    <row r="633">
      <c r="A633" s="30"/>
      <c r="B633" s="29"/>
      <c r="C633" s="12"/>
    </row>
    <row r="634">
      <c r="A634" s="30"/>
      <c r="B634" s="29"/>
      <c r="C634" s="12"/>
    </row>
    <row r="635">
      <c r="A635" s="30"/>
      <c r="B635" s="29"/>
      <c r="C635" s="12"/>
    </row>
    <row r="636">
      <c r="A636" s="30"/>
      <c r="B636" s="29"/>
      <c r="C636" s="12"/>
    </row>
    <row r="637">
      <c r="A637" s="30"/>
      <c r="B637" s="29"/>
      <c r="C637" s="12"/>
    </row>
    <row r="638">
      <c r="A638" s="30"/>
      <c r="B638" s="29"/>
      <c r="C638" s="12"/>
    </row>
    <row r="639">
      <c r="A639" s="30"/>
      <c r="B639" s="29"/>
      <c r="C639" s="12"/>
    </row>
    <row r="640">
      <c r="A640" s="30"/>
      <c r="B640" s="29"/>
      <c r="C640" s="12"/>
    </row>
    <row r="641">
      <c r="A641" s="30"/>
      <c r="B641" s="29"/>
      <c r="C641" s="12"/>
    </row>
    <row r="642">
      <c r="A642" s="30"/>
      <c r="B642" s="29"/>
      <c r="C642" s="12"/>
    </row>
    <row r="643">
      <c r="A643" s="30"/>
      <c r="B643" s="29"/>
      <c r="C643" s="12"/>
    </row>
    <row r="644">
      <c r="A644" s="30"/>
      <c r="B644" s="29"/>
      <c r="C644" s="12"/>
    </row>
    <row r="645">
      <c r="A645" s="30"/>
      <c r="B645" s="29"/>
      <c r="C645" s="12"/>
    </row>
    <row r="646">
      <c r="A646" s="30"/>
      <c r="B646" s="29"/>
      <c r="C646" s="12"/>
    </row>
    <row r="647">
      <c r="A647" s="30"/>
      <c r="B647" s="29"/>
      <c r="C647" s="12"/>
    </row>
    <row r="648">
      <c r="A648" s="30"/>
      <c r="B648" s="29"/>
      <c r="C648" s="12"/>
    </row>
    <row r="649">
      <c r="A649" s="30"/>
      <c r="B649" s="29"/>
      <c r="C649" s="12"/>
    </row>
    <row r="650">
      <c r="A650" s="30"/>
      <c r="B650" s="29"/>
      <c r="C650" s="12"/>
    </row>
    <row r="651">
      <c r="A651" s="30"/>
      <c r="B651" s="29"/>
      <c r="C651" s="12"/>
    </row>
    <row r="652">
      <c r="A652" s="30"/>
      <c r="B652" s="29"/>
      <c r="C652" s="12"/>
    </row>
    <row r="653">
      <c r="A653" s="30"/>
      <c r="B653" s="29"/>
      <c r="C653" s="12"/>
    </row>
    <row r="654">
      <c r="A654" s="30"/>
      <c r="B654" s="29"/>
      <c r="C654" s="12"/>
    </row>
    <row r="655">
      <c r="A655" s="30"/>
      <c r="B655" s="29"/>
      <c r="C655" s="12"/>
    </row>
    <row r="656">
      <c r="A656" s="30"/>
      <c r="B656" s="29"/>
      <c r="C656" s="12"/>
    </row>
    <row r="657">
      <c r="A657" s="30"/>
      <c r="B657" s="29"/>
      <c r="C657" s="12"/>
    </row>
    <row r="658">
      <c r="A658" s="30"/>
      <c r="B658" s="29"/>
      <c r="C658" s="12"/>
    </row>
    <row r="659">
      <c r="A659" s="30"/>
      <c r="B659" s="29"/>
      <c r="C659" s="12"/>
    </row>
    <row r="660">
      <c r="A660" s="30"/>
      <c r="B660" s="29"/>
      <c r="C660" s="12"/>
    </row>
    <row r="661">
      <c r="A661" s="30"/>
      <c r="B661" s="29"/>
      <c r="C661" s="12"/>
    </row>
    <row r="662">
      <c r="A662" s="30"/>
      <c r="B662" s="29"/>
      <c r="C662" s="12"/>
    </row>
    <row r="663">
      <c r="A663" s="30"/>
      <c r="B663" s="29"/>
      <c r="C663" s="12"/>
    </row>
    <row r="664">
      <c r="A664" s="30"/>
      <c r="B664" s="29"/>
      <c r="C664" s="12"/>
    </row>
    <row r="665">
      <c r="A665" s="30"/>
      <c r="B665" s="29"/>
      <c r="C665" s="12"/>
    </row>
    <row r="666">
      <c r="A666" s="30"/>
      <c r="B666" s="29"/>
      <c r="C666" s="12"/>
    </row>
    <row r="667">
      <c r="A667" s="30"/>
      <c r="B667" s="29"/>
      <c r="C667" s="12"/>
    </row>
    <row r="668">
      <c r="A668" s="30"/>
      <c r="B668" s="29"/>
      <c r="C668" s="12"/>
    </row>
    <row r="669">
      <c r="A669" s="30"/>
      <c r="B669" s="29"/>
      <c r="C669" s="12"/>
    </row>
    <row r="670">
      <c r="A670" s="30"/>
      <c r="B670" s="29"/>
      <c r="C670" s="12"/>
    </row>
    <row r="671">
      <c r="A671" s="30"/>
      <c r="B671" s="29"/>
      <c r="C671" s="12"/>
    </row>
    <row r="672">
      <c r="A672" s="30"/>
      <c r="B672" s="29"/>
      <c r="C672" s="12"/>
    </row>
    <row r="673">
      <c r="A673" s="30"/>
      <c r="B673" s="29"/>
      <c r="C673" s="12"/>
    </row>
    <row r="674">
      <c r="A674" s="30"/>
      <c r="B674" s="29"/>
      <c r="C674" s="12"/>
    </row>
    <row r="675">
      <c r="A675" s="30"/>
      <c r="B675" s="29"/>
      <c r="C675" s="12"/>
    </row>
    <row r="676">
      <c r="A676" s="30"/>
      <c r="B676" s="29"/>
      <c r="C676" s="12"/>
    </row>
    <row r="677">
      <c r="A677" s="30"/>
      <c r="B677" s="29"/>
      <c r="C677" s="12"/>
    </row>
    <row r="678">
      <c r="A678" s="30"/>
      <c r="B678" s="29"/>
      <c r="C678" s="12"/>
    </row>
    <row r="679">
      <c r="A679" s="30"/>
      <c r="B679" s="29"/>
      <c r="C679" s="12"/>
    </row>
    <row r="680">
      <c r="A680" s="30"/>
      <c r="B680" s="29"/>
      <c r="C680" s="12"/>
    </row>
    <row r="681">
      <c r="A681" s="30"/>
      <c r="B681" s="29"/>
      <c r="C681" s="12"/>
    </row>
    <row r="682">
      <c r="A682" s="30"/>
      <c r="B682" s="29"/>
      <c r="C682" s="12"/>
    </row>
    <row r="683">
      <c r="A683" s="30"/>
      <c r="B683" s="29"/>
      <c r="C683" s="12"/>
    </row>
    <row r="684">
      <c r="A684" s="30"/>
      <c r="B684" s="29"/>
      <c r="C684" s="12"/>
    </row>
    <row r="685">
      <c r="A685" s="30"/>
      <c r="B685" s="29"/>
      <c r="C685" s="12"/>
    </row>
    <row r="686">
      <c r="A686" s="30"/>
      <c r="B686" s="29"/>
      <c r="C686" s="12"/>
    </row>
    <row r="687">
      <c r="A687" s="30"/>
      <c r="B687" s="29"/>
      <c r="C687" s="12"/>
    </row>
    <row r="688">
      <c r="A688" s="30"/>
      <c r="B688" s="29"/>
      <c r="C688" s="12"/>
    </row>
    <row r="689">
      <c r="A689" s="30"/>
      <c r="B689" s="29"/>
      <c r="C689" s="12"/>
    </row>
    <row r="690">
      <c r="A690" s="30"/>
      <c r="B690" s="29"/>
      <c r="C690" s="12"/>
    </row>
    <row r="691">
      <c r="A691" s="30"/>
      <c r="B691" s="29"/>
      <c r="C691" s="12"/>
    </row>
    <row r="692">
      <c r="A692" s="30"/>
      <c r="B692" s="29"/>
      <c r="C692" s="12"/>
    </row>
    <row r="693">
      <c r="A693" s="30"/>
      <c r="B693" s="29"/>
      <c r="C693" s="12"/>
    </row>
    <row r="694">
      <c r="A694" s="30"/>
      <c r="B694" s="29"/>
      <c r="C694" s="12"/>
    </row>
    <row r="695">
      <c r="A695" s="30"/>
      <c r="B695" s="29"/>
      <c r="C695" s="12"/>
    </row>
    <row r="696">
      <c r="A696" s="30"/>
      <c r="B696" s="29"/>
      <c r="C696" s="12"/>
    </row>
    <row r="697">
      <c r="A697" s="30"/>
      <c r="B697" s="29"/>
      <c r="C697" s="12"/>
    </row>
    <row r="698">
      <c r="A698" s="30"/>
      <c r="B698" s="29"/>
      <c r="C698" s="12"/>
    </row>
    <row r="699">
      <c r="A699" s="30"/>
      <c r="B699" s="29"/>
      <c r="C699" s="12"/>
    </row>
    <row r="700">
      <c r="A700" s="30"/>
      <c r="B700" s="29"/>
      <c r="C700" s="12"/>
    </row>
    <row r="701">
      <c r="A701" s="30"/>
      <c r="B701" s="29"/>
      <c r="C701" s="12"/>
    </row>
    <row r="702">
      <c r="A702" s="30"/>
      <c r="B702" s="29"/>
      <c r="C702" s="12"/>
    </row>
    <row r="703">
      <c r="A703" s="30"/>
      <c r="B703" s="29"/>
      <c r="C703" s="12"/>
    </row>
    <row r="704">
      <c r="A704" s="30"/>
      <c r="B704" s="29"/>
      <c r="C704" s="12"/>
    </row>
    <row r="705">
      <c r="A705" s="30"/>
      <c r="B705" s="29"/>
      <c r="C705" s="12"/>
    </row>
    <row r="706">
      <c r="A706" s="30"/>
      <c r="B706" s="29"/>
      <c r="C706" s="12"/>
    </row>
    <row r="707">
      <c r="A707" s="30"/>
      <c r="B707" s="29"/>
      <c r="C707" s="12"/>
    </row>
    <row r="708">
      <c r="A708" s="30"/>
      <c r="B708" s="29"/>
      <c r="C708" s="12"/>
    </row>
    <row r="709">
      <c r="A709" s="30"/>
      <c r="B709" s="29"/>
      <c r="C709" s="12"/>
    </row>
    <row r="710">
      <c r="A710" s="30"/>
      <c r="B710" s="29"/>
      <c r="C710" s="12"/>
    </row>
    <row r="711">
      <c r="A711" s="30"/>
      <c r="B711" s="29"/>
      <c r="C711" s="12"/>
    </row>
    <row r="712">
      <c r="A712" s="30"/>
      <c r="B712" s="29"/>
      <c r="C712" s="12"/>
    </row>
    <row r="713">
      <c r="A713" s="30"/>
      <c r="B713" s="29"/>
      <c r="C713" s="12"/>
    </row>
    <row r="714">
      <c r="A714" s="30"/>
      <c r="B714" s="29"/>
      <c r="C714" s="12"/>
    </row>
    <row r="715">
      <c r="A715" s="30"/>
      <c r="B715" s="29"/>
      <c r="C715" s="12"/>
    </row>
    <row r="716">
      <c r="A716" s="30"/>
      <c r="B716" s="29"/>
      <c r="C716" s="12"/>
    </row>
    <row r="717">
      <c r="A717" s="30"/>
      <c r="B717" s="29"/>
      <c r="C717" s="12"/>
    </row>
    <row r="718">
      <c r="A718" s="30"/>
      <c r="B718" s="29"/>
      <c r="C718" s="12"/>
    </row>
    <row r="719">
      <c r="A719" s="30"/>
      <c r="B719" s="29"/>
      <c r="C719" s="12"/>
    </row>
    <row r="720">
      <c r="A720" s="30"/>
      <c r="B720" s="29"/>
      <c r="C720" s="12"/>
    </row>
    <row r="721">
      <c r="A721" s="30"/>
      <c r="B721" s="29"/>
      <c r="C721" s="12"/>
    </row>
    <row r="722">
      <c r="A722" s="30"/>
      <c r="B722" s="29"/>
      <c r="C722" s="12"/>
    </row>
    <row r="723">
      <c r="A723" s="30"/>
      <c r="B723" s="29"/>
      <c r="C723" s="12"/>
    </row>
    <row r="724">
      <c r="A724" s="30"/>
      <c r="B724" s="29"/>
      <c r="C724" s="12"/>
    </row>
    <row r="725">
      <c r="A725" s="30"/>
      <c r="B725" s="29"/>
      <c r="C725" s="12"/>
    </row>
    <row r="726">
      <c r="A726" s="30"/>
      <c r="B726" s="29"/>
      <c r="C726" s="12"/>
    </row>
    <row r="727">
      <c r="A727" s="30"/>
      <c r="B727" s="29"/>
      <c r="C727" s="12"/>
    </row>
    <row r="728">
      <c r="A728" s="30"/>
      <c r="B728" s="29"/>
      <c r="C728" s="12"/>
    </row>
    <row r="729">
      <c r="A729" s="30"/>
      <c r="B729" s="29"/>
      <c r="C729" s="12"/>
    </row>
    <row r="730">
      <c r="A730" s="30"/>
      <c r="B730" s="29"/>
      <c r="C730" s="12"/>
    </row>
    <row r="731">
      <c r="A731" s="30"/>
      <c r="B731" s="29"/>
      <c r="C731" s="12"/>
    </row>
    <row r="732">
      <c r="A732" s="30"/>
      <c r="B732" s="29"/>
      <c r="C732" s="12"/>
    </row>
    <row r="733">
      <c r="A733" s="30"/>
      <c r="B733" s="29"/>
      <c r="C733" s="12"/>
    </row>
    <row r="734">
      <c r="A734" s="30"/>
      <c r="B734" s="29"/>
      <c r="C734" s="12"/>
    </row>
    <row r="735">
      <c r="A735" s="30"/>
      <c r="B735" s="29"/>
      <c r="C735" s="12"/>
    </row>
    <row r="736">
      <c r="A736" s="30"/>
      <c r="B736" s="29"/>
      <c r="C736" s="12"/>
    </row>
    <row r="737">
      <c r="A737" s="30"/>
      <c r="B737" s="29"/>
      <c r="C737" s="12"/>
    </row>
    <row r="738">
      <c r="A738" s="30"/>
      <c r="B738" s="29"/>
      <c r="C738" s="12"/>
    </row>
    <row r="739">
      <c r="A739" s="30"/>
      <c r="B739" s="29"/>
      <c r="C739" s="12"/>
    </row>
    <row r="740">
      <c r="A740" s="30"/>
      <c r="B740" s="29"/>
      <c r="C740" s="12"/>
    </row>
    <row r="741">
      <c r="A741" s="30"/>
      <c r="B741" s="29"/>
      <c r="C741" s="12"/>
    </row>
    <row r="742">
      <c r="A742" s="30"/>
      <c r="B742" s="29"/>
      <c r="C742" s="12"/>
    </row>
    <row r="743">
      <c r="A743" s="30"/>
      <c r="B743" s="29"/>
      <c r="C743" s="12"/>
    </row>
    <row r="744">
      <c r="A744" s="30"/>
      <c r="B744" s="29"/>
      <c r="C744" s="12"/>
    </row>
    <row r="745">
      <c r="A745" s="30"/>
      <c r="B745" s="29"/>
      <c r="C745" s="12"/>
    </row>
    <row r="746">
      <c r="A746" s="30"/>
      <c r="B746" s="29"/>
      <c r="C746" s="12"/>
    </row>
    <row r="747">
      <c r="A747" s="30"/>
      <c r="B747" s="29"/>
      <c r="C747" s="12"/>
    </row>
    <row r="748">
      <c r="A748" s="30"/>
      <c r="B748" s="29"/>
      <c r="C748" s="12"/>
    </row>
    <row r="749">
      <c r="A749" s="30"/>
      <c r="B749" s="29"/>
      <c r="C749" s="12"/>
    </row>
    <row r="750">
      <c r="A750" s="30"/>
      <c r="B750" s="29"/>
      <c r="C750" s="12"/>
    </row>
    <row r="751">
      <c r="A751" s="30"/>
      <c r="B751" s="29"/>
      <c r="C751" s="12"/>
    </row>
    <row r="752">
      <c r="A752" s="30"/>
      <c r="B752" s="29"/>
      <c r="C752" s="12"/>
    </row>
    <row r="753">
      <c r="A753" s="30"/>
      <c r="B753" s="29"/>
      <c r="C753" s="12"/>
    </row>
    <row r="754">
      <c r="A754" s="30"/>
      <c r="B754" s="29"/>
      <c r="C754" s="12"/>
    </row>
    <row r="755">
      <c r="A755" s="30"/>
      <c r="B755" s="29"/>
      <c r="C755" s="12"/>
    </row>
    <row r="756">
      <c r="A756" s="30"/>
      <c r="B756" s="29"/>
      <c r="C756" s="12"/>
    </row>
    <row r="757">
      <c r="A757" s="30"/>
      <c r="B757" s="29"/>
      <c r="C757" s="12"/>
    </row>
    <row r="758">
      <c r="A758" s="30"/>
      <c r="B758" s="29"/>
      <c r="C758" s="12"/>
    </row>
    <row r="759">
      <c r="A759" s="30"/>
      <c r="B759" s="29"/>
      <c r="C759" s="12"/>
    </row>
    <row r="760">
      <c r="A760" s="30"/>
      <c r="B760" s="29"/>
      <c r="C760" s="12"/>
    </row>
    <row r="761">
      <c r="A761" s="30"/>
      <c r="B761" s="29"/>
      <c r="C761" s="12"/>
    </row>
    <row r="762">
      <c r="A762" s="30"/>
      <c r="B762" s="29"/>
      <c r="C762" s="12"/>
    </row>
    <row r="763">
      <c r="A763" s="30"/>
      <c r="B763" s="29"/>
      <c r="C763" s="12"/>
    </row>
    <row r="764">
      <c r="A764" s="30"/>
      <c r="B764" s="29"/>
      <c r="C764" s="12"/>
    </row>
    <row r="765">
      <c r="A765" s="30"/>
      <c r="B765" s="29"/>
      <c r="C765" s="12"/>
    </row>
    <row r="766">
      <c r="A766" s="30"/>
      <c r="B766" s="29"/>
      <c r="C766" s="12"/>
    </row>
    <row r="767">
      <c r="A767" s="30"/>
      <c r="B767" s="29"/>
      <c r="C767" s="12"/>
    </row>
    <row r="768">
      <c r="A768" s="30"/>
      <c r="B768" s="29"/>
      <c r="C768" s="12"/>
    </row>
    <row r="769">
      <c r="A769" s="30"/>
      <c r="B769" s="29"/>
      <c r="C769" s="12"/>
    </row>
    <row r="770">
      <c r="A770" s="30"/>
      <c r="B770" s="29"/>
      <c r="C770" s="12"/>
    </row>
    <row r="771">
      <c r="A771" s="30"/>
      <c r="B771" s="29"/>
      <c r="C771" s="12"/>
    </row>
    <row r="772">
      <c r="A772" s="30"/>
      <c r="B772" s="29"/>
      <c r="C772" s="12"/>
    </row>
    <row r="773">
      <c r="A773" s="30"/>
      <c r="B773" s="29"/>
      <c r="C773" s="12"/>
    </row>
    <row r="774">
      <c r="A774" s="30"/>
      <c r="B774" s="29"/>
      <c r="C774" s="12"/>
    </row>
    <row r="775">
      <c r="A775" s="30"/>
      <c r="B775" s="29"/>
      <c r="C775" s="12"/>
    </row>
    <row r="776">
      <c r="A776" s="30"/>
      <c r="B776" s="29"/>
      <c r="C776" s="12"/>
    </row>
    <row r="777">
      <c r="A777" s="30"/>
      <c r="B777" s="29"/>
      <c r="C777" s="12"/>
    </row>
    <row r="778">
      <c r="A778" s="30"/>
      <c r="B778" s="29"/>
      <c r="C778" s="12"/>
    </row>
    <row r="779">
      <c r="A779" s="30"/>
      <c r="B779" s="29"/>
      <c r="C779" s="12"/>
    </row>
    <row r="780">
      <c r="A780" s="30"/>
      <c r="B780" s="29"/>
      <c r="C780" s="12"/>
    </row>
    <row r="781">
      <c r="A781" s="30"/>
      <c r="B781" s="29"/>
      <c r="C781" s="12"/>
    </row>
    <row r="782">
      <c r="A782" s="30"/>
      <c r="B782" s="29"/>
      <c r="C782" s="12"/>
    </row>
    <row r="783">
      <c r="A783" s="30"/>
      <c r="B783" s="29"/>
      <c r="C783" s="12"/>
    </row>
    <row r="784">
      <c r="A784" s="30"/>
      <c r="B784" s="29"/>
      <c r="C784" s="12"/>
    </row>
    <row r="785">
      <c r="A785" s="30"/>
      <c r="B785" s="29"/>
      <c r="C785" s="12"/>
    </row>
    <row r="786">
      <c r="A786" s="30"/>
      <c r="B786" s="29"/>
      <c r="C786" s="12"/>
    </row>
    <row r="787">
      <c r="A787" s="30"/>
      <c r="B787" s="29"/>
      <c r="C787" s="12"/>
    </row>
    <row r="788">
      <c r="A788" s="30"/>
      <c r="B788" s="29"/>
      <c r="C788" s="12"/>
    </row>
    <row r="789">
      <c r="A789" s="30"/>
      <c r="B789" s="29"/>
      <c r="C789" s="12"/>
    </row>
    <row r="790">
      <c r="A790" s="30"/>
      <c r="B790" s="29"/>
      <c r="C790" s="12"/>
    </row>
    <row r="791">
      <c r="A791" s="30"/>
      <c r="B791" s="29"/>
      <c r="C791" s="12"/>
    </row>
    <row r="792">
      <c r="A792" s="30"/>
      <c r="B792" s="29"/>
      <c r="C792" s="12"/>
    </row>
    <row r="793">
      <c r="A793" s="30"/>
      <c r="B793" s="29"/>
      <c r="C793" s="12"/>
    </row>
    <row r="794">
      <c r="A794" s="30"/>
      <c r="B794" s="29"/>
      <c r="C794" s="12"/>
    </row>
    <row r="795">
      <c r="A795" s="30"/>
      <c r="B795" s="29"/>
      <c r="C795" s="12"/>
    </row>
    <row r="796">
      <c r="A796" s="30"/>
      <c r="B796" s="29"/>
      <c r="C796" s="12"/>
    </row>
    <row r="797">
      <c r="A797" s="30"/>
      <c r="B797" s="29"/>
      <c r="C797" s="12"/>
    </row>
    <row r="798">
      <c r="A798" s="30"/>
      <c r="B798" s="29"/>
      <c r="C798" s="12"/>
    </row>
    <row r="799">
      <c r="A799" s="30"/>
      <c r="B799" s="29"/>
      <c r="C799" s="12"/>
    </row>
    <row r="800">
      <c r="A800" s="30"/>
      <c r="B800" s="29"/>
      <c r="C800" s="12"/>
    </row>
    <row r="801">
      <c r="A801" s="30"/>
      <c r="B801" s="29"/>
      <c r="C801" s="12"/>
    </row>
    <row r="802">
      <c r="A802" s="30"/>
      <c r="B802" s="29"/>
      <c r="C802" s="12"/>
    </row>
    <row r="803">
      <c r="A803" s="30"/>
      <c r="B803" s="29"/>
      <c r="C803" s="12"/>
    </row>
    <row r="804">
      <c r="A804" s="30"/>
      <c r="B804" s="29"/>
      <c r="C804" s="12"/>
    </row>
    <row r="805">
      <c r="A805" s="30"/>
      <c r="B805" s="29"/>
      <c r="C805" s="12"/>
    </row>
    <row r="806">
      <c r="A806" s="30"/>
      <c r="B806" s="29"/>
      <c r="C806" s="12"/>
    </row>
    <row r="807">
      <c r="A807" s="30"/>
      <c r="B807" s="29"/>
      <c r="C807" s="12"/>
    </row>
    <row r="808">
      <c r="A808" s="30"/>
      <c r="B808" s="29"/>
      <c r="C808" s="12"/>
    </row>
    <row r="809">
      <c r="A809" s="30"/>
      <c r="B809" s="29"/>
      <c r="C809" s="12"/>
    </row>
    <row r="810">
      <c r="A810" s="30"/>
      <c r="B810" s="29"/>
      <c r="C810" s="12"/>
    </row>
    <row r="811">
      <c r="A811" s="30"/>
      <c r="B811" s="29"/>
      <c r="C811" s="12"/>
    </row>
    <row r="812">
      <c r="A812" s="30"/>
      <c r="B812" s="29"/>
      <c r="C812" s="12"/>
    </row>
    <row r="813">
      <c r="A813" s="30"/>
      <c r="B813" s="29"/>
      <c r="C813" s="12"/>
    </row>
    <row r="814">
      <c r="A814" s="30"/>
      <c r="B814" s="29"/>
      <c r="C814" s="12"/>
    </row>
    <row r="815">
      <c r="A815" s="30"/>
      <c r="B815" s="29"/>
      <c r="C815" s="12"/>
    </row>
    <row r="816">
      <c r="A816" s="30"/>
      <c r="B816" s="29"/>
      <c r="C816" s="12"/>
    </row>
    <row r="817">
      <c r="A817" s="30"/>
      <c r="B817" s="29"/>
      <c r="C817" s="12"/>
    </row>
    <row r="818">
      <c r="A818" s="30"/>
      <c r="B818" s="29"/>
      <c r="C818" s="12"/>
    </row>
    <row r="819">
      <c r="A819" s="30"/>
      <c r="B819" s="29"/>
      <c r="C819" s="12"/>
    </row>
    <row r="820">
      <c r="A820" s="30"/>
      <c r="B820" s="29"/>
      <c r="C820" s="12"/>
    </row>
    <row r="821">
      <c r="A821" s="30"/>
      <c r="B821" s="29"/>
      <c r="C821" s="12"/>
    </row>
    <row r="822">
      <c r="A822" s="30"/>
      <c r="B822" s="29"/>
      <c r="C822" s="12"/>
    </row>
    <row r="823">
      <c r="A823" s="30"/>
      <c r="B823" s="29"/>
      <c r="C823" s="12"/>
    </row>
    <row r="824">
      <c r="A824" s="30"/>
      <c r="B824" s="29"/>
      <c r="C824" s="12"/>
    </row>
    <row r="825">
      <c r="A825" s="30"/>
      <c r="B825" s="29"/>
      <c r="C825" s="12"/>
    </row>
    <row r="826">
      <c r="A826" s="30"/>
      <c r="B826" s="29"/>
      <c r="C826" s="12"/>
    </row>
    <row r="827">
      <c r="A827" s="30"/>
      <c r="B827" s="29"/>
      <c r="C827" s="12"/>
    </row>
    <row r="828">
      <c r="A828" s="30"/>
      <c r="B828" s="29"/>
      <c r="C828" s="12"/>
    </row>
    <row r="829">
      <c r="A829" s="30"/>
      <c r="B829" s="29"/>
      <c r="C829" s="12"/>
    </row>
    <row r="830">
      <c r="A830" s="30"/>
      <c r="B830" s="29"/>
      <c r="C830" s="12"/>
    </row>
    <row r="831">
      <c r="A831" s="30"/>
      <c r="B831" s="29"/>
      <c r="C831" s="12"/>
    </row>
    <row r="832">
      <c r="A832" s="30"/>
      <c r="B832" s="29"/>
      <c r="C832" s="12"/>
    </row>
    <row r="833">
      <c r="A833" s="30"/>
      <c r="B833" s="29"/>
      <c r="C833" s="12"/>
    </row>
    <row r="834">
      <c r="A834" s="30"/>
      <c r="B834" s="29"/>
      <c r="C834" s="12"/>
    </row>
    <row r="835">
      <c r="A835" s="30"/>
      <c r="B835" s="29"/>
      <c r="C835" s="12"/>
    </row>
    <row r="836">
      <c r="A836" s="30"/>
      <c r="B836" s="29"/>
      <c r="C836" s="12"/>
    </row>
    <row r="837">
      <c r="A837" s="30"/>
      <c r="B837" s="29"/>
      <c r="C837" s="12"/>
    </row>
    <row r="838">
      <c r="A838" s="30"/>
      <c r="B838" s="29"/>
      <c r="C838" s="12"/>
    </row>
    <row r="839">
      <c r="A839" s="30"/>
      <c r="B839" s="29"/>
      <c r="C839" s="12"/>
    </row>
    <row r="840">
      <c r="A840" s="30"/>
      <c r="B840" s="29"/>
      <c r="C840" s="12"/>
    </row>
    <row r="841">
      <c r="A841" s="30"/>
      <c r="B841" s="29"/>
      <c r="C841" s="12"/>
    </row>
    <row r="842">
      <c r="A842" s="30"/>
      <c r="B842" s="29"/>
      <c r="C842" s="12"/>
    </row>
    <row r="843">
      <c r="A843" s="30"/>
      <c r="B843" s="29"/>
      <c r="C843" s="12"/>
    </row>
    <row r="844">
      <c r="A844" s="30"/>
      <c r="B844" s="29"/>
      <c r="C844" s="12"/>
    </row>
    <row r="845">
      <c r="A845" s="30"/>
      <c r="B845" s="29"/>
      <c r="C845" s="12"/>
    </row>
    <row r="846">
      <c r="A846" s="30"/>
      <c r="B846" s="29"/>
      <c r="C846" s="12"/>
    </row>
    <row r="847">
      <c r="A847" s="30"/>
      <c r="B847" s="29"/>
      <c r="C847" s="12"/>
    </row>
    <row r="848">
      <c r="A848" s="30"/>
      <c r="B848" s="29"/>
      <c r="C848" s="12"/>
    </row>
    <row r="849">
      <c r="A849" s="30"/>
      <c r="B849" s="29"/>
      <c r="C849" s="12"/>
    </row>
    <row r="850">
      <c r="A850" s="30"/>
      <c r="B850" s="29"/>
      <c r="C850" s="12"/>
    </row>
    <row r="851">
      <c r="A851" s="30"/>
      <c r="B851" s="29"/>
      <c r="C851" s="12"/>
    </row>
    <row r="852">
      <c r="A852" s="30"/>
      <c r="B852" s="29"/>
      <c r="C852" s="12"/>
    </row>
    <row r="853">
      <c r="A853" s="30"/>
      <c r="B853" s="29"/>
      <c r="C853" s="12"/>
    </row>
    <row r="854">
      <c r="A854" s="30"/>
      <c r="B854" s="29"/>
      <c r="C854" s="12"/>
    </row>
    <row r="855">
      <c r="A855" s="30"/>
      <c r="B855" s="29"/>
      <c r="C855" s="12"/>
    </row>
    <row r="856">
      <c r="A856" s="30"/>
      <c r="B856" s="29"/>
      <c r="C856" s="12"/>
    </row>
    <row r="857">
      <c r="A857" s="30"/>
      <c r="B857" s="29"/>
      <c r="C857" s="12"/>
    </row>
    <row r="858">
      <c r="A858" s="30"/>
      <c r="B858" s="29"/>
      <c r="C858" s="12"/>
    </row>
    <row r="859">
      <c r="A859" s="30"/>
      <c r="B859" s="29"/>
      <c r="C859" s="12"/>
    </row>
    <row r="860">
      <c r="A860" s="30"/>
      <c r="B860" s="29"/>
      <c r="C860" s="12"/>
    </row>
    <row r="861">
      <c r="A861" s="30"/>
      <c r="B861" s="29"/>
      <c r="C861" s="12"/>
    </row>
    <row r="862">
      <c r="A862" s="30"/>
      <c r="B862" s="29"/>
      <c r="C862" s="12"/>
    </row>
    <row r="863">
      <c r="A863" s="30"/>
      <c r="B863" s="29"/>
      <c r="C863" s="12"/>
    </row>
    <row r="864">
      <c r="A864" s="30"/>
      <c r="B864" s="29"/>
      <c r="C864" s="12"/>
    </row>
    <row r="865">
      <c r="A865" s="30"/>
      <c r="B865" s="29"/>
      <c r="C865" s="12"/>
    </row>
    <row r="866">
      <c r="A866" s="30"/>
      <c r="B866" s="29"/>
      <c r="C866" s="12"/>
    </row>
    <row r="867">
      <c r="A867" s="30"/>
      <c r="B867" s="29"/>
      <c r="C867" s="12"/>
    </row>
    <row r="868">
      <c r="A868" s="30"/>
      <c r="B868" s="29"/>
      <c r="C868" s="12"/>
    </row>
    <row r="869">
      <c r="A869" s="30"/>
      <c r="B869" s="29"/>
      <c r="C869" s="12"/>
    </row>
    <row r="870">
      <c r="A870" s="30"/>
      <c r="B870" s="29"/>
      <c r="C870" s="12"/>
    </row>
    <row r="871">
      <c r="A871" s="30"/>
      <c r="B871" s="29"/>
      <c r="C871" s="12"/>
    </row>
    <row r="872">
      <c r="A872" s="30"/>
      <c r="B872" s="29"/>
      <c r="C872" s="12"/>
    </row>
    <row r="873">
      <c r="A873" s="30"/>
      <c r="B873" s="29"/>
      <c r="C873" s="12"/>
    </row>
    <row r="874">
      <c r="A874" s="30"/>
      <c r="B874" s="29"/>
      <c r="C874" s="12"/>
    </row>
    <row r="875">
      <c r="A875" s="30"/>
      <c r="B875" s="29"/>
      <c r="C875" s="12"/>
    </row>
    <row r="876">
      <c r="A876" s="30"/>
      <c r="B876" s="29"/>
      <c r="C876" s="12"/>
    </row>
    <row r="877">
      <c r="A877" s="30"/>
      <c r="B877" s="29"/>
      <c r="C877" s="12"/>
    </row>
    <row r="878">
      <c r="A878" s="30"/>
      <c r="B878" s="29"/>
      <c r="C878" s="12"/>
    </row>
    <row r="879">
      <c r="A879" s="30"/>
      <c r="B879" s="29"/>
      <c r="C879" s="12"/>
    </row>
    <row r="880">
      <c r="A880" s="30"/>
      <c r="B880" s="29"/>
      <c r="C880" s="12"/>
    </row>
    <row r="881">
      <c r="A881" s="30"/>
      <c r="B881" s="29"/>
      <c r="C881" s="12"/>
    </row>
    <row r="882">
      <c r="A882" s="30"/>
      <c r="B882" s="29"/>
      <c r="C882" s="12"/>
    </row>
    <row r="883">
      <c r="A883" s="30"/>
      <c r="B883" s="29"/>
      <c r="C883" s="12"/>
    </row>
    <row r="884">
      <c r="A884" s="30"/>
      <c r="B884" s="29"/>
      <c r="C884" s="12"/>
    </row>
    <row r="885">
      <c r="A885" s="30"/>
      <c r="B885" s="29"/>
      <c r="C885" s="12"/>
    </row>
    <row r="886">
      <c r="A886" s="30"/>
      <c r="B886" s="29"/>
      <c r="C886" s="12"/>
    </row>
    <row r="887">
      <c r="A887" s="30"/>
      <c r="B887" s="29"/>
      <c r="C887" s="12"/>
    </row>
    <row r="888">
      <c r="A888" s="30"/>
      <c r="B888" s="29"/>
      <c r="C888" s="12"/>
    </row>
    <row r="889">
      <c r="A889" s="30"/>
      <c r="B889" s="29"/>
      <c r="C889" s="12"/>
    </row>
    <row r="890">
      <c r="A890" s="30"/>
      <c r="B890" s="29"/>
      <c r="C890" s="12"/>
    </row>
    <row r="891">
      <c r="A891" s="30"/>
      <c r="B891" s="29"/>
      <c r="C891" s="12"/>
    </row>
    <row r="892">
      <c r="A892" s="30"/>
      <c r="B892" s="29"/>
      <c r="C892" s="12"/>
    </row>
    <row r="893">
      <c r="A893" s="30"/>
      <c r="B893" s="29"/>
      <c r="C893" s="12"/>
    </row>
    <row r="894">
      <c r="A894" s="30"/>
      <c r="B894" s="29"/>
      <c r="C894" s="12"/>
    </row>
    <row r="895">
      <c r="A895" s="30"/>
      <c r="B895" s="29"/>
      <c r="C895" s="12"/>
    </row>
    <row r="896">
      <c r="A896" s="30"/>
      <c r="B896" s="29"/>
      <c r="C896" s="12"/>
    </row>
    <row r="897">
      <c r="A897" s="30"/>
      <c r="B897" s="29"/>
      <c r="C897" s="12"/>
    </row>
    <row r="898">
      <c r="A898" s="30"/>
      <c r="B898" s="29"/>
      <c r="C898" s="12"/>
    </row>
    <row r="899">
      <c r="A899" s="30"/>
      <c r="B899" s="29"/>
      <c r="C899" s="12"/>
    </row>
    <row r="900">
      <c r="A900" s="30"/>
      <c r="B900" s="29"/>
      <c r="C900" s="12"/>
    </row>
    <row r="901">
      <c r="A901" s="30"/>
      <c r="B901" s="29"/>
      <c r="C901" s="12"/>
    </row>
    <row r="902">
      <c r="A902" s="30"/>
      <c r="B902" s="29"/>
      <c r="C902" s="12"/>
    </row>
    <row r="903">
      <c r="A903" s="30"/>
      <c r="B903" s="29"/>
      <c r="C903" s="12"/>
    </row>
    <row r="904">
      <c r="A904" s="30"/>
      <c r="B904" s="29"/>
      <c r="C904" s="12"/>
    </row>
    <row r="905">
      <c r="A905" s="30"/>
      <c r="B905" s="29"/>
      <c r="C905" s="12"/>
    </row>
    <row r="906">
      <c r="A906" s="30"/>
      <c r="B906" s="29"/>
      <c r="C906" s="12"/>
    </row>
    <row r="907">
      <c r="A907" s="30"/>
      <c r="B907" s="29"/>
      <c r="C907" s="12"/>
    </row>
    <row r="908">
      <c r="A908" s="30"/>
      <c r="B908" s="29"/>
      <c r="C908" s="12"/>
    </row>
    <row r="909">
      <c r="A909" s="30"/>
      <c r="B909" s="29"/>
      <c r="C909" s="12"/>
    </row>
    <row r="910">
      <c r="A910" s="30"/>
      <c r="B910" s="29"/>
      <c r="C910" s="12"/>
    </row>
    <row r="911">
      <c r="A911" s="30"/>
      <c r="B911" s="29"/>
      <c r="C911" s="12"/>
    </row>
    <row r="912">
      <c r="A912" s="30"/>
      <c r="B912" s="29"/>
      <c r="C912" s="12"/>
    </row>
    <row r="913">
      <c r="A913" s="30"/>
      <c r="B913" s="29"/>
      <c r="C913" s="12"/>
    </row>
    <row r="914">
      <c r="A914" s="30"/>
      <c r="B914" s="29"/>
      <c r="C914" s="12"/>
    </row>
    <row r="915">
      <c r="A915" s="30"/>
      <c r="B915" s="29"/>
      <c r="C915" s="12"/>
    </row>
    <row r="916">
      <c r="A916" s="30"/>
      <c r="B916" s="29"/>
      <c r="C916" s="12"/>
    </row>
    <row r="917">
      <c r="A917" s="30"/>
      <c r="B917" s="29"/>
      <c r="C917" s="12"/>
    </row>
    <row r="918">
      <c r="A918" s="30"/>
      <c r="B918" s="29"/>
      <c r="C918" s="12"/>
    </row>
    <row r="919">
      <c r="A919" s="30"/>
      <c r="B919" s="29"/>
      <c r="C919" s="12"/>
    </row>
    <row r="920">
      <c r="A920" s="30"/>
      <c r="B920" s="29"/>
      <c r="C920" s="12"/>
    </row>
    <row r="921">
      <c r="A921" s="30"/>
      <c r="B921" s="29"/>
      <c r="C921" s="12"/>
    </row>
    <row r="922">
      <c r="A922" s="30"/>
      <c r="B922" s="29"/>
      <c r="C922" s="12"/>
    </row>
    <row r="923">
      <c r="A923" s="30"/>
      <c r="B923" s="29"/>
      <c r="C923" s="12"/>
    </row>
    <row r="924">
      <c r="A924" s="30"/>
      <c r="B924" s="29"/>
      <c r="C924" s="12"/>
    </row>
    <row r="925">
      <c r="A925" s="30"/>
      <c r="B925" s="29"/>
      <c r="C925" s="12"/>
    </row>
    <row r="926">
      <c r="A926" s="30"/>
      <c r="B926" s="29"/>
      <c r="C926" s="12"/>
    </row>
    <row r="927">
      <c r="A927" s="30"/>
      <c r="B927" s="29"/>
      <c r="C927" s="12"/>
    </row>
    <row r="928">
      <c r="A928" s="30"/>
      <c r="B928" s="29"/>
      <c r="C928" s="12"/>
    </row>
    <row r="929">
      <c r="A929" s="30"/>
      <c r="B929" s="29"/>
      <c r="C929" s="12"/>
    </row>
    <row r="930">
      <c r="A930" s="30"/>
      <c r="B930" s="29"/>
      <c r="C930" s="12"/>
    </row>
    <row r="931">
      <c r="A931" s="30"/>
      <c r="B931" s="29"/>
      <c r="C931" s="12"/>
    </row>
    <row r="932">
      <c r="A932" s="30"/>
      <c r="B932" s="29"/>
      <c r="C932" s="12"/>
    </row>
    <row r="933">
      <c r="A933" s="30"/>
      <c r="B933" s="29"/>
      <c r="C933" s="12"/>
    </row>
    <row r="934">
      <c r="A934" s="30"/>
      <c r="B934" s="29"/>
      <c r="C934" s="12"/>
    </row>
    <row r="935">
      <c r="A935" s="30"/>
      <c r="B935" s="29"/>
      <c r="C935" s="12"/>
    </row>
    <row r="936">
      <c r="A936" s="30"/>
      <c r="B936" s="29"/>
      <c r="C936" s="12"/>
    </row>
    <row r="937">
      <c r="A937" s="30"/>
      <c r="B937" s="29"/>
      <c r="C937" s="12"/>
    </row>
    <row r="938">
      <c r="A938" s="30"/>
      <c r="B938" s="29"/>
      <c r="C938" s="12"/>
    </row>
    <row r="939">
      <c r="A939" s="30"/>
      <c r="B939" s="29"/>
      <c r="C939" s="12"/>
    </row>
    <row r="940">
      <c r="A940" s="30"/>
      <c r="B940" s="29"/>
      <c r="C940" s="12"/>
    </row>
    <row r="941">
      <c r="A941" s="30"/>
      <c r="B941" s="29"/>
      <c r="C941" s="12"/>
    </row>
    <row r="942">
      <c r="A942" s="30"/>
      <c r="B942" s="29"/>
      <c r="C942" s="12"/>
    </row>
    <row r="943">
      <c r="A943" s="30"/>
      <c r="B943" s="29"/>
      <c r="C943" s="12"/>
    </row>
    <row r="944">
      <c r="A944" s="30"/>
      <c r="B944" s="29"/>
      <c r="C944" s="12"/>
    </row>
    <row r="945">
      <c r="A945" s="30"/>
      <c r="B945" s="29"/>
      <c r="C945" s="12"/>
    </row>
    <row r="946">
      <c r="A946" s="30"/>
      <c r="B946" s="29"/>
      <c r="C946" s="12"/>
    </row>
    <row r="947">
      <c r="A947" s="30"/>
      <c r="B947" s="29"/>
      <c r="C947" s="12"/>
    </row>
    <row r="948">
      <c r="A948" s="30"/>
      <c r="B948" s="29"/>
      <c r="C948" s="12"/>
    </row>
    <row r="949">
      <c r="A949" s="30"/>
      <c r="B949" s="29"/>
      <c r="C949" s="12"/>
    </row>
    <row r="950">
      <c r="A950" s="30"/>
      <c r="B950" s="29"/>
      <c r="C950" s="12"/>
    </row>
    <row r="951">
      <c r="A951" s="30"/>
      <c r="B951" s="29"/>
      <c r="C951" s="12"/>
    </row>
    <row r="952">
      <c r="A952" s="30"/>
      <c r="B952" s="29"/>
      <c r="C952" s="12"/>
    </row>
    <row r="953">
      <c r="A953" s="30"/>
      <c r="B953" s="29"/>
      <c r="C953" s="12"/>
    </row>
    <row r="954">
      <c r="A954" s="30"/>
      <c r="B954" s="29"/>
      <c r="C954" s="12"/>
    </row>
    <row r="955">
      <c r="A955" s="30"/>
      <c r="B955" s="29"/>
      <c r="C955" s="12"/>
    </row>
    <row r="956">
      <c r="A956" s="30"/>
      <c r="B956" s="29"/>
      <c r="C956" s="12"/>
    </row>
    <row r="957">
      <c r="A957" s="30"/>
      <c r="B957" s="29"/>
      <c r="C957" s="12"/>
    </row>
    <row r="958">
      <c r="A958" s="30"/>
      <c r="B958" s="29"/>
      <c r="C958" s="12"/>
    </row>
    <row r="959">
      <c r="A959" s="30"/>
      <c r="B959" s="29"/>
      <c r="C959" s="12"/>
    </row>
    <row r="960">
      <c r="A960" s="30"/>
      <c r="B960" s="29"/>
      <c r="C960" s="12"/>
    </row>
    <row r="961">
      <c r="A961" s="30"/>
      <c r="B961" s="29"/>
      <c r="C961" s="12"/>
    </row>
    <row r="962">
      <c r="A962" s="30"/>
      <c r="B962" s="29"/>
      <c r="C962" s="12"/>
    </row>
    <row r="963">
      <c r="A963" s="30"/>
      <c r="B963" s="29"/>
      <c r="C963" s="12"/>
    </row>
    <row r="964">
      <c r="A964" s="30"/>
      <c r="B964" s="29"/>
      <c r="C964" s="12"/>
    </row>
    <row r="965">
      <c r="A965" s="30"/>
      <c r="B965" s="29"/>
      <c r="C965" s="12"/>
    </row>
    <row r="966">
      <c r="A966" s="30"/>
      <c r="B966" s="29"/>
      <c r="C966" s="12"/>
    </row>
    <row r="967">
      <c r="A967" s="30"/>
      <c r="B967" s="29"/>
      <c r="C967" s="12"/>
    </row>
    <row r="968">
      <c r="A968" s="30"/>
      <c r="B968" s="29"/>
      <c r="C968" s="12"/>
    </row>
    <row r="969">
      <c r="A969" s="30"/>
      <c r="B969" s="29"/>
      <c r="C969" s="12"/>
    </row>
    <row r="970">
      <c r="A970" s="30"/>
      <c r="B970" s="29"/>
      <c r="C970" s="12"/>
    </row>
    <row r="971">
      <c r="A971" s="30"/>
      <c r="B971" s="29"/>
      <c r="C971" s="12"/>
    </row>
    <row r="972">
      <c r="A972" s="30"/>
      <c r="B972" s="29"/>
      <c r="C972" s="12"/>
    </row>
    <row r="973">
      <c r="A973" s="30"/>
      <c r="B973" s="29"/>
      <c r="C973" s="12"/>
    </row>
    <row r="974">
      <c r="A974" s="30"/>
      <c r="B974" s="29"/>
      <c r="C974" s="12"/>
    </row>
    <row r="975">
      <c r="A975" s="30"/>
      <c r="B975" s="29"/>
      <c r="C975" s="12"/>
    </row>
    <row r="976">
      <c r="A976" s="30"/>
      <c r="B976" s="29"/>
      <c r="C976" s="12"/>
    </row>
    <row r="977">
      <c r="A977" s="30"/>
      <c r="B977" s="29"/>
      <c r="C977" s="12"/>
    </row>
    <row r="978">
      <c r="A978" s="30"/>
      <c r="B978" s="29"/>
      <c r="C978" s="12"/>
    </row>
    <row r="979">
      <c r="A979" s="30"/>
      <c r="B979" s="29"/>
      <c r="C979" s="12"/>
    </row>
    <row r="980">
      <c r="A980" s="30"/>
      <c r="B980" s="29"/>
      <c r="C980" s="12"/>
    </row>
    <row r="981">
      <c r="A981" s="30"/>
      <c r="B981" s="29"/>
      <c r="C981" s="12"/>
    </row>
    <row r="982">
      <c r="A982" s="30"/>
      <c r="B982" s="29"/>
      <c r="C982" s="12"/>
    </row>
    <row r="983">
      <c r="A983" s="30"/>
      <c r="B983" s="29"/>
      <c r="C983" s="12"/>
    </row>
    <row r="984">
      <c r="A984" s="30"/>
      <c r="B984" s="29"/>
      <c r="C984" s="12"/>
    </row>
    <row r="985">
      <c r="A985" s="30"/>
      <c r="B985" s="29"/>
      <c r="C985" s="12"/>
    </row>
    <row r="986">
      <c r="A986" s="30"/>
      <c r="B986" s="29"/>
      <c r="C986" s="12"/>
    </row>
    <row r="987">
      <c r="A987" s="30"/>
      <c r="B987" s="29"/>
      <c r="C987" s="12"/>
    </row>
    <row r="988">
      <c r="A988" s="30"/>
      <c r="B988" s="29"/>
      <c r="C988" s="12"/>
    </row>
    <row r="989">
      <c r="A989" s="30"/>
      <c r="B989" s="29"/>
      <c r="C989" s="12"/>
    </row>
    <row r="990">
      <c r="A990" s="30"/>
      <c r="B990" s="29"/>
      <c r="C990" s="12"/>
    </row>
    <row r="991">
      <c r="A991" s="30"/>
      <c r="B991" s="29"/>
      <c r="C991" s="12"/>
    </row>
    <row r="992">
      <c r="A992" s="30"/>
      <c r="B992" s="29"/>
      <c r="C992" s="12"/>
    </row>
    <row r="993">
      <c r="A993" s="30"/>
      <c r="B993" s="29"/>
      <c r="C993" s="12"/>
    </row>
    <row r="994">
      <c r="A994" s="30"/>
      <c r="B994" s="29"/>
      <c r="C994" s="12"/>
    </row>
    <row r="995">
      <c r="A995" s="30"/>
      <c r="B995" s="29"/>
      <c r="C995" s="12"/>
    </row>
    <row r="996">
      <c r="A996" s="30"/>
      <c r="B996" s="29"/>
      <c r="C996" s="12"/>
    </row>
    <row r="997">
      <c r="A997" s="30"/>
      <c r="B997" s="29"/>
      <c r="C997" s="12"/>
    </row>
    <row r="998">
      <c r="A998" s="30"/>
      <c r="B998" s="29"/>
      <c r="C998" s="12"/>
    </row>
    <row r="999">
      <c r="A999" s="30"/>
      <c r="B999" s="29"/>
      <c r="C999" s="12"/>
    </row>
    <row r="1000">
      <c r="B1000" s="29"/>
      <c r="C1000" s="12"/>
    </row>
    <row r="1001">
      <c r="B1001" s="29"/>
      <c r="C1001" s="12"/>
    </row>
  </sheetData>
  <drawing r:id="rId1"/>
  <tableParts count="1">
    <tablePart r:id="rId3"/>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2.0"/>
    <col customWidth="1" min="3" max="3" width="62.63"/>
    <col customWidth="1" min="4" max="11" width="25.13"/>
  </cols>
  <sheetData>
    <row r="1">
      <c r="A1" s="36" t="s">
        <v>913</v>
      </c>
      <c r="B1" s="37" t="s">
        <v>914</v>
      </c>
      <c r="C1" s="38" t="s">
        <v>16</v>
      </c>
      <c r="D1" s="17" t="s">
        <v>915</v>
      </c>
      <c r="E1" s="17" t="s">
        <v>916</v>
      </c>
      <c r="F1" s="17" t="s">
        <v>917</v>
      </c>
      <c r="G1" s="17" t="s">
        <v>918</v>
      </c>
      <c r="H1" s="17" t="s">
        <v>919</v>
      </c>
      <c r="I1" s="17" t="s">
        <v>920</v>
      </c>
      <c r="J1" s="17" t="s">
        <v>921</v>
      </c>
      <c r="K1" s="17" t="s">
        <v>922</v>
      </c>
    </row>
    <row r="2">
      <c r="A2" s="39" t="s">
        <v>24</v>
      </c>
      <c r="B2" s="54" t="str">
        <f>VLOOKUP(C2, 'All Responses(Final)'!H3:'All Responses(Final)'!I156, 2, FALSE)</f>
        <v>treatment1</v>
      </c>
      <c r="C2" s="41" t="s">
        <v>29</v>
      </c>
      <c r="D2" s="18" t="s">
        <v>1047</v>
      </c>
      <c r="E2" s="18" t="s">
        <v>1048</v>
      </c>
    </row>
    <row r="3">
      <c r="A3" s="39" t="s">
        <v>50</v>
      </c>
      <c r="B3" s="54" t="str">
        <f>VLOOKUP(C3, 'All Responses(Final)'!H7:'All Responses(Final)'!I160, 2, FALSE)</f>
        <v>treatment1</v>
      </c>
      <c r="C3" s="41" t="s">
        <v>55</v>
      </c>
      <c r="D3" s="18" t="s">
        <v>1049</v>
      </c>
      <c r="E3" s="18" t="s">
        <v>1050</v>
      </c>
    </row>
    <row r="4">
      <c r="A4" s="39" t="s">
        <v>56</v>
      </c>
      <c r="B4" s="54" t="str">
        <f>VLOOKUP(C4, 'All Responses(Final)'!H8:'All Responses(Final)'!I161, 2, FALSE)</f>
        <v>treatment1</v>
      </c>
      <c r="C4" s="40" t="s">
        <v>61</v>
      </c>
      <c r="D4" s="18" t="s">
        <v>1049</v>
      </c>
      <c r="E4" s="18" t="s">
        <v>1050</v>
      </c>
    </row>
    <row r="5">
      <c r="A5" s="39" t="s">
        <v>68</v>
      </c>
      <c r="B5" s="54" t="str">
        <f>VLOOKUP(C5, 'All Responses(Final)'!H10:'All Responses(Final)'!I163, 2, FALSE)</f>
        <v>treatment1</v>
      </c>
      <c r="C5" s="40" t="s">
        <v>73</v>
      </c>
      <c r="D5" s="18" t="s">
        <v>1049</v>
      </c>
      <c r="E5" s="18" t="s">
        <v>1050</v>
      </c>
      <c r="F5" s="18" t="s">
        <v>1051</v>
      </c>
    </row>
    <row r="6">
      <c r="A6" s="39" t="s">
        <v>74</v>
      </c>
      <c r="B6" s="54" t="str">
        <f>VLOOKUP(C6, 'All Responses(Final)'!H11:'All Responses(Final)'!I164, 2, FALSE)</f>
        <v>treatment1</v>
      </c>
      <c r="C6" s="41" t="s">
        <v>79</v>
      </c>
      <c r="D6" s="18" t="s">
        <v>996</v>
      </c>
    </row>
    <row r="7">
      <c r="A7" s="39" t="s">
        <v>80</v>
      </c>
      <c r="B7" s="54" t="str">
        <f>VLOOKUP(C7, 'All Responses(Final)'!H12:'All Responses(Final)'!I165, 2, FALSE)</f>
        <v>treatment1</v>
      </c>
      <c r="C7" s="40" t="s">
        <v>85</v>
      </c>
      <c r="D7" s="18" t="s">
        <v>1052</v>
      </c>
      <c r="E7" s="18" t="s">
        <v>1049</v>
      </c>
      <c r="F7" s="18" t="s">
        <v>1051</v>
      </c>
    </row>
    <row r="8">
      <c r="A8" s="39" t="s">
        <v>110</v>
      </c>
      <c r="B8" s="54" t="str">
        <f>VLOOKUP(C8, 'All Responses(Final)'!H17:'All Responses(Final)'!I170, 2, FALSE)</f>
        <v>treatment1</v>
      </c>
      <c r="C8" s="41" t="s">
        <v>115</v>
      </c>
      <c r="D8" s="18" t="s">
        <v>1047</v>
      </c>
    </row>
    <row r="9">
      <c r="A9" s="39" t="s">
        <v>122</v>
      </c>
      <c r="B9" s="54" t="str">
        <f>VLOOKUP(C9, 'All Responses(Final)'!H19:'All Responses(Final)'!I172, 2, FALSE)</f>
        <v>treatment1</v>
      </c>
      <c r="C9" s="41" t="s">
        <v>127</v>
      </c>
      <c r="D9" s="18" t="s">
        <v>1053</v>
      </c>
    </row>
    <row r="10">
      <c r="A10" s="39" t="s">
        <v>128</v>
      </c>
      <c r="B10" s="54" t="str">
        <f>VLOOKUP(C10, 'All Responses(Final)'!H20:'All Responses(Final)'!I173, 2, FALSE)</f>
        <v>treatment1</v>
      </c>
      <c r="C10" s="40" t="s">
        <v>133</v>
      </c>
      <c r="D10" s="18" t="s">
        <v>1053</v>
      </c>
    </row>
    <row r="11">
      <c r="A11" s="39" t="s">
        <v>152</v>
      </c>
      <c r="B11" s="54" t="str">
        <f>VLOOKUP(C11, 'All Responses(Final)'!H24:'All Responses(Final)'!I177, 2, FALSE)</f>
        <v>treatment1</v>
      </c>
      <c r="C11" s="40" t="s">
        <v>157</v>
      </c>
      <c r="D11" s="18" t="s">
        <v>1049</v>
      </c>
      <c r="E11" s="18" t="s">
        <v>1054</v>
      </c>
      <c r="F11" s="18" t="s">
        <v>1055</v>
      </c>
      <c r="G11" s="18" t="s">
        <v>1056</v>
      </c>
    </row>
    <row r="12">
      <c r="A12" s="39" t="s">
        <v>164</v>
      </c>
      <c r="B12" s="54" t="str">
        <f>VLOOKUP(C12, 'All Responses(Final)'!H26:'All Responses(Final)'!I179, 2, FALSE)</f>
        <v>treatment1</v>
      </c>
      <c r="C12" s="40" t="s">
        <v>169</v>
      </c>
      <c r="D12" s="18" t="s">
        <v>1049</v>
      </c>
      <c r="E12" s="18" t="s">
        <v>1057</v>
      </c>
    </row>
    <row r="13">
      <c r="A13" s="39" t="s">
        <v>170</v>
      </c>
      <c r="B13" s="54" t="str">
        <f>VLOOKUP(C13, 'All Responses(Final)'!H27:'All Responses(Final)'!I180, 2, FALSE)</f>
        <v>treatment1</v>
      </c>
      <c r="C13" s="41" t="s">
        <v>175</v>
      </c>
      <c r="D13" s="18" t="s">
        <v>1055</v>
      </c>
      <c r="E13" s="18" t="s">
        <v>1056</v>
      </c>
    </row>
    <row r="14">
      <c r="A14" s="39" t="s">
        <v>187</v>
      </c>
      <c r="B14" s="54" t="str">
        <f>VLOOKUP(C14, 'All Responses(Final)'!H30:'All Responses(Final)'!I183, 2, FALSE)</f>
        <v>treatment1</v>
      </c>
      <c r="C14" s="40" t="s">
        <v>192</v>
      </c>
      <c r="D14" s="18" t="s">
        <v>1049</v>
      </c>
      <c r="E14" s="18" t="s">
        <v>1050</v>
      </c>
    </row>
    <row r="15">
      <c r="A15" s="39" t="s">
        <v>199</v>
      </c>
      <c r="B15" s="54" t="str">
        <f>VLOOKUP(C15, 'All Responses(Final)'!H32:'All Responses(Final)'!I185, 2, FALSE)</f>
        <v>treatment1</v>
      </c>
      <c r="C15" s="40" t="s">
        <v>204</v>
      </c>
      <c r="D15" s="18" t="s">
        <v>1052</v>
      </c>
    </row>
    <row r="16">
      <c r="A16" s="39" t="s">
        <v>235</v>
      </c>
      <c r="B16" s="54" t="str">
        <f>VLOOKUP(C16, 'All Responses(Final)'!H38:'All Responses(Final)'!I191, 2, FALSE)</f>
        <v>treatment1</v>
      </c>
      <c r="C16" s="40" t="s">
        <v>240</v>
      </c>
      <c r="D16" s="18" t="s">
        <v>1049</v>
      </c>
      <c r="E16" s="18" t="s">
        <v>1054</v>
      </c>
    </row>
    <row r="17">
      <c r="A17" s="39" t="s">
        <v>247</v>
      </c>
      <c r="B17" s="54" t="str">
        <f>VLOOKUP(C17, 'All Responses(Final)'!H40:'All Responses(Final)'!I193, 2, FALSE)</f>
        <v>treatment1</v>
      </c>
      <c r="C17" s="40" t="s">
        <v>252</v>
      </c>
      <c r="D17" s="18" t="s">
        <v>1049</v>
      </c>
      <c r="E17" s="18" t="s">
        <v>1050</v>
      </c>
    </row>
    <row r="18">
      <c r="A18" s="39" t="s">
        <v>253</v>
      </c>
      <c r="B18" s="54" t="str">
        <f>VLOOKUP(C18, 'All Responses(Final)'!H41:'All Responses(Final)'!I194, 2, FALSE)</f>
        <v>treatment1</v>
      </c>
      <c r="C18" s="41" t="s">
        <v>258</v>
      </c>
      <c r="D18" s="18" t="s">
        <v>1049</v>
      </c>
      <c r="E18" s="18" t="s">
        <v>1050</v>
      </c>
    </row>
    <row r="19">
      <c r="A19" s="39" t="s">
        <v>265</v>
      </c>
      <c r="B19" s="54" t="str">
        <f>VLOOKUP(C19, 'All Responses(Final)'!H43:'All Responses(Final)'!I196, 2, FALSE)</f>
        <v>treatment1</v>
      </c>
      <c r="C19" s="41" t="s">
        <v>270</v>
      </c>
      <c r="D19" s="18" t="s">
        <v>1049</v>
      </c>
      <c r="E19" s="18" t="s">
        <v>1050</v>
      </c>
    </row>
    <row r="20">
      <c r="A20" s="39" t="s">
        <v>283</v>
      </c>
      <c r="B20" s="54" t="str">
        <f>VLOOKUP(C20, 'All Responses(Final)'!H46:'All Responses(Final)'!I199, 2, FALSE)</f>
        <v>treatment1</v>
      </c>
      <c r="C20" s="40" t="s">
        <v>288</v>
      </c>
      <c r="D20" s="18" t="s">
        <v>996</v>
      </c>
      <c r="E20" s="18" t="s">
        <v>1011</v>
      </c>
    </row>
    <row r="21">
      <c r="A21" s="39" t="s">
        <v>289</v>
      </c>
      <c r="B21" s="54" t="str">
        <f>VLOOKUP(C21, 'All Responses(Final)'!H47:'All Responses(Final)'!I200, 2, FALSE)</f>
        <v>treatment1</v>
      </c>
      <c r="C21" s="41" t="s">
        <v>294</v>
      </c>
      <c r="D21" s="18" t="s">
        <v>1058</v>
      </c>
    </row>
    <row r="22">
      <c r="A22" s="39" t="s">
        <v>295</v>
      </c>
      <c r="B22" s="54" t="str">
        <f>VLOOKUP(C22, 'All Responses(Final)'!H48:'All Responses(Final)'!I201, 2, FALSE)</f>
        <v>treatment1</v>
      </c>
      <c r="C22" s="40" t="s">
        <v>300</v>
      </c>
      <c r="D22" s="18" t="s">
        <v>1049</v>
      </c>
      <c r="E22" s="18" t="s">
        <v>1054</v>
      </c>
    </row>
    <row r="23">
      <c r="A23" s="39" t="s">
        <v>325</v>
      </c>
      <c r="B23" s="54" t="str">
        <f>VLOOKUP(C23, 'All Responses(Final)'!H53:'All Responses(Final)'!I206, 2, FALSE)</f>
        <v>treatment1</v>
      </c>
      <c r="C23" s="41" t="s">
        <v>330</v>
      </c>
      <c r="D23" s="18" t="s">
        <v>1049</v>
      </c>
      <c r="E23" s="18" t="s">
        <v>1054</v>
      </c>
    </row>
    <row r="24">
      <c r="A24" s="39" t="s">
        <v>331</v>
      </c>
      <c r="B24" s="54" t="str">
        <f>VLOOKUP(C24, 'All Responses(Final)'!H54:'All Responses(Final)'!I207, 2, FALSE)</f>
        <v>treatment1</v>
      </c>
      <c r="C24" s="40" t="s">
        <v>336</v>
      </c>
      <c r="D24" s="18" t="s">
        <v>1059</v>
      </c>
    </row>
    <row r="25">
      <c r="A25" s="39" t="s">
        <v>337</v>
      </c>
      <c r="B25" s="54" t="str">
        <f>VLOOKUP(C25, 'All Responses(Final)'!H55:'All Responses(Final)'!I208, 2, FALSE)</f>
        <v>treatment1</v>
      </c>
      <c r="C25" s="41" t="s">
        <v>342</v>
      </c>
      <c r="D25" s="18" t="s">
        <v>1059</v>
      </c>
    </row>
    <row r="26">
      <c r="A26" s="39" t="s">
        <v>367</v>
      </c>
      <c r="B26" s="54" t="str">
        <f>VLOOKUP(C26, 'All Responses(Final)'!H60:'All Responses(Final)'!I213, 2, FALSE)</f>
        <v>treatment1</v>
      </c>
      <c r="C26" s="40" t="s">
        <v>372</v>
      </c>
      <c r="D26" s="18" t="s">
        <v>1049</v>
      </c>
      <c r="E26" s="18" t="s">
        <v>1050</v>
      </c>
    </row>
    <row r="27">
      <c r="A27" s="39" t="s">
        <v>373</v>
      </c>
      <c r="B27" s="54" t="str">
        <f>VLOOKUP(C27, 'All Responses(Final)'!H61:'All Responses(Final)'!I214, 2, FALSE)</f>
        <v>treatment1</v>
      </c>
      <c r="C27" s="41" t="s">
        <v>378</v>
      </c>
      <c r="D27" s="18" t="s">
        <v>1060</v>
      </c>
    </row>
    <row r="28">
      <c r="A28" s="39" t="s">
        <v>379</v>
      </c>
      <c r="B28" s="54" t="str">
        <f>VLOOKUP(C28, 'All Responses(Final)'!H62:'All Responses(Final)'!I215, 2, FALSE)</f>
        <v>treatment1</v>
      </c>
      <c r="C28" s="40" t="s">
        <v>384</v>
      </c>
      <c r="D28" s="18" t="s">
        <v>996</v>
      </c>
      <c r="E28" s="18" t="s">
        <v>1011</v>
      </c>
    </row>
    <row r="29">
      <c r="A29" s="39" t="s">
        <v>385</v>
      </c>
      <c r="B29" s="54" t="str">
        <f>VLOOKUP(C29, 'All Responses(Final)'!H63:'All Responses(Final)'!I216, 2, FALSE)</f>
        <v>treatment1</v>
      </c>
      <c r="C29" s="41" t="s">
        <v>390</v>
      </c>
      <c r="D29" s="18" t="s">
        <v>1047</v>
      </c>
    </row>
    <row r="30">
      <c r="A30" s="39" t="s">
        <v>415</v>
      </c>
      <c r="B30" s="54" t="str">
        <f>VLOOKUP(C30, 'All Responses(Final)'!H68:'All Responses(Final)'!I221, 2, FALSE)</f>
        <v>treatment1</v>
      </c>
      <c r="C30" s="40" t="s">
        <v>420</v>
      </c>
      <c r="D30" s="18" t="s">
        <v>1049</v>
      </c>
      <c r="E30" s="18" t="s">
        <v>1052</v>
      </c>
    </row>
    <row r="31">
      <c r="A31" s="39" t="s">
        <v>457</v>
      </c>
      <c r="B31" s="54" t="str">
        <f>VLOOKUP(C31, 'All Responses(Final)'!H75:'All Responses(Final)'!I228, 2, FALSE)</f>
        <v>treatment1</v>
      </c>
      <c r="C31" s="41" t="s">
        <v>462</v>
      </c>
      <c r="D31" s="18" t="s">
        <v>1049</v>
      </c>
      <c r="E31" s="18" t="s">
        <v>1054</v>
      </c>
    </row>
    <row r="32">
      <c r="A32" s="39" t="s">
        <v>469</v>
      </c>
      <c r="B32" s="54" t="str">
        <f>VLOOKUP(C32, 'All Responses(Final)'!H77:'All Responses(Final)'!I230, 2, FALSE)</f>
        <v>treatment1</v>
      </c>
      <c r="C32" s="41" t="s">
        <v>474</v>
      </c>
      <c r="D32" s="18" t="s">
        <v>1060</v>
      </c>
    </row>
    <row r="33">
      <c r="A33" s="39" t="s">
        <v>475</v>
      </c>
      <c r="B33" s="54" t="str">
        <f>VLOOKUP(C33, 'All Responses(Final)'!H78:'All Responses(Final)'!I231, 2, FALSE)</f>
        <v>treatment1</v>
      </c>
      <c r="C33" s="40" t="s">
        <v>480</v>
      </c>
      <c r="D33" s="18" t="s">
        <v>996</v>
      </c>
    </row>
    <row r="34">
      <c r="A34" s="39" t="s">
        <v>481</v>
      </c>
      <c r="B34" s="54" t="str">
        <f>VLOOKUP(C34, 'All Responses(Final)'!H79:'All Responses(Final)'!I232, 2, FALSE)</f>
        <v>treatment1</v>
      </c>
      <c r="C34" s="41" t="s">
        <v>486</v>
      </c>
      <c r="D34" s="18" t="s">
        <v>1052</v>
      </c>
    </row>
    <row r="35">
      <c r="A35" s="39" t="s">
        <v>493</v>
      </c>
      <c r="B35" s="54" t="str">
        <f>VLOOKUP(C35, 'All Responses(Final)'!H81:'All Responses(Final)'!I234, 2, FALSE)</f>
        <v>treatment1</v>
      </c>
      <c r="C35" s="41" t="s">
        <v>498</v>
      </c>
      <c r="D35" s="18" t="s">
        <v>1053</v>
      </c>
    </row>
    <row r="36">
      <c r="A36" s="39" t="s">
        <v>517</v>
      </c>
      <c r="B36" s="54" t="str">
        <f>VLOOKUP(C36, 'All Responses(Final)'!H85:'All Responses(Final)'!I238, 2, FALSE)</f>
        <v>treatment1</v>
      </c>
      <c r="C36" s="41" t="s">
        <v>522</v>
      </c>
      <c r="D36" s="18" t="s">
        <v>1049</v>
      </c>
      <c r="E36" s="18" t="s">
        <v>1050</v>
      </c>
    </row>
    <row r="37">
      <c r="A37" s="39" t="s">
        <v>541</v>
      </c>
      <c r="B37" s="54" t="str">
        <f>VLOOKUP(C37, 'All Responses(Final)'!H89:'All Responses(Final)'!I242, 2, FALSE)</f>
        <v>treatment1</v>
      </c>
      <c r="C37" s="41" t="s">
        <v>546</v>
      </c>
      <c r="D37" s="18" t="s">
        <v>1049</v>
      </c>
    </row>
    <row r="38">
      <c r="A38" s="39" t="s">
        <v>582</v>
      </c>
      <c r="B38" s="54" t="str">
        <f>VLOOKUP(C38, 'All Responses(Final)'!H96:'All Responses(Final)'!I249, 2, FALSE)</f>
        <v>treatment1</v>
      </c>
      <c r="C38" s="40" t="s">
        <v>587</v>
      </c>
      <c r="D38" s="18" t="s">
        <v>1061</v>
      </c>
    </row>
    <row r="39">
      <c r="A39" s="39" t="s">
        <v>612</v>
      </c>
      <c r="B39" s="54" t="str">
        <f>VLOOKUP(C39, 'All Responses(Final)'!H101:'All Responses(Final)'!I254, 2, FALSE)</f>
        <v>treatment1</v>
      </c>
      <c r="C39" s="41" t="s">
        <v>617</v>
      </c>
      <c r="D39" s="18" t="s">
        <v>1053</v>
      </c>
    </row>
    <row r="40">
      <c r="A40" s="39" t="s">
        <v>624</v>
      </c>
      <c r="B40" s="54" t="str">
        <f>VLOOKUP(C40, 'All Responses(Final)'!H103:'All Responses(Final)'!I256, 2, FALSE)</f>
        <v>treatment1</v>
      </c>
      <c r="C40" s="41" t="s">
        <v>629</v>
      </c>
      <c r="D40" s="18" t="s">
        <v>1060</v>
      </c>
    </row>
    <row r="41">
      <c r="A41" s="39" t="s">
        <v>636</v>
      </c>
      <c r="B41" s="54" t="str">
        <f>VLOOKUP(C41, 'All Responses(Final)'!H105:'All Responses(Final)'!I258, 2, FALSE)</f>
        <v>treatment1</v>
      </c>
      <c r="C41" s="41" t="s">
        <v>641</v>
      </c>
      <c r="D41" s="18" t="s">
        <v>1052</v>
      </c>
    </row>
    <row r="42">
      <c r="A42" s="39" t="s">
        <v>664</v>
      </c>
      <c r="B42" s="54" t="str">
        <f>VLOOKUP(C42, 'All Responses(Final)'!H110:'All Responses(Final)'!I263, 2, FALSE)</f>
        <v>treatment1</v>
      </c>
      <c r="C42" s="40" t="s">
        <v>669</v>
      </c>
      <c r="D42" s="18" t="s">
        <v>1049</v>
      </c>
      <c r="E42" s="18" t="s">
        <v>1054</v>
      </c>
    </row>
    <row r="43">
      <c r="A43" s="39" t="s">
        <v>832</v>
      </c>
      <c r="B43" s="54" t="str">
        <f>VLOOKUP(C43, 'All Responses(Final)'!H138:'All Responses(Final)'!I291, 2, FALSE)</f>
        <v>treatment1</v>
      </c>
      <c r="C43" s="40" t="s">
        <v>837</v>
      </c>
      <c r="D43" s="18" t="s">
        <v>1060</v>
      </c>
    </row>
    <row r="44">
      <c r="A44" s="39" t="s">
        <v>838</v>
      </c>
      <c r="B44" s="54" t="str">
        <f>VLOOKUP(C44, 'All Responses(Final)'!H139:'All Responses(Final)'!I292, 2, FALSE)</f>
        <v>treatment1</v>
      </c>
      <c r="C44" s="41" t="s">
        <v>843</v>
      </c>
      <c r="D44" s="18" t="s">
        <v>1049</v>
      </c>
    </row>
    <row r="45">
      <c r="A45" s="39" t="s">
        <v>844</v>
      </c>
      <c r="B45" s="54" t="str">
        <f>VLOOKUP(C45, 'All Responses(Final)'!H140:'All Responses(Final)'!I293, 2, FALSE)</f>
        <v>treatment1</v>
      </c>
      <c r="C45" s="40" t="s">
        <v>849</v>
      </c>
      <c r="D45" s="18" t="s">
        <v>1062</v>
      </c>
    </row>
    <row r="46">
      <c r="A46" s="39" t="s">
        <v>850</v>
      </c>
      <c r="B46" s="54" t="str">
        <f>VLOOKUP(C46, 'All Responses(Final)'!H141:'All Responses(Final)'!I294, 2, FALSE)</f>
        <v>treatment1</v>
      </c>
      <c r="C46" s="41" t="s">
        <v>747</v>
      </c>
      <c r="D46" s="18" t="s">
        <v>1052</v>
      </c>
    </row>
    <row r="47">
      <c r="A47" s="39" t="s">
        <v>855</v>
      </c>
      <c r="B47" s="54" t="str">
        <f>VLOOKUP(C47, 'All Responses(Final)'!H142:'All Responses(Final)'!I295, 2, FALSE)</f>
        <v>treatment1</v>
      </c>
      <c r="C47" s="40" t="s">
        <v>324</v>
      </c>
      <c r="D47" s="18" t="s">
        <v>1049</v>
      </c>
    </row>
    <row r="48">
      <c r="A48" s="39" t="s">
        <v>859</v>
      </c>
      <c r="B48" s="54" t="str">
        <f>VLOOKUP(C48, 'All Responses(Final)'!H143:'All Responses(Final)'!I296, 2, FALSE)</f>
        <v>treatment1</v>
      </c>
      <c r="C48" s="41" t="s">
        <v>864</v>
      </c>
      <c r="D48" s="18" t="s">
        <v>1053</v>
      </c>
    </row>
    <row r="49">
      <c r="A49" s="39" t="s">
        <v>865</v>
      </c>
      <c r="B49" s="54" t="str">
        <f>VLOOKUP(C49, 'All Responses(Final)'!H144:'All Responses(Final)'!I297, 2, FALSE)</f>
        <v>treatment1</v>
      </c>
      <c r="C49" s="40" t="s">
        <v>870</v>
      </c>
      <c r="D49" s="18" t="s">
        <v>996</v>
      </c>
    </row>
    <row r="50">
      <c r="A50" s="39" t="s">
        <v>871</v>
      </c>
      <c r="B50" s="54" t="str">
        <f>VLOOKUP(C50, 'All Responses(Final)'!H145:'All Responses(Final)'!I298, 2, FALSE)</f>
        <v>treatment1</v>
      </c>
      <c r="C50" s="41" t="s">
        <v>876</v>
      </c>
      <c r="D50" s="18" t="s">
        <v>1049</v>
      </c>
      <c r="E50" s="18" t="s">
        <v>1051</v>
      </c>
    </row>
    <row r="51">
      <c r="A51" s="39" t="s">
        <v>877</v>
      </c>
      <c r="B51" s="54" t="str">
        <f>VLOOKUP(C51, 'All Responses(Final)'!H146:'All Responses(Final)'!I299, 2, FALSE)</f>
        <v>treatment1</v>
      </c>
      <c r="C51" s="40" t="s">
        <v>882</v>
      </c>
      <c r="D51" s="18" t="s">
        <v>1047</v>
      </c>
      <c r="E51" s="18" t="s">
        <v>1061</v>
      </c>
      <c r="F51" s="18" t="s">
        <v>1062</v>
      </c>
    </row>
    <row r="52">
      <c r="A52" s="43"/>
      <c r="B52" s="72"/>
      <c r="C52" s="44"/>
      <c r="D52" s="26"/>
      <c r="E52" s="26"/>
      <c r="F52" s="24"/>
      <c r="G52" s="24"/>
      <c r="H52" s="24"/>
      <c r="I52" s="24"/>
      <c r="J52" s="24"/>
      <c r="K52" s="24"/>
      <c r="L52" s="24"/>
      <c r="M52" s="24"/>
      <c r="N52" s="24"/>
      <c r="O52" s="24"/>
      <c r="P52" s="24"/>
      <c r="Q52" s="24"/>
      <c r="R52" s="24"/>
      <c r="S52" s="24"/>
      <c r="T52" s="24"/>
      <c r="U52" s="24"/>
      <c r="V52" s="24"/>
      <c r="W52" s="24"/>
      <c r="X52" s="24"/>
      <c r="Y52" s="24"/>
      <c r="Z52" s="24"/>
      <c r="AA52" s="24"/>
    </row>
    <row r="53">
      <c r="A53" s="39" t="s">
        <v>31</v>
      </c>
      <c r="B53" s="54" t="str">
        <f>VLOOKUP(C53, 'All Responses(Final)'!H4:'All Responses(Final)'!I157, 2, FALSE)</f>
        <v>treatment2</v>
      </c>
      <c r="C53" s="40" t="s">
        <v>36</v>
      </c>
      <c r="D53" s="18" t="s">
        <v>1049</v>
      </c>
      <c r="E53" s="18" t="s">
        <v>1050</v>
      </c>
    </row>
    <row r="54">
      <c r="A54" s="39" t="s">
        <v>98</v>
      </c>
      <c r="B54" s="54" t="str">
        <f>VLOOKUP(C54, 'All Responses(Final)'!H15:'All Responses(Final)'!I168, 2, FALSE)</f>
        <v>treatment2</v>
      </c>
      <c r="C54" s="41" t="s">
        <v>103</v>
      </c>
      <c r="D54" s="18" t="s">
        <v>1060</v>
      </c>
    </row>
    <row r="55">
      <c r="A55" s="39" t="s">
        <v>104</v>
      </c>
      <c r="B55" s="54" t="str">
        <f>VLOOKUP(C55, 'All Responses(Final)'!H16:'All Responses(Final)'!I169, 2, FALSE)</f>
        <v>treatment2</v>
      </c>
      <c r="C55" s="40" t="s">
        <v>109</v>
      </c>
      <c r="D55" s="18" t="s">
        <v>1049</v>
      </c>
      <c r="E55" s="18" t="s">
        <v>1054</v>
      </c>
    </row>
    <row r="56">
      <c r="A56" s="39" t="s">
        <v>116</v>
      </c>
      <c r="B56" s="54" t="str">
        <f>VLOOKUP(C56, 'All Responses(Final)'!H18:'All Responses(Final)'!I171, 2, FALSE)</f>
        <v>treatment2</v>
      </c>
      <c r="C56" s="40" t="s">
        <v>121</v>
      </c>
      <c r="D56" s="18" t="s">
        <v>996</v>
      </c>
      <c r="E56" s="18" t="s">
        <v>1007</v>
      </c>
    </row>
    <row r="57">
      <c r="A57" s="39" t="s">
        <v>134</v>
      </c>
      <c r="B57" s="54" t="str">
        <f>VLOOKUP(C57, 'All Responses(Final)'!H21:'All Responses(Final)'!I174, 2, FALSE)</f>
        <v>treatment2</v>
      </c>
      <c r="C57" s="41" t="s">
        <v>139</v>
      </c>
      <c r="D57" s="18" t="s">
        <v>1052</v>
      </c>
      <c r="E57" s="19" t="s">
        <v>1055</v>
      </c>
    </row>
    <row r="58">
      <c r="A58" s="39" t="s">
        <v>140</v>
      </c>
      <c r="B58" s="54" t="str">
        <f>VLOOKUP(C58, 'All Responses(Final)'!H22:'All Responses(Final)'!I175, 2, FALSE)</f>
        <v>treatment2</v>
      </c>
      <c r="C58" s="40" t="s">
        <v>145</v>
      </c>
      <c r="D58" s="18" t="s">
        <v>1052</v>
      </c>
    </row>
    <row r="59">
      <c r="A59" s="39" t="s">
        <v>158</v>
      </c>
      <c r="B59" s="54" t="str">
        <f>VLOOKUP(C59, 'All Responses(Final)'!H25:'All Responses(Final)'!I178, 2, FALSE)</f>
        <v>treatment2</v>
      </c>
      <c r="C59" s="41" t="s">
        <v>163</v>
      </c>
      <c r="D59" s="18" t="s">
        <v>1059</v>
      </c>
    </row>
    <row r="60">
      <c r="A60" s="39" t="s">
        <v>181</v>
      </c>
      <c r="B60" s="54" t="str">
        <f>VLOOKUP(C60, 'All Responses(Final)'!H29:'All Responses(Final)'!I182, 2, FALSE)</f>
        <v>treatment2</v>
      </c>
      <c r="C60" s="41" t="s">
        <v>186</v>
      </c>
      <c r="D60" s="18" t="s">
        <v>1049</v>
      </c>
      <c r="E60" s="18" t="s">
        <v>1050</v>
      </c>
    </row>
    <row r="61">
      <c r="A61" s="39" t="s">
        <v>193</v>
      </c>
      <c r="B61" s="54" t="str">
        <f>VLOOKUP(C61, 'All Responses(Final)'!H31:'All Responses(Final)'!I184, 2, FALSE)</f>
        <v>treatment2</v>
      </c>
      <c r="C61" s="41" t="s">
        <v>198</v>
      </c>
      <c r="D61" s="18" t="s">
        <v>1049</v>
      </c>
      <c r="E61" s="18" t="s">
        <v>1050</v>
      </c>
    </row>
    <row r="62">
      <c r="A62" s="39" t="s">
        <v>211</v>
      </c>
      <c r="B62" s="54" t="str">
        <f>VLOOKUP(C62, 'All Responses(Final)'!H34:'All Responses(Final)'!I187, 2, FALSE)</f>
        <v>treatment2</v>
      </c>
      <c r="C62" s="40" t="s">
        <v>216</v>
      </c>
      <c r="D62" s="18" t="s">
        <v>1035</v>
      </c>
    </row>
    <row r="63">
      <c r="A63" s="39" t="s">
        <v>223</v>
      </c>
      <c r="B63" s="54" t="str">
        <f>VLOOKUP(C63, 'All Responses(Final)'!H36:'All Responses(Final)'!I189, 2, FALSE)</f>
        <v>treatment2</v>
      </c>
      <c r="C63" s="40" t="s">
        <v>228</v>
      </c>
      <c r="D63" s="18" t="s">
        <v>1055</v>
      </c>
      <c r="E63" s="18" t="s">
        <v>1056</v>
      </c>
    </row>
    <row r="64">
      <c r="A64" s="39" t="s">
        <v>229</v>
      </c>
      <c r="B64" s="54" t="str">
        <f>VLOOKUP(C64, 'All Responses(Final)'!H37:'All Responses(Final)'!I190, 2, FALSE)</f>
        <v>treatment2</v>
      </c>
      <c r="C64" s="41" t="s">
        <v>234</v>
      </c>
      <c r="D64" s="18" t="s">
        <v>1052</v>
      </c>
      <c r="E64" s="18" t="s">
        <v>1049</v>
      </c>
      <c r="F64" s="18" t="s">
        <v>1054</v>
      </c>
    </row>
    <row r="65">
      <c r="A65" s="39" t="s">
        <v>301</v>
      </c>
      <c r="B65" s="54" t="str">
        <f>VLOOKUP(C65, 'All Responses(Final)'!H49:'All Responses(Final)'!I202, 2, FALSE)</f>
        <v>treatment2</v>
      </c>
      <c r="C65" s="41" t="s">
        <v>306</v>
      </c>
      <c r="D65" s="18" t="s">
        <v>1049</v>
      </c>
      <c r="E65" s="18" t="s">
        <v>1050</v>
      </c>
    </row>
    <row r="66">
      <c r="A66" s="39" t="s">
        <v>307</v>
      </c>
      <c r="B66" s="54" t="str">
        <f>VLOOKUP(C66, 'All Responses(Final)'!H50:'All Responses(Final)'!I203, 2, FALSE)</f>
        <v>treatment2</v>
      </c>
      <c r="C66" s="40" t="s">
        <v>312</v>
      </c>
      <c r="D66" s="18" t="s">
        <v>1049</v>
      </c>
    </row>
    <row r="67">
      <c r="A67" s="39" t="s">
        <v>523</v>
      </c>
      <c r="B67" s="54" t="str">
        <f>VLOOKUP(C67, 'All Responses(Final)'!H86:'All Responses(Final)'!I239, 2, FALSE)</f>
        <v>treatment2</v>
      </c>
      <c r="C67" s="40" t="s">
        <v>528</v>
      </c>
      <c r="D67" s="18" t="s">
        <v>1049</v>
      </c>
      <c r="E67" s="18" t="s">
        <v>1050</v>
      </c>
    </row>
    <row r="68">
      <c r="A68" s="39" t="s">
        <v>529</v>
      </c>
      <c r="B68" s="54" t="str">
        <f>VLOOKUP(C68, 'All Responses(Final)'!H87:'All Responses(Final)'!I240, 2, FALSE)</f>
        <v>treatment2</v>
      </c>
      <c r="C68" s="41" t="s">
        <v>534</v>
      </c>
      <c r="D68" s="18" t="s">
        <v>996</v>
      </c>
      <c r="E68" s="18" t="s">
        <v>1011</v>
      </c>
    </row>
    <row r="69">
      <c r="A69" s="39" t="s">
        <v>535</v>
      </c>
      <c r="B69" s="54" t="str">
        <f>VLOOKUP(C69, 'All Responses(Final)'!H88:'All Responses(Final)'!I241, 2, FALSE)</f>
        <v>treatment2</v>
      </c>
      <c r="C69" s="40" t="s">
        <v>540</v>
      </c>
      <c r="D69" s="18" t="s">
        <v>1063</v>
      </c>
    </row>
    <row r="70">
      <c r="A70" s="39" t="s">
        <v>547</v>
      </c>
      <c r="B70" s="54" t="str">
        <f>VLOOKUP(C70, 'All Responses(Final)'!H90:'All Responses(Final)'!I243, 2, FALSE)</f>
        <v>treatment2</v>
      </c>
      <c r="C70" s="40" t="s">
        <v>552</v>
      </c>
      <c r="D70" s="18" t="s">
        <v>1053</v>
      </c>
    </row>
    <row r="71">
      <c r="A71" s="39" t="s">
        <v>553</v>
      </c>
      <c r="B71" s="54" t="str">
        <f>VLOOKUP(C71, 'All Responses(Final)'!H91:'All Responses(Final)'!I244, 2, FALSE)</f>
        <v>treatment2</v>
      </c>
      <c r="C71" s="41" t="s">
        <v>558</v>
      </c>
      <c r="D71" s="18" t="s">
        <v>1062</v>
      </c>
    </row>
    <row r="72">
      <c r="A72" s="39" t="s">
        <v>559</v>
      </c>
      <c r="B72" s="54" t="str">
        <f>VLOOKUP(C72, 'All Responses(Final)'!H92:'All Responses(Final)'!I245, 2, FALSE)</f>
        <v>treatment2</v>
      </c>
      <c r="C72" s="40" t="s">
        <v>564</v>
      </c>
      <c r="D72" s="18" t="s">
        <v>1053</v>
      </c>
    </row>
    <row r="73">
      <c r="A73" s="39" t="s">
        <v>565</v>
      </c>
      <c r="B73" s="54" t="str">
        <f>VLOOKUP(C73, 'All Responses(Final)'!H93:'All Responses(Final)'!I246, 2, FALSE)</f>
        <v>treatment2</v>
      </c>
      <c r="C73" s="41" t="s">
        <v>570</v>
      </c>
      <c r="D73" s="18" t="s">
        <v>1049</v>
      </c>
      <c r="E73" s="18" t="s">
        <v>1054</v>
      </c>
    </row>
    <row r="74">
      <c r="A74" s="39" t="s">
        <v>571</v>
      </c>
      <c r="B74" s="54" t="str">
        <f>VLOOKUP(C74, 'All Responses(Final)'!H94:'All Responses(Final)'!I247, 2, FALSE)</f>
        <v>treatment2</v>
      </c>
      <c r="C74" s="40" t="s">
        <v>576</v>
      </c>
      <c r="D74" s="18" t="s">
        <v>1049</v>
      </c>
      <c r="E74" s="18" t="s">
        <v>1054</v>
      </c>
    </row>
    <row r="75">
      <c r="A75" s="39" t="s">
        <v>594</v>
      </c>
      <c r="B75" s="54" t="str">
        <f>VLOOKUP(C75, 'All Responses(Final)'!H98:'All Responses(Final)'!I251, 2, FALSE)</f>
        <v>treatment2</v>
      </c>
      <c r="C75" s="40" t="s">
        <v>599</v>
      </c>
      <c r="D75" s="18" t="s">
        <v>1060</v>
      </c>
    </row>
    <row r="76">
      <c r="A76" s="39" t="s">
        <v>646</v>
      </c>
      <c r="B76" s="54" t="str">
        <f>VLOOKUP(C76, 'All Responses(Final)'!H107:'All Responses(Final)'!I260, 2, FALSE)</f>
        <v>treatment2</v>
      </c>
      <c r="C76" s="41" t="s">
        <v>651</v>
      </c>
      <c r="D76" s="18" t="s">
        <v>1052</v>
      </c>
      <c r="E76" s="18" t="s">
        <v>1064</v>
      </c>
    </row>
    <row r="77">
      <c r="A77" s="39" t="s">
        <v>658</v>
      </c>
      <c r="B77" s="54" t="str">
        <f>VLOOKUP(C77, 'All Responses(Final)'!H109:'All Responses(Final)'!I262, 2, FALSE)</f>
        <v>treatment2</v>
      </c>
      <c r="C77" s="41" t="s">
        <v>663</v>
      </c>
      <c r="D77" s="18" t="s">
        <v>1053</v>
      </c>
    </row>
    <row r="78">
      <c r="A78" s="39" t="s">
        <v>670</v>
      </c>
      <c r="B78" s="54" t="str">
        <f>VLOOKUP(C78, 'All Responses(Final)'!H111:'All Responses(Final)'!I264, 2, FALSE)</f>
        <v>treatment2</v>
      </c>
      <c r="C78" s="41" t="s">
        <v>675</v>
      </c>
      <c r="D78" s="18" t="s">
        <v>1053</v>
      </c>
    </row>
    <row r="79">
      <c r="A79" s="39" t="s">
        <v>688</v>
      </c>
      <c r="B79" s="54" t="str">
        <f>VLOOKUP(C79, 'All Responses(Final)'!H114:'All Responses(Final)'!I267, 2, FALSE)</f>
        <v>treatment2</v>
      </c>
      <c r="C79" s="40" t="s">
        <v>693</v>
      </c>
      <c r="D79" s="18" t="s">
        <v>1049</v>
      </c>
      <c r="E79" s="18" t="s">
        <v>1050</v>
      </c>
    </row>
    <row r="80">
      <c r="A80" s="39" t="s">
        <v>694</v>
      </c>
      <c r="B80" s="54" t="str">
        <f>VLOOKUP(C80, 'All Responses(Final)'!H115:'All Responses(Final)'!I268, 2, FALSE)</f>
        <v>treatment2</v>
      </c>
      <c r="C80" s="41" t="s">
        <v>699</v>
      </c>
      <c r="D80" s="18" t="s">
        <v>1053</v>
      </c>
    </row>
    <row r="81">
      <c r="A81" s="39" t="s">
        <v>700</v>
      </c>
      <c r="B81" s="54" t="str">
        <f>VLOOKUP(C81, 'All Responses(Final)'!H116:'All Responses(Final)'!I269, 2, FALSE)</f>
        <v>treatment2</v>
      </c>
      <c r="C81" s="40" t="s">
        <v>705</v>
      </c>
      <c r="D81" s="18" t="s">
        <v>1049</v>
      </c>
      <c r="E81" s="18" t="s">
        <v>1054</v>
      </c>
    </row>
    <row r="82">
      <c r="A82" s="39" t="s">
        <v>706</v>
      </c>
      <c r="B82" s="54" t="str">
        <f>VLOOKUP(C82, 'All Responses(Final)'!H117:'All Responses(Final)'!I270, 2, FALSE)</f>
        <v>treatment2</v>
      </c>
      <c r="C82" s="41" t="s">
        <v>711</v>
      </c>
      <c r="D82" s="18" t="s">
        <v>1062</v>
      </c>
    </row>
    <row r="83">
      <c r="A83" s="39" t="s">
        <v>712</v>
      </c>
      <c r="B83" s="54" t="str">
        <f>VLOOKUP(C83, 'All Responses(Final)'!H118:'All Responses(Final)'!I271, 2, FALSE)</f>
        <v>treatment2</v>
      </c>
      <c r="C83" s="40" t="s">
        <v>717</v>
      </c>
      <c r="D83" s="18" t="s">
        <v>1049</v>
      </c>
      <c r="E83" s="18" t="s">
        <v>1050</v>
      </c>
      <c r="F83" s="18" t="s">
        <v>1062</v>
      </c>
    </row>
    <row r="84">
      <c r="A84" s="39" t="s">
        <v>718</v>
      </c>
      <c r="B84" s="54" t="str">
        <f>VLOOKUP(C84, 'All Responses(Final)'!H119:'All Responses(Final)'!I272, 2, FALSE)</f>
        <v>treatment2</v>
      </c>
      <c r="C84" s="41" t="s">
        <v>723</v>
      </c>
      <c r="D84" s="18" t="s">
        <v>1062</v>
      </c>
    </row>
    <row r="85">
      <c r="A85" s="39" t="s">
        <v>724</v>
      </c>
      <c r="B85" s="54" t="str">
        <f>VLOOKUP(C85, 'All Responses(Final)'!H120:'All Responses(Final)'!I273, 2, FALSE)</f>
        <v>treatment2</v>
      </c>
      <c r="C85" s="40" t="s">
        <v>729</v>
      </c>
      <c r="D85" s="18" t="s">
        <v>1059</v>
      </c>
    </row>
    <row r="86">
      <c r="A86" s="39" t="s">
        <v>730</v>
      </c>
      <c r="B86" s="54" t="str">
        <f>VLOOKUP(C86, 'All Responses(Final)'!H121:'All Responses(Final)'!I274, 2, FALSE)</f>
        <v>treatment2</v>
      </c>
      <c r="C86" s="41" t="s">
        <v>735</v>
      </c>
      <c r="D86" s="18" t="s">
        <v>1059</v>
      </c>
    </row>
    <row r="87">
      <c r="A87" s="39" t="s">
        <v>736</v>
      </c>
      <c r="B87" s="54" t="str">
        <f>VLOOKUP(C87, 'All Responses(Final)'!H122:'All Responses(Final)'!I275, 2, FALSE)</f>
        <v>treatment2</v>
      </c>
      <c r="C87" s="40" t="s">
        <v>741</v>
      </c>
      <c r="D87" s="18" t="s">
        <v>996</v>
      </c>
      <c r="E87" s="18" t="s">
        <v>1065</v>
      </c>
    </row>
    <row r="88">
      <c r="A88" s="39" t="s">
        <v>742</v>
      </c>
      <c r="B88" s="54" t="str">
        <f>VLOOKUP(C88, 'All Responses(Final)'!H123:'All Responses(Final)'!I276, 2, FALSE)</f>
        <v>treatment2</v>
      </c>
      <c r="C88" s="41" t="s">
        <v>747</v>
      </c>
      <c r="D88" s="18" t="s">
        <v>1052</v>
      </c>
    </row>
    <row r="89">
      <c r="A89" s="39" t="s">
        <v>748</v>
      </c>
      <c r="B89" s="54" t="str">
        <f>VLOOKUP(C89, 'All Responses(Final)'!H124:'All Responses(Final)'!I277, 2, FALSE)</f>
        <v>treatment2</v>
      </c>
      <c r="C89" s="40" t="s">
        <v>753</v>
      </c>
      <c r="D89" s="18" t="s">
        <v>1049</v>
      </c>
      <c r="E89" s="18" t="s">
        <v>1060</v>
      </c>
    </row>
    <row r="90">
      <c r="A90" s="39" t="s">
        <v>754</v>
      </c>
      <c r="B90" s="54" t="str">
        <f>VLOOKUP(C90, 'All Responses(Final)'!H125:'All Responses(Final)'!I278, 2, FALSE)</f>
        <v>treatment2</v>
      </c>
      <c r="C90" s="41" t="s">
        <v>759</v>
      </c>
      <c r="D90" s="18" t="s">
        <v>1053</v>
      </c>
    </row>
    <row r="91">
      <c r="A91" s="39" t="s">
        <v>760</v>
      </c>
      <c r="B91" s="54" t="str">
        <f>VLOOKUP(C91, 'All Responses(Final)'!H126:'All Responses(Final)'!I279, 2, FALSE)</f>
        <v>treatment2</v>
      </c>
      <c r="C91" s="40" t="s">
        <v>765</v>
      </c>
      <c r="D91" s="18" t="s">
        <v>1053</v>
      </c>
    </row>
    <row r="92">
      <c r="A92" s="39" t="s">
        <v>766</v>
      </c>
      <c r="B92" s="54" t="str">
        <f>VLOOKUP(C92, 'All Responses(Final)'!H127:'All Responses(Final)'!I280, 2, FALSE)</f>
        <v>treatment2</v>
      </c>
      <c r="C92" s="41" t="s">
        <v>771</v>
      </c>
      <c r="D92" s="18" t="s">
        <v>1047</v>
      </c>
    </row>
    <row r="93">
      <c r="A93" s="39" t="s">
        <v>772</v>
      </c>
      <c r="B93" s="54" t="str">
        <f>VLOOKUP(C93, 'All Responses(Final)'!H128:'All Responses(Final)'!I281, 2, FALSE)</f>
        <v>treatment2</v>
      </c>
      <c r="C93" s="40" t="s">
        <v>777</v>
      </c>
      <c r="D93" s="18" t="s">
        <v>1049</v>
      </c>
      <c r="E93" s="18" t="s">
        <v>1050</v>
      </c>
    </row>
    <row r="94">
      <c r="A94" s="39" t="s">
        <v>778</v>
      </c>
      <c r="B94" s="54" t="str">
        <f>VLOOKUP(C94, 'All Responses(Final)'!H129:'All Responses(Final)'!I282, 2, FALSE)</f>
        <v>treatment2</v>
      </c>
      <c r="C94" s="41" t="s">
        <v>783</v>
      </c>
      <c r="D94" s="18" t="s">
        <v>1052</v>
      </c>
    </row>
    <row r="95">
      <c r="A95" s="39" t="s">
        <v>784</v>
      </c>
      <c r="B95" s="54" t="str">
        <f>VLOOKUP(C95, 'All Responses(Final)'!H130:'All Responses(Final)'!I283, 2, FALSE)</f>
        <v>treatment2</v>
      </c>
      <c r="C95" s="40" t="s">
        <v>789</v>
      </c>
      <c r="D95" s="18" t="s">
        <v>1049</v>
      </c>
      <c r="E95" s="18" t="s">
        <v>1050</v>
      </c>
    </row>
    <row r="96">
      <c r="A96" s="39" t="s">
        <v>790</v>
      </c>
      <c r="B96" s="54" t="str">
        <f>VLOOKUP(C96, 'All Responses(Final)'!H131:'All Responses(Final)'!I284, 2, FALSE)</f>
        <v>treatment2</v>
      </c>
      <c r="C96" s="41" t="s">
        <v>795</v>
      </c>
      <c r="D96" s="18" t="s">
        <v>1052</v>
      </c>
      <c r="E96" s="18" t="s">
        <v>1064</v>
      </c>
    </row>
    <row r="97">
      <c r="A97" s="39" t="s">
        <v>796</v>
      </c>
      <c r="B97" s="54" t="str">
        <f>VLOOKUP(C97, 'All Responses(Final)'!H132:'All Responses(Final)'!I285, 2, FALSE)</f>
        <v>treatment2</v>
      </c>
      <c r="C97" s="40" t="s">
        <v>801</v>
      </c>
      <c r="D97" s="18" t="s">
        <v>1060</v>
      </c>
    </row>
    <row r="98">
      <c r="A98" s="39" t="s">
        <v>802</v>
      </c>
      <c r="B98" s="54" t="str">
        <f>VLOOKUP(C98, 'All Responses(Final)'!H133:'All Responses(Final)'!I286, 2, FALSE)</f>
        <v>treatment2</v>
      </c>
      <c r="C98" s="41" t="s">
        <v>807</v>
      </c>
      <c r="D98" s="18" t="s">
        <v>1060</v>
      </c>
      <c r="E98" s="18" t="s">
        <v>1049</v>
      </c>
      <c r="F98" s="18" t="s">
        <v>1054</v>
      </c>
    </row>
    <row r="99">
      <c r="A99" s="39" t="s">
        <v>808</v>
      </c>
      <c r="B99" s="54" t="str">
        <f>VLOOKUP(C99, 'All Responses(Final)'!H134:'All Responses(Final)'!I287, 2, FALSE)</f>
        <v>treatment2</v>
      </c>
      <c r="C99" s="40" t="s">
        <v>813</v>
      </c>
      <c r="D99" s="18" t="s">
        <v>1052</v>
      </c>
    </row>
    <row r="100">
      <c r="A100" s="39" t="s">
        <v>814</v>
      </c>
      <c r="B100" s="54" t="str">
        <f>VLOOKUP(C100, 'All Responses(Final)'!H135:'All Responses(Final)'!I288, 2, FALSE)</f>
        <v>treatment2</v>
      </c>
      <c r="C100" s="41" t="s">
        <v>819</v>
      </c>
      <c r="D100" s="18" t="s">
        <v>1047</v>
      </c>
    </row>
    <row r="101">
      <c r="A101" s="39" t="s">
        <v>820</v>
      </c>
      <c r="B101" s="54" t="str">
        <f>VLOOKUP(C101, 'All Responses(Final)'!H136:'All Responses(Final)'!I289, 2, FALSE)</f>
        <v>treatment2</v>
      </c>
      <c r="C101" s="40" t="s">
        <v>825</v>
      </c>
      <c r="D101" s="18" t="s">
        <v>984</v>
      </c>
    </row>
    <row r="102">
      <c r="A102" s="39" t="s">
        <v>826</v>
      </c>
      <c r="B102" s="54" t="str">
        <f>VLOOKUP(C102, 'All Responses(Final)'!H137:'All Responses(Final)'!I290, 2, FALSE)</f>
        <v>treatment2</v>
      </c>
      <c r="C102" s="41" t="s">
        <v>831</v>
      </c>
      <c r="D102" s="18" t="s">
        <v>984</v>
      </c>
      <c r="E102" s="18" t="s">
        <v>1035</v>
      </c>
    </row>
    <row r="103">
      <c r="A103" s="43"/>
      <c r="B103" s="72"/>
      <c r="C103" s="44"/>
      <c r="D103" s="26"/>
      <c r="E103" s="26"/>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39" t="s">
        <v>17</v>
      </c>
      <c r="B104" s="54" t="str">
        <f>VLOOKUP(C104, 'All Responses(Final)'!H2:'All Responses(Final)'!I155, 2, FALSE)</f>
        <v>treatment3</v>
      </c>
      <c r="C104" s="40" t="s">
        <v>22</v>
      </c>
      <c r="D104" s="18" t="s">
        <v>1058</v>
      </c>
      <c r="E104" s="19" t="s">
        <v>996</v>
      </c>
    </row>
    <row r="105">
      <c r="A105" s="39" t="s">
        <v>38</v>
      </c>
      <c r="B105" s="54" t="str">
        <f>VLOOKUP(C105, 'All Responses(Final)'!H5:'All Responses(Final)'!I158, 2, FALSE)</f>
        <v>treatment3</v>
      </c>
      <c r="C105" s="41" t="s">
        <v>43</v>
      </c>
      <c r="D105" s="18" t="s">
        <v>1049</v>
      </c>
      <c r="E105" s="18" t="s">
        <v>1051</v>
      </c>
    </row>
    <row r="106">
      <c r="A106" s="39" t="s">
        <v>44</v>
      </c>
      <c r="B106" s="54" t="str">
        <f>VLOOKUP(C106, 'All Responses(Final)'!H6:'All Responses(Final)'!I159, 2, FALSE)</f>
        <v>treatment3</v>
      </c>
      <c r="C106" s="40" t="s">
        <v>49</v>
      </c>
      <c r="D106" s="18" t="s">
        <v>1058</v>
      </c>
    </row>
    <row r="107">
      <c r="A107" s="39" t="s">
        <v>62</v>
      </c>
      <c r="B107" s="54" t="str">
        <f>VLOOKUP(C107, 'All Responses(Final)'!H9:'All Responses(Final)'!I162, 2, FALSE)</f>
        <v>treatment3</v>
      </c>
      <c r="C107" s="41" t="s">
        <v>67</v>
      </c>
      <c r="D107" s="18" t="s">
        <v>1049</v>
      </c>
    </row>
    <row r="108">
      <c r="A108" s="39" t="s">
        <v>86</v>
      </c>
      <c r="B108" s="54" t="str">
        <f>VLOOKUP(C108, 'All Responses(Final)'!H13:'All Responses(Final)'!I166, 2, FALSE)</f>
        <v>treatment3</v>
      </c>
      <c r="C108" s="41" t="s">
        <v>91</v>
      </c>
      <c r="D108" s="18" t="s">
        <v>1060</v>
      </c>
    </row>
    <row r="109">
      <c r="A109" s="39" t="s">
        <v>92</v>
      </c>
      <c r="B109" s="54" t="str">
        <f>VLOOKUP(C109, 'All Responses(Final)'!H14:'All Responses(Final)'!I167, 2, FALSE)</f>
        <v>treatment3</v>
      </c>
      <c r="C109" s="40" t="s">
        <v>97</v>
      </c>
      <c r="D109" s="18" t="s">
        <v>1047</v>
      </c>
    </row>
    <row r="110">
      <c r="A110" s="39" t="s">
        <v>146</v>
      </c>
      <c r="B110" s="54" t="str">
        <f>VLOOKUP(C110, 'All Responses(Final)'!H23:'All Responses(Final)'!I176, 2, FALSE)</f>
        <v>treatment3</v>
      </c>
      <c r="C110" s="41" t="s">
        <v>151</v>
      </c>
      <c r="D110" s="18" t="s">
        <v>1060</v>
      </c>
    </row>
    <row r="111">
      <c r="A111" s="39" t="s">
        <v>176</v>
      </c>
      <c r="B111" s="54" t="str">
        <f>VLOOKUP(C111, 'All Responses(Final)'!H28:'All Responses(Final)'!I181, 2, FALSE)</f>
        <v>treatment3</v>
      </c>
      <c r="C111" s="40" t="s">
        <v>180</v>
      </c>
      <c r="D111" s="18" t="s">
        <v>996</v>
      </c>
      <c r="E111" s="18" t="s">
        <v>1011</v>
      </c>
    </row>
    <row r="112">
      <c r="A112" s="39" t="s">
        <v>205</v>
      </c>
      <c r="B112" s="54" t="str">
        <f>VLOOKUP(C112, 'All Responses(Final)'!H33:'All Responses(Final)'!I186, 2, FALSE)</f>
        <v>treatment3</v>
      </c>
      <c r="C112" s="41" t="s">
        <v>210</v>
      </c>
      <c r="D112" s="18" t="s">
        <v>1038</v>
      </c>
    </row>
    <row r="113">
      <c r="A113" s="39" t="s">
        <v>217</v>
      </c>
      <c r="B113" s="54" t="str">
        <f>VLOOKUP(C113, 'All Responses(Final)'!H35:'All Responses(Final)'!I188, 2, FALSE)</f>
        <v>treatment3</v>
      </c>
      <c r="C113" s="41" t="s">
        <v>222</v>
      </c>
      <c r="D113" s="18" t="s">
        <v>1052</v>
      </c>
      <c r="E113" s="18" t="s">
        <v>1049</v>
      </c>
    </row>
    <row r="114">
      <c r="A114" s="39" t="s">
        <v>241</v>
      </c>
      <c r="B114" s="54" t="str">
        <f>VLOOKUP(C114, 'All Responses(Final)'!H39:'All Responses(Final)'!I192, 2, FALSE)</f>
        <v>treatment3</v>
      </c>
      <c r="C114" s="41" t="s">
        <v>246</v>
      </c>
      <c r="D114" s="18" t="s">
        <v>1049</v>
      </c>
      <c r="E114" s="18" t="s">
        <v>1050</v>
      </c>
    </row>
    <row r="115">
      <c r="A115" s="39" t="s">
        <v>259</v>
      </c>
      <c r="B115" s="54" t="str">
        <f>VLOOKUP(C115, 'All Responses(Final)'!H42:'All Responses(Final)'!I195, 2, FALSE)</f>
        <v>treatment3</v>
      </c>
      <c r="C115" s="40" t="s">
        <v>264</v>
      </c>
      <c r="D115" s="18" t="s">
        <v>1063</v>
      </c>
    </row>
    <row r="116">
      <c r="A116" s="39" t="s">
        <v>271</v>
      </c>
      <c r="B116" s="54" t="str">
        <f>VLOOKUP(C116, 'All Responses(Final)'!H44:'All Responses(Final)'!I197, 2, FALSE)</f>
        <v>treatment3</v>
      </c>
      <c r="C116" s="40" t="s">
        <v>276</v>
      </c>
      <c r="D116" s="18" t="s">
        <v>1049</v>
      </c>
      <c r="E116" s="18" t="s">
        <v>1050</v>
      </c>
    </row>
    <row r="117">
      <c r="A117" s="39" t="s">
        <v>277</v>
      </c>
      <c r="B117" s="54" t="str">
        <f>VLOOKUP(C117, 'All Responses(Final)'!H45:'All Responses(Final)'!I198, 2, FALSE)</f>
        <v>treatment3</v>
      </c>
      <c r="C117" s="41" t="s">
        <v>282</v>
      </c>
      <c r="D117" s="18" t="s">
        <v>1053</v>
      </c>
    </row>
    <row r="118">
      <c r="A118" s="39" t="s">
        <v>313</v>
      </c>
      <c r="B118" s="54" t="str">
        <f>VLOOKUP(C118, 'All Responses(Final)'!H51:'All Responses(Final)'!I204, 2, FALSE)</f>
        <v>treatment3</v>
      </c>
      <c r="C118" s="41" t="s">
        <v>318</v>
      </c>
      <c r="D118" s="18" t="s">
        <v>1053</v>
      </c>
    </row>
    <row r="119">
      <c r="A119" s="39" t="s">
        <v>319</v>
      </c>
      <c r="B119" s="54" t="str">
        <f>VLOOKUP(C119, 'All Responses(Final)'!H52:'All Responses(Final)'!I205, 2, FALSE)</f>
        <v>treatment3</v>
      </c>
      <c r="C119" s="40" t="s">
        <v>324</v>
      </c>
      <c r="D119" s="18" t="s">
        <v>1049</v>
      </c>
    </row>
    <row r="120">
      <c r="A120" s="39" t="s">
        <v>343</v>
      </c>
      <c r="B120" s="54" t="str">
        <f>VLOOKUP(C120, 'All Responses(Final)'!H56:'All Responses(Final)'!I209, 2, FALSE)</f>
        <v>treatment3</v>
      </c>
      <c r="C120" s="40" t="s">
        <v>348</v>
      </c>
      <c r="D120" s="18" t="s">
        <v>1058</v>
      </c>
    </row>
    <row r="121">
      <c r="A121" s="39" t="s">
        <v>349</v>
      </c>
      <c r="B121" s="54" t="str">
        <f>VLOOKUP(C121, 'All Responses(Final)'!H57:'All Responses(Final)'!I210, 2, FALSE)</f>
        <v>treatment3</v>
      </c>
      <c r="C121" s="41" t="s">
        <v>354</v>
      </c>
      <c r="D121" s="18" t="s">
        <v>1053</v>
      </c>
    </row>
    <row r="122">
      <c r="A122" s="39" t="s">
        <v>355</v>
      </c>
      <c r="B122" s="54" t="str">
        <f>VLOOKUP(C122, 'All Responses(Final)'!H58:'All Responses(Final)'!I211, 2, FALSE)</f>
        <v>treatment3</v>
      </c>
      <c r="C122" s="40" t="s">
        <v>360</v>
      </c>
      <c r="D122" s="18" t="s">
        <v>1049</v>
      </c>
    </row>
    <row r="123">
      <c r="A123" s="39" t="s">
        <v>361</v>
      </c>
      <c r="B123" s="54" t="str">
        <f>VLOOKUP(C123, 'All Responses(Final)'!H59:'All Responses(Final)'!I212, 2, FALSE)</f>
        <v>treatment3</v>
      </c>
      <c r="C123" s="41" t="s">
        <v>366</v>
      </c>
      <c r="D123" s="18" t="s">
        <v>1053</v>
      </c>
    </row>
    <row r="124">
      <c r="A124" s="39" t="s">
        <v>391</v>
      </c>
      <c r="B124" s="54" t="str">
        <f>VLOOKUP(C124, 'All Responses(Final)'!H64:'All Responses(Final)'!I217, 2, FALSE)</f>
        <v>treatment3</v>
      </c>
      <c r="C124" s="40" t="s">
        <v>396</v>
      </c>
      <c r="D124" s="18" t="s">
        <v>1049</v>
      </c>
    </row>
    <row r="125">
      <c r="A125" s="39" t="s">
        <v>397</v>
      </c>
      <c r="B125" s="54" t="str">
        <f>VLOOKUP(C125, 'All Responses(Final)'!H65:'All Responses(Final)'!I218, 2, FALSE)</f>
        <v>treatment3</v>
      </c>
      <c r="C125" s="41" t="s">
        <v>402</v>
      </c>
      <c r="D125" s="18" t="s">
        <v>1052</v>
      </c>
    </row>
    <row r="126">
      <c r="A126" s="39" t="s">
        <v>403</v>
      </c>
      <c r="B126" s="54" t="str">
        <f>VLOOKUP(C126, 'All Responses(Final)'!H66:'All Responses(Final)'!I219, 2, FALSE)</f>
        <v>treatment3</v>
      </c>
      <c r="C126" s="40" t="s">
        <v>408</v>
      </c>
      <c r="D126" s="18" t="s">
        <v>1049</v>
      </c>
      <c r="E126" s="18" t="s">
        <v>1050</v>
      </c>
    </row>
    <row r="127">
      <c r="A127" s="39" t="s">
        <v>409</v>
      </c>
      <c r="B127" s="54" t="str">
        <f>VLOOKUP(C127, 'All Responses(Final)'!H67:'All Responses(Final)'!I220, 2, FALSE)</f>
        <v>treatment3</v>
      </c>
      <c r="C127" s="41" t="s">
        <v>414</v>
      </c>
      <c r="D127" s="18" t="s">
        <v>1053</v>
      </c>
    </row>
    <row r="128">
      <c r="A128" s="39" t="s">
        <v>421</v>
      </c>
      <c r="B128" s="54" t="str">
        <f>VLOOKUP(C128, 'All Responses(Final)'!H69:'All Responses(Final)'!I222, 2, FALSE)</f>
        <v>treatment3</v>
      </c>
      <c r="C128" s="41" t="s">
        <v>426</v>
      </c>
      <c r="D128" s="18" t="s">
        <v>1053</v>
      </c>
    </row>
    <row r="129">
      <c r="A129" s="39" t="s">
        <v>427</v>
      </c>
      <c r="B129" s="54" t="str">
        <f>VLOOKUP(C129, 'All Responses(Final)'!H70:'All Responses(Final)'!I223, 2, FALSE)</f>
        <v>treatment3</v>
      </c>
      <c r="C129" s="40" t="s">
        <v>432</v>
      </c>
      <c r="D129" s="18" t="s">
        <v>1053</v>
      </c>
    </row>
    <row r="130">
      <c r="A130" s="39" t="s">
        <v>433</v>
      </c>
      <c r="B130" s="54" t="str">
        <f>VLOOKUP(C130, 'All Responses(Final)'!H71:'All Responses(Final)'!I224, 2, FALSE)</f>
        <v>treatment3</v>
      </c>
      <c r="C130" s="41" t="s">
        <v>438</v>
      </c>
      <c r="D130" s="18" t="s">
        <v>1053</v>
      </c>
    </row>
    <row r="131">
      <c r="A131" s="39" t="s">
        <v>439</v>
      </c>
      <c r="B131" s="54" t="str">
        <f>VLOOKUP(C131, 'All Responses(Final)'!H72:'All Responses(Final)'!I225, 2, FALSE)</f>
        <v>treatment3</v>
      </c>
      <c r="C131" s="40" t="s">
        <v>444</v>
      </c>
      <c r="D131" s="18" t="s">
        <v>1066</v>
      </c>
    </row>
    <row r="132">
      <c r="A132" s="39" t="s">
        <v>445</v>
      </c>
      <c r="B132" s="54" t="str">
        <f>VLOOKUP(C132, 'All Responses(Final)'!H73:'All Responses(Final)'!I226, 2, FALSE)</f>
        <v>treatment3</v>
      </c>
      <c r="C132" s="41" t="s">
        <v>450</v>
      </c>
      <c r="D132" s="18" t="s">
        <v>1035</v>
      </c>
    </row>
    <row r="133">
      <c r="A133" s="39" t="s">
        <v>451</v>
      </c>
      <c r="B133" s="54" t="str">
        <f>VLOOKUP(C133, 'All Responses(Final)'!H74:'All Responses(Final)'!I227, 2, FALSE)</f>
        <v>treatment3</v>
      </c>
      <c r="C133" s="40" t="s">
        <v>456</v>
      </c>
      <c r="D133" s="18" t="s">
        <v>1053</v>
      </c>
    </row>
    <row r="134">
      <c r="A134" s="39" t="s">
        <v>463</v>
      </c>
      <c r="B134" s="54" t="str">
        <f>VLOOKUP(C134, 'All Responses(Final)'!H76:'All Responses(Final)'!I229, 2, FALSE)</f>
        <v>treatment3</v>
      </c>
      <c r="C134" s="40" t="s">
        <v>468</v>
      </c>
      <c r="D134" s="18" t="s">
        <v>1053</v>
      </c>
    </row>
    <row r="135">
      <c r="A135" s="39" t="s">
        <v>487</v>
      </c>
      <c r="B135" s="54" t="str">
        <f>VLOOKUP(C135, 'All Responses(Final)'!H80:'All Responses(Final)'!I233, 2, FALSE)</f>
        <v>treatment3</v>
      </c>
      <c r="C135" s="40" t="s">
        <v>492</v>
      </c>
      <c r="D135" s="18" t="s">
        <v>1060</v>
      </c>
    </row>
    <row r="136">
      <c r="A136" s="39" t="s">
        <v>499</v>
      </c>
      <c r="B136" s="54" t="str">
        <f>VLOOKUP(C136, 'All Responses(Final)'!H82:'All Responses(Final)'!I235, 2, FALSE)</f>
        <v>treatment3</v>
      </c>
      <c r="C136" s="40" t="s">
        <v>504</v>
      </c>
      <c r="D136" s="18" t="s">
        <v>1049</v>
      </c>
    </row>
    <row r="137">
      <c r="A137" s="39" t="s">
        <v>505</v>
      </c>
      <c r="B137" s="54" t="str">
        <f>VLOOKUP(C137, 'All Responses(Final)'!H83:'All Responses(Final)'!I236, 2, FALSE)</f>
        <v>treatment3</v>
      </c>
      <c r="C137" s="41" t="s">
        <v>510</v>
      </c>
      <c r="D137" s="18" t="s">
        <v>1052</v>
      </c>
    </row>
    <row r="138">
      <c r="A138" s="39" t="s">
        <v>511</v>
      </c>
      <c r="B138" s="54" t="str">
        <f>VLOOKUP(C138, 'All Responses(Final)'!H84:'All Responses(Final)'!I237, 2, FALSE)</f>
        <v>treatment3</v>
      </c>
      <c r="C138" s="40" t="s">
        <v>516</v>
      </c>
      <c r="D138" s="18" t="s">
        <v>1049</v>
      </c>
    </row>
    <row r="139">
      <c r="A139" s="39" t="s">
        <v>577</v>
      </c>
      <c r="B139" s="54" t="str">
        <f>VLOOKUP(C139, 'All Responses(Final)'!H95:'All Responses(Final)'!I248, 2, FALSE)</f>
        <v>treatment3</v>
      </c>
      <c r="C139" s="41" t="s">
        <v>581</v>
      </c>
      <c r="D139" s="18" t="s">
        <v>1049</v>
      </c>
      <c r="E139" s="18" t="s">
        <v>1050</v>
      </c>
    </row>
    <row r="140">
      <c r="A140" s="39" t="s">
        <v>588</v>
      </c>
      <c r="B140" s="54" t="str">
        <f>VLOOKUP(C140, 'All Responses(Final)'!H97:'All Responses(Final)'!I250, 2, FALSE)</f>
        <v>treatment3</v>
      </c>
      <c r="C140" s="41" t="s">
        <v>593</v>
      </c>
      <c r="D140" s="18" t="s">
        <v>1061</v>
      </c>
    </row>
    <row r="141">
      <c r="A141" s="39" t="s">
        <v>600</v>
      </c>
      <c r="B141" s="54" t="str">
        <f>VLOOKUP(C141, 'All Responses(Final)'!H99:'All Responses(Final)'!I252, 2, FALSE)</f>
        <v>treatment3</v>
      </c>
      <c r="C141" s="41" t="s">
        <v>605</v>
      </c>
      <c r="D141" s="18" t="s">
        <v>1049</v>
      </c>
    </row>
    <row r="142">
      <c r="A142" s="39" t="s">
        <v>606</v>
      </c>
      <c r="B142" s="54" t="str">
        <f>VLOOKUP(C142, 'All Responses(Final)'!H100:'All Responses(Final)'!I253, 2, FALSE)</f>
        <v>treatment3</v>
      </c>
      <c r="C142" s="40" t="s">
        <v>611</v>
      </c>
      <c r="D142" s="18" t="s">
        <v>1047</v>
      </c>
    </row>
    <row r="143">
      <c r="A143" s="39" t="s">
        <v>618</v>
      </c>
      <c r="B143" s="54" t="str">
        <f>VLOOKUP(C143, 'All Responses(Final)'!H102:'All Responses(Final)'!I255, 2, FALSE)</f>
        <v>treatment3</v>
      </c>
      <c r="C143" s="40" t="s">
        <v>623</v>
      </c>
      <c r="D143" s="18" t="s">
        <v>1060</v>
      </c>
    </row>
    <row r="144">
      <c r="A144" s="39" t="s">
        <v>630</v>
      </c>
      <c r="B144" s="54" t="str">
        <f>VLOOKUP(C144, 'All Responses(Final)'!H104:'All Responses(Final)'!I257, 2, FALSE)</f>
        <v>treatment3</v>
      </c>
      <c r="C144" s="40" t="s">
        <v>635</v>
      </c>
      <c r="D144" s="18" t="s">
        <v>1038</v>
      </c>
    </row>
    <row r="145">
      <c r="A145" s="39" t="s">
        <v>642</v>
      </c>
      <c r="B145" s="54" t="str">
        <f>VLOOKUP(C145, 'All Responses(Final)'!H106:'All Responses(Final)'!I259, 2, FALSE)</f>
        <v>treatment3</v>
      </c>
      <c r="C145" s="40" t="s">
        <v>645</v>
      </c>
      <c r="D145" s="18" t="s">
        <v>1052</v>
      </c>
    </row>
    <row r="146">
      <c r="A146" s="39" t="s">
        <v>652</v>
      </c>
      <c r="B146" s="54" t="str">
        <f>VLOOKUP(C146, 'All Responses(Final)'!H108:'All Responses(Final)'!I261, 2, FALSE)</f>
        <v>treatment3</v>
      </c>
      <c r="C146" s="40" t="s">
        <v>657</v>
      </c>
      <c r="D146" s="18" t="s">
        <v>1053</v>
      </c>
    </row>
    <row r="147">
      <c r="A147" s="39" t="s">
        <v>676</v>
      </c>
      <c r="B147" s="54" t="str">
        <f>VLOOKUP(C147, 'All Responses(Final)'!H112:'All Responses(Final)'!I265, 2, FALSE)</f>
        <v>treatment3</v>
      </c>
      <c r="C147" s="40" t="s">
        <v>681</v>
      </c>
      <c r="D147" s="18" t="s">
        <v>1052</v>
      </c>
      <c r="E147" s="18" t="s">
        <v>1067</v>
      </c>
    </row>
    <row r="148">
      <c r="A148" s="39" t="s">
        <v>682</v>
      </c>
      <c r="B148" s="54" t="str">
        <f>VLOOKUP(C148, 'All Responses(Final)'!H113:'All Responses(Final)'!I266, 2, FALSE)</f>
        <v>treatment3</v>
      </c>
      <c r="C148" s="41" t="s">
        <v>687</v>
      </c>
      <c r="D148" s="18" t="s">
        <v>1053</v>
      </c>
    </row>
    <row r="149">
      <c r="A149" s="39" t="s">
        <v>883</v>
      </c>
      <c r="B149" s="54" t="str">
        <f>VLOOKUP(C149, 'All Responses(Final)'!H147:'All Responses(Final)'!I300, 2, FALSE)</f>
        <v>treatment3</v>
      </c>
      <c r="C149" s="41" t="s">
        <v>888</v>
      </c>
      <c r="D149" s="18" t="s">
        <v>1047</v>
      </c>
    </row>
    <row r="150">
      <c r="A150" s="39" t="s">
        <v>889</v>
      </c>
      <c r="B150" s="54" t="str">
        <f>VLOOKUP(C150, 'All Responses(Final)'!H148:'All Responses(Final)'!I301, 2, FALSE)</f>
        <v>treatment3</v>
      </c>
      <c r="C150" s="40" t="s">
        <v>894</v>
      </c>
      <c r="D150" s="18" t="s">
        <v>1052</v>
      </c>
    </row>
    <row r="151">
      <c r="A151" s="39" t="s">
        <v>895</v>
      </c>
      <c r="B151" s="54" t="str">
        <f>VLOOKUP(C151, 'All Responses(Final)'!H149:'All Responses(Final)'!I302, 2, FALSE)</f>
        <v>treatment3</v>
      </c>
      <c r="C151" s="41" t="s">
        <v>900</v>
      </c>
      <c r="D151" s="18" t="s">
        <v>1049</v>
      </c>
      <c r="E151" s="18" t="s">
        <v>1054</v>
      </c>
    </row>
    <row r="152">
      <c r="A152" s="39" t="s">
        <v>901</v>
      </c>
      <c r="B152" s="54" t="str">
        <f>VLOOKUP(C152, 'All Responses(Final)'!H150:'All Responses(Final)'!I303, 2, FALSE)</f>
        <v>treatment3</v>
      </c>
      <c r="C152" s="40" t="s">
        <v>906</v>
      </c>
      <c r="D152" s="18" t="s">
        <v>1035</v>
      </c>
    </row>
    <row r="153">
      <c r="A153" s="39" t="s">
        <v>907</v>
      </c>
      <c r="B153" s="73" t="str">
        <f>VLOOKUP(C153, 'All Responses(Final)'!H151:'All Responses(Final)'!I304, 2, FALSE)</f>
        <v>treatment3</v>
      </c>
      <c r="C153" s="41" t="s">
        <v>912</v>
      </c>
      <c r="D153" s="18" t="s">
        <v>996</v>
      </c>
    </row>
    <row r="154">
      <c r="A154" s="74"/>
      <c r="B154" s="62"/>
      <c r="C154" s="58"/>
    </row>
    <row r="155">
      <c r="A155" s="74"/>
      <c r="B155" s="62"/>
      <c r="C155" s="58"/>
    </row>
    <row r="156">
      <c r="A156" s="74"/>
      <c r="B156" s="62"/>
      <c r="C156" s="58"/>
    </row>
    <row r="157">
      <c r="A157" s="74"/>
      <c r="B157" s="62"/>
      <c r="C157" s="58"/>
    </row>
    <row r="158">
      <c r="A158" s="74"/>
      <c r="B158" s="62"/>
      <c r="C158" s="58"/>
    </row>
    <row r="159">
      <c r="A159" s="74"/>
      <c r="B159" s="62"/>
      <c r="C159" s="58"/>
    </row>
    <row r="160">
      <c r="A160" s="74"/>
      <c r="B160" s="62"/>
      <c r="C160" s="58"/>
    </row>
    <row r="161">
      <c r="A161" s="74"/>
      <c r="B161" s="62"/>
      <c r="C161" s="58"/>
    </row>
    <row r="162">
      <c r="A162" s="74"/>
      <c r="B162" s="62"/>
      <c r="C162" s="58"/>
    </row>
    <row r="163">
      <c r="A163" s="74"/>
      <c r="B163" s="62"/>
      <c r="C163" s="58"/>
    </row>
    <row r="164">
      <c r="A164" s="74"/>
      <c r="B164" s="62"/>
      <c r="C164" s="58"/>
    </row>
    <row r="165">
      <c r="A165" s="74"/>
      <c r="B165" s="62"/>
      <c r="C165" s="58"/>
    </row>
    <row r="166">
      <c r="A166" s="74"/>
      <c r="B166" s="62"/>
      <c r="C166" s="58"/>
    </row>
    <row r="167">
      <c r="A167" s="74"/>
      <c r="B167" s="62"/>
      <c r="C167" s="58"/>
    </row>
    <row r="168">
      <c r="A168" s="74"/>
      <c r="B168" s="62"/>
      <c r="C168" s="58"/>
    </row>
    <row r="169">
      <c r="A169" s="74"/>
      <c r="B169" s="62"/>
      <c r="C169" s="58"/>
    </row>
    <row r="170">
      <c r="A170" s="74"/>
      <c r="B170" s="62"/>
      <c r="C170" s="58"/>
    </row>
    <row r="171">
      <c r="A171" s="74"/>
      <c r="B171" s="62"/>
      <c r="C171" s="58"/>
    </row>
    <row r="172">
      <c r="A172" s="74"/>
      <c r="B172" s="62"/>
      <c r="C172" s="58"/>
    </row>
    <row r="173">
      <c r="A173" s="74"/>
      <c r="B173" s="62"/>
      <c r="C173" s="58"/>
    </row>
    <row r="174">
      <c r="A174" s="74"/>
      <c r="B174" s="62"/>
      <c r="C174" s="58"/>
    </row>
    <row r="175">
      <c r="A175" s="74"/>
      <c r="B175" s="62"/>
      <c r="C175" s="58"/>
    </row>
    <row r="176">
      <c r="A176" s="74"/>
      <c r="B176" s="62"/>
      <c r="C176" s="58"/>
    </row>
    <row r="177">
      <c r="A177" s="74"/>
      <c r="B177" s="62"/>
      <c r="C177" s="58"/>
    </row>
    <row r="178">
      <c r="A178" s="74"/>
      <c r="B178" s="62"/>
      <c r="C178" s="58"/>
    </row>
    <row r="179">
      <c r="A179" s="74"/>
      <c r="B179" s="62"/>
      <c r="C179" s="58"/>
    </row>
    <row r="180">
      <c r="A180" s="74"/>
      <c r="B180" s="62"/>
      <c r="C180" s="58"/>
    </row>
    <row r="181">
      <c r="A181" s="74"/>
      <c r="B181" s="62"/>
      <c r="C181" s="58"/>
    </row>
    <row r="182">
      <c r="A182" s="74"/>
      <c r="B182" s="62"/>
      <c r="C182" s="58"/>
    </row>
    <row r="183">
      <c r="A183" s="74"/>
      <c r="B183" s="62"/>
      <c r="C183" s="58"/>
    </row>
    <row r="184">
      <c r="A184" s="74"/>
      <c r="B184" s="62"/>
      <c r="C184" s="58"/>
    </row>
    <row r="185">
      <c r="A185" s="74"/>
      <c r="B185" s="62"/>
      <c r="C185" s="58"/>
    </row>
    <row r="186">
      <c r="A186" s="74"/>
      <c r="B186" s="62"/>
      <c r="C186" s="58"/>
    </row>
    <row r="187">
      <c r="A187" s="74"/>
      <c r="B187" s="62"/>
      <c r="C187" s="58"/>
    </row>
    <row r="188">
      <c r="A188" s="74"/>
      <c r="B188" s="62"/>
      <c r="C188" s="58"/>
    </row>
    <row r="189">
      <c r="A189" s="74"/>
      <c r="B189" s="62"/>
      <c r="C189" s="58"/>
    </row>
    <row r="190">
      <c r="A190" s="74"/>
      <c r="B190" s="62"/>
      <c r="C190" s="58"/>
    </row>
    <row r="191">
      <c r="A191" s="74"/>
      <c r="B191" s="62"/>
      <c r="C191" s="58"/>
    </row>
    <row r="192">
      <c r="A192" s="74"/>
      <c r="B192" s="62"/>
      <c r="C192" s="58"/>
    </row>
    <row r="193">
      <c r="A193" s="74"/>
      <c r="B193" s="62"/>
      <c r="C193" s="58"/>
    </row>
    <row r="194">
      <c r="A194" s="74"/>
      <c r="B194" s="62"/>
      <c r="C194" s="58"/>
    </row>
    <row r="195">
      <c r="A195" s="74"/>
      <c r="B195" s="62"/>
      <c r="C195" s="58"/>
    </row>
    <row r="196">
      <c r="A196" s="74"/>
      <c r="B196" s="62"/>
      <c r="C196" s="58"/>
    </row>
    <row r="197">
      <c r="A197" s="74"/>
      <c r="B197" s="62"/>
      <c r="C197" s="58"/>
    </row>
    <row r="198">
      <c r="A198" s="74"/>
      <c r="B198" s="62"/>
      <c r="C198" s="58"/>
    </row>
    <row r="199">
      <c r="A199" s="74"/>
      <c r="B199" s="62"/>
      <c r="C199" s="58"/>
    </row>
    <row r="200">
      <c r="A200" s="74"/>
      <c r="B200" s="62"/>
      <c r="C200" s="58"/>
    </row>
    <row r="201">
      <c r="A201" s="74"/>
      <c r="B201" s="62"/>
      <c r="C201" s="58"/>
    </row>
    <row r="202">
      <c r="A202" s="74"/>
      <c r="B202" s="62"/>
      <c r="C202" s="58"/>
    </row>
    <row r="203">
      <c r="A203" s="74"/>
      <c r="B203" s="62"/>
      <c r="C203" s="58"/>
    </row>
    <row r="204">
      <c r="A204" s="74"/>
      <c r="B204" s="62"/>
      <c r="C204" s="58"/>
    </row>
    <row r="205">
      <c r="A205" s="74"/>
      <c r="B205" s="62"/>
      <c r="C205" s="58"/>
    </row>
    <row r="206">
      <c r="A206" s="74"/>
      <c r="B206" s="62"/>
      <c r="C206" s="58"/>
    </row>
    <row r="207">
      <c r="A207" s="74"/>
      <c r="B207" s="62"/>
      <c r="C207" s="58"/>
    </row>
    <row r="208">
      <c r="A208" s="74"/>
      <c r="B208" s="62"/>
      <c r="C208" s="58"/>
    </row>
    <row r="209">
      <c r="A209" s="74"/>
      <c r="B209" s="62"/>
      <c r="C209" s="58"/>
    </row>
    <row r="210">
      <c r="A210" s="74"/>
      <c r="B210" s="62"/>
      <c r="C210" s="58"/>
    </row>
    <row r="211">
      <c r="A211" s="74"/>
      <c r="B211" s="62"/>
      <c r="C211" s="58"/>
    </row>
    <row r="212">
      <c r="A212" s="74"/>
      <c r="B212" s="62"/>
      <c r="C212" s="58"/>
    </row>
    <row r="213">
      <c r="A213" s="74"/>
      <c r="B213" s="62"/>
      <c r="C213" s="58"/>
    </row>
    <row r="214">
      <c r="A214" s="74"/>
      <c r="B214" s="62"/>
      <c r="C214" s="58"/>
    </row>
    <row r="215">
      <c r="A215" s="74"/>
      <c r="B215" s="62"/>
      <c r="C215" s="58"/>
    </row>
    <row r="216">
      <c r="A216" s="74"/>
      <c r="B216" s="62"/>
      <c r="C216" s="58"/>
    </row>
    <row r="217">
      <c r="A217" s="74"/>
      <c r="B217" s="62"/>
      <c r="C217" s="58"/>
    </row>
    <row r="218">
      <c r="A218" s="74"/>
      <c r="B218" s="62"/>
      <c r="C218" s="58"/>
    </row>
    <row r="219">
      <c r="A219" s="74"/>
      <c r="B219" s="62"/>
      <c r="C219" s="58"/>
    </row>
    <row r="220">
      <c r="A220" s="74"/>
      <c r="B220" s="62"/>
      <c r="C220" s="58"/>
    </row>
    <row r="221">
      <c r="A221" s="74"/>
      <c r="B221" s="62"/>
      <c r="C221" s="58"/>
    </row>
    <row r="222">
      <c r="A222" s="74"/>
      <c r="B222" s="62"/>
      <c r="C222" s="58"/>
    </row>
    <row r="223">
      <c r="A223" s="74"/>
      <c r="B223" s="62"/>
      <c r="C223" s="58"/>
    </row>
    <row r="224">
      <c r="A224" s="74"/>
      <c r="B224" s="62"/>
      <c r="C224" s="58"/>
    </row>
    <row r="225">
      <c r="A225" s="74"/>
      <c r="B225" s="62"/>
      <c r="C225" s="58"/>
    </row>
    <row r="226">
      <c r="A226" s="74"/>
      <c r="B226" s="62"/>
      <c r="C226" s="58"/>
    </row>
    <row r="227">
      <c r="A227" s="74"/>
      <c r="B227" s="62"/>
      <c r="C227" s="58"/>
    </row>
    <row r="228">
      <c r="A228" s="74"/>
      <c r="B228" s="62"/>
      <c r="C228" s="58"/>
    </row>
    <row r="229">
      <c r="A229" s="74"/>
      <c r="B229" s="62"/>
      <c r="C229" s="58"/>
    </row>
    <row r="230">
      <c r="A230" s="74"/>
      <c r="B230" s="62"/>
      <c r="C230" s="58"/>
    </row>
    <row r="231">
      <c r="A231" s="74"/>
      <c r="B231" s="62"/>
      <c r="C231" s="58"/>
    </row>
    <row r="232">
      <c r="A232" s="74"/>
      <c r="B232" s="62"/>
      <c r="C232" s="58"/>
    </row>
    <row r="233">
      <c r="A233" s="74"/>
      <c r="B233" s="62"/>
      <c r="C233" s="58"/>
    </row>
    <row r="234">
      <c r="A234" s="74"/>
      <c r="B234" s="62"/>
      <c r="C234" s="58"/>
    </row>
    <row r="235">
      <c r="A235" s="74"/>
      <c r="B235" s="62"/>
      <c r="C235" s="58"/>
    </row>
    <row r="236">
      <c r="A236" s="74"/>
      <c r="B236" s="62"/>
      <c r="C236" s="58"/>
    </row>
    <row r="237">
      <c r="A237" s="74"/>
      <c r="B237" s="62"/>
      <c r="C237" s="58"/>
    </row>
    <row r="238">
      <c r="A238" s="74"/>
      <c r="B238" s="62"/>
      <c r="C238" s="58"/>
    </row>
    <row r="239">
      <c r="A239" s="74"/>
      <c r="B239" s="62"/>
      <c r="C239" s="58"/>
    </row>
    <row r="240">
      <c r="A240" s="74"/>
      <c r="B240" s="62"/>
      <c r="C240" s="58"/>
    </row>
    <row r="241">
      <c r="A241" s="74"/>
      <c r="B241" s="62"/>
      <c r="C241" s="58"/>
    </row>
    <row r="242">
      <c r="A242" s="74"/>
      <c r="B242" s="62"/>
      <c r="C242" s="58"/>
    </row>
    <row r="243">
      <c r="A243" s="74"/>
      <c r="B243" s="62"/>
      <c r="C243" s="58"/>
    </row>
    <row r="244">
      <c r="A244" s="74"/>
      <c r="B244" s="62"/>
      <c r="C244" s="58"/>
    </row>
    <row r="245">
      <c r="A245" s="74"/>
      <c r="B245" s="62"/>
      <c r="C245" s="58"/>
    </row>
    <row r="246">
      <c r="A246" s="74"/>
      <c r="B246" s="62"/>
      <c r="C246" s="58"/>
    </row>
    <row r="247">
      <c r="A247" s="74"/>
      <c r="B247" s="62"/>
      <c r="C247" s="58"/>
    </row>
    <row r="248">
      <c r="A248" s="74"/>
      <c r="B248" s="62"/>
      <c r="C248" s="58"/>
    </row>
    <row r="249">
      <c r="A249" s="74"/>
      <c r="B249" s="62"/>
      <c r="C249" s="58"/>
    </row>
    <row r="250">
      <c r="A250" s="74"/>
      <c r="B250" s="62"/>
      <c r="C250" s="58"/>
    </row>
    <row r="251">
      <c r="A251" s="74"/>
      <c r="B251" s="62"/>
      <c r="C251" s="58"/>
    </row>
    <row r="252">
      <c r="A252" s="74"/>
      <c r="B252" s="62"/>
      <c r="C252" s="58"/>
    </row>
    <row r="253">
      <c r="A253" s="74"/>
      <c r="B253" s="62"/>
      <c r="C253" s="58"/>
    </row>
    <row r="254">
      <c r="A254" s="74"/>
      <c r="B254" s="62"/>
      <c r="C254" s="58"/>
    </row>
    <row r="255">
      <c r="A255" s="74"/>
      <c r="B255" s="62"/>
      <c r="C255" s="58"/>
    </row>
    <row r="256">
      <c r="A256" s="74"/>
      <c r="B256" s="62"/>
      <c r="C256" s="58"/>
    </row>
    <row r="257">
      <c r="A257" s="74"/>
      <c r="B257" s="62"/>
      <c r="C257" s="58"/>
    </row>
    <row r="258">
      <c r="A258" s="74"/>
      <c r="B258" s="62"/>
      <c r="C258" s="58"/>
    </row>
    <row r="259">
      <c r="A259" s="74"/>
      <c r="B259" s="62"/>
      <c r="C259" s="58"/>
    </row>
    <row r="260">
      <c r="A260" s="74"/>
      <c r="B260" s="62"/>
      <c r="C260" s="58"/>
    </row>
    <row r="261">
      <c r="A261" s="74"/>
      <c r="B261" s="62"/>
      <c r="C261" s="58"/>
    </row>
    <row r="262">
      <c r="A262" s="74"/>
      <c r="B262" s="62"/>
      <c r="C262" s="58"/>
    </row>
    <row r="263">
      <c r="A263" s="74"/>
      <c r="B263" s="62"/>
      <c r="C263" s="58"/>
    </row>
    <row r="264">
      <c r="A264" s="74"/>
      <c r="B264" s="62"/>
      <c r="C264" s="58"/>
    </row>
    <row r="265">
      <c r="A265" s="74"/>
      <c r="B265" s="62"/>
      <c r="C265" s="58"/>
    </row>
    <row r="266">
      <c r="A266" s="74"/>
      <c r="B266" s="62"/>
      <c r="C266" s="58"/>
    </row>
    <row r="267">
      <c r="A267" s="74"/>
      <c r="B267" s="62"/>
      <c r="C267" s="58"/>
    </row>
    <row r="268">
      <c r="A268" s="74"/>
      <c r="B268" s="62"/>
      <c r="C268" s="58"/>
    </row>
    <row r="269">
      <c r="A269" s="74"/>
      <c r="B269" s="62"/>
      <c r="C269" s="58"/>
    </row>
    <row r="270">
      <c r="A270" s="74"/>
      <c r="B270" s="62"/>
      <c r="C270" s="58"/>
    </row>
    <row r="271">
      <c r="A271" s="74"/>
      <c r="B271" s="62"/>
      <c r="C271" s="58"/>
    </row>
    <row r="272">
      <c r="A272" s="74"/>
      <c r="B272" s="62"/>
      <c r="C272" s="58"/>
    </row>
    <row r="273">
      <c r="A273" s="74"/>
      <c r="B273" s="62"/>
      <c r="C273" s="58"/>
    </row>
    <row r="274">
      <c r="A274" s="74"/>
      <c r="B274" s="62"/>
      <c r="C274" s="58"/>
    </row>
    <row r="275">
      <c r="A275" s="74"/>
      <c r="B275" s="62"/>
      <c r="C275" s="58"/>
    </row>
    <row r="276">
      <c r="A276" s="74"/>
      <c r="B276" s="62"/>
      <c r="C276" s="58"/>
    </row>
    <row r="277">
      <c r="A277" s="74"/>
      <c r="B277" s="62"/>
      <c r="C277" s="58"/>
    </row>
    <row r="278">
      <c r="A278" s="74"/>
      <c r="B278" s="62"/>
      <c r="C278" s="58"/>
    </row>
    <row r="279">
      <c r="A279" s="74"/>
      <c r="B279" s="62"/>
      <c r="C279" s="58"/>
    </row>
    <row r="280">
      <c r="A280" s="74"/>
      <c r="B280" s="62"/>
      <c r="C280" s="58"/>
    </row>
    <row r="281">
      <c r="A281" s="74"/>
      <c r="B281" s="62"/>
      <c r="C281" s="58"/>
    </row>
    <row r="282">
      <c r="A282" s="74"/>
      <c r="B282" s="62"/>
      <c r="C282" s="58"/>
    </row>
    <row r="283">
      <c r="A283" s="74"/>
      <c r="B283" s="62"/>
      <c r="C283" s="58"/>
    </row>
    <row r="284">
      <c r="A284" s="74"/>
      <c r="B284" s="62"/>
      <c r="C284" s="58"/>
    </row>
    <row r="285">
      <c r="A285" s="74"/>
      <c r="B285" s="62"/>
      <c r="C285" s="58"/>
    </row>
    <row r="286">
      <c r="A286" s="74"/>
      <c r="B286" s="62"/>
      <c r="C286" s="58"/>
    </row>
    <row r="287">
      <c r="A287" s="74"/>
      <c r="B287" s="62"/>
      <c r="C287" s="58"/>
    </row>
    <row r="288">
      <c r="A288" s="74"/>
      <c r="B288" s="62"/>
      <c r="C288" s="58"/>
    </row>
    <row r="289">
      <c r="A289" s="74"/>
      <c r="B289" s="62"/>
      <c r="C289" s="58"/>
    </row>
    <row r="290">
      <c r="A290" s="74"/>
      <c r="B290" s="62"/>
      <c r="C290" s="58"/>
    </row>
    <row r="291">
      <c r="A291" s="74"/>
      <c r="B291" s="62"/>
      <c r="C291" s="58"/>
    </row>
    <row r="292">
      <c r="A292" s="74"/>
      <c r="B292" s="62"/>
      <c r="C292" s="58"/>
    </row>
    <row r="293">
      <c r="A293" s="74"/>
      <c r="B293" s="62"/>
      <c r="C293" s="58"/>
    </row>
    <row r="294">
      <c r="A294" s="74"/>
      <c r="B294" s="62"/>
      <c r="C294" s="58"/>
    </row>
    <row r="295">
      <c r="A295" s="74"/>
      <c r="B295" s="62"/>
      <c r="C295" s="58"/>
    </row>
    <row r="296">
      <c r="A296" s="74"/>
      <c r="B296" s="62"/>
      <c r="C296" s="58"/>
    </row>
    <row r="297">
      <c r="A297" s="74"/>
      <c r="B297" s="62"/>
      <c r="C297" s="58"/>
    </row>
    <row r="298">
      <c r="A298" s="74"/>
      <c r="B298" s="62"/>
      <c r="C298" s="58"/>
    </row>
    <row r="299">
      <c r="A299" s="74"/>
      <c r="B299" s="62"/>
      <c r="C299" s="58"/>
    </row>
    <row r="300">
      <c r="A300" s="74"/>
      <c r="B300" s="62"/>
      <c r="C300" s="58"/>
    </row>
    <row r="301">
      <c r="A301" s="74"/>
      <c r="B301" s="62"/>
      <c r="C301" s="58"/>
    </row>
    <row r="302">
      <c r="A302" s="74"/>
      <c r="B302" s="62"/>
      <c r="C302" s="58"/>
    </row>
    <row r="303">
      <c r="A303" s="74"/>
      <c r="B303" s="62"/>
      <c r="C303" s="58"/>
    </row>
    <row r="304">
      <c r="A304" s="74"/>
      <c r="B304" s="62"/>
      <c r="C304" s="58"/>
    </row>
    <row r="305">
      <c r="A305" s="74"/>
      <c r="B305" s="62"/>
      <c r="C305" s="58"/>
    </row>
    <row r="306">
      <c r="A306" s="74"/>
      <c r="B306" s="62"/>
      <c r="C306" s="58"/>
    </row>
    <row r="307">
      <c r="A307" s="74"/>
      <c r="B307" s="62"/>
      <c r="C307" s="58"/>
    </row>
    <row r="308">
      <c r="A308" s="74"/>
      <c r="B308" s="62"/>
      <c r="C308" s="58"/>
    </row>
    <row r="309">
      <c r="A309" s="74"/>
      <c r="B309" s="62"/>
      <c r="C309" s="58"/>
    </row>
    <row r="310">
      <c r="A310" s="74"/>
      <c r="B310" s="62"/>
      <c r="C310" s="58"/>
    </row>
    <row r="311">
      <c r="A311" s="74"/>
      <c r="B311" s="62"/>
      <c r="C311" s="58"/>
    </row>
    <row r="312">
      <c r="A312" s="74"/>
      <c r="B312" s="62"/>
      <c r="C312" s="58"/>
    </row>
    <row r="313">
      <c r="A313" s="74"/>
      <c r="B313" s="62"/>
      <c r="C313" s="58"/>
    </row>
    <row r="314">
      <c r="A314" s="74"/>
      <c r="B314" s="62"/>
      <c r="C314" s="58"/>
    </row>
    <row r="315">
      <c r="A315" s="74"/>
      <c r="B315" s="62"/>
      <c r="C315" s="58"/>
    </row>
    <row r="316">
      <c r="A316" s="74"/>
      <c r="B316" s="62"/>
      <c r="C316" s="58"/>
    </row>
    <row r="317">
      <c r="A317" s="74"/>
      <c r="B317" s="62"/>
      <c r="C317" s="58"/>
    </row>
    <row r="318">
      <c r="A318" s="74"/>
      <c r="B318" s="62"/>
      <c r="C318" s="58"/>
    </row>
    <row r="319">
      <c r="A319" s="74"/>
      <c r="B319" s="62"/>
      <c r="C319" s="58"/>
    </row>
    <row r="320">
      <c r="A320" s="74"/>
      <c r="B320" s="62"/>
      <c r="C320" s="58"/>
    </row>
    <row r="321">
      <c r="A321" s="74"/>
      <c r="B321" s="62"/>
      <c r="C321" s="58"/>
    </row>
    <row r="322">
      <c r="A322" s="74"/>
      <c r="B322" s="62"/>
      <c r="C322" s="58"/>
    </row>
    <row r="323">
      <c r="A323" s="74"/>
      <c r="B323" s="62"/>
      <c r="C323" s="58"/>
    </row>
    <row r="324">
      <c r="A324" s="74"/>
      <c r="B324" s="62"/>
      <c r="C324" s="58"/>
    </row>
    <row r="325">
      <c r="A325" s="74"/>
      <c r="B325" s="62"/>
      <c r="C325" s="58"/>
    </row>
    <row r="326">
      <c r="A326" s="74"/>
      <c r="B326" s="62"/>
      <c r="C326" s="58"/>
    </row>
    <row r="327">
      <c r="A327" s="74"/>
      <c r="B327" s="62"/>
      <c r="C327" s="58"/>
    </row>
    <row r="328">
      <c r="A328" s="74"/>
      <c r="B328" s="62"/>
      <c r="C328" s="58"/>
    </row>
    <row r="329">
      <c r="A329" s="74"/>
      <c r="B329" s="62"/>
      <c r="C329" s="58"/>
    </row>
    <row r="330">
      <c r="A330" s="74"/>
      <c r="B330" s="62"/>
      <c r="C330" s="58"/>
    </row>
    <row r="331">
      <c r="A331" s="74"/>
      <c r="B331" s="62"/>
      <c r="C331" s="58"/>
    </row>
    <row r="332">
      <c r="A332" s="74"/>
      <c r="B332" s="62"/>
      <c r="C332" s="58"/>
    </row>
    <row r="333">
      <c r="A333" s="74"/>
      <c r="B333" s="62"/>
      <c r="C333" s="58"/>
    </row>
    <row r="334">
      <c r="A334" s="74"/>
      <c r="B334" s="62"/>
      <c r="C334" s="58"/>
    </row>
    <row r="335">
      <c r="A335" s="74"/>
      <c r="B335" s="62"/>
      <c r="C335" s="58"/>
    </row>
    <row r="336">
      <c r="A336" s="74"/>
      <c r="B336" s="62"/>
      <c r="C336" s="58"/>
    </row>
    <row r="337">
      <c r="A337" s="74"/>
      <c r="B337" s="62"/>
      <c r="C337" s="58"/>
    </row>
    <row r="338">
      <c r="A338" s="74"/>
      <c r="B338" s="62"/>
      <c r="C338" s="58"/>
    </row>
    <row r="339">
      <c r="A339" s="74"/>
      <c r="B339" s="62"/>
      <c r="C339" s="58"/>
    </row>
    <row r="340">
      <c r="A340" s="74"/>
      <c r="B340" s="62"/>
      <c r="C340" s="58"/>
    </row>
    <row r="341">
      <c r="A341" s="74"/>
      <c r="B341" s="62"/>
      <c r="C341" s="58"/>
    </row>
    <row r="342">
      <c r="A342" s="74"/>
      <c r="B342" s="62"/>
      <c r="C342" s="58"/>
    </row>
    <row r="343">
      <c r="A343" s="74"/>
      <c r="B343" s="62"/>
      <c r="C343" s="58"/>
    </row>
    <row r="344">
      <c r="A344" s="74"/>
      <c r="B344" s="62"/>
      <c r="C344" s="58"/>
    </row>
    <row r="345">
      <c r="A345" s="74"/>
      <c r="B345" s="62"/>
      <c r="C345" s="58"/>
    </row>
    <row r="346">
      <c r="A346" s="74"/>
      <c r="B346" s="62"/>
      <c r="C346" s="58"/>
    </row>
    <row r="347">
      <c r="A347" s="74"/>
      <c r="B347" s="62"/>
      <c r="C347" s="58"/>
    </row>
    <row r="348">
      <c r="A348" s="74"/>
      <c r="B348" s="62"/>
      <c r="C348" s="58"/>
    </row>
    <row r="349">
      <c r="A349" s="74"/>
      <c r="B349" s="62"/>
      <c r="C349" s="58"/>
    </row>
    <row r="350">
      <c r="A350" s="74"/>
      <c r="B350" s="62"/>
      <c r="C350" s="58"/>
    </row>
    <row r="351">
      <c r="A351" s="74"/>
      <c r="B351" s="62"/>
      <c r="C351" s="58"/>
    </row>
    <row r="352">
      <c r="A352" s="74"/>
      <c r="B352" s="62"/>
      <c r="C352" s="58"/>
    </row>
    <row r="353">
      <c r="A353" s="74"/>
      <c r="B353" s="62"/>
      <c r="C353" s="58"/>
    </row>
    <row r="354">
      <c r="A354" s="74"/>
      <c r="B354" s="62"/>
      <c r="C354" s="58"/>
    </row>
    <row r="355">
      <c r="A355" s="74"/>
      <c r="B355" s="62"/>
      <c r="C355" s="58"/>
    </row>
    <row r="356">
      <c r="A356" s="74"/>
      <c r="B356" s="62"/>
      <c r="C356" s="58"/>
    </row>
    <row r="357">
      <c r="A357" s="74"/>
      <c r="B357" s="62"/>
      <c r="C357" s="58"/>
    </row>
    <row r="358">
      <c r="A358" s="74"/>
      <c r="B358" s="62"/>
      <c r="C358" s="58"/>
    </row>
    <row r="359">
      <c r="A359" s="74"/>
      <c r="B359" s="62"/>
      <c r="C359" s="58"/>
    </row>
    <row r="360">
      <c r="A360" s="74"/>
      <c r="B360" s="62"/>
      <c r="C360" s="58"/>
    </row>
    <row r="361">
      <c r="A361" s="74"/>
      <c r="B361" s="62"/>
      <c r="C361" s="58"/>
    </row>
    <row r="362">
      <c r="A362" s="74"/>
      <c r="B362" s="62"/>
      <c r="C362" s="58"/>
    </row>
    <row r="363">
      <c r="A363" s="74"/>
      <c r="B363" s="62"/>
      <c r="C363" s="58"/>
    </row>
    <row r="364">
      <c r="A364" s="74"/>
      <c r="B364" s="62"/>
      <c r="C364" s="58"/>
    </row>
    <row r="365">
      <c r="A365" s="74"/>
      <c r="B365" s="62"/>
      <c r="C365" s="58"/>
    </row>
    <row r="366">
      <c r="A366" s="74"/>
      <c r="B366" s="62"/>
      <c r="C366" s="58"/>
    </row>
    <row r="367">
      <c r="A367" s="74"/>
      <c r="B367" s="62"/>
      <c r="C367" s="58"/>
    </row>
    <row r="368">
      <c r="A368" s="74"/>
      <c r="B368" s="62"/>
      <c r="C368" s="58"/>
    </row>
    <row r="369">
      <c r="A369" s="74"/>
      <c r="B369" s="62"/>
      <c r="C369" s="58"/>
    </row>
    <row r="370">
      <c r="A370" s="74"/>
      <c r="B370" s="62"/>
      <c r="C370" s="58"/>
    </row>
    <row r="371">
      <c r="A371" s="74"/>
      <c r="B371" s="62"/>
      <c r="C371" s="58"/>
    </row>
    <row r="372">
      <c r="A372" s="74"/>
      <c r="B372" s="62"/>
      <c r="C372" s="58"/>
    </row>
    <row r="373">
      <c r="A373" s="74"/>
      <c r="B373" s="62"/>
      <c r="C373" s="58"/>
    </row>
    <row r="374">
      <c r="A374" s="74"/>
      <c r="B374" s="62"/>
      <c r="C374" s="58"/>
    </row>
    <row r="375">
      <c r="A375" s="74"/>
      <c r="B375" s="62"/>
      <c r="C375" s="58"/>
    </row>
    <row r="376">
      <c r="A376" s="74"/>
      <c r="B376" s="62"/>
      <c r="C376" s="58"/>
    </row>
    <row r="377">
      <c r="A377" s="74"/>
      <c r="B377" s="62"/>
      <c r="C377" s="58"/>
    </row>
    <row r="378">
      <c r="A378" s="74"/>
      <c r="B378" s="62"/>
      <c r="C378" s="58"/>
    </row>
    <row r="379">
      <c r="A379" s="74"/>
      <c r="B379" s="62"/>
      <c r="C379" s="58"/>
    </row>
    <row r="380">
      <c r="A380" s="74"/>
      <c r="B380" s="62"/>
      <c r="C380" s="58"/>
    </row>
    <row r="381">
      <c r="A381" s="74"/>
      <c r="B381" s="62"/>
      <c r="C381" s="58"/>
    </row>
    <row r="382">
      <c r="A382" s="74"/>
      <c r="B382" s="62"/>
      <c r="C382" s="58"/>
    </row>
    <row r="383">
      <c r="A383" s="74"/>
      <c r="B383" s="62"/>
      <c r="C383" s="58"/>
    </row>
    <row r="384">
      <c r="A384" s="74"/>
      <c r="B384" s="62"/>
      <c r="C384" s="58"/>
    </row>
    <row r="385">
      <c r="A385" s="74"/>
      <c r="B385" s="62"/>
      <c r="C385" s="58"/>
    </row>
    <row r="386">
      <c r="A386" s="74"/>
      <c r="B386" s="62"/>
      <c r="C386" s="58"/>
    </row>
    <row r="387">
      <c r="A387" s="74"/>
      <c r="B387" s="62"/>
      <c r="C387" s="58"/>
    </row>
    <row r="388">
      <c r="A388" s="74"/>
      <c r="B388" s="62"/>
      <c r="C388" s="58"/>
    </row>
    <row r="389">
      <c r="A389" s="74"/>
      <c r="B389" s="62"/>
      <c r="C389" s="58"/>
    </row>
    <row r="390">
      <c r="A390" s="74"/>
      <c r="B390" s="62"/>
      <c r="C390" s="58"/>
    </row>
    <row r="391">
      <c r="A391" s="74"/>
      <c r="B391" s="62"/>
      <c r="C391" s="58"/>
    </row>
    <row r="392">
      <c r="A392" s="74"/>
      <c r="B392" s="62"/>
      <c r="C392" s="58"/>
    </row>
    <row r="393">
      <c r="A393" s="74"/>
      <c r="B393" s="62"/>
      <c r="C393" s="58"/>
    </row>
    <row r="394">
      <c r="A394" s="74"/>
      <c r="B394" s="62"/>
      <c r="C394" s="58"/>
    </row>
    <row r="395">
      <c r="A395" s="74"/>
      <c r="B395" s="62"/>
      <c r="C395" s="58"/>
    </row>
    <row r="396">
      <c r="A396" s="74"/>
      <c r="B396" s="62"/>
      <c r="C396" s="58"/>
    </row>
    <row r="397">
      <c r="A397" s="74"/>
      <c r="B397" s="62"/>
      <c r="C397" s="58"/>
    </row>
    <row r="398">
      <c r="A398" s="74"/>
      <c r="B398" s="62"/>
      <c r="C398" s="58"/>
    </row>
    <row r="399">
      <c r="A399" s="74"/>
      <c r="B399" s="62"/>
      <c r="C399" s="58"/>
    </row>
    <row r="400">
      <c r="A400" s="74"/>
      <c r="B400" s="62"/>
      <c r="C400" s="58"/>
    </row>
    <row r="401">
      <c r="A401" s="74"/>
      <c r="B401" s="62"/>
      <c r="C401" s="58"/>
    </row>
    <row r="402">
      <c r="A402" s="74"/>
      <c r="B402" s="62"/>
      <c r="C402" s="58"/>
    </row>
    <row r="403">
      <c r="A403" s="74"/>
      <c r="B403" s="62"/>
      <c r="C403" s="58"/>
    </row>
    <row r="404">
      <c r="A404" s="74"/>
      <c r="B404" s="62"/>
      <c r="C404" s="58"/>
    </row>
    <row r="405">
      <c r="A405" s="74"/>
      <c r="B405" s="62"/>
      <c r="C405" s="58"/>
    </row>
    <row r="406">
      <c r="A406" s="74"/>
      <c r="B406" s="62"/>
      <c r="C406" s="58"/>
    </row>
    <row r="407">
      <c r="A407" s="74"/>
      <c r="B407" s="62"/>
      <c r="C407" s="58"/>
    </row>
    <row r="408">
      <c r="A408" s="74"/>
      <c r="B408" s="62"/>
      <c r="C408" s="58"/>
    </row>
    <row r="409">
      <c r="A409" s="74"/>
      <c r="B409" s="62"/>
      <c r="C409" s="58"/>
    </row>
    <row r="410">
      <c r="A410" s="74"/>
      <c r="B410" s="62"/>
      <c r="C410" s="58"/>
    </row>
    <row r="411">
      <c r="A411" s="74"/>
      <c r="B411" s="62"/>
      <c r="C411" s="58"/>
    </row>
    <row r="412">
      <c r="A412" s="74"/>
      <c r="B412" s="62"/>
      <c r="C412" s="58"/>
    </row>
    <row r="413">
      <c r="A413" s="74"/>
      <c r="B413" s="62"/>
      <c r="C413" s="58"/>
    </row>
    <row r="414">
      <c r="A414" s="74"/>
      <c r="B414" s="62"/>
      <c r="C414" s="58"/>
    </row>
    <row r="415">
      <c r="A415" s="74"/>
      <c r="B415" s="62"/>
      <c r="C415" s="58"/>
    </row>
    <row r="416">
      <c r="A416" s="74"/>
      <c r="B416" s="62"/>
      <c r="C416" s="58"/>
    </row>
    <row r="417">
      <c r="A417" s="74"/>
      <c r="B417" s="62"/>
      <c r="C417" s="58"/>
    </row>
    <row r="418">
      <c r="A418" s="74"/>
      <c r="B418" s="62"/>
      <c r="C418" s="58"/>
    </row>
    <row r="419">
      <c r="A419" s="74"/>
      <c r="B419" s="62"/>
      <c r="C419" s="58"/>
    </row>
    <row r="420">
      <c r="A420" s="74"/>
      <c r="B420" s="62"/>
      <c r="C420" s="58"/>
    </row>
    <row r="421">
      <c r="A421" s="74"/>
      <c r="B421" s="62"/>
      <c r="C421" s="58"/>
    </row>
    <row r="422">
      <c r="A422" s="74"/>
      <c r="B422" s="62"/>
      <c r="C422" s="58"/>
    </row>
    <row r="423">
      <c r="A423" s="74"/>
      <c r="B423" s="62"/>
      <c r="C423" s="58"/>
    </row>
    <row r="424">
      <c r="A424" s="74"/>
      <c r="B424" s="62"/>
      <c r="C424" s="58"/>
    </row>
    <row r="425">
      <c r="A425" s="74"/>
      <c r="B425" s="62"/>
      <c r="C425" s="58"/>
    </row>
    <row r="426">
      <c r="A426" s="74"/>
      <c r="B426" s="62"/>
      <c r="C426" s="58"/>
    </row>
    <row r="427">
      <c r="A427" s="74"/>
      <c r="B427" s="62"/>
      <c r="C427" s="58"/>
    </row>
    <row r="428">
      <c r="A428" s="74"/>
      <c r="B428" s="62"/>
      <c r="C428" s="58"/>
    </row>
    <row r="429">
      <c r="A429" s="74"/>
      <c r="B429" s="62"/>
      <c r="C429" s="58"/>
    </row>
    <row r="430">
      <c r="A430" s="74"/>
      <c r="B430" s="62"/>
      <c r="C430" s="58"/>
    </row>
    <row r="431">
      <c r="A431" s="74"/>
      <c r="B431" s="62"/>
      <c r="C431" s="58"/>
    </row>
    <row r="432">
      <c r="A432" s="74"/>
      <c r="B432" s="62"/>
      <c r="C432" s="58"/>
    </row>
    <row r="433">
      <c r="A433" s="74"/>
      <c r="B433" s="62"/>
      <c r="C433" s="58"/>
    </row>
    <row r="434">
      <c r="A434" s="74"/>
      <c r="B434" s="62"/>
      <c r="C434" s="58"/>
    </row>
    <row r="435">
      <c r="A435" s="74"/>
      <c r="B435" s="62"/>
      <c r="C435" s="58"/>
    </row>
    <row r="436">
      <c r="A436" s="58"/>
      <c r="B436" s="58"/>
      <c r="C436" s="58"/>
    </row>
    <row r="437">
      <c r="A437" s="58"/>
      <c r="B437" s="58"/>
      <c r="C437" s="58"/>
    </row>
    <row r="438">
      <c r="A438" s="58"/>
      <c r="B438" s="58"/>
      <c r="C438" s="58"/>
    </row>
    <row r="439">
      <c r="A439" s="58"/>
      <c r="B439" s="58"/>
      <c r="C439" s="58"/>
    </row>
    <row r="440">
      <c r="A440" s="58"/>
      <c r="B440" s="58"/>
      <c r="C440" s="58"/>
    </row>
    <row r="441">
      <c r="A441" s="58"/>
      <c r="B441" s="58"/>
      <c r="C441" s="58"/>
    </row>
    <row r="442">
      <c r="A442" s="58"/>
      <c r="B442" s="58"/>
      <c r="C442" s="58"/>
    </row>
    <row r="443">
      <c r="A443" s="58"/>
      <c r="B443" s="58"/>
      <c r="C443" s="58"/>
    </row>
    <row r="444">
      <c r="A444" s="58"/>
      <c r="B444" s="58"/>
      <c r="C444" s="58"/>
    </row>
    <row r="445">
      <c r="A445" s="58"/>
      <c r="B445" s="58"/>
      <c r="C445" s="58"/>
    </row>
    <row r="446">
      <c r="A446" s="58"/>
      <c r="B446" s="58"/>
      <c r="C446" s="58"/>
    </row>
    <row r="447">
      <c r="A447" s="58"/>
      <c r="B447" s="58"/>
      <c r="C447" s="58"/>
    </row>
    <row r="448">
      <c r="A448" s="58"/>
      <c r="B448" s="58"/>
      <c r="C448" s="58"/>
    </row>
    <row r="449">
      <c r="A449" s="58"/>
      <c r="B449" s="58"/>
      <c r="C449" s="58"/>
    </row>
    <row r="450">
      <c r="A450" s="58"/>
      <c r="B450" s="58"/>
      <c r="C450" s="58"/>
    </row>
    <row r="451">
      <c r="A451" s="58"/>
      <c r="B451" s="58"/>
      <c r="C451" s="58"/>
    </row>
    <row r="452">
      <c r="A452" s="58"/>
      <c r="B452" s="58"/>
      <c r="C452" s="58"/>
    </row>
    <row r="453">
      <c r="A453" s="58"/>
      <c r="B453" s="58"/>
      <c r="C453" s="58"/>
    </row>
    <row r="454">
      <c r="A454" s="58"/>
      <c r="B454" s="58"/>
      <c r="C454" s="58"/>
    </row>
    <row r="455">
      <c r="A455" s="58"/>
      <c r="B455" s="58"/>
      <c r="C455" s="58"/>
    </row>
    <row r="456">
      <c r="A456" s="58"/>
      <c r="B456" s="58"/>
      <c r="C456" s="58"/>
    </row>
    <row r="457">
      <c r="A457" s="58"/>
      <c r="B457" s="58"/>
      <c r="C457" s="58"/>
    </row>
    <row r="458">
      <c r="A458" s="58"/>
      <c r="B458" s="58"/>
      <c r="C458" s="58"/>
    </row>
    <row r="459">
      <c r="A459" s="58"/>
      <c r="B459" s="58"/>
      <c r="C459" s="58"/>
    </row>
    <row r="460">
      <c r="A460" s="58"/>
      <c r="B460" s="58"/>
      <c r="C460" s="58"/>
    </row>
    <row r="461">
      <c r="A461" s="58"/>
      <c r="B461" s="58"/>
      <c r="C461" s="58"/>
    </row>
    <row r="462">
      <c r="A462" s="58"/>
      <c r="B462" s="58"/>
      <c r="C462" s="58"/>
    </row>
    <row r="463">
      <c r="A463" s="58"/>
      <c r="B463" s="58"/>
      <c r="C463" s="58"/>
    </row>
    <row r="464">
      <c r="A464" s="58"/>
      <c r="B464" s="58"/>
      <c r="C464" s="58"/>
    </row>
    <row r="465">
      <c r="A465" s="58"/>
      <c r="B465" s="58"/>
      <c r="C465" s="58"/>
    </row>
    <row r="466">
      <c r="A466" s="58"/>
      <c r="B466" s="58"/>
      <c r="C466" s="58"/>
    </row>
    <row r="467">
      <c r="A467" s="58"/>
      <c r="B467" s="58"/>
      <c r="C467" s="58"/>
    </row>
    <row r="468">
      <c r="A468" s="58"/>
      <c r="B468" s="58"/>
      <c r="C468" s="58"/>
    </row>
    <row r="469">
      <c r="A469" s="58"/>
      <c r="B469" s="58"/>
      <c r="C469" s="58"/>
    </row>
    <row r="470">
      <c r="A470" s="58"/>
      <c r="B470" s="58"/>
      <c r="C470" s="58"/>
    </row>
    <row r="471">
      <c r="A471" s="58"/>
      <c r="B471" s="58"/>
      <c r="C471" s="58"/>
    </row>
    <row r="472">
      <c r="A472" s="58"/>
      <c r="B472" s="58"/>
      <c r="C472" s="58"/>
    </row>
    <row r="473">
      <c r="A473" s="58"/>
      <c r="B473" s="58"/>
      <c r="C473" s="58"/>
    </row>
    <row r="474">
      <c r="A474" s="58"/>
      <c r="B474" s="58"/>
      <c r="C474" s="58"/>
    </row>
    <row r="475">
      <c r="A475" s="58"/>
      <c r="B475" s="58"/>
      <c r="C475" s="58"/>
    </row>
    <row r="476">
      <c r="A476" s="58"/>
      <c r="B476" s="58"/>
      <c r="C476" s="58"/>
    </row>
    <row r="477">
      <c r="A477" s="58"/>
      <c r="B477" s="58"/>
      <c r="C477" s="58"/>
    </row>
    <row r="478">
      <c r="A478" s="58"/>
      <c r="B478" s="58"/>
      <c r="C478" s="58"/>
    </row>
    <row r="479">
      <c r="A479" s="58"/>
      <c r="B479" s="58"/>
      <c r="C479" s="58"/>
    </row>
    <row r="480">
      <c r="A480" s="58"/>
      <c r="B480" s="58"/>
      <c r="C480" s="58"/>
    </row>
    <row r="481">
      <c r="A481" s="58"/>
      <c r="B481" s="58"/>
      <c r="C481" s="58"/>
    </row>
    <row r="482">
      <c r="A482" s="58"/>
      <c r="B482" s="58"/>
      <c r="C482" s="58"/>
    </row>
    <row r="483">
      <c r="A483" s="58"/>
      <c r="B483" s="58"/>
      <c r="C483" s="58"/>
    </row>
    <row r="484">
      <c r="A484" s="58"/>
      <c r="B484" s="58"/>
      <c r="C484" s="58"/>
    </row>
    <row r="485">
      <c r="A485" s="58"/>
      <c r="B485" s="58"/>
      <c r="C485" s="58"/>
    </row>
    <row r="486">
      <c r="A486" s="58"/>
      <c r="B486" s="58"/>
      <c r="C486" s="58"/>
    </row>
    <row r="487">
      <c r="A487" s="58"/>
      <c r="B487" s="58"/>
      <c r="C487" s="58"/>
    </row>
    <row r="488">
      <c r="A488" s="58"/>
      <c r="B488" s="58"/>
      <c r="C488" s="58"/>
    </row>
    <row r="489">
      <c r="A489" s="58"/>
      <c r="B489" s="58"/>
      <c r="C489" s="58"/>
    </row>
    <row r="490">
      <c r="A490" s="58"/>
      <c r="B490" s="58"/>
      <c r="C490" s="58"/>
    </row>
    <row r="491">
      <c r="A491" s="58"/>
      <c r="B491" s="58"/>
      <c r="C491" s="58"/>
    </row>
    <row r="492">
      <c r="A492" s="58"/>
      <c r="B492" s="58"/>
      <c r="C492" s="58"/>
    </row>
    <row r="493">
      <c r="A493" s="58"/>
      <c r="B493" s="58"/>
      <c r="C493" s="58"/>
    </row>
    <row r="494">
      <c r="A494" s="58"/>
      <c r="B494" s="58"/>
      <c r="C494" s="58"/>
    </row>
    <row r="495">
      <c r="A495" s="58"/>
      <c r="B495" s="58"/>
      <c r="C495" s="58"/>
    </row>
    <row r="496">
      <c r="A496" s="58"/>
      <c r="B496" s="58"/>
      <c r="C496" s="58"/>
    </row>
    <row r="497">
      <c r="A497" s="58"/>
      <c r="B497" s="58"/>
      <c r="C497" s="58"/>
    </row>
    <row r="498">
      <c r="A498" s="58"/>
      <c r="B498" s="58"/>
      <c r="C498" s="58"/>
    </row>
    <row r="499">
      <c r="A499" s="58"/>
      <c r="B499" s="58"/>
      <c r="C499" s="58"/>
    </row>
    <row r="500">
      <c r="A500" s="58"/>
      <c r="B500" s="58"/>
      <c r="C500" s="58"/>
    </row>
    <row r="501">
      <c r="A501" s="58"/>
      <c r="B501" s="58"/>
      <c r="C501" s="58"/>
    </row>
    <row r="502">
      <c r="A502" s="58"/>
      <c r="B502" s="58"/>
      <c r="C502" s="58"/>
    </row>
    <row r="503">
      <c r="A503" s="58"/>
      <c r="B503" s="58"/>
      <c r="C503" s="58"/>
    </row>
    <row r="504">
      <c r="A504" s="58"/>
      <c r="B504" s="58"/>
      <c r="C504" s="58"/>
    </row>
    <row r="505">
      <c r="A505" s="58"/>
      <c r="B505" s="58"/>
      <c r="C505" s="58"/>
    </row>
    <row r="506">
      <c r="A506" s="58"/>
      <c r="B506" s="58"/>
      <c r="C506" s="58"/>
    </row>
    <row r="507">
      <c r="A507" s="58"/>
      <c r="B507" s="58"/>
      <c r="C507" s="58"/>
    </row>
    <row r="508">
      <c r="A508" s="58"/>
      <c r="B508" s="58"/>
      <c r="C508" s="58"/>
    </row>
    <row r="509">
      <c r="A509" s="58"/>
      <c r="B509" s="58"/>
      <c r="C509" s="58"/>
    </row>
    <row r="510">
      <c r="A510" s="58"/>
      <c r="B510" s="58"/>
      <c r="C510" s="58"/>
    </row>
    <row r="511">
      <c r="A511" s="58"/>
      <c r="B511" s="58"/>
      <c r="C511" s="58"/>
    </row>
    <row r="512">
      <c r="A512" s="58"/>
      <c r="B512" s="58"/>
      <c r="C512" s="58"/>
    </row>
    <row r="513">
      <c r="A513" s="58"/>
      <c r="B513" s="58"/>
      <c r="C513" s="58"/>
    </row>
    <row r="514">
      <c r="A514" s="58"/>
      <c r="B514" s="58"/>
      <c r="C514" s="58"/>
    </row>
    <row r="515">
      <c r="A515" s="58"/>
      <c r="B515" s="58"/>
      <c r="C515" s="58"/>
    </row>
    <row r="516">
      <c r="A516" s="58"/>
      <c r="B516" s="58"/>
      <c r="C516" s="58"/>
    </row>
    <row r="517">
      <c r="A517" s="58"/>
      <c r="B517" s="58"/>
      <c r="C517" s="58"/>
    </row>
    <row r="518">
      <c r="A518" s="58"/>
      <c r="B518" s="58"/>
      <c r="C518" s="58"/>
    </row>
    <row r="519">
      <c r="A519" s="58"/>
      <c r="B519" s="58"/>
      <c r="C519" s="58"/>
    </row>
    <row r="520">
      <c r="A520" s="58"/>
      <c r="B520" s="58"/>
      <c r="C520" s="58"/>
    </row>
    <row r="521">
      <c r="A521" s="58"/>
      <c r="B521" s="58"/>
      <c r="C521" s="58"/>
    </row>
    <row r="522">
      <c r="A522" s="58"/>
      <c r="B522" s="58"/>
      <c r="C522" s="58"/>
    </row>
    <row r="523">
      <c r="A523" s="58"/>
      <c r="B523" s="58"/>
      <c r="C523" s="58"/>
    </row>
    <row r="524">
      <c r="A524" s="58"/>
      <c r="B524" s="58"/>
      <c r="C524" s="58"/>
    </row>
    <row r="525">
      <c r="A525" s="58"/>
      <c r="B525" s="58"/>
      <c r="C525" s="58"/>
    </row>
    <row r="526">
      <c r="A526" s="58"/>
      <c r="B526" s="58"/>
      <c r="C526" s="58"/>
    </row>
    <row r="527">
      <c r="A527" s="58"/>
      <c r="B527" s="58"/>
      <c r="C527" s="58"/>
    </row>
    <row r="528">
      <c r="A528" s="58"/>
      <c r="B528" s="58"/>
      <c r="C528" s="58"/>
    </row>
    <row r="529">
      <c r="A529" s="58"/>
      <c r="B529" s="58"/>
      <c r="C529" s="58"/>
    </row>
    <row r="530">
      <c r="A530" s="58"/>
      <c r="B530" s="58"/>
      <c r="C530" s="58"/>
    </row>
    <row r="531">
      <c r="A531" s="58"/>
      <c r="B531" s="58"/>
      <c r="C531" s="58"/>
    </row>
    <row r="532">
      <c r="A532" s="58"/>
      <c r="B532" s="58"/>
      <c r="C532" s="58"/>
    </row>
    <row r="533">
      <c r="A533" s="58"/>
      <c r="B533" s="58"/>
      <c r="C533" s="58"/>
    </row>
    <row r="534">
      <c r="A534" s="58"/>
      <c r="B534" s="58"/>
      <c r="C534" s="58"/>
    </row>
    <row r="535">
      <c r="A535" s="58"/>
      <c r="B535" s="58"/>
      <c r="C535" s="58"/>
    </row>
    <row r="536">
      <c r="A536" s="58"/>
      <c r="B536" s="58"/>
      <c r="C536" s="58"/>
    </row>
    <row r="537">
      <c r="A537" s="58"/>
      <c r="B537" s="58"/>
      <c r="C537" s="58"/>
    </row>
    <row r="538">
      <c r="A538" s="58"/>
      <c r="B538" s="58"/>
      <c r="C538" s="58"/>
    </row>
    <row r="539">
      <c r="A539" s="58"/>
      <c r="B539" s="58"/>
      <c r="C539" s="58"/>
    </row>
    <row r="540">
      <c r="A540" s="58"/>
      <c r="B540" s="58"/>
      <c r="C540" s="58"/>
    </row>
    <row r="541">
      <c r="A541" s="58"/>
      <c r="B541" s="58"/>
      <c r="C541" s="58"/>
    </row>
    <row r="542">
      <c r="A542" s="58"/>
      <c r="B542" s="58"/>
      <c r="C542" s="58"/>
    </row>
    <row r="543">
      <c r="A543" s="58"/>
      <c r="B543" s="58"/>
      <c r="C543" s="58"/>
    </row>
    <row r="544">
      <c r="A544" s="58"/>
      <c r="B544" s="58"/>
      <c r="C544" s="58"/>
    </row>
    <row r="545">
      <c r="A545" s="58"/>
      <c r="B545" s="58"/>
      <c r="C545" s="58"/>
    </row>
    <row r="546">
      <c r="A546" s="58"/>
      <c r="B546" s="58"/>
      <c r="C546" s="58"/>
    </row>
    <row r="547">
      <c r="A547" s="58"/>
      <c r="B547" s="58"/>
      <c r="C547" s="58"/>
    </row>
    <row r="548">
      <c r="A548" s="58"/>
      <c r="B548" s="58"/>
      <c r="C548" s="58"/>
    </row>
    <row r="549">
      <c r="A549" s="58"/>
      <c r="B549" s="58"/>
      <c r="C549" s="58"/>
    </row>
    <row r="550">
      <c r="A550" s="58"/>
      <c r="B550" s="58"/>
      <c r="C550" s="58"/>
    </row>
    <row r="551">
      <c r="A551" s="58"/>
      <c r="B551" s="58"/>
      <c r="C551" s="58"/>
    </row>
    <row r="552">
      <c r="A552" s="58"/>
      <c r="B552" s="58"/>
      <c r="C552" s="58"/>
    </row>
    <row r="553">
      <c r="A553" s="58"/>
      <c r="B553" s="58"/>
      <c r="C553" s="58"/>
    </row>
    <row r="554">
      <c r="A554" s="58"/>
      <c r="B554" s="58"/>
      <c r="C554" s="58"/>
    </row>
    <row r="555">
      <c r="A555" s="58"/>
      <c r="B555" s="58"/>
      <c r="C555" s="58"/>
    </row>
    <row r="556">
      <c r="A556" s="58"/>
      <c r="B556" s="58"/>
      <c r="C556" s="58"/>
    </row>
    <row r="557">
      <c r="A557" s="58"/>
      <c r="B557" s="58"/>
      <c r="C557" s="58"/>
    </row>
    <row r="558">
      <c r="A558" s="58"/>
      <c r="B558" s="58"/>
      <c r="C558" s="58"/>
    </row>
    <row r="559">
      <c r="A559" s="58"/>
      <c r="B559" s="58"/>
      <c r="C559" s="58"/>
    </row>
    <row r="560">
      <c r="A560" s="58"/>
      <c r="B560" s="58"/>
      <c r="C560" s="58"/>
    </row>
    <row r="561">
      <c r="A561" s="58"/>
      <c r="B561" s="58"/>
      <c r="C561" s="58"/>
    </row>
    <row r="562">
      <c r="A562" s="58"/>
      <c r="B562" s="58"/>
      <c r="C562" s="58"/>
    </row>
    <row r="563">
      <c r="A563" s="58"/>
      <c r="B563" s="58"/>
      <c r="C563" s="58"/>
    </row>
    <row r="564">
      <c r="A564" s="58"/>
      <c r="B564" s="58"/>
      <c r="C564" s="58"/>
    </row>
    <row r="565">
      <c r="A565" s="58"/>
      <c r="B565" s="58"/>
      <c r="C565" s="58"/>
    </row>
    <row r="566">
      <c r="A566" s="58"/>
      <c r="B566" s="58"/>
      <c r="C566" s="58"/>
    </row>
    <row r="567">
      <c r="A567" s="58"/>
      <c r="B567" s="58"/>
      <c r="C567" s="58"/>
    </row>
    <row r="568">
      <c r="A568" s="58"/>
      <c r="B568" s="58"/>
      <c r="C568" s="58"/>
    </row>
    <row r="569">
      <c r="A569" s="58"/>
      <c r="B569" s="58"/>
      <c r="C569" s="58"/>
    </row>
    <row r="570">
      <c r="A570" s="58"/>
      <c r="B570" s="58"/>
      <c r="C570" s="58"/>
    </row>
    <row r="571">
      <c r="A571" s="58"/>
      <c r="B571" s="58"/>
      <c r="C571" s="58"/>
    </row>
    <row r="572">
      <c r="A572" s="58"/>
      <c r="B572" s="58"/>
      <c r="C572" s="58"/>
    </row>
    <row r="573">
      <c r="A573" s="58"/>
      <c r="B573" s="58"/>
      <c r="C573" s="58"/>
    </row>
    <row r="574">
      <c r="A574" s="58"/>
      <c r="B574" s="58"/>
      <c r="C574" s="58"/>
    </row>
    <row r="575">
      <c r="A575" s="58"/>
      <c r="B575" s="58"/>
      <c r="C575" s="58"/>
    </row>
    <row r="576">
      <c r="A576" s="58"/>
      <c r="B576" s="58"/>
      <c r="C576" s="58"/>
    </row>
    <row r="577">
      <c r="A577" s="58"/>
      <c r="B577" s="58"/>
      <c r="C577" s="58"/>
    </row>
    <row r="578">
      <c r="A578" s="58"/>
      <c r="B578" s="58"/>
      <c r="C578" s="58"/>
    </row>
    <row r="579">
      <c r="A579" s="58"/>
      <c r="B579" s="58"/>
      <c r="C579" s="58"/>
    </row>
    <row r="580">
      <c r="A580" s="58"/>
      <c r="B580" s="58"/>
      <c r="C580" s="58"/>
    </row>
    <row r="581">
      <c r="A581" s="58"/>
      <c r="B581" s="58"/>
      <c r="C581" s="58"/>
    </row>
    <row r="582">
      <c r="A582" s="58"/>
      <c r="B582" s="58"/>
      <c r="C582" s="58"/>
    </row>
    <row r="583">
      <c r="A583" s="58"/>
      <c r="B583" s="58"/>
      <c r="C583" s="58"/>
    </row>
    <row r="584">
      <c r="A584" s="58"/>
      <c r="B584" s="58"/>
      <c r="C584" s="58"/>
    </row>
    <row r="585">
      <c r="A585" s="58"/>
      <c r="B585" s="58"/>
      <c r="C585" s="58"/>
    </row>
    <row r="586">
      <c r="A586" s="58"/>
      <c r="B586" s="58"/>
      <c r="C586" s="58"/>
    </row>
    <row r="587">
      <c r="A587" s="58"/>
      <c r="B587" s="58"/>
      <c r="C587" s="58"/>
    </row>
    <row r="588">
      <c r="A588" s="58"/>
      <c r="B588" s="58"/>
      <c r="C588" s="58"/>
    </row>
    <row r="589">
      <c r="A589" s="58"/>
      <c r="B589" s="58"/>
      <c r="C589" s="58"/>
    </row>
    <row r="590">
      <c r="A590" s="58"/>
      <c r="B590" s="58"/>
      <c r="C590" s="58"/>
    </row>
    <row r="591">
      <c r="A591" s="58"/>
      <c r="B591" s="58"/>
      <c r="C591" s="58"/>
    </row>
    <row r="592">
      <c r="A592" s="58"/>
      <c r="B592" s="58"/>
      <c r="C592" s="58"/>
    </row>
    <row r="593">
      <c r="A593" s="58"/>
      <c r="B593" s="58"/>
      <c r="C593" s="58"/>
    </row>
    <row r="594">
      <c r="A594" s="58"/>
      <c r="B594" s="58"/>
      <c r="C594" s="58"/>
    </row>
    <row r="595">
      <c r="A595" s="58"/>
      <c r="B595" s="58"/>
      <c r="C595" s="58"/>
    </row>
    <row r="596">
      <c r="A596" s="58"/>
      <c r="B596" s="58"/>
      <c r="C596" s="58"/>
    </row>
    <row r="597">
      <c r="A597" s="58"/>
      <c r="B597" s="58"/>
      <c r="C597" s="58"/>
    </row>
    <row r="598">
      <c r="A598" s="58"/>
      <c r="B598" s="58"/>
      <c r="C598" s="58"/>
    </row>
    <row r="599">
      <c r="A599" s="58"/>
      <c r="B599" s="58"/>
      <c r="C599" s="58"/>
    </row>
    <row r="600">
      <c r="A600" s="58"/>
      <c r="B600" s="58"/>
      <c r="C600" s="58"/>
    </row>
    <row r="601">
      <c r="A601" s="58"/>
      <c r="B601" s="58"/>
      <c r="C601" s="58"/>
    </row>
    <row r="602">
      <c r="A602" s="58"/>
      <c r="B602" s="58"/>
      <c r="C602" s="58"/>
    </row>
    <row r="603">
      <c r="A603" s="58"/>
      <c r="B603" s="58"/>
      <c r="C603" s="58"/>
    </row>
    <row r="604">
      <c r="A604" s="58"/>
      <c r="B604" s="58"/>
      <c r="C604" s="58"/>
    </row>
    <row r="605">
      <c r="A605" s="58"/>
      <c r="B605" s="58"/>
      <c r="C605" s="58"/>
    </row>
    <row r="606">
      <c r="A606" s="58"/>
      <c r="B606" s="58"/>
      <c r="C606" s="58"/>
    </row>
    <row r="607">
      <c r="A607" s="58"/>
      <c r="B607" s="58"/>
      <c r="C607" s="58"/>
    </row>
    <row r="608">
      <c r="A608" s="58"/>
      <c r="B608" s="58"/>
      <c r="C608" s="58"/>
    </row>
    <row r="609">
      <c r="A609" s="58"/>
      <c r="B609" s="58"/>
      <c r="C609" s="58"/>
    </row>
    <row r="610">
      <c r="A610" s="58"/>
      <c r="B610" s="58"/>
      <c r="C610" s="58"/>
    </row>
    <row r="611">
      <c r="A611" s="58"/>
      <c r="B611" s="58"/>
      <c r="C611" s="58"/>
    </row>
    <row r="612">
      <c r="A612" s="58"/>
      <c r="B612" s="58"/>
      <c r="C612" s="58"/>
    </row>
    <row r="613">
      <c r="A613" s="58"/>
      <c r="B613" s="58"/>
      <c r="C613" s="58"/>
    </row>
    <row r="614">
      <c r="A614" s="58"/>
      <c r="B614" s="58"/>
      <c r="C614" s="58"/>
    </row>
    <row r="615">
      <c r="A615" s="58"/>
      <c r="B615" s="58"/>
      <c r="C615" s="58"/>
    </row>
    <row r="616">
      <c r="A616" s="58"/>
      <c r="B616" s="58"/>
      <c r="C616" s="58"/>
    </row>
    <row r="617">
      <c r="A617" s="58"/>
      <c r="B617" s="58"/>
      <c r="C617" s="58"/>
    </row>
    <row r="618">
      <c r="A618" s="58"/>
      <c r="B618" s="58"/>
      <c r="C618" s="58"/>
    </row>
    <row r="619">
      <c r="A619" s="58"/>
      <c r="B619" s="58"/>
      <c r="C619" s="58"/>
    </row>
    <row r="620">
      <c r="A620" s="58"/>
      <c r="B620" s="58"/>
      <c r="C620" s="58"/>
    </row>
    <row r="621">
      <c r="A621" s="58"/>
      <c r="B621" s="58"/>
      <c r="C621" s="58"/>
    </row>
    <row r="622">
      <c r="A622" s="58"/>
      <c r="B622" s="58"/>
      <c r="C622" s="58"/>
    </row>
    <row r="623">
      <c r="A623" s="58"/>
      <c r="B623" s="58"/>
      <c r="C623" s="58"/>
    </row>
    <row r="624">
      <c r="A624" s="58"/>
      <c r="B624" s="58"/>
      <c r="C624" s="58"/>
    </row>
    <row r="625">
      <c r="A625" s="58"/>
      <c r="B625" s="58"/>
      <c r="C625" s="58"/>
    </row>
    <row r="626">
      <c r="A626" s="58"/>
      <c r="B626" s="58"/>
      <c r="C626" s="58"/>
    </row>
    <row r="627">
      <c r="A627" s="58"/>
      <c r="B627" s="58"/>
      <c r="C627" s="58"/>
    </row>
    <row r="628">
      <c r="A628" s="58"/>
      <c r="B628" s="58"/>
      <c r="C628" s="58"/>
    </row>
    <row r="629">
      <c r="A629" s="58"/>
      <c r="B629" s="58"/>
      <c r="C629" s="58"/>
    </row>
    <row r="630">
      <c r="A630" s="58"/>
      <c r="B630" s="58"/>
      <c r="C630" s="58"/>
    </row>
    <row r="631">
      <c r="A631" s="58"/>
      <c r="B631" s="58"/>
      <c r="C631" s="58"/>
    </row>
    <row r="632">
      <c r="A632" s="58"/>
      <c r="B632" s="58"/>
      <c r="C632" s="58"/>
    </row>
    <row r="633">
      <c r="A633" s="58"/>
      <c r="B633" s="58"/>
      <c r="C633" s="58"/>
    </row>
    <row r="634">
      <c r="A634" s="58"/>
      <c r="B634" s="58"/>
      <c r="C634" s="58"/>
    </row>
    <row r="635">
      <c r="A635" s="58"/>
      <c r="B635" s="58"/>
      <c r="C635" s="58"/>
    </row>
    <row r="636">
      <c r="A636" s="58"/>
      <c r="B636" s="58"/>
      <c r="C636" s="58"/>
    </row>
    <row r="637">
      <c r="A637" s="58"/>
      <c r="B637" s="58"/>
      <c r="C637" s="58"/>
    </row>
    <row r="638">
      <c r="A638" s="58"/>
      <c r="B638" s="58"/>
      <c r="C638" s="58"/>
    </row>
    <row r="639">
      <c r="A639" s="58"/>
      <c r="B639" s="58"/>
      <c r="C639" s="58"/>
    </row>
    <row r="640">
      <c r="A640" s="58"/>
      <c r="B640" s="58"/>
      <c r="C640" s="58"/>
    </row>
    <row r="641">
      <c r="A641" s="58"/>
      <c r="B641" s="58"/>
      <c r="C641" s="58"/>
    </row>
    <row r="642">
      <c r="A642" s="58"/>
      <c r="B642" s="58"/>
      <c r="C642" s="58"/>
    </row>
    <row r="643">
      <c r="A643" s="58"/>
      <c r="B643" s="58"/>
      <c r="C643" s="58"/>
    </row>
    <row r="644">
      <c r="A644" s="58"/>
      <c r="B644" s="58"/>
      <c r="C644" s="58"/>
    </row>
    <row r="645">
      <c r="A645" s="58"/>
      <c r="B645" s="58"/>
      <c r="C645" s="58"/>
    </row>
    <row r="646">
      <c r="A646" s="58"/>
      <c r="B646" s="58"/>
      <c r="C646" s="58"/>
    </row>
    <row r="647">
      <c r="A647" s="58"/>
      <c r="B647" s="58"/>
      <c r="C647" s="58"/>
    </row>
    <row r="648">
      <c r="A648" s="58"/>
      <c r="B648" s="58"/>
      <c r="C648" s="58"/>
    </row>
    <row r="649">
      <c r="A649" s="58"/>
      <c r="B649" s="58"/>
      <c r="C649" s="58"/>
    </row>
    <row r="650">
      <c r="A650" s="58"/>
      <c r="B650" s="58"/>
      <c r="C650" s="58"/>
    </row>
    <row r="651">
      <c r="A651" s="58"/>
      <c r="B651" s="58"/>
      <c r="C651" s="58"/>
    </row>
    <row r="652">
      <c r="A652" s="58"/>
      <c r="B652" s="58"/>
      <c r="C652" s="58"/>
    </row>
    <row r="653">
      <c r="A653" s="58"/>
      <c r="B653" s="58"/>
      <c r="C653" s="58"/>
    </row>
    <row r="654">
      <c r="A654" s="58"/>
      <c r="B654" s="58"/>
      <c r="C654" s="58"/>
    </row>
    <row r="655">
      <c r="A655" s="58"/>
      <c r="B655" s="58"/>
      <c r="C655" s="58"/>
    </row>
    <row r="656">
      <c r="A656" s="58"/>
      <c r="B656" s="58"/>
      <c r="C656" s="58"/>
    </row>
    <row r="657">
      <c r="A657" s="58"/>
      <c r="B657" s="58"/>
      <c r="C657" s="58"/>
    </row>
    <row r="658">
      <c r="A658" s="58"/>
      <c r="B658" s="58"/>
      <c r="C658" s="58"/>
    </row>
    <row r="659">
      <c r="A659" s="58"/>
      <c r="B659" s="58"/>
      <c r="C659" s="58"/>
    </row>
    <row r="660">
      <c r="A660" s="58"/>
      <c r="B660" s="58"/>
      <c r="C660" s="58"/>
    </row>
    <row r="661">
      <c r="A661" s="58"/>
      <c r="B661" s="58"/>
      <c r="C661" s="58"/>
    </row>
    <row r="662">
      <c r="A662" s="58"/>
      <c r="B662" s="58"/>
      <c r="C662" s="58"/>
    </row>
    <row r="663">
      <c r="A663" s="58"/>
      <c r="B663" s="58"/>
      <c r="C663" s="58"/>
    </row>
    <row r="664">
      <c r="A664" s="58"/>
      <c r="B664" s="58"/>
      <c r="C664" s="58"/>
    </row>
    <row r="665">
      <c r="A665" s="58"/>
      <c r="B665" s="58"/>
      <c r="C665" s="58"/>
    </row>
    <row r="666">
      <c r="A666" s="58"/>
      <c r="B666" s="58"/>
      <c r="C666" s="58"/>
    </row>
    <row r="667">
      <c r="A667" s="58"/>
      <c r="B667" s="58"/>
      <c r="C667" s="58"/>
    </row>
    <row r="668">
      <c r="A668" s="58"/>
      <c r="B668" s="58"/>
      <c r="C668" s="58"/>
    </row>
    <row r="669">
      <c r="A669" s="58"/>
      <c r="B669" s="58"/>
      <c r="C669" s="58"/>
    </row>
    <row r="670">
      <c r="A670" s="58"/>
      <c r="B670" s="58"/>
      <c r="C670" s="58"/>
    </row>
    <row r="671">
      <c r="A671" s="58"/>
      <c r="B671" s="58"/>
      <c r="C671" s="58"/>
    </row>
    <row r="672">
      <c r="A672" s="58"/>
      <c r="B672" s="58"/>
      <c r="C672" s="58"/>
    </row>
    <row r="673">
      <c r="A673" s="58"/>
      <c r="B673" s="58"/>
      <c r="C673" s="58"/>
    </row>
    <row r="674">
      <c r="A674" s="58"/>
      <c r="B674" s="58"/>
      <c r="C674" s="58"/>
    </row>
    <row r="675">
      <c r="A675" s="58"/>
      <c r="B675" s="58"/>
      <c r="C675" s="58"/>
    </row>
    <row r="676">
      <c r="A676" s="58"/>
      <c r="B676" s="58"/>
      <c r="C676" s="58"/>
    </row>
    <row r="677">
      <c r="A677" s="58"/>
      <c r="B677" s="58"/>
      <c r="C677" s="58"/>
    </row>
    <row r="678">
      <c r="A678" s="58"/>
      <c r="B678" s="58"/>
      <c r="C678" s="58"/>
    </row>
    <row r="679">
      <c r="A679" s="58"/>
      <c r="B679" s="58"/>
      <c r="C679" s="58"/>
    </row>
    <row r="680">
      <c r="A680" s="58"/>
      <c r="B680" s="58"/>
      <c r="C680" s="58"/>
    </row>
    <row r="681">
      <c r="A681" s="58"/>
      <c r="B681" s="58"/>
      <c r="C681" s="58"/>
    </row>
    <row r="682">
      <c r="A682" s="58"/>
      <c r="B682" s="58"/>
      <c r="C682" s="58"/>
    </row>
    <row r="683">
      <c r="A683" s="58"/>
      <c r="B683" s="58"/>
      <c r="C683" s="58"/>
    </row>
    <row r="684">
      <c r="A684" s="58"/>
      <c r="B684" s="58"/>
      <c r="C684" s="58"/>
    </row>
    <row r="685">
      <c r="A685" s="58"/>
      <c r="B685" s="58"/>
      <c r="C685" s="58"/>
    </row>
    <row r="686">
      <c r="A686" s="58"/>
      <c r="B686" s="58"/>
      <c r="C686" s="58"/>
    </row>
    <row r="687">
      <c r="A687" s="58"/>
      <c r="B687" s="58"/>
      <c r="C687" s="58"/>
    </row>
    <row r="688">
      <c r="A688" s="58"/>
      <c r="B688" s="58"/>
      <c r="C688" s="58"/>
    </row>
    <row r="689">
      <c r="A689" s="58"/>
      <c r="B689" s="58"/>
      <c r="C689" s="58"/>
    </row>
    <row r="690">
      <c r="A690" s="58"/>
      <c r="B690" s="58"/>
      <c r="C690" s="58"/>
    </row>
    <row r="691">
      <c r="A691" s="58"/>
      <c r="B691" s="58"/>
      <c r="C691" s="58"/>
    </row>
    <row r="692">
      <c r="A692" s="58"/>
      <c r="B692" s="58"/>
      <c r="C692" s="58"/>
    </row>
    <row r="693">
      <c r="A693" s="58"/>
      <c r="B693" s="58"/>
      <c r="C693" s="58"/>
    </row>
    <row r="694">
      <c r="A694" s="58"/>
      <c r="B694" s="58"/>
      <c r="C694" s="58"/>
    </row>
    <row r="695">
      <c r="A695" s="58"/>
      <c r="B695" s="58"/>
      <c r="C695" s="58"/>
    </row>
    <row r="696">
      <c r="A696" s="58"/>
      <c r="B696" s="58"/>
      <c r="C696" s="58"/>
    </row>
    <row r="697">
      <c r="A697" s="58"/>
      <c r="B697" s="58"/>
      <c r="C697" s="58"/>
    </row>
    <row r="698">
      <c r="A698" s="58"/>
      <c r="B698" s="58"/>
      <c r="C698" s="58"/>
    </row>
    <row r="699">
      <c r="A699" s="58"/>
      <c r="B699" s="58"/>
      <c r="C699" s="58"/>
    </row>
    <row r="700">
      <c r="A700" s="58"/>
      <c r="B700" s="58"/>
      <c r="C700" s="58"/>
    </row>
    <row r="701">
      <c r="A701" s="58"/>
      <c r="B701" s="58"/>
      <c r="C701" s="58"/>
    </row>
    <row r="702">
      <c r="A702" s="58"/>
      <c r="B702" s="58"/>
      <c r="C702" s="58"/>
    </row>
    <row r="703">
      <c r="A703" s="58"/>
      <c r="B703" s="58"/>
      <c r="C703" s="58"/>
    </row>
    <row r="704">
      <c r="A704" s="58"/>
      <c r="B704" s="58"/>
      <c r="C704" s="58"/>
    </row>
    <row r="705">
      <c r="A705" s="58"/>
      <c r="B705" s="58"/>
      <c r="C705" s="58"/>
    </row>
    <row r="706">
      <c r="A706" s="58"/>
      <c r="B706" s="58"/>
      <c r="C706" s="58"/>
    </row>
    <row r="707">
      <c r="A707" s="58"/>
      <c r="B707" s="58"/>
      <c r="C707" s="58"/>
    </row>
    <row r="708">
      <c r="A708" s="58"/>
      <c r="B708" s="58"/>
      <c r="C708" s="58"/>
    </row>
    <row r="709">
      <c r="A709" s="58"/>
      <c r="B709" s="58"/>
      <c r="C709" s="58"/>
    </row>
    <row r="710">
      <c r="A710" s="58"/>
      <c r="B710" s="58"/>
      <c r="C710" s="58"/>
    </row>
    <row r="711">
      <c r="A711" s="58"/>
      <c r="B711" s="58"/>
      <c r="C711" s="58"/>
    </row>
    <row r="712">
      <c r="A712" s="58"/>
      <c r="B712" s="58"/>
      <c r="C712" s="58"/>
    </row>
    <row r="713">
      <c r="A713" s="58"/>
      <c r="B713" s="58"/>
      <c r="C713" s="58"/>
    </row>
    <row r="714">
      <c r="A714" s="58"/>
      <c r="B714" s="58"/>
      <c r="C714" s="58"/>
    </row>
    <row r="715">
      <c r="A715" s="58"/>
      <c r="B715" s="58"/>
      <c r="C715" s="58"/>
    </row>
    <row r="716">
      <c r="A716" s="58"/>
      <c r="B716" s="58"/>
      <c r="C716" s="58"/>
    </row>
    <row r="717">
      <c r="A717" s="58"/>
      <c r="B717" s="58"/>
      <c r="C717" s="58"/>
    </row>
    <row r="718">
      <c r="A718" s="58"/>
      <c r="B718" s="58"/>
      <c r="C718" s="58"/>
    </row>
    <row r="719">
      <c r="A719" s="58"/>
      <c r="B719" s="58"/>
      <c r="C719" s="58"/>
    </row>
    <row r="720">
      <c r="A720" s="58"/>
      <c r="B720" s="58"/>
      <c r="C720" s="58"/>
    </row>
    <row r="721">
      <c r="A721" s="58"/>
      <c r="B721" s="58"/>
      <c r="C721" s="58"/>
    </row>
    <row r="722">
      <c r="A722" s="58"/>
      <c r="B722" s="58"/>
      <c r="C722" s="58"/>
    </row>
    <row r="723">
      <c r="A723" s="58"/>
      <c r="B723" s="58"/>
      <c r="C723" s="58"/>
    </row>
    <row r="724">
      <c r="A724" s="58"/>
      <c r="B724" s="58"/>
      <c r="C724" s="58"/>
    </row>
    <row r="725">
      <c r="A725" s="58"/>
      <c r="B725" s="58"/>
      <c r="C725" s="58"/>
    </row>
    <row r="726">
      <c r="A726" s="58"/>
      <c r="B726" s="58"/>
      <c r="C726" s="58"/>
    </row>
    <row r="727">
      <c r="A727" s="58"/>
      <c r="B727" s="58"/>
      <c r="C727" s="58"/>
    </row>
    <row r="728">
      <c r="A728" s="58"/>
      <c r="B728" s="58"/>
      <c r="C728" s="58"/>
    </row>
    <row r="729">
      <c r="A729" s="58"/>
      <c r="B729" s="58"/>
      <c r="C729" s="58"/>
    </row>
    <row r="730">
      <c r="A730" s="58"/>
      <c r="B730" s="58"/>
      <c r="C730" s="58"/>
    </row>
    <row r="731">
      <c r="A731" s="58"/>
      <c r="B731" s="58"/>
      <c r="C731" s="58"/>
    </row>
    <row r="732">
      <c r="A732" s="58"/>
      <c r="B732" s="58"/>
      <c r="C732" s="58"/>
    </row>
    <row r="733">
      <c r="A733" s="58"/>
      <c r="B733" s="58"/>
      <c r="C733" s="58"/>
    </row>
    <row r="734">
      <c r="A734" s="58"/>
      <c r="B734" s="58"/>
      <c r="C734" s="58"/>
    </row>
    <row r="735">
      <c r="A735" s="58"/>
      <c r="B735" s="58"/>
      <c r="C735" s="58"/>
    </row>
    <row r="736">
      <c r="A736" s="58"/>
      <c r="B736" s="58"/>
      <c r="C736" s="58"/>
    </row>
    <row r="737">
      <c r="A737" s="58"/>
      <c r="B737" s="58"/>
      <c r="C737" s="58"/>
    </row>
    <row r="738">
      <c r="A738" s="58"/>
      <c r="B738" s="58"/>
      <c r="C738" s="58"/>
    </row>
    <row r="739">
      <c r="A739" s="58"/>
      <c r="B739" s="58"/>
      <c r="C739" s="58"/>
    </row>
    <row r="740">
      <c r="A740" s="58"/>
      <c r="B740" s="58"/>
      <c r="C740" s="58"/>
    </row>
    <row r="741">
      <c r="A741" s="58"/>
      <c r="B741" s="58"/>
      <c r="C741" s="58"/>
    </row>
    <row r="742">
      <c r="A742" s="58"/>
      <c r="B742" s="58"/>
      <c r="C742" s="58"/>
    </row>
    <row r="743">
      <c r="A743" s="58"/>
      <c r="B743" s="58"/>
      <c r="C743" s="58"/>
    </row>
    <row r="744">
      <c r="A744" s="58"/>
      <c r="B744" s="58"/>
      <c r="C744" s="58"/>
    </row>
    <row r="745">
      <c r="A745" s="58"/>
      <c r="B745" s="58"/>
      <c r="C745" s="58"/>
    </row>
    <row r="746">
      <c r="A746" s="58"/>
      <c r="B746" s="58"/>
      <c r="C746" s="58"/>
    </row>
    <row r="747">
      <c r="A747" s="58"/>
      <c r="B747" s="58"/>
      <c r="C747" s="58"/>
    </row>
    <row r="748">
      <c r="A748" s="58"/>
      <c r="B748" s="58"/>
      <c r="C748" s="58"/>
    </row>
    <row r="749">
      <c r="A749" s="58"/>
      <c r="B749" s="58"/>
      <c r="C749" s="58"/>
    </row>
    <row r="750">
      <c r="A750" s="58"/>
      <c r="B750" s="58"/>
      <c r="C750" s="58"/>
    </row>
    <row r="751">
      <c r="A751" s="58"/>
      <c r="B751" s="58"/>
      <c r="C751" s="58"/>
    </row>
    <row r="752">
      <c r="A752" s="58"/>
      <c r="B752" s="58"/>
      <c r="C752" s="58"/>
    </row>
    <row r="753">
      <c r="A753" s="58"/>
      <c r="B753" s="58"/>
      <c r="C753" s="58"/>
    </row>
    <row r="754">
      <c r="A754" s="58"/>
      <c r="B754" s="58"/>
      <c r="C754" s="58"/>
    </row>
    <row r="755">
      <c r="A755" s="58"/>
      <c r="B755" s="58"/>
      <c r="C755" s="58"/>
    </row>
    <row r="756">
      <c r="A756" s="58"/>
      <c r="B756" s="58"/>
      <c r="C756" s="58"/>
    </row>
    <row r="757">
      <c r="A757" s="58"/>
      <c r="B757" s="58"/>
      <c r="C757" s="58"/>
    </row>
    <row r="758">
      <c r="A758" s="58"/>
      <c r="B758" s="58"/>
      <c r="C758" s="58"/>
    </row>
    <row r="759">
      <c r="A759" s="58"/>
      <c r="B759" s="58"/>
      <c r="C759" s="58"/>
    </row>
    <row r="760">
      <c r="A760" s="58"/>
      <c r="B760" s="58"/>
      <c r="C760" s="58"/>
    </row>
    <row r="761">
      <c r="A761" s="58"/>
      <c r="B761" s="58"/>
      <c r="C761" s="58"/>
    </row>
    <row r="762">
      <c r="A762" s="58"/>
      <c r="B762" s="58"/>
      <c r="C762" s="58"/>
    </row>
    <row r="763">
      <c r="A763" s="58"/>
      <c r="B763" s="58"/>
      <c r="C763" s="58"/>
    </row>
    <row r="764">
      <c r="A764" s="58"/>
      <c r="B764" s="58"/>
      <c r="C764" s="58"/>
    </row>
    <row r="765">
      <c r="A765" s="58"/>
      <c r="B765" s="58"/>
      <c r="C765" s="58"/>
    </row>
    <row r="766">
      <c r="A766" s="58"/>
      <c r="B766" s="58"/>
      <c r="C766" s="58"/>
    </row>
    <row r="767">
      <c r="A767" s="58"/>
      <c r="B767" s="58"/>
      <c r="C767" s="58"/>
    </row>
    <row r="768">
      <c r="A768" s="58"/>
      <c r="B768" s="58"/>
      <c r="C768" s="58"/>
    </row>
    <row r="769">
      <c r="A769" s="58"/>
      <c r="B769" s="58"/>
      <c r="C769" s="58"/>
    </row>
    <row r="770">
      <c r="A770" s="58"/>
      <c r="B770" s="58"/>
      <c r="C770" s="58"/>
    </row>
    <row r="771">
      <c r="A771" s="58"/>
      <c r="B771" s="58"/>
      <c r="C771" s="58"/>
    </row>
    <row r="772">
      <c r="A772" s="58"/>
      <c r="B772" s="58"/>
      <c r="C772" s="58"/>
    </row>
    <row r="773">
      <c r="A773" s="58"/>
      <c r="B773" s="58"/>
      <c r="C773" s="58"/>
    </row>
    <row r="774">
      <c r="A774" s="58"/>
      <c r="B774" s="58"/>
      <c r="C774" s="58"/>
    </row>
    <row r="775">
      <c r="A775" s="58"/>
      <c r="B775" s="58"/>
      <c r="C775" s="58"/>
    </row>
    <row r="776">
      <c r="A776" s="58"/>
      <c r="B776" s="58"/>
      <c r="C776" s="58"/>
    </row>
    <row r="777">
      <c r="A777" s="58"/>
      <c r="B777" s="58"/>
      <c r="C777" s="58"/>
    </row>
    <row r="778">
      <c r="A778" s="58"/>
      <c r="B778" s="58"/>
      <c r="C778" s="58"/>
    </row>
    <row r="779">
      <c r="A779" s="58"/>
      <c r="B779" s="58"/>
      <c r="C779" s="58"/>
    </row>
    <row r="780">
      <c r="A780" s="58"/>
      <c r="B780" s="58"/>
      <c r="C780" s="58"/>
    </row>
    <row r="781">
      <c r="A781" s="58"/>
      <c r="B781" s="58"/>
      <c r="C781" s="58"/>
    </row>
    <row r="782">
      <c r="A782" s="58"/>
      <c r="B782" s="58"/>
      <c r="C782" s="58"/>
    </row>
    <row r="783">
      <c r="A783" s="58"/>
      <c r="B783" s="58"/>
      <c r="C783" s="58"/>
    </row>
    <row r="784">
      <c r="A784" s="58"/>
      <c r="B784" s="58"/>
      <c r="C784" s="58"/>
    </row>
    <row r="785">
      <c r="A785" s="58"/>
      <c r="B785" s="58"/>
      <c r="C785" s="58"/>
    </row>
    <row r="786">
      <c r="A786" s="58"/>
      <c r="B786" s="58"/>
      <c r="C786" s="58"/>
    </row>
    <row r="787">
      <c r="A787" s="58"/>
      <c r="B787" s="58"/>
      <c r="C787" s="58"/>
    </row>
    <row r="788">
      <c r="A788" s="58"/>
      <c r="B788" s="58"/>
      <c r="C788" s="58"/>
    </row>
    <row r="789">
      <c r="A789" s="58"/>
      <c r="B789" s="58"/>
      <c r="C789" s="58"/>
    </row>
    <row r="790">
      <c r="A790" s="58"/>
      <c r="B790" s="58"/>
      <c r="C790" s="58"/>
    </row>
    <row r="791">
      <c r="A791" s="58"/>
      <c r="B791" s="58"/>
      <c r="C791" s="58"/>
    </row>
    <row r="792">
      <c r="A792" s="58"/>
      <c r="B792" s="58"/>
      <c r="C792" s="58"/>
    </row>
    <row r="793">
      <c r="A793" s="58"/>
      <c r="B793" s="58"/>
      <c r="C793" s="58"/>
    </row>
    <row r="794">
      <c r="A794" s="58"/>
      <c r="B794" s="58"/>
      <c r="C794" s="58"/>
    </row>
    <row r="795">
      <c r="A795" s="58"/>
      <c r="B795" s="58"/>
      <c r="C795" s="58"/>
    </row>
    <row r="796">
      <c r="A796" s="58"/>
      <c r="B796" s="58"/>
      <c r="C796" s="58"/>
    </row>
    <row r="797">
      <c r="A797" s="58"/>
      <c r="B797" s="58"/>
      <c r="C797" s="58"/>
    </row>
    <row r="798">
      <c r="A798" s="58"/>
      <c r="B798" s="58"/>
      <c r="C798" s="58"/>
    </row>
    <row r="799">
      <c r="A799" s="58"/>
      <c r="B799" s="58"/>
      <c r="C799" s="58"/>
    </row>
    <row r="800">
      <c r="A800" s="58"/>
      <c r="B800" s="58"/>
      <c r="C800" s="58"/>
    </row>
    <row r="801">
      <c r="A801" s="58"/>
      <c r="B801" s="58"/>
      <c r="C801" s="58"/>
    </row>
    <row r="802">
      <c r="A802" s="58"/>
      <c r="B802" s="58"/>
      <c r="C802" s="58"/>
    </row>
    <row r="803">
      <c r="A803" s="58"/>
      <c r="B803" s="58"/>
      <c r="C803" s="58"/>
    </row>
    <row r="804">
      <c r="A804" s="58"/>
      <c r="B804" s="58"/>
      <c r="C804" s="58"/>
    </row>
    <row r="805">
      <c r="A805" s="58"/>
      <c r="B805" s="58"/>
      <c r="C805" s="58"/>
    </row>
    <row r="806">
      <c r="A806" s="58"/>
      <c r="B806" s="58"/>
      <c r="C806" s="58"/>
    </row>
    <row r="807">
      <c r="A807" s="58"/>
      <c r="B807" s="58"/>
      <c r="C807" s="58"/>
    </row>
    <row r="808">
      <c r="A808" s="58"/>
      <c r="B808" s="58"/>
      <c r="C808" s="58"/>
    </row>
    <row r="809">
      <c r="A809" s="58"/>
      <c r="B809" s="58"/>
      <c r="C809" s="58"/>
    </row>
    <row r="810">
      <c r="A810" s="58"/>
      <c r="B810" s="58"/>
      <c r="C810" s="58"/>
    </row>
    <row r="811">
      <c r="A811" s="58"/>
      <c r="B811" s="58"/>
      <c r="C811" s="58"/>
    </row>
    <row r="812">
      <c r="A812" s="58"/>
      <c r="B812" s="58"/>
      <c r="C812" s="58"/>
    </row>
    <row r="813">
      <c r="A813" s="58"/>
      <c r="B813" s="58"/>
      <c r="C813" s="58"/>
    </row>
    <row r="814">
      <c r="A814" s="58"/>
      <c r="B814" s="58"/>
      <c r="C814" s="58"/>
    </row>
    <row r="815">
      <c r="A815" s="58"/>
      <c r="B815" s="58"/>
      <c r="C815" s="58"/>
    </row>
    <row r="816">
      <c r="A816" s="58"/>
      <c r="B816" s="58"/>
      <c r="C816" s="58"/>
    </row>
    <row r="817">
      <c r="A817" s="58"/>
      <c r="B817" s="58"/>
      <c r="C817" s="58"/>
    </row>
    <row r="818">
      <c r="A818" s="58"/>
      <c r="B818" s="58"/>
      <c r="C818" s="58"/>
    </row>
    <row r="819">
      <c r="A819" s="58"/>
      <c r="B819" s="58"/>
      <c r="C819" s="58"/>
    </row>
    <row r="820">
      <c r="A820" s="58"/>
      <c r="B820" s="58"/>
      <c r="C820" s="58"/>
    </row>
    <row r="821">
      <c r="A821" s="58"/>
      <c r="B821" s="58"/>
      <c r="C821" s="58"/>
    </row>
    <row r="822">
      <c r="A822" s="58"/>
      <c r="B822" s="58"/>
      <c r="C822" s="58"/>
    </row>
    <row r="823">
      <c r="A823" s="58"/>
      <c r="B823" s="58"/>
      <c r="C823" s="58"/>
    </row>
    <row r="824">
      <c r="A824" s="58"/>
      <c r="B824" s="58"/>
      <c r="C824" s="58"/>
    </row>
    <row r="825">
      <c r="A825" s="58"/>
      <c r="B825" s="58"/>
      <c r="C825" s="58"/>
    </row>
    <row r="826">
      <c r="A826" s="58"/>
      <c r="B826" s="58"/>
      <c r="C826" s="58"/>
    </row>
    <row r="827">
      <c r="A827" s="58"/>
      <c r="B827" s="58"/>
      <c r="C827" s="58"/>
    </row>
    <row r="828">
      <c r="A828" s="58"/>
      <c r="B828" s="58"/>
      <c r="C828" s="58"/>
    </row>
    <row r="829">
      <c r="A829" s="58"/>
      <c r="B829" s="58"/>
      <c r="C829" s="58"/>
    </row>
    <row r="830">
      <c r="A830" s="58"/>
      <c r="B830" s="58"/>
      <c r="C830" s="58"/>
    </row>
    <row r="831">
      <c r="A831" s="58"/>
      <c r="B831" s="58"/>
      <c r="C831" s="58"/>
    </row>
    <row r="832">
      <c r="A832" s="58"/>
      <c r="B832" s="58"/>
      <c r="C832" s="58"/>
    </row>
    <row r="833">
      <c r="A833" s="58"/>
      <c r="B833" s="58"/>
      <c r="C833" s="58"/>
    </row>
    <row r="834">
      <c r="A834" s="58"/>
      <c r="B834" s="58"/>
      <c r="C834" s="58"/>
    </row>
    <row r="835">
      <c r="A835" s="58"/>
      <c r="B835" s="58"/>
      <c r="C835" s="58"/>
    </row>
    <row r="836">
      <c r="A836" s="58"/>
      <c r="B836" s="58"/>
      <c r="C836" s="58"/>
    </row>
    <row r="837">
      <c r="A837" s="58"/>
      <c r="B837" s="58"/>
      <c r="C837" s="58"/>
    </row>
    <row r="838">
      <c r="A838" s="58"/>
      <c r="B838" s="58"/>
      <c r="C838" s="58"/>
    </row>
    <row r="839">
      <c r="A839" s="58"/>
      <c r="B839" s="58"/>
      <c r="C839" s="58"/>
    </row>
    <row r="840">
      <c r="A840" s="58"/>
      <c r="B840" s="58"/>
      <c r="C840" s="58"/>
    </row>
    <row r="841">
      <c r="A841" s="58"/>
      <c r="B841" s="58"/>
      <c r="C841" s="58"/>
    </row>
    <row r="842">
      <c r="A842" s="58"/>
      <c r="B842" s="58"/>
      <c r="C842" s="58"/>
    </row>
    <row r="843">
      <c r="A843" s="58"/>
      <c r="B843" s="58"/>
      <c r="C843" s="58"/>
    </row>
    <row r="844">
      <c r="A844" s="58"/>
      <c r="B844" s="58"/>
      <c r="C844" s="58"/>
    </row>
    <row r="845">
      <c r="A845" s="58"/>
      <c r="B845" s="58"/>
      <c r="C845" s="58"/>
    </row>
    <row r="846">
      <c r="A846" s="58"/>
      <c r="B846" s="58"/>
      <c r="C846" s="58"/>
    </row>
    <row r="847">
      <c r="A847" s="58"/>
      <c r="B847" s="58"/>
      <c r="C847" s="58"/>
    </row>
    <row r="848">
      <c r="A848" s="58"/>
      <c r="B848" s="58"/>
      <c r="C848" s="58"/>
    </row>
    <row r="849">
      <c r="A849" s="58"/>
      <c r="B849" s="58"/>
      <c r="C849" s="58"/>
    </row>
    <row r="850">
      <c r="A850" s="58"/>
      <c r="B850" s="58"/>
      <c r="C850" s="58"/>
    </row>
    <row r="851">
      <c r="A851" s="58"/>
      <c r="B851" s="58"/>
      <c r="C851" s="58"/>
    </row>
    <row r="852">
      <c r="A852" s="58"/>
      <c r="B852" s="58"/>
      <c r="C852" s="58"/>
    </row>
    <row r="853">
      <c r="A853" s="58"/>
      <c r="B853" s="58"/>
      <c r="C853" s="58"/>
    </row>
    <row r="854">
      <c r="A854" s="58"/>
      <c r="B854" s="58"/>
      <c r="C854" s="58"/>
    </row>
    <row r="855">
      <c r="A855" s="58"/>
      <c r="B855" s="58"/>
      <c r="C855" s="58"/>
    </row>
    <row r="856">
      <c r="A856" s="58"/>
      <c r="B856" s="58"/>
      <c r="C856" s="58"/>
    </row>
    <row r="857">
      <c r="A857" s="58"/>
      <c r="B857" s="58"/>
      <c r="C857" s="58"/>
    </row>
    <row r="858">
      <c r="A858" s="58"/>
      <c r="B858" s="58"/>
      <c r="C858" s="58"/>
    </row>
    <row r="859">
      <c r="A859" s="58"/>
      <c r="B859" s="58"/>
      <c r="C859" s="58"/>
    </row>
    <row r="860">
      <c r="A860" s="58"/>
      <c r="B860" s="58"/>
      <c r="C860" s="58"/>
    </row>
    <row r="861">
      <c r="A861" s="58"/>
      <c r="B861" s="58"/>
      <c r="C861" s="58"/>
    </row>
    <row r="862">
      <c r="A862" s="58"/>
      <c r="B862" s="58"/>
      <c r="C862" s="58"/>
    </row>
    <row r="863">
      <c r="A863" s="58"/>
      <c r="B863" s="58"/>
      <c r="C863" s="58"/>
    </row>
    <row r="864">
      <c r="A864" s="58"/>
      <c r="B864" s="58"/>
      <c r="C864" s="58"/>
    </row>
    <row r="865">
      <c r="A865" s="58"/>
      <c r="B865" s="58"/>
      <c r="C865" s="58"/>
    </row>
    <row r="866">
      <c r="A866" s="58"/>
      <c r="B866" s="58"/>
      <c r="C866" s="58"/>
    </row>
    <row r="867">
      <c r="A867" s="58"/>
      <c r="B867" s="58"/>
      <c r="C867" s="58"/>
    </row>
    <row r="868">
      <c r="A868" s="58"/>
      <c r="B868" s="58"/>
      <c r="C868" s="58"/>
    </row>
    <row r="869">
      <c r="A869" s="58"/>
      <c r="B869" s="58"/>
      <c r="C869" s="58"/>
    </row>
    <row r="870">
      <c r="A870" s="58"/>
      <c r="B870" s="58"/>
      <c r="C870" s="58"/>
    </row>
    <row r="871">
      <c r="A871" s="58"/>
      <c r="B871" s="58"/>
      <c r="C871" s="58"/>
    </row>
    <row r="872">
      <c r="A872" s="58"/>
      <c r="B872" s="58"/>
      <c r="C872" s="58"/>
    </row>
    <row r="873">
      <c r="A873" s="58"/>
      <c r="B873" s="58"/>
      <c r="C873" s="58"/>
    </row>
    <row r="874">
      <c r="A874" s="58"/>
      <c r="B874" s="58"/>
      <c r="C874" s="58"/>
    </row>
    <row r="875">
      <c r="A875" s="58"/>
      <c r="B875" s="58"/>
      <c r="C875" s="58"/>
    </row>
    <row r="876">
      <c r="A876" s="58"/>
      <c r="B876" s="58"/>
      <c r="C876" s="58"/>
    </row>
    <row r="877">
      <c r="A877" s="58"/>
      <c r="B877" s="58"/>
      <c r="C877" s="58"/>
    </row>
    <row r="878">
      <c r="A878" s="58"/>
      <c r="B878" s="58"/>
      <c r="C878" s="58"/>
    </row>
    <row r="879">
      <c r="A879" s="58"/>
      <c r="B879" s="58"/>
      <c r="C879" s="58"/>
    </row>
    <row r="880">
      <c r="A880" s="58"/>
      <c r="B880" s="58"/>
      <c r="C880" s="58"/>
    </row>
    <row r="881">
      <c r="A881" s="58"/>
      <c r="B881" s="58"/>
      <c r="C881" s="58"/>
    </row>
    <row r="882">
      <c r="A882" s="58"/>
      <c r="B882" s="58"/>
      <c r="C882" s="58"/>
    </row>
    <row r="883">
      <c r="A883" s="58"/>
      <c r="B883" s="58"/>
      <c r="C883" s="58"/>
    </row>
    <row r="884">
      <c r="A884" s="58"/>
      <c r="B884" s="58"/>
      <c r="C884" s="58"/>
    </row>
    <row r="885">
      <c r="A885" s="58"/>
      <c r="B885" s="58"/>
      <c r="C885" s="58"/>
    </row>
    <row r="886">
      <c r="A886" s="58"/>
      <c r="B886" s="58"/>
      <c r="C886" s="58"/>
    </row>
    <row r="887">
      <c r="A887" s="58"/>
      <c r="B887" s="58"/>
      <c r="C887" s="58"/>
    </row>
    <row r="888">
      <c r="A888" s="58"/>
      <c r="B888" s="58"/>
      <c r="C888" s="58"/>
    </row>
    <row r="889">
      <c r="A889" s="58"/>
      <c r="B889" s="58"/>
      <c r="C889" s="58"/>
    </row>
    <row r="890">
      <c r="A890" s="58"/>
      <c r="B890" s="58"/>
      <c r="C890" s="58"/>
    </row>
    <row r="891">
      <c r="A891" s="58"/>
      <c r="B891" s="58"/>
      <c r="C891" s="58"/>
    </row>
    <row r="892">
      <c r="A892" s="58"/>
      <c r="B892" s="58"/>
      <c r="C892" s="58"/>
    </row>
    <row r="893">
      <c r="A893" s="58"/>
      <c r="B893" s="58"/>
      <c r="C893" s="58"/>
    </row>
    <row r="894">
      <c r="A894" s="58"/>
      <c r="B894" s="58"/>
      <c r="C894" s="58"/>
    </row>
    <row r="895">
      <c r="A895" s="58"/>
      <c r="B895" s="58"/>
      <c r="C895" s="58"/>
    </row>
    <row r="896">
      <c r="A896" s="58"/>
      <c r="B896" s="58"/>
      <c r="C896" s="58"/>
    </row>
    <row r="897">
      <c r="A897" s="58"/>
      <c r="B897" s="58"/>
      <c r="C897" s="58"/>
    </row>
    <row r="898">
      <c r="A898" s="58"/>
      <c r="B898" s="58"/>
      <c r="C898" s="58"/>
    </row>
    <row r="899">
      <c r="A899" s="58"/>
      <c r="B899" s="58"/>
      <c r="C899" s="58"/>
    </row>
    <row r="900">
      <c r="A900" s="58"/>
      <c r="B900" s="58"/>
      <c r="C900" s="58"/>
    </row>
    <row r="901">
      <c r="A901" s="58"/>
      <c r="B901" s="58"/>
      <c r="C901" s="58"/>
    </row>
    <row r="902">
      <c r="A902" s="58"/>
      <c r="B902" s="58"/>
      <c r="C902" s="58"/>
    </row>
    <row r="903">
      <c r="A903" s="58"/>
      <c r="B903" s="58"/>
      <c r="C903" s="58"/>
    </row>
    <row r="904">
      <c r="A904" s="58"/>
      <c r="B904" s="58"/>
      <c r="C904" s="58"/>
    </row>
    <row r="905">
      <c r="A905" s="58"/>
      <c r="B905" s="58"/>
      <c r="C905" s="58"/>
    </row>
    <row r="906">
      <c r="A906" s="58"/>
      <c r="B906" s="58"/>
      <c r="C906" s="58"/>
    </row>
    <row r="907">
      <c r="A907" s="58"/>
      <c r="B907" s="58"/>
      <c r="C907" s="58"/>
    </row>
    <row r="908">
      <c r="A908" s="58"/>
      <c r="B908" s="58"/>
      <c r="C908" s="58"/>
    </row>
    <row r="909">
      <c r="A909" s="58"/>
      <c r="B909" s="58"/>
      <c r="C909" s="58"/>
    </row>
    <row r="910">
      <c r="A910" s="58"/>
      <c r="B910" s="58"/>
      <c r="C910" s="58"/>
    </row>
    <row r="911">
      <c r="A911" s="58"/>
      <c r="B911" s="58"/>
      <c r="C911" s="58"/>
    </row>
    <row r="912">
      <c r="A912" s="58"/>
      <c r="B912" s="58"/>
      <c r="C912" s="58"/>
    </row>
    <row r="913">
      <c r="A913" s="58"/>
      <c r="B913" s="58"/>
      <c r="C913" s="58"/>
    </row>
    <row r="914">
      <c r="A914" s="58"/>
      <c r="B914" s="58"/>
      <c r="C914" s="58"/>
    </row>
    <row r="915">
      <c r="A915" s="58"/>
      <c r="B915" s="58"/>
      <c r="C915" s="58"/>
    </row>
    <row r="916">
      <c r="A916" s="58"/>
      <c r="B916" s="58"/>
      <c r="C916" s="58"/>
    </row>
    <row r="917">
      <c r="A917" s="58"/>
      <c r="B917" s="58"/>
      <c r="C917" s="58"/>
    </row>
    <row r="918">
      <c r="A918" s="58"/>
      <c r="B918" s="58"/>
      <c r="C918" s="58"/>
    </row>
    <row r="919">
      <c r="A919" s="58"/>
      <c r="B919" s="58"/>
      <c r="C919" s="58"/>
    </row>
    <row r="920">
      <c r="A920" s="58"/>
      <c r="B920" s="58"/>
      <c r="C920" s="58"/>
    </row>
    <row r="921">
      <c r="A921" s="58"/>
      <c r="B921" s="58"/>
      <c r="C921" s="58"/>
    </row>
    <row r="922">
      <c r="A922" s="58"/>
      <c r="B922" s="58"/>
      <c r="C922" s="58"/>
    </row>
    <row r="923">
      <c r="A923" s="58"/>
      <c r="B923" s="58"/>
      <c r="C923" s="58"/>
    </row>
    <row r="924">
      <c r="A924" s="58"/>
      <c r="B924" s="58"/>
      <c r="C924" s="58"/>
    </row>
    <row r="925">
      <c r="A925" s="58"/>
      <c r="B925" s="58"/>
      <c r="C925" s="58"/>
    </row>
    <row r="926">
      <c r="A926" s="58"/>
      <c r="B926" s="58"/>
      <c r="C926" s="58"/>
    </row>
    <row r="927">
      <c r="A927" s="58"/>
      <c r="B927" s="58"/>
      <c r="C927" s="58"/>
    </row>
    <row r="928">
      <c r="A928" s="58"/>
      <c r="B928" s="58"/>
      <c r="C928" s="58"/>
    </row>
    <row r="929">
      <c r="A929" s="58"/>
      <c r="B929" s="58"/>
      <c r="C929" s="58"/>
    </row>
    <row r="930">
      <c r="A930" s="58"/>
      <c r="B930" s="58"/>
      <c r="C930" s="58"/>
    </row>
    <row r="931">
      <c r="A931" s="58"/>
      <c r="B931" s="58"/>
      <c r="C931" s="58"/>
    </row>
    <row r="932">
      <c r="A932" s="58"/>
      <c r="B932" s="58"/>
      <c r="C932" s="58"/>
    </row>
    <row r="933">
      <c r="A933" s="58"/>
      <c r="B933" s="58"/>
      <c r="C933" s="58"/>
    </row>
    <row r="934">
      <c r="A934" s="58"/>
      <c r="B934" s="58"/>
      <c r="C934" s="58"/>
    </row>
    <row r="935">
      <c r="A935" s="58"/>
      <c r="B935" s="58"/>
      <c r="C935" s="58"/>
    </row>
    <row r="936">
      <c r="A936" s="58"/>
      <c r="B936" s="58"/>
      <c r="C936" s="58"/>
    </row>
    <row r="937">
      <c r="A937" s="58"/>
      <c r="B937" s="58"/>
      <c r="C937" s="58"/>
    </row>
    <row r="938">
      <c r="A938" s="58"/>
      <c r="B938" s="58"/>
      <c r="C938" s="58"/>
    </row>
    <row r="939">
      <c r="A939" s="58"/>
      <c r="B939" s="58"/>
      <c r="C939" s="58"/>
    </row>
    <row r="940">
      <c r="A940" s="58"/>
      <c r="B940" s="58"/>
      <c r="C940" s="58"/>
    </row>
    <row r="941">
      <c r="A941" s="58"/>
      <c r="B941" s="58"/>
      <c r="C941" s="58"/>
    </row>
    <row r="942">
      <c r="A942" s="58"/>
      <c r="B942" s="58"/>
      <c r="C942" s="58"/>
    </row>
    <row r="943">
      <c r="A943" s="58"/>
      <c r="B943" s="58"/>
      <c r="C943" s="58"/>
    </row>
    <row r="944">
      <c r="A944" s="58"/>
      <c r="B944" s="58"/>
      <c r="C944" s="58"/>
    </row>
    <row r="945">
      <c r="A945" s="58"/>
      <c r="B945" s="58"/>
      <c r="C945" s="58"/>
    </row>
    <row r="946">
      <c r="A946" s="58"/>
      <c r="B946" s="58"/>
      <c r="C946" s="58"/>
    </row>
    <row r="947">
      <c r="A947" s="58"/>
      <c r="B947" s="58"/>
      <c r="C947" s="58"/>
    </row>
    <row r="948">
      <c r="A948" s="58"/>
      <c r="B948" s="58"/>
      <c r="C948" s="58"/>
    </row>
    <row r="949">
      <c r="A949" s="58"/>
      <c r="B949" s="58"/>
      <c r="C949" s="58"/>
    </row>
    <row r="950">
      <c r="A950" s="58"/>
      <c r="B950" s="58"/>
      <c r="C950" s="58"/>
    </row>
    <row r="951">
      <c r="A951" s="58"/>
      <c r="B951" s="58"/>
      <c r="C951" s="58"/>
    </row>
    <row r="952">
      <c r="A952" s="58"/>
      <c r="B952" s="58"/>
      <c r="C952" s="58"/>
    </row>
    <row r="953">
      <c r="A953" s="58"/>
      <c r="B953" s="58"/>
      <c r="C953" s="58"/>
    </row>
    <row r="954">
      <c r="A954" s="58"/>
      <c r="B954" s="58"/>
      <c r="C954" s="58"/>
    </row>
    <row r="955">
      <c r="A955" s="58"/>
      <c r="B955" s="58"/>
      <c r="C955" s="58"/>
    </row>
    <row r="956">
      <c r="A956" s="58"/>
      <c r="B956" s="58"/>
      <c r="C956" s="58"/>
    </row>
    <row r="957">
      <c r="A957" s="58"/>
      <c r="B957" s="58"/>
      <c r="C957" s="58"/>
    </row>
    <row r="958">
      <c r="A958" s="58"/>
      <c r="B958" s="58"/>
      <c r="C958" s="58"/>
    </row>
    <row r="959">
      <c r="A959" s="58"/>
      <c r="B959" s="58"/>
      <c r="C959" s="58"/>
    </row>
    <row r="960">
      <c r="A960" s="58"/>
      <c r="B960" s="58"/>
      <c r="C960" s="58"/>
    </row>
    <row r="961">
      <c r="A961" s="58"/>
      <c r="B961" s="58"/>
      <c r="C961" s="58"/>
    </row>
    <row r="962">
      <c r="A962" s="58"/>
      <c r="B962" s="58"/>
      <c r="C962" s="58"/>
    </row>
    <row r="963">
      <c r="A963" s="58"/>
      <c r="B963" s="58"/>
      <c r="C963" s="58"/>
    </row>
    <row r="964">
      <c r="A964" s="58"/>
      <c r="B964" s="58"/>
      <c r="C964" s="58"/>
    </row>
    <row r="965">
      <c r="A965" s="58"/>
      <c r="B965" s="58"/>
      <c r="C965" s="58"/>
    </row>
    <row r="966">
      <c r="A966" s="58"/>
      <c r="B966" s="58"/>
      <c r="C966" s="58"/>
    </row>
    <row r="967">
      <c r="A967" s="58"/>
      <c r="B967" s="58"/>
      <c r="C967" s="58"/>
    </row>
    <row r="968">
      <c r="A968" s="58"/>
      <c r="B968" s="58"/>
      <c r="C968" s="58"/>
    </row>
    <row r="969">
      <c r="A969" s="58"/>
      <c r="B969" s="58"/>
      <c r="C969" s="58"/>
    </row>
    <row r="970">
      <c r="A970" s="58"/>
      <c r="B970" s="58"/>
      <c r="C970" s="58"/>
    </row>
    <row r="971">
      <c r="A971" s="58"/>
      <c r="B971" s="58"/>
      <c r="C971" s="58"/>
    </row>
    <row r="972">
      <c r="A972" s="58"/>
      <c r="B972" s="58"/>
      <c r="C972" s="58"/>
    </row>
    <row r="973">
      <c r="A973" s="58"/>
      <c r="B973" s="58"/>
      <c r="C973" s="58"/>
    </row>
    <row r="974">
      <c r="A974" s="58"/>
      <c r="B974" s="58"/>
      <c r="C974" s="58"/>
    </row>
    <row r="975">
      <c r="A975" s="58"/>
      <c r="B975" s="58"/>
      <c r="C975" s="58"/>
    </row>
    <row r="976">
      <c r="A976" s="58"/>
      <c r="B976" s="58"/>
      <c r="C976" s="58"/>
    </row>
    <row r="977">
      <c r="A977" s="58"/>
      <c r="B977" s="58"/>
      <c r="C977" s="58"/>
    </row>
    <row r="978">
      <c r="A978" s="58"/>
      <c r="B978" s="58"/>
      <c r="C978" s="58"/>
    </row>
    <row r="979">
      <c r="A979" s="58"/>
      <c r="B979" s="58"/>
      <c r="C979" s="58"/>
    </row>
    <row r="980">
      <c r="A980" s="58"/>
      <c r="B980" s="58"/>
      <c r="C980" s="58"/>
    </row>
    <row r="981">
      <c r="A981" s="58"/>
      <c r="B981" s="58"/>
      <c r="C981" s="58"/>
    </row>
    <row r="982">
      <c r="A982" s="58"/>
      <c r="B982" s="58"/>
      <c r="C982" s="58"/>
    </row>
    <row r="983">
      <c r="A983" s="58"/>
      <c r="B983" s="58"/>
      <c r="C983" s="58"/>
    </row>
    <row r="984">
      <c r="A984" s="58"/>
      <c r="B984" s="58"/>
      <c r="C984" s="58"/>
    </row>
    <row r="985">
      <c r="A985" s="58"/>
      <c r="B985" s="58"/>
      <c r="C985" s="58"/>
    </row>
    <row r="986">
      <c r="A986" s="58"/>
      <c r="B986" s="58"/>
      <c r="C986" s="58"/>
    </row>
    <row r="987">
      <c r="A987" s="58"/>
      <c r="B987" s="58"/>
      <c r="C987" s="58"/>
    </row>
    <row r="988">
      <c r="A988" s="58"/>
      <c r="B988" s="58"/>
      <c r="C988" s="58"/>
    </row>
    <row r="989">
      <c r="A989" s="58"/>
      <c r="B989" s="58"/>
      <c r="C989" s="58"/>
    </row>
    <row r="990">
      <c r="A990" s="58"/>
      <c r="B990" s="58"/>
      <c r="C990" s="58"/>
    </row>
    <row r="991">
      <c r="A991" s="58"/>
      <c r="B991" s="58"/>
      <c r="C991" s="58"/>
    </row>
    <row r="992">
      <c r="A992" s="58"/>
      <c r="B992" s="58"/>
      <c r="C992" s="58"/>
    </row>
    <row r="993">
      <c r="A993" s="58"/>
      <c r="B993" s="58"/>
      <c r="C993" s="58"/>
    </row>
    <row r="994">
      <c r="A994" s="58"/>
      <c r="B994" s="58"/>
      <c r="C994" s="58"/>
    </row>
    <row r="995">
      <c r="A995" s="58"/>
      <c r="B995" s="58"/>
      <c r="C995" s="58"/>
    </row>
    <row r="996">
      <c r="A996" s="58"/>
      <c r="B996" s="58"/>
      <c r="C996" s="58"/>
    </row>
    <row r="997">
      <c r="A997" s="58"/>
      <c r="B997" s="58"/>
      <c r="C997" s="58"/>
    </row>
    <row r="998">
      <c r="A998" s="58"/>
      <c r="B998" s="58"/>
      <c r="C998" s="58"/>
    </row>
    <row r="999">
      <c r="A999" s="58"/>
      <c r="B999" s="58"/>
      <c r="C999" s="58"/>
    </row>
    <row r="1000">
      <c r="A1000" s="58"/>
      <c r="B1000" s="58"/>
      <c r="C1000" s="58"/>
    </row>
    <row r="1001">
      <c r="A1001" s="58"/>
      <c r="B1001" s="58"/>
      <c r="C1001" s="58"/>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2.0"/>
    <col customWidth="1" min="3" max="3" width="62.63"/>
    <col customWidth="1" min="4" max="11" width="25.13"/>
  </cols>
  <sheetData>
    <row r="1">
      <c r="A1" s="36" t="s">
        <v>913</v>
      </c>
      <c r="B1" s="37" t="s">
        <v>914</v>
      </c>
      <c r="C1" s="38" t="s">
        <v>16</v>
      </c>
      <c r="D1" s="17" t="s">
        <v>915</v>
      </c>
      <c r="E1" s="17" t="s">
        <v>916</v>
      </c>
      <c r="F1" s="17" t="s">
        <v>917</v>
      </c>
      <c r="G1" s="17" t="s">
        <v>918</v>
      </c>
      <c r="H1" s="17" t="s">
        <v>919</v>
      </c>
      <c r="I1" s="17" t="s">
        <v>920</v>
      </c>
      <c r="J1" s="17" t="s">
        <v>921</v>
      </c>
      <c r="K1" s="17" t="s">
        <v>922</v>
      </c>
    </row>
    <row r="2">
      <c r="A2" s="39" t="s">
        <v>24</v>
      </c>
      <c r="B2" s="54" t="str">
        <f>VLOOKUP(C2, 'All Responses(Final)'!H3:'All Responses(Final)'!I156, 2, FALSE)</f>
        <v>treatment1</v>
      </c>
      <c r="C2" s="41" t="s">
        <v>29</v>
      </c>
      <c r="D2" s="18" t="s">
        <v>1047</v>
      </c>
    </row>
    <row r="3">
      <c r="A3" s="39" t="s">
        <v>50</v>
      </c>
      <c r="B3" s="54" t="str">
        <f>VLOOKUP(C3, 'All Responses(Final)'!H7:'All Responses(Final)'!I160, 2, FALSE)</f>
        <v>treatment1</v>
      </c>
      <c r="C3" s="41" t="s">
        <v>55</v>
      </c>
      <c r="D3" s="18" t="s">
        <v>1055</v>
      </c>
      <c r="E3" s="18" t="s">
        <v>1056</v>
      </c>
      <c r="F3" s="31" t="s">
        <v>1049</v>
      </c>
      <c r="G3" s="31" t="s">
        <v>1050</v>
      </c>
    </row>
    <row r="4">
      <c r="A4" s="39" t="s">
        <v>56</v>
      </c>
      <c r="B4" s="54" t="str">
        <f>VLOOKUP(C4, 'All Responses(Final)'!H8:'All Responses(Final)'!I161, 2, FALSE)</f>
        <v>treatment1</v>
      </c>
      <c r="C4" s="40" t="s">
        <v>61</v>
      </c>
      <c r="D4" s="18" t="s">
        <v>1049</v>
      </c>
      <c r="E4" s="18" t="s">
        <v>1050</v>
      </c>
    </row>
    <row r="5">
      <c r="A5" s="39" t="s">
        <v>68</v>
      </c>
      <c r="B5" s="54" t="str">
        <f>VLOOKUP(C5, 'All Responses(Final)'!H10:'All Responses(Final)'!I163, 2, FALSE)</f>
        <v>treatment1</v>
      </c>
      <c r="C5" s="40" t="s">
        <v>73</v>
      </c>
      <c r="D5" s="18" t="s">
        <v>1049</v>
      </c>
      <c r="E5" s="18" t="s">
        <v>1050</v>
      </c>
      <c r="F5" s="31" t="s">
        <v>1051</v>
      </c>
    </row>
    <row r="6">
      <c r="A6" s="39" t="s">
        <v>74</v>
      </c>
      <c r="B6" s="54" t="str">
        <f>VLOOKUP(C6, 'All Responses(Final)'!H11:'All Responses(Final)'!I164, 2, FALSE)</f>
        <v>treatment1</v>
      </c>
      <c r="C6" s="41" t="s">
        <v>79</v>
      </c>
      <c r="D6" s="18" t="s">
        <v>996</v>
      </c>
    </row>
    <row r="7">
      <c r="A7" s="39" t="s">
        <v>80</v>
      </c>
      <c r="B7" s="54" t="str">
        <f>VLOOKUP(C7, 'All Responses(Final)'!H12:'All Responses(Final)'!I165, 2, FALSE)</f>
        <v>treatment1</v>
      </c>
      <c r="C7" s="40" t="s">
        <v>85</v>
      </c>
      <c r="D7" s="18" t="s">
        <v>1052</v>
      </c>
    </row>
    <row r="8">
      <c r="A8" s="39" t="s">
        <v>110</v>
      </c>
      <c r="B8" s="54" t="str">
        <f>VLOOKUP(C8, 'All Responses(Final)'!H17:'All Responses(Final)'!I170, 2, FALSE)</f>
        <v>treatment1</v>
      </c>
      <c r="C8" s="41" t="s">
        <v>115</v>
      </c>
      <c r="D8" s="18" t="s">
        <v>1047</v>
      </c>
    </row>
    <row r="9">
      <c r="A9" s="39" t="s">
        <v>122</v>
      </c>
      <c r="B9" s="54" t="str">
        <f>VLOOKUP(C9, 'All Responses(Final)'!H19:'All Responses(Final)'!I172, 2, FALSE)</f>
        <v>treatment1</v>
      </c>
      <c r="C9" s="41" t="s">
        <v>127</v>
      </c>
      <c r="D9" s="18" t="s">
        <v>1053</v>
      </c>
    </row>
    <row r="10">
      <c r="A10" s="39" t="s">
        <v>128</v>
      </c>
      <c r="B10" s="54" t="str">
        <f>VLOOKUP(C10, 'All Responses(Final)'!H20:'All Responses(Final)'!I173, 2, FALSE)</f>
        <v>treatment1</v>
      </c>
      <c r="C10" s="40" t="s">
        <v>133</v>
      </c>
      <c r="D10" s="18" t="s">
        <v>1053</v>
      </c>
    </row>
    <row r="11">
      <c r="A11" s="39" t="s">
        <v>152</v>
      </c>
      <c r="B11" s="54" t="str">
        <f>VLOOKUP(C11, 'All Responses(Final)'!H24:'All Responses(Final)'!I177, 2, FALSE)</f>
        <v>treatment1</v>
      </c>
      <c r="C11" s="40" t="s">
        <v>157</v>
      </c>
      <c r="D11" s="18" t="s">
        <v>1055</v>
      </c>
      <c r="E11" s="18" t="s">
        <v>1056</v>
      </c>
      <c r="F11" s="31" t="s">
        <v>1049</v>
      </c>
      <c r="G11" s="31" t="s">
        <v>1054</v>
      </c>
    </row>
    <row r="12">
      <c r="A12" s="39" t="s">
        <v>164</v>
      </c>
      <c r="B12" s="54" t="str">
        <f>VLOOKUP(C12, 'All Responses(Final)'!H26:'All Responses(Final)'!I179, 2, FALSE)</f>
        <v>treatment1</v>
      </c>
      <c r="C12" s="40" t="s">
        <v>169</v>
      </c>
      <c r="D12" s="18" t="s">
        <v>1049</v>
      </c>
      <c r="E12" s="18" t="s">
        <v>1057</v>
      </c>
    </row>
    <row r="13">
      <c r="A13" s="39" t="s">
        <v>170</v>
      </c>
      <c r="B13" s="54" t="str">
        <f>VLOOKUP(C13, 'All Responses(Final)'!H27:'All Responses(Final)'!I180, 2, FALSE)</f>
        <v>treatment1</v>
      </c>
      <c r="C13" s="41" t="s">
        <v>175</v>
      </c>
      <c r="D13" s="18" t="s">
        <v>1055</v>
      </c>
      <c r="E13" s="18" t="s">
        <v>1056</v>
      </c>
    </row>
    <row r="14">
      <c r="A14" s="39" t="s">
        <v>187</v>
      </c>
      <c r="B14" s="54" t="str">
        <f>VLOOKUP(C14, 'All Responses(Final)'!H30:'All Responses(Final)'!I183, 2, FALSE)</f>
        <v>treatment1</v>
      </c>
      <c r="C14" s="40" t="s">
        <v>192</v>
      </c>
      <c r="D14" s="18" t="s">
        <v>1049</v>
      </c>
      <c r="E14" s="18" t="s">
        <v>1050</v>
      </c>
    </row>
    <row r="15">
      <c r="A15" s="39" t="s">
        <v>199</v>
      </c>
      <c r="B15" s="54" t="str">
        <f>VLOOKUP(C15, 'All Responses(Final)'!H32:'All Responses(Final)'!I185, 2, FALSE)</f>
        <v>treatment1</v>
      </c>
      <c r="C15" s="40" t="s">
        <v>204</v>
      </c>
      <c r="D15" s="18" t="s">
        <v>1052</v>
      </c>
    </row>
    <row r="16">
      <c r="A16" s="39" t="s">
        <v>235</v>
      </c>
      <c r="B16" s="54" t="str">
        <f>VLOOKUP(C16, 'All Responses(Final)'!H38:'All Responses(Final)'!I191, 2, FALSE)</f>
        <v>treatment1</v>
      </c>
      <c r="C16" s="40" t="s">
        <v>240</v>
      </c>
      <c r="D16" s="18" t="s">
        <v>1049</v>
      </c>
      <c r="E16" s="18" t="s">
        <v>1054</v>
      </c>
    </row>
    <row r="17">
      <c r="A17" s="39" t="s">
        <v>247</v>
      </c>
      <c r="B17" s="54" t="str">
        <f>VLOOKUP(C17, 'All Responses(Final)'!H40:'All Responses(Final)'!I193, 2, FALSE)</f>
        <v>treatment1</v>
      </c>
      <c r="C17" s="40" t="s">
        <v>252</v>
      </c>
      <c r="D17" s="18" t="s">
        <v>1049</v>
      </c>
      <c r="E17" s="18" t="s">
        <v>1050</v>
      </c>
    </row>
    <row r="18">
      <c r="A18" s="39" t="s">
        <v>253</v>
      </c>
      <c r="B18" s="54" t="str">
        <f>VLOOKUP(C18, 'All Responses(Final)'!H41:'All Responses(Final)'!I194, 2, FALSE)</f>
        <v>treatment1</v>
      </c>
      <c r="C18" s="41" t="s">
        <v>258</v>
      </c>
      <c r="D18" s="18" t="s">
        <v>1049</v>
      </c>
      <c r="E18" s="18" t="s">
        <v>1050</v>
      </c>
    </row>
    <row r="19">
      <c r="A19" s="39" t="s">
        <v>265</v>
      </c>
      <c r="B19" s="54" t="str">
        <f>VLOOKUP(C19, 'All Responses(Final)'!H43:'All Responses(Final)'!I196, 2, FALSE)</f>
        <v>treatment1</v>
      </c>
      <c r="C19" s="41" t="s">
        <v>270</v>
      </c>
      <c r="D19" s="18" t="s">
        <v>1049</v>
      </c>
      <c r="E19" s="18" t="s">
        <v>1050</v>
      </c>
    </row>
    <row r="20">
      <c r="A20" s="39" t="s">
        <v>283</v>
      </c>
      <c r="B20" s="54" t="str">
        <f>VLOOKUP(C20, 'All Responses(Final)'!H46:'All Responses(Final)'!I199, 2, FALSE)</f>
        <v>treatment1</v>
      </c>
      <c r="C20" s="40" t="s">
        <v>288</v>
      </c>
      <c r="D20" s="18" t="s">
        <v>996</v>
      </c>
    </row>
    <row r="21">
      <c r="A21" s="39" t="s">
        <v>289</v>
      </c>
      <c r="B21" s="54" t="str">
        <f>VLOOKUP(C21, 'All Responses(Final)'!H47:'All Responses(Final)'!I200, 2, FALSE)</f>
        <v>treatment1</v>
      </c>
      <c r="C21" s="41" t="s">
        <v>294</v>
      </c>
      <c r="D21" s="18" t="s">
        <v>1058</v>
      </c>
    </row>
    <row r="22">
      <c r="A22" s="39" t="s">
        <v>295</v>
      </c>
      <c r="B22" s="54" t="str">
        <f>VLOOKUP(C22, 'All Responses(Final)'!H48:'All Responses(Final)'!I201, 2, FALSE)</f>
        <v>treatment1</v>
      </c>
      <c r="C22" s="40" t="s">
        <v>300</v>
      </c>
      <c r="D22" s="18" t="s">
        <v>1049</v>
      </c>
      <c r="E22" s="18" t="s">
        <v>1054</v>
      </c>
    </row>
    <row r="23">
      <c r="A23" s="39" t="s">
        <v>325</v>
      </c>
      <c r="B23" s="54" t="str">
        <f>VLOOKUP(C23, 'All Responses(Final)'!H53:'All Responses(Final)'!I206, 2, FALSE)</f>
        <v>treatment1</v>
      </c>
      <c r="C23" s="41" t="s">
        <v>330</v>
      </c>
      <c r="D23" s="18" t="s">
        <v>1049</v>
      </c>
      <c r="E23" s="18" t="s">
        <v>1054</v>
      </c>
    </row>
    <row r="24">
      <c r="A24" s="39" t="s">
        <v>331</v>
      </c>
      <c r="B24" s="54" t="str">
        <f>VLOOKUP(C24, 'All Responses(Final)'!H54:'All Responses(Final)'!I207, 2, FALSE)</f>
        <v>treatment1</v>
      </c>
      <c r="C24" s="40" t="s">
        <v>336</v>
      </c>
      <c r="D24" s="18" t="s">
        <v>1059</v>
      </c>
    </row>
    <row r="25">
      <c r="A25" s="39" t="s">
        <v>337</v>
      </c>
      <c r="B25" s="54" t="str">
        <f>VLOOKUP(C25, 'All Responses(Final)'!H55:'All Responses(Final)'!I208, 2, FALSE)</f>
        <v>treatment1</v>
      </c>
      <c r="C25" s="41" t="s">
        <v>342</v>
      </c>
      <c r="D25" s="18" t="s">
        <v>1059</v>
      </c>
    </row>
    <row r="26">
      <c r="A26" s="39" t="s">
        <v>367</v>
      </c>
      <c r="B26" s="54" t="str">
        <f>VLOOKUP(C26, 'All Responses(Final)'!H60:'All Responses(Final)'!I213, 2, FALSE)</f>
        <v>treatment1</v>
      </c>
      <c r="C26" s="40" t="s">
        <v>372</v>
      </c>
      <c r="D26" s="18" t="s">
        <v>1049</v>
      </c>
      <c r="E26" s="18" t="s">
        <v>1050</v>
      </c>
    </row>
    <row r="27">
      <c r="A27" s="39" t="s">
        <v>373</v>
      </c>
      <c r="B27" s="54" t="str">
        <f>VLOOKUP(C27, 'All Responses(Final)'!H61:'All Responses(Final)'!I214, 2, FALSE)</f>
        <v>treatment1</v>
      </c>
      <c r="C27" s="41" t="s">
        <v>378</v>
      </c>
      <c r="D27" s="18" t="s">
        <v>1060</v>
      </c>
    </row>
    <row r="28">
      <c r="A28" s="39" t="s">
        <v>379</v>
      </c>
      <c r="B28" s="54" t="str">
        <f>VLOOKUP(C28, 'All Responses(Final)'!H62:'All Responses(Final)'!I215, 2, FALSE)</f>
        <v>treatment1</v>
      </c>
      <c r="C28" s="40" t="s">
        <v>384</v>
      </c>
      <c r="D28" s="18" t="s">
        <v>996</v>
      </c>
    </row>
    <row r="29">
      <c r="A29" s="39" t="s">
        <v>385</v>
      </c>
      <c r="B29" s="54" t="str">
        <f>VLOOKUP(C29, 'All Responses(Final)'!H63:'All Responses(Final)'!I216, 2, FALSE)</f>
        <v>treatment1</v>
      </c>
      <c r="C29" s="41" t="s">
        <v>390</v>
      </c>
      <c r="D29" s="18" t="s">
        <v>996</v>
      </c>
    </row>
    <row r="30">
      <c r="A30" s="39" t="s">
        <v>415</v>
      </c>
      <c r="B30" s="54" t="str">
        <f>VLOOKUP(C30, 'All Responses(Final)'!H68:'All Responses(Final)'!I221, 2, FALSE)</f>
        <v>treatment1</v>
      </c>
      <c r="C30" s="40" t="s">
        <v>420</v>
      </c>
      <c r="D30" s="18" t="s">
        <v>1049</v>
      </c>
      <c r="E30" s="18" t="s">
        <v>1052</v>
      </c>
    </row>
    <row r="31">
      <c r="A31" s="39" t="s">
        <v>457</v>
      </c>
      <c r="B31" s="54" t="str">
        <f>VLOOKUP(C31, 'All Responses(Final)'!H75:'All Responses(Final)'!I228, 2, FALSE)</f>
        <v>treatment1</v>
      </c>
      <c r="C31" s="41" t="s">
        <v>462</v>
      </c>
      <c r="D31" s="18" t="s">
        <v>1049</v>
      </c>
      <c r="E31" s="18" t="s">
        <v>1054</v>
      </c>
    </row>
    <row r="32">
      <c r="A32" s="39" t="s">
        <v>469</v>
      </c>
      <c r="B32" s="54" t="str">
        <f>VLOOKUP(C32, 'All Responses(Final)'!H77:'All Responses(Final)'!I230, 2, FALSE)</f>
        <v>treatment1</v>
      </c>
      <c r="C32" s="41" t="s">
        <v>474</v>
      </c>
      <c r="D32" s="18" t="s">
        <v>1060</v>
      </c>
      <c r="E32" s="18" t="s">
        <v>1054</v>
      </c>
      <c r="F32" s="18" t="s">
        <v>1054</v>
      </c>
    </row>
    <row r="33">
      <c r="A33" s="39" t="s">
        <v>475</v>
      </c>
      <c r="B33" s="54" t="str">
        <f>VLOOKUP(C33, 'All Responses(Final)'!H78:'All Responses(Final)'!I231, 2, FALSE)</f>
        <v>treatment1</v>
      </c>
      <c r="C33" s="40" t="s">
        <v>480</v>
      </c>
      <c r="D33" s="18" t="s">
        <v>996</v>
      </c>
    </row>
    <row r="34">
      <c r="A34" s="39" t="s">
        <v>481</v>
      </c>
      <c r="B34" s="54" t="str">
        <f>VLOOKUP(C34, 'All Responses(Final)'!H79:'All Responses(Final)'!I232, 2, FALSE)</f>
        <v>treatment1</v>
      </c>
      <c r="C34" s="41" t="s">
        <v>486</v>
      </c>
      <c r="D34" s="18" t="s">
        <v>996</v>
      </c>
    </row>
    <row r="35">
      <c r="A35" s="39" t="s">
        <v>493</v>
      </c>
      <c r="B35" s="54" t="str">
        <f>VLOOKUP(C35, 'All Responses(Final)'!H81:'All Responses(Final)'!I234, 2, FALSE)</f>
        <v>treatment1</v>
      </c>
      <c r="C35" s="41" t="s">
        <v>498</v>
      </c>
      <c r="D35" s="18" t="s">
        <v>996</v>
      </c>
    </row>
    <row r="36">
      <c r="A36" s="39" t="s">
        <v>517</v>
      </c>
      <c r="B36" s="54" t="str">
        <f>VLOOKUP(C36, 'All Responses(Final)'!H85:'All Responses(Final)'!I238, 2, FALSE)</f>
        <v>treatment1</v>
      </c>
      <c r="C36" s="41" t="s">
        <v>522</v>
      </c>
      <c r="D36" s="18" t="s">
        <v>1049</v>
      </c>
      <c r="E36" s="18" t="s">
        <v>1050</v>
      </c>
    </row>
    <row r="37">
      <c r="A37" s="39" t="s">
        <v>541</v>
      </c>
      <c r="B37" s="54" t="str">
        <f>VLOOKUP(C37, 'All Responses(Final)'!H89:'All Responses(Final)'!I242, 2, FALSE)</f>
        <v>treatment1</v>
      </c>
      <c r="C37" s="41" t="s">
        <v>546</v>
      </c>
      <c r="D37" s="18" t="s">
        <v>1049</v>
      </c>
    </row>
    <row r="38">
      <c r="A38" s="39" t="s">
        <v>582</v>
      </c>
      <c r="B38" s="54" t="str">
        <f>VLOOKUP(C38, 'All Responses(Final)'!H96:'All Responses(Final)'!I249, 2, FALSE)</f>
        <v>treatment1</v>
      </c>
      <c r="C38" s="40" t="s">
        <v>587</v>
      </c>
      <c r="D38" s="18" t="s">
        <v>1061</v>
      </c>
    </row>
    <row r="39">
      <c r="A39" s="39" t="s">
        <v>612</v>
      </c>
      <c r="B39" s="54" t="str">
        <f>VLOOKUP(C39, 'All Responses(Final)'!H101:'All Responses(Final)'!I254, 2, FALSE)</f>
        <v>treatment1</v>
      </c>
      <c r="C39" s="41" t="s">
        <v>617</v>
      </c>
      <c r="D39" s="18" t="s">
        <v>996</v>
      </c>
    </row>
    <row r="40">
      <c r="A40" s="39" t="s">
        <v>624</v>
      </c>
      <c r="B40" s="54" t="str">
        <f>VLOOKUP(C40, 'All Responses(Final)'!H103:'All Responses(Final)'!I256, 2, FALSE)</f>
        <v>treatment1</v>
      </c>
      <c r="C40" s="41" t="s">
        <v>629</v>
      </c>
      <c r="D40" s="18" t="s">
        <v>1060</v>
      </c>
    </row>
    <row r="41">
      <c r="A41" s="39" t="s">
        <v>636</v>
      </c>
      <c r="B41" s="54" t="str">
        <f>VLOOKUP(C41, 'All Responses(Final)'!H105:'All Responses(Final)'!I258, 2, FALSE)</f>
        <v>treatment1</v>
      </c>
      <c r="C41" s="41" t="s">
        <v>641</v>
      </c>
      <c r="D41" s="18" t="s">
        <v>1052</v>
      </c>
    </row>
    <row r="42">
      <c r="A42" s="39" t="s">
        <v>664</v>
      </c>
      <c r="B42" s="54" t="str">
        <f>VLOOKUP(C42, 'All Responses(Final)'!H110:'All Responses(Final)'!I263, 2, FALSE)</f>
        <v>treatment1</v>
      </c>
      <c r="C42" s="40" t="s">
        <v>669</v>
      </c>
      <c r="D42" s="18" t="s">
        <v>1051</v>
      </c>
    </row>
    <row r="43">
      <c r="A43" s="39" t="s">
        <v>832</v>
      </c>
      <c r="B43" s="54" t="str">
        <f>VLOOKUP(C43, 'All Responses(Final)'!H138:'All Responses(Final)'!I291, 2, FALSE)</f>
        <v>treatment1</v>
      </c>
      <c r="C43" s="40" t="s">
        <v>837</v>
      </c>
      <c r="D43" s="18" t="s">
        <v>996</v>
      </c>
    </row>
    <row r="44">
      <c r="A44" s="39" t="s">
        <v>838</v>
      </c>
      <c r="B44" s="54" t="str">
        <f>VLOOKUP(C44, 'All Responses(Final)'!H139:'All Responses(Final)'!I292, 2, FALSE)</f>
        <v>treatment1</v>
      </c>
      <c r="C44" s="41" t="s">
        <v>843</v>
      </c>
      <c r="D44" s="18" t="s">
        <v>1049</v>
      </c>
    </row>
    <row r="45">
      <c r="A45" s="39" t="s">
        <v>844</v>
      </c>
      <c r="B45" s="54" t="str">
        <f>VLOOKUP(C45, 'All Responses(Final)'!H140:'All Responses(Final)'!I293, 2, FALSE)</f>
        <v>treatment1</v>
      </c>
      <c r="C45" s="40" t="s">
        <v>849</v>
      </c>
      <c r="D45" s="18" t="s">
        <v>1062</v>
      </c>
    </row>
    <row r="46">
      <c r="A46" s="39" t="s">
        <v>850</v>
      </c>
      <c r="B46" s="54" t="str">
        <f>VLOOKUP(C46, 'All Responses(Final)'!H141:'All Responses(Final)'!I294, 2, FALSE)</f>
        <v>treatment1</v>
      </c>
      <c r="C46" s="41" t="s">
        <v>747</v>
      </c>
      <c r="D46" s="18" t="s">
        <v>1052</v>
      </c>
    </row>
    <row r="47">
      <c r="A47" s="39" t="s">
        <v>855</v>
      </c>
      <c r="B47" s="54" t="str">
        <f>VLOOKUP(C47, 'All Responses(Final)'!H142:'All Responses(Final)'!I295, 2, FALSE)</f>
        <v>treatment1</v>
      </c>
      <c r="C47" s="40" t="s">
        <v>324</v>
      </c>
      <c r="D47" s="18" t="s">
        <v>1049</v>
      </c>
    </row>
    <row r="48">
      <c r="A48" s="39" t="s">
        <v>859</v>
      </c>
      <c r="B48" s="54" t="str">
        <f>VLOOKUP(C48, 'All Responses(Final)'!H143:'All Responses(Final)'!I296, 2, FALSE)</f>
        <v>treatment1</v>
      </c>
      <c r="C48" s="41" t="s">
        <v>864</v>
      </c>
      <c r="D48" s="18" t="s">
        <v>1053</v>
      </c>
    </row>
    <row r="49">
      <c r="A49" s="39" t="s">
        <v>865</v>
      </c>
      <c r="B49" s="54" t="str">
        <f>VLOOKUP(C49, 'All Responses(Final)'!H144:'All Responses(Final)'!I297, 2, FALSE)</f>
        <v>treatment1</v>
      </c>
      <c r="C49" s="40" t="s">
        <v>870</v>
      </c>
      <c r="D49" s="18" t="s">
        <v>996</v>
      </c>
    </row>
    <row r="50">
      <c r="A50" s="39" t="s">
        <v>871</v>
      </c>
      <c r="B50" s="54" t="str">
        <f>VLOOKUP(C50, 'All Responses(Final)'!H145:'All Responses(Final)'!I298, 2, FALSE)</f>
        <v>treatment1</v>
      </c>
      <c r="C50" s="41" t="s">
        <v>876</v>
      </c>
      <c r="D50" s="18" t="s">
        <v>1049</v>
      </c>
      <c r="E50" s="18" t="s">
        <v>1051</v>
      </c>
    </row>
    <row r="51">
      <c r="A51" s="39" t="s">
        <v>877</v>
      </c>
      <c r="B51" s="54" t="str">
        <f>VLOOKUP(C51, 'All Responses(Final)'!H146:'All Responses(Final)'!I299, 2, FALSE)</f>
        <v>treatment1</v>
      </c>
      <c r="C51" s="40" t="s">
        <v>882</v>
      </c>
      <c r="D51" s="18" t="s">
        <v>996</v>
      </c>
    </row>
    <row r="52">
      <c r="A52" s="43"/>
      <c r="B52" s="72"/>
      <c r="C52" s="44"/>
      <c r="D52" s="26"/>
      <c r="E52" s="26"/>
      <c r="F52" s="24"/>
      <c r="G52" s="24"/>
      <c r="H52" s="24"/>
      <c r="I52" s="24"/>
      <c r="J52" s="24"/>
      <c r="K52" s="24"/>
      <c r="L52" s="24"/>
      <c r="M52" s="24"/>
      <c r="N52" s="24"/>
      <c r="O52" s="24"/>
      <c r="P52" s="24"/>
      <c r="Q52" s="24"/>
      <c r="R52" s="24"/>
      <c r="S52" s="24"/>
      <c r="T52" s="24"/>
      <c r="U52" s="24"/>
      <c r="V52" s="24"/>
      <c r="W52" s="24"/>
      <c r="X52" s="24"/>
      <c r="Y52" s="24"/>
      <c r="Z52" s="24"/>
      <c r="AA52" s="24"/>
    </row>
    <row r="53">
      <c r="A53" s="39" t="s">
        <v>31</v>
      </c>
      <c r="B53" s="54" t="str">
        <f>VLOOKUP(C53, 'All Responses(Final)'!H4:'All Responses(Final)'!I157, 2, FALSE)</f>
        <v>treatment2</v>
      </c>
      <c r="C53" s="40" t="s">
        <v>36</v>
      </c>
      <c r="D53" s="18" t="s">
        <v>1049</v>
      </c>
      <c r="E53" s="18" t="s">
        <v>1050</v>
      </c>
    </row>
    <row r="54">
      <c r="A54" s="39" t="s">
        <v>98</v>
      </c>
      <c r="B54" s="54" t="str">
        <f>VLOOKUP(C54, 'All Responses(Final)'!H15:'All Responses(Final)'!I168, 2, FALSE)</f>
        <v>treatment2</v>
      </c>
      <c r="C54" s="41" t="s">
        <v>103</v>
      </c>
      <c r="D54" s="18" t="s">
        <v>1060</v>
      </c>
    </row>
    <row r="55">
      <c r="A55" s="39" t="s">
        <v>104</v>
      </c>
      <c r="B55" s="54" t="str">
        <f>VLOOKUP(C55, 'All Responses(Final)'!H16:'All Responses(Final)'!I169, 2, FALSE)</f>
        <v>treatment2</v>
      </c>
      <c r="C55" s="40" t="s">
        <v>109</v>
      </c>
      <c r="D55" s="18" t="s">
        <v>1049</v>
      </c>
      <c r="E55" s="18" t="s">
        <v>1054</v>
      </c>
    </row>
    <row r="56">
      <c r="A56" s="39" t="s">
        <v>116</v>
      </c>
      <c r="B56" s="54" t="str">
        <f>VLOOKUP(C56, 'All Responses(Final)'!H18:'All Responses(Final)'!I171, 2, FALSE)</f>
        <v>treatment2</v>
      </c>
      <c r="C56" s="40" t="s">
        <v>121</v>
      </c>
      <c r="D56" s="18" t="s">
        <v>1059</v>
      </c>
    </row>
    <row r="57">
      <c r="A57" s="39" t="s">
        <v>134</v>
      </c>
      <c r="B57" s="54" t="str">
        <f>VLOOKUP(C57, 'All Responses(Final)'!H21:'All Responses(Final)'!I174, 2, FALSE)</f>
        <v>treatment2</v>
      </c>
      <c r="C57" s="41" t="s">
        <v>139</v>
      </c>
      <c r="D57" s="18" t="s">
        <v>1055</v>
      </c>
    </row>
    <row r="58">
      <c r="A58" s="39" t="s">
        <v>140</v>
      </c>
      <c r="B58" s="54" t="str">
        <f>VLOOKUP(C58, 'All Responses(Final)'!H22:'All Responses(Final)'!I175, 2, FALSE)</f>
        <v>treatment2</v>
      </c>
      <c r="C58" s="40" t="s">
        <v>145</v>
      </c>
      <c r="D58" s="18" t="s">
        <v>1052</v>
      </c>
    </row>
    <row r="59">
      <c r="A59" s="39" t="s">
        <v>158</v>
      </c>
      <c r="B59" s="54" t="str">
        <f>VLOOKUP(C59, 'All Responses(Final)'!H25:'All Responses(Final)'!I178, 2, FALSE)</f>
        <v>treatment2</v>
      </c>
      <c r="C59" s="41" t="s">
        <v>163</v>
      </c>
      <c r="D59" s="18" t="s">
        <v>1059</v>
      </c>
    </row>
    <row r="60">
      <c r="A60" s="39" t="s">
        <v>181</v>
      </c>
      <c r="B60" s="54" t="str">
        <f>VLOOKUP(C60, 'All Responses(Final)'!H29:'All Responses(Final)'!I182, 2, FALSE)</f>
        <v>treatment2</v>
      </c>
      <c r="C60" s="41" t="s">
        <v>186</v>
      </c>
      <c r="D60" s="18" t="s">
        <v>1049</v>
      </c>
      <c r="E60" s="18" t="s">
        <v>1050</v>
      </c>
    </row>
    <row r="61">
      <c r="A61" s="39" t="s">
        <v>193</v>
      </c>
      <c r="B61" s="54" t="str">
        <f>VLOOKUP(C61, 'All Responses(Final)'!H31:'All Responses(Final)'!I184, 2, FALSE)</f>
        <v>treatment2</v>
      </c>
      <c r="C61" s="41" t="s">
        <v>198</v>
      </c>
      <c r="D61" s="18" t="s">
        <v>1049</v>
      </c>
      <c r="E61" s="18" t="s">
        <v>1050</v>
      </c>
    </row>
    <row r="62">
      <c r="A62" s="39" t="s">
        <v>211</v>
      </c>
      <c r="B62" s="54" t="str">
        <f>VLOOKUP(C62, 'All Responses(Final)'!H34:'All Responses(Final)'!I187, 2, FALSE)</f>
        <v>treatment2</v>
      </c>
      <c r="C62" s="40" t="s">
        <v>216</v>
      </c>
      <c r="D62" s="18" t="s">
        <v>996</v>
      </c>
      <c r="E62" s="18" t="s">
        <v>1011</v>
      </c>
    </row>
    <row r="63">
      <c r="A63" s="39" t="s">
        <v>223</v>
      </c>
      <c r="B63" s="54" t="str">
        <f>VLOOKUP(C63, 'All Responses(Final)'!H36:'All Responses(Final)'!I189, 2, FALSE)</f>
        <v>treatment2</v>
      </c>
      <c r="C63" s="40" t="s">
        <v>228</v>
      </c>
      <c r="D63" s="18" t="s">
        <v>1055</v>
      </c>
      <c r="E63" s="18" t="s">
        <v>1056</v>
      </c>
    </row>
    <row r="64">
      <c r="A64" s="39" t="s">
        <v>229</v>
      </c>
      <c r="B64" s="54" t="str">
        <f>VLOOKUP(C64, 'All Responses(Final)'!H37:'All Responses(Final)'!I190, 2, FALSE)</f>
        <v>treatment2</v>
      </c>
      <c r="C64" s="41" t="s">
        <v>234</v>
      </c>
      <c r="D64" s="18" t="s">
        <v>1049</v>
      </c>
      <c r="E64" s="18" t="s">
        <v>1051</v>
      </c>
      <c r="F64" s="18" t="s">
        <v>1052</v>
      </c>
    </row>
    <row r="65">
      <c r="A65" s="39" t="s">
        <v>301</v>
      </c>
      <c r="B65" s="54" t="str">
        <f>VLOOKUP(C65, 'All Responses(Final)'!H49:'All Responses(Final)'!I202, 2, FALSE)</f>
        <v>treatment2</v>
      </c>
      <c r="C65" s="41" t="s">
        <v>306</v>
      </c>
      <c r="D65" s="18" t="s">
        <v>1049</v>
      </c>
      <c r="E65" s="18" t="s">
        <v>1050</v>
      </c>
    </row>
    <row r="66">
      <c r="A66" s="39" t="s">
        <v>307</v>
      </c>
      <c r="B66" s="54" t="str">
        <f>VLOOKUP(C66, 'All Responses(Final)'!H50:'All Responses(Final)'!I203, 2, FALSE)</f>
        <v>treatment2</v>
      </c>
      <c r="C66" s="40" t="s">
        <v>312</v>
      </c>
      <c r="D66" s="18" t="s">
        <v>1049</v>
      </c>
    </row>
    <row r="67">
      <c r="A67" s="39" t="s">
        <v>523</v>
      </c>
      <c r="B67" s="54" t="str">
        <f>VLOOKUP(C67, 'All Responses(Final)'!H86:'All Responses(Final)'!I239, 2, FALSE)</f>
        <v>treatment2</v>
      </c>
      <c r="C67" s="40" t="s">
        <v>528</v>
      </c>
      <c r="D67" s="18" t="s">
        <v>1055</v>
      </c>
      <c r="E67" s="18" t="s">
        <v>1056</v>
      </c>
    </row>
    <row r="68">
      <c r="A68" s="39" t="s">
        <v>529</v>
      </c>
      <c r="B68" s="54" t="str">
        <f>VLOOKUP(C68, 'All Responses(Final)'!H87:'All Responses(Final)'!I240, 2, FALSE)</f>
        <v>treatment2</v>
      </c>
      <c r="C68" s="41" t="s">
        <v>534</v>
      </c>
      <c r="D68" s="18" t="s">
        <v>996</v>
      </c>
    </row>
    <row r="69">
      <c r="A69" s="39" t="s">
        <v>535</v>
      </c>
      <c r="B69" s="54" t="str">
        <f>VLOOKUP(C69, 'All Responses(Final)'!H88:'All Responses(Final)'!I241, 2, FALSE)</f>
        <v>treatment2</v>
      </c>
      <c r="C69" s="40" t="s">
        <v>540</v>
      </c>
      <c r="D69" s="18" t="s">
        <v>1063</v>
      </c>
    </row>
    <row r="70">
      <c r="A70" s="39" t="s">
        <v>547</v>
      </c>
      <c r="B70" s="54" t="str">
        <f>VLOOKUP(C70, 'All Responses(Final)'!H90:'All Responses(Final)'!I243, 2, FALSE)</f>
        <v>treatment2</v>
      </c>
      <c r="C70" s="40" t="s">
        <v>552</v>
      </c>
      <c r="D70" s="18" t="s">
        <v>996</v>
      </c>
    </row>
    <row r="71">
      <c r="A71" s="39" t="s">
        <v>553</v>
      </c>
      <c r="B71" s="54" t="str">
        <f>VLOOKUP(C71, 'All Responses(Final)'!H91:'All Responses(Final)'!I244, 2, FALSE)</f>
        <v>treatment2</v>
      </c>
      <c r="C71" s="41" t="s">
        <v>558</v>
      </c>
      <c r="D71" s="18" t="s">
        <v>1062</v>
      </c>
    </row>
    <row r="72">
      <c r="A72" s="39" t="s">
        <v>559</v>
      </c>
      <c r="B72" s="54" t="str">
        <f>VLOOKUP(C72, 'All Responses(Final)'!H92:'All Responses(Final)'!I245, 2, FALSE)</f>
        <v>treatment2</v>
      </c>
      <c r="C72" s="40" t="s">
        <v>564</v>
      </c>
      <c r="D72" s="18" t="s">
        <v>996</v>
      </c>
    </row>
    <row r="73">
      <c r="A73" s="39" t="s">
        <v>565</v>
      </c>
      <c r="B73" s="54" t="str">
        <f>VLOOKUP(C73, 'All Responses(Final)'!H93:'All Responses(Final)'!I246, 2, FALSE)</f>
        <v>treatment2</v>
      </c>
      <c r="C73" s="41" t="s">
        <v>570</v>
      </c>
      <c r="D73" s="18" t="s">
        <v>1049</v>
      </c>
    </row>
    <row r="74">
      <c r="A74" s="39" t="s">
        <v>571</v>
      </c>
      <c r="B74" s="54" t="str">
        <f>VLOOKUP(C74, 'All Responses(Final)'!H94:'All Responses(Final)'!I247, 2, FALSE)</f>
        <v>treatment2</v>
      </c>
      <c r="C74" s="40" t="s">
        <v>576</v>
      </c>
      <c r="D74" s="18" t="s">
        <v>1049</v>
      </c>
      <c r="E74" s="18" t="s">
        <v>1054</v>
      </c>
    </row>
    <row r="75">
      <c r="A75" s="39" t="s">
        <v>594</v>
      </c>
      <c r="B75" s="54" t="str">
        <f>VLOOKUP(C75, 'All Responses(Final)'!H98:'All Responses(Final)'!I251, 2, FALSE)</f>
        <v>treatment2</v>
      </c>
      <c r="C75" s="40" t="s">
        <v>599</v>
      </c>
      <c r="D75" s="18" t="s">
        <v>1062</v>
      </c>
      <c r="E75" s="18" t="s">
        <v>1060</v>
      </c>
    </row>
    <row r="76">
      <c r="A76" s="39" t="s">
        <v>646</v>
      </c>
      <c r="B76" s="54" t="str">
        <f>VLOOKUP(C76, 'All Responses(Final)'!H107:'All Responses(Final)'!I260, 2, FALSE)</f>
        <v>treatment2</v>
      </c>
      <c r="C76" s="41" t="s">
        <v>651</v>
      </c>
      <c r="D76" s="18" t="s">
        <v>1052</v>
      </c>
      <c r="E76" s="18" t="s">
        <v>1064</v>
      </c>
    </row>
    <row r="77">
      <c r="A77" s="39" t="s">
        <v>658</v>
      </c>
      <c r="B77" s="54" t="str">
        <f>VLOOKUP(C77, 'All Responses(Final)'!H109:'All Responses(Final)'!I262, 2, FALSE)</f>
        <v>treatment2</v>
      </c>
      <c r="C77" s="41" t="s">
        <v>663</v>
      </c>
      <c r="D77" s="18" t="s">
        <v>996</v>
      </c>
    </row>
    <row r="78">
      <c r="A78" s="39" t="s">
        <v>670</v>
      </c>
      <c r="B78" s="54" t="str">
        <f>VLOOKUP(C78, 'All Responses(Final)'!H111:'All Responses(Final)'!I264, 2, FALSE)</f>
        <v>treatment2</v>
      </c>
      <c r="C78" s="41" t="s">
        <v>675</v>
      </c>
      <c r="D78" s="18" t="s">
        <v>1053</v>
      </c>
    </row>
    <row r="79">
      <c r="A79" s="39" t="s">
        <v>688</v>
      </c>
      <c r="B79" s="54" t="str">
        <f>VLOOKUP(C79, 'All Responses(Final)'!H114:'All Responses(Final)'!I267, 2, FALSE)</f>
        <v>treatment2</v>
      </c>
      <c r="C79" s="40" t="s">
        <v>693</v>
      </c>
      <c r="D79" s="18" t="s">
        <v>1049</v>
      </c>
      <c r="E79" s="18" t="s">
        <v>1050</v>
      </c>
    </row>
    <row r="80">
      <c r="A80" s="39" t="s">
        <v>694</v>
      </c>
      <c r="B80" s="54" t="str">
        <f>VLOOKUP(C80, 'All Responses(Final)'!H115:'All Responses(Final)'!I268, 2, FALSE)</f>
        <v>treatment2</v>
      </c>
      <c r="C80" s="41" t="s">
        <v>699</v>
      </c>
      <c r="D80" s="18" t="s">
        <v>996</v>
      </c>
    </row>
    <row r="81">
      <c r="A81" s="39" t="s">
        <v>700</v>
      </c>
      <c r="B81" s="54" t="str">
        <f>VLOOKUP(C81, 'All Responses(Final)'!H116:'All Responses(Final)'!I269, 2, FALSE)</f>
        <v>treatment2</v>
      </c>
      <c r="C81" s="40" t="s">
        <v>705</v>
      </c>
      <c r="D81" s="18" t="s">
        <v>1055</v>
      </c>
      <c r="E81" s="18" t="s">
        <v>1056</v>
      </c>
    </row>
    <row r="82">
      <c r="A82" s="39" t="s">
        <v>706</v>
      </c>
      <c r="B82" s="54" t="str">
        <f>VLOOKUP(C82, 'All Responses(Final)'!H117:'All Responses(Final)'!I270, 2, FALSE)</f>
        <v>treatment2</v>
      </c>
      <c r="C82" s="41" t="s">
        <v>711</v>
      </c>
      <c r="D82" s="18" t="s">
        <v>1055</v>
      </c>
      <c r="E82" s="18" t="s">
        <v>1056</v>
      </c>
    </row>
    <row r="83">
      <c r="A83" s="39" t="s">
        <v>712</v>
      </c>
      <c r="B83" s="54" t="str">
        <f>VLOOKUP(C83, 'All Responses(Final)'!H118:'All Responses(Final)'!I271, 2, FALSE)</f>
        <v>treatment2</v>
      </c>
      <c r="C83" s="40" t="s">
        <v>717</v>
      </c>
      <c r="D83" s="18" t="s">
        <v>1049</v>
      </c>
      <c r="E83" s="18" t="s">
        <v>1050</v>
      </c>
    </row>
    <row r="84">
      <c r="A84" s="39" t="s">
        <v>718</v>
      </c>
      <c r="B84" s="54" t="str">
        <f>VLOOKUP(C84, 'All Responses(Final)'!H119:'All Responses(Final)'!I272, 2, FALSE)</f>
        <v>treatment2</v>
      </c>
      <c r="C84" s="41" t="s">
        <v>723</v>
      </c>
      <c r="D84" s="18" t="s">
        <v>1055</v>
      </c>
      <c r="E84" s="18" t="s">
        <v>1056</v>
      </c>
    </row>
    <row r="85">
      <c r="A85" s="39" t="s">
        <v>724</v>
      </c>
      <c r="B85" s="54" t="str">
        <f>VLOOKUP(C85, 'All Responses(Final)'!H120:'All Responses(Final)'!I273, 2, FALSE)</f>
        <v>treatment2</v>
      </c>
      <c r="C85" s="40" t="s">
        <v>729</v>
      </c>
      <c r="D85" s="18" t="s">
        <v>1059</v>
      </c>
    </row>
    <row r="86">
      <c r="A86" s="39" t="s">
        <v>730</v>
      </c>
      <c r="B86" s="54" t="str">
        <f>VLOOKUP(C86, 'All Responses(Final)'!H121:'All Responses(Final)'!I274, 2, FALSE)</f>
        <v>treatment2</v>
      </c>
      <c r="C86" s="41" t="s">
        <v>735</v>
      </c>
      <c r="D86" s="18" t="s">
        <v>1059</v>
      </c>
    </row>
    <row r="87">
      <c r="A87" s="39" t="s">
        <v>736</v>
      </c>
      <c r="B87" s="54" t="str">
        <f>VLOOKUP(C87, 'All Responses(Final)'!H122:'All Responses(Final)'!I275, 2, FALSE)</f>
        <v>treatment2</v>
      </c>
      <c r="C87" s="40" t="s">
        <v>741</v>
      </c>
      <c r="D87" s="18" t="s">
        <v>996</v>
      </c>
    </row>
    <row r="88">
      <c r="A88" s="39" t="s">
        <v>742</v>
      </c>
      <c r="B88" s="54" t="str">
        <f>VLOOKUP(C88, 'All Responses(Final)'!H123:'All Responses(Final)'!I276, 2, FALSE)</f>
        <v>treatment2</v>
      </c>
      <c r="C88" s="41" t="s">
        <v>747</v>
      </c>
      <c r="D88" s="18" t="s">
        <v>1052</v>
      </c>
    </row>
    <row r="89">
      <c r="A89" s="39" t="s">
        <v>748</v>
      </c>
      <c r="B89" s="54" t="str">
        <f>VLOOKUP(C89, 'All Responses(Final)'!H124:'All Responses(Final)'!I277, 2, FALSE)</f>
        <v>treatment2</v>
      </c>
      <c r="C89" s="40" t="s">
        <v>753</v>
      </c>
      <c r="D89" s="18" t="s">
        <v>996</v>
      </c>
    </row>
    <row r="90">
      <c r="A90" s="39" t="s">
        <v>754</v>
      </c>
      <c r="B90" s="54" t="str">
        <f>VLOOKUP(C90, 'All Responses(Final)'!H125:'All Responses(Final)'!I278, 2, FALSE)</f>
        <v>treatment2</v>
      </c>
      <c r="C90" s="41" t="s">
        <v>759</v>
      </c>
      <c r="D90" s="18" t="s">
        <v>996</v>
      </c>
    </row>
    <row r="91">
      <c r="A91" s="39" t="s">
        <v>760</v>
      </c>
      <c r="B91" s="54" t="str">
        <f>VLOOKUP(C91, 'All Responses(Final)'!H126:'All Responses(Final)'!I279, 2, FALSE)</f>
        <v>treatment2</v>
      </c>
      <c r="C91" s="40" t="s">
        <v>765</v>
      </c>
      <c r="D91" s="18" t="s">
        <v>1055</v>
      </c>
      <c r="E91" s="18" t="s">
        <v>1056</v>
      </c>
    </row>
    <row r="92">
      <c r="A92" s="39" t="s">
        <v>766</v>
      </c>
      <c r="B92" s="54" t="str">
        <f>VLOOKUP(C92, 'All Responses(Final)'!H127:'All Responses(Final)'!I280, 2, FALSE)</f>
        <v>treatment2</v>
      </c>
      <c r="C92" s="41" t="s">
        <v>771</v>
      </c>
      <c r="D92" s="18" t="s">
        <v>1047</v>
      </c>
    </row>
    <row r="93">
      <c r="A93" s="39" t="s">
        <v>772</v>
      </c>
      <c r="B93" s="54" t="str">
        <f>VLOOKUP(C93, 'All Responses(Final)'!H128:'All Responses(Final)'!I281, 2, FALSE)</f>
        <v>treatment2</v>
      </c>
      <c r="C93" s="40" t="s">
        <v>777</v>
      </c>
      <c r="D93" s="18" t="s">
        <v>996</v>
      </c>
    </row>
    <row r="94">
      <c r="A94" s="39" t="s">
        <v>778</v>
      </c>
      <c r="B94" s="54" t="str">
        <f>VLOOKUP(C94, 'All Responses(Final)'!H129:'All Responses(Final)'!I282, 2, FALSE)</f>
        <v>treatment2</v>
      </c>
      <c r="C94" s="41" t="s">
        <v>783</v>
      </c>
      <c r="D94" s="18" t="s">
        <v>1052</v>
      </c>
    </row>
    <row r="95">
      <c r="A95" s="39" t="s">
        <v>784</v>
      </c>
      <c r="B95" s="54" t="str">
        <f>VLOOKUP(C95, 'All Responses(Final)'!H130:'All Responses(Final)'!I283, 2, FALSE)</f>
        <v>treatment2</v>
      </c>
      <c r="C95" s="40" t="s">
        <v>789</v>
      </c>
      <c r="D95" s="18" t="s">
        <v>1049</v>
      </c>
      <c r="E95" s="18" t="s">
        <v>1050</v>
      </c>
    </row>
    <row r="96">
      <c r="A96" s="39" t="s">
        <v>790</v>
      </c>
      <c r="B96" s="54" t="str">
        <f>VLOOKUP(C96, 'All Responses(Final)'!H131:'All Responses(Final)'!I284, 2, FALSE)</f>
        <v>treatment2</v>
      </c>
      <c r="C96" s="41" t="s">
        <v>795</v>
      </c>
      <c r="D96" s="18" t="s">
        <v>1052</v>
      </c>
      <c r="E96" s="18" t="s">
        <v>1064</v>
      </c>
    </row>
    <row r="97">
      <c r="A97" s="39" t="s">
        <v>796</v>
      </c>
      <c r="B97" s="54" t="str">
        <f>VLOOKUP(C97, 'All Responses(Final)'!H132:'All Responses(Final)'!I285, 2, FALSE)</f>
        <v>treatment2</v>
      </c>
      <c r="C97" s="40" t="s">
        <v>801</v>
      </c>
      <c r="D97" s="18" t="s">
        <v>1060</v>
      </c>
    </row>
    <row r="98">
      <c r="A98" s="39" t="s">
        <v>802</v>
      </c>
      <c r="B98" s="54" t="str">
        <f>VLOOKUP(C98, 'All Responses(Final)'!H133:'All Responses(Final)'!I286, 2, FALSE)</f>
        <v>treatment2</v>
      </c>
      <c r="C98" s="41" t="s">
        <v>807</v>
      </c>
      <c r="D98" s="18" t="s">
        <v>1049</v>
      </c>
      <c r="E98" s="18" t="s">
        <v>1054</v>
      </c>
      <c r="F98" s="18" t="s">
        <v>1060</v>
      </c>
    </row>
    <row r="99">
      <c r="A99" s="39" t="s">
        <v>808</v>
      </c>
      <c r="B99" s="54" t="str">
        <f>VLOOKUP(C99, 'All Responses(Final)'!H134:'All Responses(Final)'!I287, 2, FALSE)</f>
        <v>treatment2</v>
      </c>
      <c r="C99" s="40" t="s">
        <v>813</v>
      </c>
      <c r="D99" s="18" t="s">
        <v>1052</v>
      </c>
    </row>
    <row r="100">
      <c r="A100" s="39" t="s">
        <v>814</v>
      </c>
      <c r="B100" s="54" t="str">
        <f>VLOOKUP(C100, 'All Responses(Final)'!H135:'All Responses(Final)'!I288, 2, FALSE)</f>
        <v>treatment2</v>
      </c>
      <c r="C100" s="41" t="s">
        <v>819</v>
      </c>
      <c r="D100" s="18" t="s">
        <v>996</v>
      </c>
    </row>
    <row r="101">
      <c r="A101" s="39" t="s">
        <v>820</v>
      </c>
      <c r="B101" s="54" t="str">
        <f>VLOOKUP(C101, 'All Responses(Final)'!H136:'All Responses(Final)'!I289, 2, FALSE)</f>
        <v>treatment2</v>
      </c>
      <c r="C101" s="40" t="s">
        <v>825</v>
      </c>
      <c r="D101" s="18" t="s">
        <v>984</v>
      </c>
    </row>
    <row r="102">
      <c r="A102" s="39" t="s">
        <v>826</v>
      </c>
      <c r="B102" s="54" t="str">
        <f>VLOOKUP(C102, 'All Responses(Final)'!H137:'All Responses(Final)'!I290, 2, FALSE)</f>
        <v>treatment2</v>
      </c>
      <c r="C102" s="41" t="s">
        <v>831</v>
      </c>
      <c r="D102" s="18" t="s">
        <v>984</v>
      </c>
      <c r="E102" s="18" t="s">
        <v>1035</v>
      </c>
    </row>
    <row r="103">
      <c r="A103" s="43"/>
      <c r="B103" s="72"/>
      <c r="C103" s="44"/>
      <c r="D103" s="26"/>
      <c r="E103" s="26"/>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39" t="s">
        <v>17</v>
      </c>
      <c r="B104" s="54" t="str">
        <f>VLOOKUP(C104, 'All Responses(Final)'!H2:'All Responses(Final)'!I155, 2, FALSE)</f>
        <v>treatment3</v>
      </c>
      <c r="C104" s="40" t="s">
        <v>22</v>
      </c>
      <c r="D104" s="18" t="s">
        <v>996</v>
      </c>
      <c r="E104" s="31" t="s">
        <v>1058</v>
      </c>
    </row>
    <row r="105">
      <c r="A105" s="39" t="s">
        <v>38</v>
      </c>
      <c r="B105" s="54" t="str">
        <f>VLOOKUP(C105, 'All Responses(Final)'!H5:'All Responses(Final)'!I158, 2, FALSE)</f>
        <v>treatment3</v>
      </c>
      <c r="C105" s="41" t="s">
        <v>43</v>
      </c>
      <c r="D105" s="18" t="s">
        <v>1049</v>
      </c>
      <c r="E105" s="18" t="s">
        <v>1051</v>
      </c>
    </row>
    <row r="106">
      <c r="A106" s="39" t="s">
        <v>44</v>
      </c>
      <c r="B106" s="54" t="str">
        <f>VLOOKUP(C106, 'All Responses(Final)'!H6:'All Responses(Final)'!I159, 2, FALSE)</f>
        <v>treatment3</v>
      </c>
      <c r="C106" s="40" t="s">
        <v>49</v>
      </c>
      <c r="D106" s="18" t="s">
        <v>1058</v>
      </c>
    </row>
    <row r="107">
      <c r="A107" s="39" t="s">
        <v>62</v>
      </c>
      <c r="B107" s="54" t="str">
        <f>VLOOKUP(C107, 'All Responses(Final)'!H9:'All Responses(Final)'!I162, 2, FALSE)</f>
        <v>treatment3</v>
      </c>
      <c r="C107" s="41" t="s">
        <v>67</v>
      </c>
      <c r="D107" s="18" t="s">
        <v>1049</v>
      </c>
    </row>
    <row r="108">
      <c r="A108" s="39" t="s">
        <v>86</v>
      </c>
      <c r="B108" s="54" t="str">
        <f>VLOOKUP(C108, 'All Responses(Final)'!H13:'All Responses(Final)'!I166, 2, FALSE)</f>
        <v>treatment3</v>
      </c>
      <c r="C108" s="41" t="s">
        <v>91</v>
      </c>
      <c r="D108" s="18" t="s">
        <v>1060</v>
      </c>
    </row>
    <row r="109">
      <c r="A109" s="39" t="s">
        <v>92</v>
      </c>
      <c r="B109" s="54" t="str">
        <f>VLOOKUP(C109, 'All Responses(Final)'!H14:'All Responses(Final)'!I167, 2, FALSE)</f>
        <v>treatment3</v>
      </c>
      <c r="C109" s="40" t="s">
        <v>97</v>
      </c>
      <c r="D109" s="18" t="s">
        <v>1047</v>
      </c>
    </row>
    <row r="110">
      <c r="A110" s="39" t="s">
        <v>146</v>
      </c>
      <c r="B110" s="54" t="str">
        <f>VLOOKUP(C110, 'All Responses(Final)'!H23:'All Responses(Final)'!I176, 2, FALSE)</f>
        <v>treatment3</v>
      </c>
      <c r="C110" s="41" t="s">
        <v>151</v>
      </c>
      <c r="D110" s="18" t="s">
        <v>1060</v>
      </c>
    </row>
    <row r="111">
      <c r="A111" s="39" t="s">
        <v>176</v>
      </c>
      <c r="B111" s="54" t="str">
        <f>VLOOKUP(C111, 'All Responses(Final)'!H28:'All Responses(Final)'!I181, 2, FALSE)</f>
        <v>treatment3</v>
      </c>
      <c r="C111" s="40" t="s">
        <v>180</v>
      </c>
      <c r="D111" s="18" t="s">
        <v>996</v>
      </c>
      <c r="E111" s="18" t="s">
        <v>1011</v>
      </c>
    </row>
    <row r="112">
      <c r="A112" s="39" t="s">
        <v>205</v>
      </c>
      <c r="B112" s="54" t="str">
        <f>VLOOKUP(C112, 'All Responses(Final)'!H33:'All Responses(Final)'!I186, 2, FALSE)</f>
        <v>treatment3</v>
      </c>
      <c r="C112" s="41" t="s">
        <v>210</v>
      </c>
      <c r="D112" s="18" t="s">
        <v>1038</v>
      </c>
    </row>
    <row r="113">
      <c r="A113" s="39" t="s">
        <v>217</v>
      </c>
      <c r="B113" s="54" t="str">
        <f>VLOOKUP(C113, 'All Responses(Final)'!H35:'All Responses(Final)'!I188, 2, FALSE)</f>
        <v>treatment3</v>
      </c>
      <c r="C113" s="41" t="s">
        <v>222</v>
      </c>
      <c r="D113" s="18" t="s">
        <v>1052</v>
      </c>
      <c r="E113" s="18" t="s">
        <v>1049</v>
      </c>
    </row>
    <row r="114">
      <c r="A114" s="39" t="s">
        <v>241</v>
      </c>
      <c r="B114" s="54" t="str">
        <f>VLOOKUP(C114, 'All Responses(Final)'!H39:'All Responses(Final)'!I192, 2, FALSE)</f>
        <v>treatment3</v>
      </c>
      <c r="C114" s="41" t="s">
        <v>246</v>
      </c>
      <c r="D114" s="18" t="s">
        <v>1049</v>
      </c>
      <c r="E114" s="18" t="s">
        <v>1050</v>
      </c>
      <c r="F114" s="18" t="s">
        <v>1055</v>
      </c>
      <c r="G114" s="18" t="s">
        <v>1056</v>
      </c>
    </row>
    <row r="115">
      <c r="A115" s="39" t="s">
        <v>259</v>
      </c>
      <c r="B115" s="54" t="str">
        <f>VLOOKUP(C115, 'All Responses(Final)'!H42:'All Responses(Final)'!I195, 2, FALSE)</f>
        <v>treatment3</v>
      </c>
      <c r="C115" s="40" t="s">
        <v>264</v>
      </c>
      <c r="D115" s="18" t="s">
        <v>1063</v>
      </c>
    </row>
    <row r="116">
      <c r="A116" s="39" t="s">
        <v>271</v>
      </c>
      <c r="B116" s="54" t="str">
        <f>VLOOKUP(C116, 'All Responses(Final)'!H44:'All Responses(Final)'!I197, 2, FALSE)</f>
        <v>treatment3</v>
      </c>
      <c r="C116" s="40" t="s">
        <v>276</v>
      </c>
      <c r="D116" s="18" t="s">
        <v>1049</v>
      </c>
      <c r="E116" s="18" t="s">
        <v>1050</v>
      </c>
    </row>
    <row r="117">
      <c r="A117" s="39" t="s">
        <v>277</v>
      </c>
      <c r="B117" s="54" t="str">
        <f>VLOOKUP(C117, 'All Responses(Final)'!H45:'All Responses(Final)'!I198, 2, FALSE)</f>
        <v>treatment3</v>
      </c>
      <c r="C117" s="41" t="s">
        <v>282</v>
      </c>
      <c r="D117" s="18" t="s">
        <v>996</v>
      </c>
    </row>
    <row r="118">
      <c r="A118" s="39" t="s">
        <v>313</v>
      </c>
      <c r="B118" s="54" t="str">
        <f>VLOOKUP(C118, 'All Responses(Final)'!H51:'All Responses(Final)'!I204, 2, FALSE)</f>
        <v>treatment3</v>
      </c>
      <c r="C118" s="41" t="s">
        <v>318</v>
      </c>
      <c r="D118" s="18" t="s">
        <v>996</v>
      </c>
    </row>
    <row r="119">
      <c r="A119" s="39" t="s">
        <v>319</v>
      </c>
      <c r="B119" s="54" t="str">
        <f>VLOOKUP(C119, 'All Responses(Final)'!H52:'All Responses(Final)'!I205, 2, FALSE)</f>
        <v>treatment3</v>
      </c>
      <c r="C119" s="40" t="s">
        <v>324</v>
      </c>
      <c r="D119" s="18" t="s">
        <v>1049</v>
      </c>
    </row>
    <row r="120">
      <c r="A120" s="39" t="s">
        <v>343</v>
      </c>
      <c r="B120" s="54" t="str">
        <f>VLOOKUP(C120, 'All Responses(Final)'!H56:'All Responses(Final)'!I209, 2, FALSE)</f>
        <v>treatment3</v>
      </c>
      <c r="C120" s="40" t="s">
        <v>348</v>
      </c>
      <c r="D120" s="18" t="s">
        <v>996</v>
      </c>
    </row>
    <row r="121">
      <c r="A121" s="39" t="s">
        <v>349</v>
      </c>
      <c r="B121" s="54" t="str">
        <f>VLOOKUP(C121, 'All Responses(Final)'!H57:'All Responses(Final)'!I210, 2, FALSE)</f>
        <v>treatment3</v>
      </c>
      <c r="C121" s="41" t="s">
        <v>354</v>
      </c>
      <c r="D121" s="18" t="s">
        <v>996</v>
      </c>
    </row>
    <row r="122">
      <c r="A122" s="39" t="s">
        <v>355</v>
      </c>
      <c r="B122" s="54" t="str">
        <f>VLOOKUP(C122, 'All Responses(Final)'!H58:'All Responses(Final)'!I211, 2, FALSE)</f>
        <v>treatment3</v>
      </c>
      <c r="C122" s="40" t="s">
        <v>360</v>
      </c>
      <c r="D122" s="18" t="s">
        <v>1049</v>
      </c>
    </row>
    <row r="123">
      <c r="A123" s="39" t="s">
        <v>361</v>
      </c>
      <c r="B123" s="54" t="str">
        <f>VLOOKUP(C123, 'All Responses(Final)'!H59:'All Responses(Final)'!I212, 2, FALSE)</f>
        <v>treatment3</v>
      </c>
      <c r="C123" s="41" t="s">
        <v>366</v>
      </c>
      <c r="D123" s="18" t="s">
        <v>996</v>
      </c>
    </row>
    <row r="124">
      <c r="A124" s="39" t="s">
        <v>391</v>
      </c>
      <c r="B124" s="54" t="str">
        <f>VLOOKUP(C124, 'All Responses(Final)'!H64:'All Responses(Final)'!I217, 2, FALSE)</f>
        <v>treatment3</v>
      </c>
      <c r="C124" s="40" t="s">
        <v>396</v>
      </c>
      <c r="D124" s="18" t="s">
        <v>1049</v>
      </c>
      <c r="E124" s="18" t="s">
        <v>1050</v>
      </c>
    </row>
    <row r="125">
      <c r="A125" s="39" t="s">
        <v>397</v>
      </c>
      <c r="B125" s="54" t="str">
        <f>VLOOKUP(C125, 'All Responses(Final)'!H65:'All Responses(Final)'!I218, 2, FALSE)</f>
        <v>treatment3</v>
      </c>
      <c r="C125" s="41" t="s">
        <v>402</v>
      </c>
      <c r="D125" s="18" t="s">
        <v>1052</v>
      </c>
    </row>
    <row r="126">
      <c r="A126" s="39" t="s">
        <v>403</v>
      </c>
      <c r="B126" s="54" t="str">
        <f>VLOOKUP(C126, 'All Responses(Final)'!H66:'All Responses(Final)'!I219, 2, FALSE)</f>
        <v>treatment3</v>
      </c>
      <c r="C126" s="40" t="s">
        <v>408</v>
      </c>
      <c r="D126" s="18" t="s">
        <v>1049</v>
      </c>
      <c r="E126" s="18" t="s">
        <v>1050</v>
      </c>
    </row>
    <row r="127">
      <c r="A127" s="39" t="s">
        <v>409</v>
      </c>
      <c r="B127" s="54" t="str">
        <f>VLOOKUP(C127, 'All Responses(Final)'!H67:'All Responses(Final)'!I220, 2, FALSE)</f>
        <v>treatment3</v>
      </c>
      <c r="C127" s="41" t="s">
        <v>414</v>
      </c>
      <c r="D127" s="18" t="s">
        <v>996</v>
      </c>
    </row>
    <row r="128">
      <c r="A128" s="39" t="s">
        <v>421</v>
      </c>
      <c r="B128" s="54" t="str">
        <f>VLOOKUP(C128, 'All Responses(Final)'!H69:'All Responses(Final)'!I222, 2, FALSE)</f>
        <v>treatment3</v>
      </c>
      <c r="C128" s="41" t="s">
        <v>426</v>
      </c>
      <c r="D128" s="18" t="s">
        <v>996</v>
      </c>
    </row>
    <row r="129">
      <c r="A129" s="39" t="s">
        <v>427</v>
      </c>
      <c r="B129" s="54" t="str">
        <f>VLOOKUP(C129, 'All Responses(Final)'!H70:'All Responses(Final)'!I223, 2, FALSE)</f>
        <v>treatment3</v>
      </c>
      <c r="C129" s="40" t="s">
        <v>432</v>
      </c>
    </row>
    <row r="130">
      <c r="A130" s="39" t="s">
        <v>433</v>
      </c>
      <c r="B130" s="54" t="str">
        <f>VLOOKUP(C130, 'All Responses(Final)'!H71:'All Responses(Final)'!I224, 2, FALSE)</f>
        <v>treatment3</v>
      </c>
      <c r="C130" s="41" t="s">
        <v>438</v>
      </c>
      <c r="D130" s="18" t="s">
        <v>1035</v>
      </c>
    </row>
    <row r="131">
      <c r="A131" s="39" t="s">
        <v>439</v>
      </c>
      <c r="B131" s="54" t="str">
        <f>VLOOKUP(C131, 'All Responses(Final)'!H72:'All Responses(Final)'!I225, 2, FALSE)</f>
        <v>treatment3</v>
      </c>
      <c r="C131" s="40" t="s">
        <v>444</v>
      </c>
      <c r="D131" s="18" t="s">
        <v>1062</v>
      </c>
    </row>
    <row r="132">
      <c r="A132" s="39" t="s">
        <v>445</v>
      </c>
      <c r="B132" s="54" t="str">
        <f>VLOOKUP(C132, 'All Responses(Final)'!H73:'All Responses(Final)'!I226, 2, FALSE)</f>
        <v>treatment3</v>
      </c>
      <c r="C132" s="41" t="s">
        <v>450</v>
      </c>
      <c r="D132" s="18" t="s">
        <v>984</v>
      </c>
    </row>
    <row r="133">
      <c r="A133" s="39" t="s">
        <v>451</v>
      </c>
      <c r="B133" s="54" t="str">
        <f>VLOOKUP(C133, 'All Responses(Final)'!H74:'All Responses(Final)'!I227, 2, FALSE)</f>
        <v>treatment3</v>
      </c>
      <c r="C133" s="40" t="s">
        <v>456</v>
      </c>
    </row>
    <row r="134">
      <c r="A134" s="39" t="s">
        <v>463</v>
      </c>
      <c r="B134" s="54" t="str">
        <f>VLOOKUP(C134, 'All Responses(Final)'!H76:'All Responses(Final)'!I229, 2, FALSE)</f>
        <v>treatment3</v>
      </c>
      <c r="C134" s="40" t="s">
        <v>468</v>
      </c>
      <c r="D134" s="18" t="s">
        <v>996</v>
      </c>
    </row>
    <row r="135">
      <c r="A135" s="39" t="s">
        <v>487</v>
      </c>
      <c r="B135" s="54" t="str">
        <f>VLOOKUP(C135, 'All Responses(Final)'!H80:'All Responses(Final)'!I233, 2, FALSE)</f>
        <v>treatment3</v>
      </c>
      <c r="C135" s="40" t="s">
        <v>492</v>
      </c>
      <c r="D135" s="18" t="s">
        <v>1060</v>
      </c>
    </row>
    <row r="136">
      <c r="A136" s="39" t="s">
        <v>499</v>
      </c>
      <c r="B136" s="54" t="str">
        <f>VLOOKUP(C136, 'All Responses(Final)'!H82:'All Responses(Final)'!I235, 2, FALSE)</f>
        <v>treatment3</v>
      </c>
      <c r="C136" s="40" t="s">
        <v>504</v>
      </c>
      <c r="D136" s="18" t="s">
        <v>1049</v>
      </c>
    </row>
    <row r="137">
      <c r="A137" s="39" t="s">
        <v>505</v>
      </c>
      <c r="B137" s="54" t="str">
        <f>VLOOKUP(C137, 'All Responses(Final)'!H83:'All Responses(Final)'!I236, 2, FALSE)</f>
        <v>treatment3</v>
      </c>
      <c r="C137" s="41" t="s">
        <v>510</v>
      </c>
      <c r="D137" s="18" t="s">
        <v>1052</v>
      </c>
    </row>
    <row r="138">
      <c r="A138" s="39" t="s">
        <v>511</v>
      </c>
      <c r="B138" s="54" t="str">
        <f>VLOOKUP(C138, 'All Responses(Final)'!H84:'All Responses(Final)'!I237, 2, FALSE)</f>
        <v>treatment3</v>
      </c>
      <c r="C138" s="40" t="s">
        <v>516</v>
      </c>
      <c r="D138" s="18" t="s">
        <v>1049</v>
      </c>
      <c r="E138" s="18" t="s">
        <v>1054</v>
      </c>
    </row>
    <row r="139">
      <c r="A139" s="39" t="s">
        <v>577</v>
      </c>
      <c r="B139" s="54" t="str">
        <f>VLOOKUP(C139, 'All Responses(Final)'!H95:'All Responses(Final)'!I248, 2, FALSE)</f>
        <v>treatment3</v>
      </c>
      <c r="C139" s="41" t="s">
        <v>581</v>
      </c>
      <c r="D139" s="18" t="s">
        <v>1049</v>
      </c>
      <c r="E139" s="18" t="s">
        <v>1050</v>
      </c>
    </row>
    <row r="140">
      <c r="A140" s="39" t="s">
        <v>588</v>
      </c>
      <c r="B140" s="54" t="str">
        <f>VLOOKUP(C140, 'All Responses(Final)'!H97:'All Responses(Final)'!I250, 2, FALSE)</f>
        <v>treatment3</v>
      </c>
      <c r="C140" s="41" t="s">
        <v>593</v>
      </c>
      <c r="D140" s="18" t="s">
        <v>1061</v>
      </c>
    </row>
    <row r="141">
      <c r="A141" s="39" t="s">
        <v>600</v>
      </c>
      <c r="B141" s="54" t="str">
        <f>VLOOKUP(C141, 'All Responses(Final)'!H99:'All Responses(Final)'!I252, 2, FALSE)</f>
        <v>treatment3</v>
      </c>
      <c r="C141" s="41" t="s">
        <v>605</v>
      </c>
      <c r="D141" s="18" t="s">
        <v>1049</v>
      </c>
      <c r="E141" s="18" t="s">
        <v>1050</v>
      </c>
    </row>
    <row r="142">
      <c r="A142" s="39" t="s">
        <v>606</v>
      </c>
      <c r="B142" s="54" t="str">
        <f>VLOOKUP(C142, 'All Responses(Final)'!H100:'All Responses(Final)'!I253, 2, FALSE)</f>
        <v>treatment3</v>
      </c>
      <c r="C142" s="40" t="s">
        <v>611</v>
      </c>
      <c r="D142" s="18" t="s">
        <v>1068</v>
      </c>
    </row>
    <row r="143">
      <c r="A143" s="39" t="s">
        <v>618</v>
      </c>
      <c r="B143" s="54" t="str">
        <f>VLOOKUP(C143, 'All Responses(Final)'!H102:'All Responses(Final)'!I255, 2, FALSE)</f>
        <v>treatment3</v>
      </c>
      <c r="C143" s="40" t="s">
        <v>623</v>
      </c>
      <c r="D143" s="18" t="s">
        <v>1060</v>
      </c>
    </row>
    <row r="144">
      <c r="A144" s="39" t="s">
        <v>630</v>
      </c>
      <c r="B144" s="54" t="str">
        <f>VLOOKUP(C144, 'All Responses(Final)'!H104:'All Responses(Final)'!I257, 2, FALSE)</f>
        <v>treatment3</v>
      </c>
      <c r="C144" s="40" t="s">
        <v>635</v>
      </c>
      <c r="D144" s="18" t="s">
        <v>1052</v>
      </c>
      <c r="E144" s="18" t="s">
        <v>996</v>
      </c>
    </row>
    <row r="145">
      <c r="A145" s="39" t="s">
        <v>642</v>
      </c>
      <c r="B145" s="54" t="str">
        <f>VLOOKUP(C145, 'All Responses(Final)'!H106:'All Responses(Final)'!I259, 2, FALSE)</f>
        <v>treatment3</v>
      </c>
      <c r="C145" s="40" t="s">
        <v>645</v>
      </c>
      <c r="D145" s="18" t="s">
        <v>1052</v>
      </c>
    </row>
    <row r="146">
      <c r="A146" s="39" t="s">
        <v>652</v>
      </c>
      <c r="B146" s="54" t="str">
        <f>VLOOKUP(C146, 'All Responses(Final)'!H108:'All Responses(Final)'!I261, 2, FALSE)</f>
        <v>treatment3</v>
      </c>
      <c r="C146" s="40" t="s">
        <v>657</v>
      </c>
      <c r="D146" s="18" t="s">
        <v>996</v>
      </c>
    </row>
    <row r="147">
      <c r="A147" s="39" t="s">
        <v>676</v>
      </c>
      <c r="B147" s="54" t="str">
        <f>VLOOKUP(C147, 'All Responses(Final)'!H112:'All Responses(Final)'!I265, 2, FALSE)</f>
        <v>treatment3</v>
      </c>
      <c r="C147" s="40" t="s">
        <v>681</v>
      </c>
      <c r="D147" s="18" t="s">
        <v>1052</v>
      </c>
      <c r="E147" s="18" t="s">
        <v>1067</v>
      </c>
    </row>
    <row r="148">
      <c r="A148" s="39" t="s">
        <v>682</v>
      </c>
      <c r="B148" s="54" t="str">
        <f>VLOOKUP(C148, 'All Responses(Final)'!H113:'All Responses(Final)'!I266, 2, FALSE)</f>
        <v>treatment3</v>
      </c>
      <c r="C148" s="41" t="s">
        <v>687</v>
      </c>
      <c r="D148" s="18" t="s">
        <v>996</v>
      </c>
    </row>
    <row r="149">
      <c r="A149" s="39" t="s">
        <v>883</v>
      </c>
      <c r="B149" s="54" t="str">
        <f>VLOOKUP(C149, 'All Responses(Final)'!H147:'All Responses(Final)'!I300, 2, FALSE)</f>
        <v>treatment3</v>
      </c>
      <c r="C149" s="41" t="s">
        <v>888</v>
      </c>
      <c r="D149" s="18" t="s">
        <v>996</v>
      </c>
    </row>
    <row r="150">
      <c r="A150" s="39" t="s">
        <v>889</v>
      </c>
      <c r="B150" s="54" t="str">
        <f>VLOOKUP(C150, 'All Responses(Final)'!H148:'All Responses(Final)'!I301, 2, FALSE)</f>
        <v>treatment3</v>
      </c>
      <c r="C150" s="40" t="s">
        <v>894</v>
      </c>
      <c r="D150" s="18" t="s">
        <v>1052</v>
      </c>
    </row>
    <row r="151">
      <c r="A151" s="39" t="s">
        <v>895</v>
      </c>
      <c r="B151" s="54" t="str">
        <f>VLOOKUP(C151, 'All Responses(Final)'!H149:'All Responses(Final)'!I302, 2, FALSE)</f>
        <v>treatment3</v>
      </c>
      <c r="C151" s="41" t="s">
        <v>900</v>
      </c>
      <c r="D151" s="18" t="s">
        <v>1049</v>
      </c>
      <c r="E151" s="18" t="s">
        <v>1054</v>
      </c>
    </row>
    <row r="152">
      <c r="A152" s="39" t="s">
        <v>901</v>
      </c>
      <c r="B152" s="54" t="str">
        <f>VLOOKUP(C152, 'All Responses(Final)'!H150:'All Responses(Final)'!I303, 2, FALSE)</f>
        <v>treatment3</v>
      </c>
      <c r="C152" s="40" t="s">
        <v>906</v>
      </c>
      <c r="D152" s="18" t="s">
        <v>996</v>
      </c>
    </row>
    <row r="153">
      <c r="A153" s="39" t="s">
        <v>907</v>
      </c>
      <c r="B153" s="54" t="str">
        <f>VLOOKUP(C153, 'All Responses(Final)'!H151:'All Responses(Final)'!I304, 2, FALSE)</f>
        <v>treatment3</v>
      </c>
      <c r="C153" s="41" t="s">
        <v>912</v>
      </c>
      <c r="D153" s="18" t="s">
        <v>1061</v>
      </c>
      <c r="E153" s="18" t="s">
        <v>996</v>
      </c>
    </row>
    <row r="154">
      <c r="A154" s="69"/>
      <c r="B154" s="70"/>
      <c r="C154" s="55"/>
    </row>
    <row r="155">
      <c r="A155" s="69"/>
      <c r="B155" s="70"/>
      <c r="C155" s="55"/>
    </row>
    <row r="156">
      <c r="A156" s="69"/>
      <c r="B156" s="70"/>
      <c r="C156" s="55"/>
    </row>
    <row r="157">
      <c r="A157" s="69"/>
      <c r="B157" s="70"/>
      <c r="C157" s="55"/>
    </row>
    <row r="158">
      <c r="A158" s="69"/>
      <c r="B158" s="70"/>
      <c r="C158" s="55"/>
    </row>
    <row r="159">
      <c r="A159" s="69"/>
      <c r="B159" s="70"/>
      <c r="C159" s="55"/>
    </row>
    <row r="160">
      <c r="A160" s="69"/>
      <c r="B160" s="70"/>
      <c r="C160" s="55"/>
    </row>
    <row r="161">
      <c r="A161" s="69"/>
      <c r="B161" s="70"/>
      <c r="C161" s="55"/>
    </row>
    <row r="162">
      <c r="A162" s="69"/>
      <c r="B162" s="70"/>
      <c r="C162" s="55"/>
    </row>
    <row r="163">
      <c r="A163" s="69"/>
      <c r="B163" s="70"/>
      <c r="C163" s="55"/>
    </row>
    <row r="164">
      <c r="A164" s="69"/>
      <c r="B164" s="70"/>
      <c r="C164" s="55"/>
    </row>
    <row r="165">
      <c r="A165" s="69"/>
      <c r="B165" s="70"/>
      <c r="C165" s="55"/>
    </row>
    <row r="166">
      <c r="A166" s="69"/>
      <c r="B166" s="70"/>
      <c r="C166" s="55"/>
    </row>
    <row r="167">
      <c r="A167" s="69"/>
      <c r="B167" s="70"/>
      <c r="C167" s="55"/>
    </row>
    <row r="168">
      <c r="A168" s="69"/>
      <c r="B168" s="70"/>
      <c r="C168" s="55"/>
    </row>
    <row r="169">
      <c r="A169" s="69"/>
      <c r="B169" s="70"/>
      <c r="C169" s="55"/>
    </row>
    <row r="170">
      <c r="A170" s="69"/>
      <c r="B170" s="70"/>
      <c r="C170" s="55"/>
    </row>
    <row r="171">
      <c r="A171" s="69"/>
      <c r="B171" s="70"/>
      <c r="C171" s="55"/>
    </row>
    <row r="172">
      <c r="A172" s="69"/>
      <c r="B172" s="70"/>
      <c r="C172" s="55"/>
    </row>
    <row r="173">
      <c r="A173" s="69"/>
      <c r="B173" s="70"/>
      <c r="C173" s="55"/>
    </row>
    <row r="174">
      <c r="A174" s="69"/>
      <c r="B174" s="70"/>
      <c r="C174" s="55"/>
    </row>
    <row r="175">
      <c r="A175" s="69"/>
      <c r="B175" s="70"/>
      <c r="C175" s="55"/>
    </row>
    <row r="176">
      <c r="A176" s="69"/>
      <c r="B176" s="70"/>
      <c r="C176" s="55"/>
    </row>
    <row r="177">
      <c r="A177" s="69"/>
      <c r="B177" s="70"/>
      <c r="C177" s="55"/>
    </row>
    <row r="178">
      <c r="A178" s="69"/>
      <c r="B178" s="70"/>
      <c r="C178" s="55"/>
    </row>
    <row r="179">
      <c r="A179" s="69"/>
      <c r="B179" s="70"/>
      <c r="C179" s="55"/>
    </row>
    <row r="180">
      <c r="A180" s="69"/>
      <c r="B180" s="70"/>
      <c r="C180" s="55"/>
    </row>
    <row r="181">
      <c r="A181" s="69"/>
      <c r="B181" s="70"/>
      <c r="C181" s="55"/>
    </row>
    <row r="182">
      <c r="A182" s="69"/>
      <c r="B182" s="70"/>
      <c r="C182" s="55"/>
    </row>
    <row r="183">
      <c r="A183" s="69"/>
      <c r="B183" s="70"/>
      <c r="C183" s="55"/>
    </row>
    <row r="184">
      <c r="A184" s="69"/>
      <c r="B184" s="70"/>
      <c r="C184" s="55"/>
    </row>
    <row r="185">
      <c r="A185" s="69"/>
      <c r="B185" s="70"/>
      <c r="C185" s="55"/>
    </row>
    <row r="186">
      <c r="A186" s="69"/>
      <c r="B186" s="70"/>
      <c r="C186" s="55"/>
    </row>
    <row r="187">
      <c r="A187" s="69"/>
      <c r="B187" s="70"/>
      <c r="C187" s="55"/>
    </row>
    <row r="188">
      <c r="A188" s="69"/>
      <c r="B188" s="70"/>
      <c r="C188" s="55"/>
    </row>
    <row r="189">
      <c r="A189" s="69"/>
      <c r="B189" s="70"/>
      <c r="C189" s="55"/>
    </row>
    <row r="190">
      <c r="A190" s="69"/>
      <c r="B190" s="70"/>
      <c r="C190" s="55"/>
    </row>
    <row r="191">
      <c r="A191" s="69"/>
      <c r="B191" s="70"/>
      <c r="C191" s="55"/>
    </row>
    <row r="192">
      <c r="A192" s="69"/>
      <c r="B192" s="70"/>
      <c r="C192" s="55"/>
    </row>
    <row r="193">
      <c r="A193" s="69"/>
      <c r="B193" s="70"/>
      <c r="C193" s="55"/>
    </row>
    <row r="194">
      <c r="A194" s="69"/>
      <c r="B194" s="70"/>
      <c r="C194" s="55"/>
    </row>
    <row r="195">
      <c r="A195" s="69"/>
      <c r="B195" s="70"/>
      <c r="C195" s="55"/>
    </row>
    <row r="196">
      <c r="A196" s="69"/>
      <c r="B196" s="70"/>
      <c r="C196" s="55"/>
    </row>
    <row r="197">
      <c r="A197" s="69"/>
      <c r="B197" s="70"/>
      <c r="C197" s="55"/>
    </row>
    <row r="198">
      <c r="A198" s="69"/>
      <c r="B198" s="70"/>
      <c r="C198" s="55"/>
    </row>
    <row r="199">
      <c r="A199" s="69"/>
      <c r="B199" s="70"/>
      <c r="C199" s="55"/>
    </row>
    <row r="200">
      <c r="A200" s="69"/>
      <c r="B200" s="70"/>
      <c r="C200" s="55"/>
    </row>
    <row r="201">
      <c r="A201" s="69"/>
      <c r="B201" s="70"/>
      <c r="C201" s="55"/>
    </row>
    <row r="202">
      <c r="A202" s="69"/>
      <c r="B202" s="70"/>
      <c r="C202" s="55"/>
    </row>
    <row r="203">
      <c r="A203" s="69"/>
      <c r="B203" s="70"/>
      <c r="C203" s="55"/>
    </row>
    <row r="204">
      <c r="A204" s="69"/>
      <c r="B204" s="70"/>
      <c r="C204" s="55"/>
    </row>
    <row r="205">
      <c r="A205" s="69"/>
      <c r="B205" s="70"/>
      <c r="C205" s="55"/>
    </row>
    <row r="206">
      <c r="A206" s="69"/>
      <c r="B206" s="70"/>
      <c r="C206" s="55"/>
    </row>
    <row r="207">
      <c r="A207" s="69"/>
      <c r="B207" s="70"/>
      <c r="C207" s="55"/>
    </row>
    <row r="208">
      <c r="A208" s="69"/>
      <c r="B208" s="70"/>
      <c r="C208" s="55"/>
    </row>
    <row r="209">
      <c r="A209" s="69"/>
      <c r="B209" s="70"/>
      <c r="C209" s="55"/>
    </row>
    <row r="210">
      <c r="A210" s="69"/>
      <c r="B210" s="70"/>
      <c r="C210" s="55"/>
    </row>
    <row r="211">
      <c r="A211" s="69"/>
      <c r="B211" s="70"/>
      <c r="C211" s="55"/>
    </row>
    <row r="212">
      <c r="A212" s="69"/>
      <c r="B212" s="70"/>
      <c r="C212" s="55"/>
    </row>
    <row r="213">
      <c r="A213" s="69"/>
      <c r="B213" s="70"/>
      <c r="C213" s="55"/>
    </row>
    <row r="214">
      <c r="A214" s="69"/>
      <c r="B214" s="70"/>
      <c r="C214" s="55"/>
    </row>
    <row r="215">
      <c r="A215" s="69"/>
      <c r="B215" s="70"/>
      <c r="C215" s="55"/>
    </row>
    <row r="216">
      <c r="A216" s="69"/>
      <c r="B216" s="70"/>
      <c r="C216" s="55"/>
    </row>
    <row r="217">
      <c r="A217" s="69"/>
      <c r="B217" s="70"/>
      <c r="C217" s="55"/>
    </row>
    <row r="218">
      <c r="A218" s="69"/>
      <c r="B218" s="70"/>
      <c r="C218" s="55"/>
    </row>
    <row r="219">
      <c r="A219" s="69"/>
      <c r="B219" s="70"/>
      <c r="C219" s="55"/>
    </row>
    <row r="220">
      <c r="A220" s="69"/>
      <c r="B220" s="70"/>
      <c r="C220" s="55"/>
    </row>
    <row r="221">
      <c r="A221" s="69"/>
      <c r="B221" s="70"/>
      <c r="C221" s="55"/>
    </row>
    <row r="222">
      <c r="A222" s="69"/>
      <c r="B222" s="70"/>
      <c r="C222" s="55"/>
    </row>
    <row r="223">
      <c r="A223" s="69"/>
      <c r="B223" s="70"/>
      <c r="C223" s="55"/>
    </row>
    <row r="224">
      <c r="A224" s="69"/>
      <c r="B224" s="70"/>
      <c r="C224" s="55"/>
    </row>
    <row r="225">
      <c r="A225" s="69"/>
      <c r="B225" s="70"/>
      <c r="C225" s="55"/>
    </row>
    <row r="226">
      <c r="A226" s="69"/>
      <c r="B226" s="70"/>
      <c r="C226" s="55"/>
    </row>
    <row r="227">
      <c r="A227" s="69"/>
      <c r="B227" s="70"/>
      <c r="C227" s="55"/>
    </row>
    <row r="228">
      <c r="A228" s="69"/>
      <c r="B228" s="70"/>
      <c r="C228" s="55"/>
    </row>
    <row r="229">
      <c r="A229" s="69"/>
      <c r="B229" s="70"/>
      <c r="C229" s="55"/>
    </row>
    <row r="230">
      <c r="A230" s="69"/>
      <c r="B230" s="70"/>
      <c r="C230" s="55"/>
    </row>
    <row r="231">
      <c r="A231" s="69"/>
      <c r="B231" s="70"/>
      <c r="C231" s="55"/>
    </row>
    <row r="232">
      <c r="A232" s="69"/>
      <c r="B232" s="70"/>
      <c r="C232" s="55"/>
    </row>
    <row r="233">
      <c r="A233" s="69"/>
      <c r="B233" s="70"/>
      <c r="C233" s="55"/>
    </row>
    <row r="234">
      <c r="A234" s="69"/>
      <c r="B234" s="70"/>
      <c r="C234" s="55"/>
    </row>
    <row r="235">
      <c r="A235" s="69"/>
      <c r="B235" s="70"/>
      <c r="C235" s="55"/>
    </row>
    <row r="236">
      <c r="A236" s="69"/>
      <c r="B236" s="70"/>
      <c r="C236" s="55"/>
    </row>
    <row r="237">
      <c r="A237" s="69"/>
      <c r="B237" s="70"/>
      <c r="C237" s="55"/>
    </row>
    <row r="238">
      <c r="A238" s="69"/>
      <c r="B238" s="70"/>
      <c r="C238" s="55"/>
    </row>
    <row r="239">
      <c r="A239" s="69"/>
      <c r="B239" s="70"/>
      <c r="C239" s="55"/>
    </row>
    <row r="240">
      <c r="A240" s="69"/>
      <c r="B240" s="70"/>
      <c r="C240" s="55"/>
    </row>
    <row r="241">
      <c r="A241" s="69"/>
      <c r="B241" s="70"/>
      <c r="C241" s="55"/>
    </row>
    <row r="242">
      <c r="A242" s="69"/>
      <c r="B242" s="70"/>
      <c r="C242" s="55"/>
    </row>
    <row r="243">
      <c r="A243" s="69"/>
      <c r="B243" s="70"/>
      <c r="C243" s="55"/>
    </row>
    <row r="244">
      <c r="A244" s="69"/>
      <c r="B244" s="70"/>
      <c r="C244" s="55"/>
    </row>
    <row r="245">
      <c r="A245" s="69"/>
      <c r="B245" s="70"/>
      <c r="C245" s="55"/>
    </row>
    <row r="246">
      <c r="A246" s="69"/>
      <c r="B246" s="70"/>
      <c r="C246" s="55"/>
    </row>
    <row r="247">
      <c r="A247" s="69"/>
      <c r="B247" s="70"/>
      <c r="C247" s="55"/>
    </row>
    <row r="248">
      <c r="A248" s="69"/>
      <c r="B248" s="70"/>
      <c r="C248" s="55"/>
    </row>
    <row r="249">
      <c r="A249" s="69"/>
      <c r="B249" s="70"/>
      <c r="C249" s="55"/>
    </row>
    <row r="250">
      <c r="A250" s="69"/>
      <c r="B250" s="70"/>
      <c r="C250" s="55"/>
    </row>
    <row r="251">
      <c r="A251" s="69"/>
      <c r="B251" s="70"/>
      <c r="C251" s="55"/>
    </row>
    <row r="252">
      <c r="A252" s="69"/>
      <c r="B252" s="70"/>
      <c r="C252" s="55"/>
    </row>
    <row r="253">
      <c r="A253" s="69"/>
      <c r="B253" s="70"/>
      <c r="C253" s="55"/>
    </row>
    <row r="254">
      <c r="A254" s="69"/>
      <c r="B254" s="70"/>
      <c r="C254" s="55"/>
    </row>
    <row r="255">
      <c r="A255" s="69"/>
      <c r="B255" s="70"/>
      <c r="C255" s="55"/>
    </row>
    <row r="256">
      <c r="A256" s="69"/>
      <c r="B256" s="70"/>
      <c r="C256" s="55"/>
    </row>
    <row r="257">
      <c r="A257" s="69"/>
      <c r="B257" s="70"/>
      <c r="C257" s="55"/>
    </row>
    <row r="258">
      <c r="A258" s="69"/>
      <c r="B258" s="70"/>
      <c r="C258" s="55"/>
    </row>
    <row r="259">
      <c r="A259" s="69"/>
      <c r="B259" s="70"/>
      <c r="C259" s="55"/>
    </row>
    <row r="260">
      <c r="A260" s="69"/>
      <c r="B260" s="70"/>
      <c r="C260" s="55"/>
    </row>
    <row r="261">
      <c r="A261" s="69"/>
      <c r="B261" s="70"/>
      <c r="C261" s="55"/>
    </row>
    <row r="262">
      <c r="A262" s="69"/>
      <c r="B262" s="70"/>
      <c r="C262" s="55"/>
    </row>
    <row r="263">
      <c r="A263" s="69"/>
      <c r="B263" s="70"/>
      <c r="C263" s="55"/>
    </row>
    <row r="264">
      <c r="A264" s="69"/>
      <c r="B264" s="70"/>
      <c r="C264" s="55"/>
    </row>
    <row r="265">
      <c r="A265" s="69"/>
      <c r="B265" s="70"/>
      <c r="C265" s="55"/>
    </row>
    <row r="266">
      <c r="A266" s="69"/>
      <c r="B266" s="70"/>
      <c r="C266" s="55"/>
    </row>
    <row r="267">
      <c r="A267" s="69"/>
      <c r="B267" s="70"/>
      <c r="C267" s="55"/>
    </row>
    <row r="268">
      <c r="A268" s="69"/>
      <c r="B268" s="70"/>
      <c r="C268" s="55"/>
    </row>
    <row r="269">
      <c r="A269" s="69"/>
      <c r="B269" s="70"/>
      <c r="C269" s="55"/>
    </row>
    <row r="270">
      <c r="A270" s="69"/>
      <c r="B270" s="70"/>
      <c r="C270" s="55"/>
    </row>
    <row r="271">
      <c r="A271" s="69"/>
      <c r="B271" s="70"/>
      <c r="C271" s="55"/>
    </row>
    <row r="272">
      <c r="A272" s="69"/>
      <c r="B272" s="70"/>
      <c r="C272" s="55"/>
    </row>
    <row r="273">
      <c r="A273" s="69"/>
      <c r="B273" s="70"/>
      <c r="C273" s="55"/>
    </row>
    <row r="274">
      <c r="A274" s="69"/>
      <c r="B274" s="70"/>
      <c r="C274" s="55"/>
    </row>
    <row r="275">
      <c r="A275" s="69"/>
      <c r="B275" s="70"/>
      <c r="C275" s="55"/>
    </row>
    <row r="276">
      <c r="A276" s="69"/>
      <c r="B276" s="70"/>
      <c r="C276" s="55"/>
    </row>
    <row r="277">
      <c r="A277" s="69"/>
      <c r="B277" s="70"/>
      <c r="C277" s="55"/>
    </row>
    <row r="278">
      <c r="A278" s="69"/>
      <c r="B278" s="70"/>
      <c r="C278" s="55"/>
    </row>
    <row r="279">
      <c r="A279" s="69"/>
      <c r="B279" s="70"/>
      <c r="C279" s="55"/>
    </row>
    <row r="280">
      <c r="A280" s="69"/>
      <c r="B280" s="70"/>
      <c r="C280" s="55"/>
    </row>
    <row r="281">
      <c r="A281" s="69"/>
      <c r="B281" s="70"/>
      <c r="C281" s="55"/>
    </row>
    <row r="282">
      <c r="A282" s="69"/>
      <c r="B282" s="70"/>
      <c r="C282" s="55"/>
    </row>
    <row r="283">
      <c r="A283" s="69"/>
      <c r="B283" s="70"/>
      <c r="C283" s="55"/>
    </row>
    <row r="284">
      <c r="A284" s="69"/>
      <c r="B284" s="70"/>
      <c r="C284" s="55"/>
    </row>
    <row r="285">
      <c r="A285" s="69"/>
      <c r="B285" s="70"/>
      <c r="C285" s="55"/>
    </row>
    <row r="286">
      <c r="A286" s="69"/>
      <c r="B286" s="70"/>
      <c r="C286" s="55"/>
    </row>
    <row r="287">
      <c r="A287" s="69"/>
      <c r="B287" s="70"/>
      <c r="C287" s="55"/>
    </row>
    <row r="288">
      <c r="A288" s="69"/>
      <c r="B288" s="70"/>
      <c r="C288" s="55"/>
    </row>
    <row r="289">
      <c r="A289" s="69"/>
      <c r="B289" s="70"/>
      <c r="C289" s="55"/>
    </row>
    <row r="290">
      <c r="A290" s="69"/>
      <c r="B290" s="70"/>
      <c r="C290" s="55"/>
    </row>
    <row r="291">
      <c r="A291" s="69"/>
      <c r="B291" s="70"/>
      <c r="C291" s="55"/>
    </row>
    <row r="292">
      <c r="A292" s="69"/>
      <c r="B292" s="70"/>
      <c r="C292" s="55"/>
    </row>
    <row r="293">
      <c r="A293" s="69"/>
      <c r="B293" s="70"/>
      <c r="C293" s="55"/>
    </row>
    <row r="294">
      <c r="A294" s="69"/>
      <c r="B294" s="70"/>
      <c r="C294" s="55"/>
    </row>
    <row r="295">
      <c r="A295" s="69"/>
      <c r="B295" s="70"/>
      <c r="C295" s="55"/>
    </row>
    <row r="296">
      <c r="A296" s="69"/>
      <c r="B296" s="70"/>
      <c r="C296" s="55"/>
    </row>
    <row r="297">
      <c r="A297" s="69"/>
      <c r="B297" s="70"/>
      <c r="C297" s="55"/>
    </row>
    <row r="298">
      <c r="A298" s="69"/>
      <c r="B298" s="70"/>
      <c r="C298" s="55"/>
    </row>
    <row r="299">
      <c r="A299" s="69"/>
      <c r="B299" s="70"/>
      <c r="C299" s="55"/>
    </row>
    <row r="300">
      <c r="A300" s="69"/>
      <c r="B300" s="70"/>
      <c r="C300" s="55"/>
    </row>
    <row r="301">
      <c r="A301" s="69"/>
      <c r="B301" s="70"/>
      <c r="C301" s="55"/>
    </row>
    <row r="302">
      <c r="A302" s="69"/>
      <c r="B302" s="70"/>
      <c r="C302" s="55"/>
    </row>
    <row r="303">
      <c r="A303" s="69"/>
      <c r="B303" s="70"/>
      <c r="C303" s="55"/>
    </row>
    <row r="304">
      <c r="A304" s="69"/>
      <c r="B304" s="70"/>
      <c r="C304" s="55"/>
    </row>
    <row r="305">
      <c r="A305" s="69"/>
      <c r="B305" s="70"/>
      <c r="C305" s="55"/>
    </row>
    <row r="306">
      <c r="A306" s="69"/>
      <c r="B306" s="70"/>
      <c r="C306" s="55"/>
    </row>
    <row r="307">
      <c r="A307" s="69"/>
      <c r="B307" s="70"/>
      <c r="C307" s="55"/>
    </row>
    <row r="308">
      <c r="A308" s="69"/>
      <c r="B308" s="70"/>
      <c r="C308" s="55"/>
    </row>
    <row r="309">
      <c r="A309" s="69"/>
      <c r="B309" s="70"/>
      <c r="C309" s="55"/>
    </row>
    <row r="310">
      <c r="A310" s="69"/>
      <c r="B310" s="70"/>
      <c r="C310" s="55"/>
    </row>
    <row r="311">
      <c r="A311" s="69"/>
      <c r="B311" s="70"/>
      <c r="C311" s="55"/>
    </row>
    <row r="312">
      <c r="A312" s="69"/>
      <c r="B312" s="70"/>
      <c r="C312" s="55"/>
    </row>
    <row r="313">
      <c r="A313" s="69"/>
      <c r="B313" s="70"/>
      <c r="C313" s="55"/>
    </row>
    <row r="314">
      <c r="A314" s="69"/>
      <c r="B314" s="70"/>
      <c r="C314" s="55"/>
    </row>
    <row r="315">
      <c r="A315" s="69"/>
      <c r="B315" s="70"/>
      <c r="C315" s="55"/>
    </row>
    <row r="316">
      <c r="A316" s="69"/>
      <c r="B316" s="70"/>
      <c r="C316" s="55"/>
    </row>
    <row r="317">
      <c r="A317" s="69"/>
      <c r="B317" s="70"/>
      <c r="C317" s="55"/>
    </row>
    <row r="318">
      <c r="A318" s="69"/>
      <c r="B318" s="70"/>
      <c r="C318" s="55"/>
    </row>
    <row r="319">
      <c r="A319" s="69"/>
      <c r="B319" s="70"/>
      <c r="C319" s="55"/>
    </row>
    <row r="320">
      <c r="A320" s="69"/>
      <c r="B320" s="70"/>
      <c r="C320" s="55"/>
    </row>
    <row r="321">
      <c r="A321" s="69"/>
      <c r="B321" s="70"/>
      <c r="C321" s="55"/>
    </row>
    <row r="322">
      <c r="A322" s="69"/>
      <c r="B322" s="70"/>
      <c r="C322" s="55"/>
    </row>
    <row r="323">
      <c r="A323" s="69"/>
      <c r="B323" s="70"/>
      <c r="C323" s="55"/>
    </row>
    <row r="324">
      <c r="A324" s="69"/>
      <c r="B324" s="70"/>
      <c r="C324" s="55"/>
    </row>
    <row r="325">
      <c r="A325" s="69"/>
      <c r="B325" s="70"/>
      <c r="C325" s="55"/>
    </row>
    <row r="326">
      <c r="A326" s="69"/>
      <c r="B326" s="70"/>
      <c r="C326" s="55"/>
    </row>
    <row r="327">
      <c r="A327" s="69"/>
      <c r="B327" s="70"/>
      <c r="C327" s="55"/>
    </row>
    <row r="328">
      <c r="A328" s="69"/>
      <c r="B328" s="70"/>
      <c r="C328" s="55"/>
    </row>
    <row r="329">
      <c r="A329" s="69"/>
      <c r="B329" s="70"/>
      <c r="C329" s="55"/>
    </row>
    <row r="330">
      <c r="A330" s="69"/>
      <c r="B330" s="70"/>
      <c r="C330" s="55"/>
    </row>
    <row r="331">
      <c r="A331" s="69"/>
      <c r="B331" s="70"/>
      <c r="C331" s="55"/>
    </row>
    <row r="332">
      <c r="A332" s="69"/>
      <c r="B332" s="70"/>
      <c r="C332" s="55"/>
    </row>
    <row r="333">
      <c r="A333" s="69"/>
      <c r="B333" s="70"/>
      <c r="C333" s="55"/>
    </row>
    <row r="334">
      <c r="A334" s="69"/>
      <c r="B334" s="70"/>
      <c r="C334" s="55"/>
    </row>
    <row r="335">
      <c r="A335" s="69"/>
      <c r="B335" s="70"/>
      <c r="C335" s="55"/>
    </row>
    <row r="336">
      <c r="A336" s="69"/>
      <c r="B336" s="70"/>
      <c r="C336" s="55"/>
    </row>
    <row r="337">
      <c r="A337" s="69"/>
      <c r="B337" s="70"/>
      <c r="C337" s="55"/>
    </row>
    <row r="338">
      <c r="A338" s="69"/>
      <c r="B338" s="70"/>
      <c r="C338" s="55"/>
    </row>
    <row r="339">
      <c r="A339" s="69"/>
      <c r="B339" s="70"/>
      <c r="C339" s="55"/>
    </row>
    <row r="340">
      <c r="A340" s="69"/>
      <c r="B340" s="70"/>
      <c r="C340" s="55"/>
    </row>
    <row r="341">
      <c r="A341" s="69"/>
      <c r="B341" s="70"/>
      <c r="C341" s="55"/>
    </row>
    <row r="342">
      <c r="A342" s="69"/>
      <c r="B342" s="70"/>
      <c r="C342" s="55"/>
    </row>
    <row r="343">
      <c r="A343" s="69"/>
      <c r="B343" s="70"/>
      <c r="C343" s="55"/>
    </row>
    <row r="344">
      <c r="A344" s="69"/>
      <c r="B344" s="70"/>
      <c r="C344" s="55"/>
    </row>
    <row r="345">
      <c r="A345" s="69"/>
      <c r="B345" s="70"/>
      <c r="C345" s="55"/>
    </row>
    <row r="346">
      <c r="A346" s="69"/>
      <c r="B346" s="70"/>
      <c r="C346" s="55"/>
    </row>
    <row r="347">
      <c r="A347" s="69"/>
      <c r="B347" s="70"/>
      <c r="C347" s="55"/>
    </row>
    <row r="348">
      <c r="A348" s="69"/>
      <c r="B348" s="70"/>
      <c r="C348" s="55"/>
    </row>
    <row r="349">
      <c r="A349" s="69"/>
      <c r="B349" s="70"/>
      <c r="C349" s="55"/>
    </row>
    <row r="350">
      <c r="A350" s="69"/>
      <c r="B350" s="70"/>
      <c r="C350" s="55"/>
    </row>
    <row r="351">
      <c r="A351" s="69"/>
      <c r="B351" s="70"/>
      <c r="C351" s="55"/>
    </row>
    <row r="352">
      <c r="A352" s="69"/>
      <c r="B352" s="70"/>
      <c r="C352" s="55"/>
    </row>
    <row r="353">
      <c r="A353" s="69"/>
      <c r="B353" s="70"/>
      <c r="C353" s="55"/>
    </row>
    <row r="354">
      <c r="A354" s="69"/>
      <c r="B354" s="70"/>
      <c r="C354" s="55"/>
    </row>
    <row r="355">
      <c r="A355" s="69"/>
      <c r="B355" s="70"/>
      <c r="C355" s="55"/>
    </row>
    <row r="356">
      <c r="A356" s="69"/>
      <c r="B356" s="70"/>
      <c r="C356" s="55"/>
    </row>
    <row r="357">
      <c r="A357" s="69"/>
      <c r="B357" s="70"/>
      <c r="C357" s="55"/>
    </row>
    <row r="358">
      <c r="A358" s="69"/>
      <c r="B358" s="70"/>
      <c r="C358" s="55"/>
    </row>
    <row r="359">
      <c r="A359" s="69"/>
      <c r="B359" s="70"/>
      <c r="C359" s="55"/>
    </row>
    <row r="360">
      <c r="A360" s="69"/>
      <c r="B360" s="70"/>
      <c r="C360" s="55"/>
    </row>
    <row r="361">
      <c r="A361" s="69"/>
      <c r="B361" s="70"/>
      <c r="C361" s="55"/>
    </row>
    <row r="362">
      <c r="A362" s="69"/>
      <c r="B362" s="70"/>
      <c r="C362" s="55"/>
    </row>
    <row r="363">
      <c r="A363" s="69"/>
      <c r="B363" s="70"/>
      <c r="C363" s="55"/>
    </row>
    <row r="364">
      <c r="A364" s="69"/>
      <c r="B364" s="70"/>
      <c r="C364" s="55"/>
    </row>
    <row r="365">
      <c r="A365" s="69"/>
      <c r="B365" s="70"/>
      <c r="C365" s="55"/>
    </row>
    <row r="366">
      <c r="A366" s="69"/>
      <c r="B366" s="70"/>
      <c r="C366" s="55"/>
    </row>
    <row r="367">
      <c r="A367" s="69"/>
      <c r="B367" s="70"/>
      <c r="C367" s="55"/>
    </row>
    <row r="368">
      <c r="A368" s="69"/>
      <c r="B368" s="70"/>
      <c r="C368" s="55"/>
    </row>
    <row r="369">
      <c r="A369" s="69"/>
      <c r="B369" s="70"/>
      <c r="C369" s="55"/>
    </row>
    <row r="370">
      <c r="A370" s="69"/>
      <c r="B370" s="70"/>
      <c r="C370" s="55"/>
    </row>
    <row r="371">
      <c r="A371" s="69"/>
      <c r="B371" s="70"/>
      <c r="C371" s="55"/>
    </row>
    <row r="372">
      <c r="A372" s="69"/>
      <c r="B372" s="70"/>
      <c r="C372" s="55"/>
    </row>
    <row r="373">
      <c r="A373" s="69"/>
      <c r="B373" s="70"/>
      <c r="C373" s="55"/>
    </row>
    <row r="374">
      <c r="A374" s="69"/>
      <c r="B374" s="70"/>
      <c r="C374" s="55"/>
    </row>
    <row r="375">
      <c r="A375" s="69"/>
      <c r="B375" s="70"/>
      <c r="C375" s="55"/>
    </row>
    <row r="376">
      <c r="A376" s="69"/>
      <c r="B376" s="70"/>
      <c r="C376" s="55"/>
    </row>
    <row r="377">
      <c r="A377" s="69"/>
      <c r="B377" s="70"/>
      <c r="C377" s="55"/>
    </row>
    <row r="378">
      <c r="A378" s="69"/>
      <c r="B378" s="70"/>
      <c r="C378" s="55"/>
    </row>
    <row r="379">
      <c r="A379" s="69"/>
      <c r="B379" s="70"/>
      <c r="C379" s="55"/>
    </row>
    <row r="380">
      <c r="A380" s="69"/>
      <c r="B380" s="70"/>
      <c r="C380" s="55"/>
    </row>
    <row r="381">
      <c r="A381" s="69"/>
      <c r="B381" s="70"/>
      <c r="C381" s="55"/>
    </row>
    <row r="382">
      <c r="A382" s="69"/>
      <c r="B382" s="70"/>
      <c r="C382" s="55"/>
    </row>
    <row r="383">
      <c r="A383" s="69"/>
      <c r="B383" s="70"/>
      <c r="C383" s="55"/>
    </row>
    <row r="384">
      <c r="A384" s="69"/>
      <c r="B384" s="70"/>
      <c r="C384" s="55"/>
    </row>
    <row r="385">
      <c r="A385" s="69"/>
      <c r="B385" s="70"/>
      <c r="C385" s="55"/>
    </row>
    <row r="386">
      <c r="A386" s="69"/>
      <c r="B386" s="70"/>
      <c r="C386" s="55"/>
    </row>
    <row r="387">
      <c r="A387" s="69"/>
      <c r="B387" s="70"/>
      <c r="C387" s="55"/>
    </row>
    <row r="388">
      <c r="A388" s="69"/>
      <c r="B388" s="70"/>
      <c r="C388" s="55"/>
    </row>
    <row r="389">
      <c r="A389" s="69"/>
      <c r="B389" s="70"/>
      <c r="C389" s="55"/>
    </row>
    <row r="390">
      <c r="A390" s="69"/>
      <c r="B390" s="70"/>
      <c r="C390" s="55"/>
    </row>
    <row r="391">
      <c r="A391" s="69"/>
      <c r="B391" s="70"/>
      <c r="C391" s="55"/>
    </row>
    <row r="392">
      <c r="A392" s="69"/>
      <c r="B392" s="70"/>
      <c r="C392" s="55"/>
    </row>
    <row r="393">
      <c r="A393" s="69"/>
      <c r="B393" s="70"/>
      <c r="C393" s="55"/>
    </row>
    <row r="394">
      <c r="A394" s="69"/>
      <c r="B394" s="70"/>
      <c r="C394" s="55"/>
    </row>
    <row r="395">
      <c r="A395" s="69"/>
      <c r="B395" s="70"/>
      <c r="C395" s="55"/>
    </row>
    <row r="396">
      <c r="A396" s="69"/>
      <c r="B396" s="70"/>
      <c r="C396" s="55"/>
    </row>
    <row r="397">
      <c r="A397" s="69"/>
      <c r="B397" s="70"/>
      <c r="C397" s="55"/>
    </row>
    <row r="398">
      <c r="A398" s="69"/>
      <c r="B398" s="70"/>
      <c r="C398" s="55"/>
    </row>
    <row r="399">
      <c r="A399" s="69"/>
      <c r="B399" s="70"/>
      <c r="C399" s="55"/>
    </row>
    <row r="400">
      <c r="A400" s="69"/>
      <c r="B400" s="70"/>
      <c r="C400" s="55"/>
    </row>
    <row r="401">
      <c r="A401" s="69"/>
      <c r="B401" s="70"/>
      <c r="C401" s="55"/>
    </row>
    <row r="402">
      <c r="A402" s="69"/>
      <c r="B402" s="70"/>
      <c r="C402" s="55"/>
    </row>
    <row r="403">
      <c r="A403" s="69"/>
      <c r="B403" s="70"/>
      <c r="C403" s="55"/>
    </row>
    <row r="404">
      <c r="A404" s="69"/>
      <c r="B404" s="70"/>
      <c r="C404" s="55"/>
    </row>
    <row r="405">
      <c r="A405" s="69"/>
      <c r="B405" s="70"/>
      <c r="C405" s="55"/>
    </row>
    <row r="406">
      <c r="A406" s="69"/>
      <c r="B406" s="70"/>
      <c r="C406" s="55"/>
    </row>
    <row r="407">
      <c r="A407" s="69"/>
      <c r="B407" s="70"/>
      <c r="C407" s="55"/>
    </row>
    <row r="408">
      <c r="A408" s="69"/>
      <c r="B408" s="70"/>
      <c r="C408" s="55"/>
    </row>
    <row r="409">
      <c r="A409" s="69"/>
      <c r="B409" s="70"/>
      <c r="C409" s="55"/>
    </row>
    <row r="410">
      <c r="A410" s="69"/>
      <c r="B410" s="70"/>
      <c r="C410" s="55"/>
    </row>
    <row r="411">
      <c r="A411" s="69"/>
      <c r="B411" s="70"/>
      <c r="C411" s="55"/>
    </row>
    <row r="412">
      <c r="A412" s="69"/>
      <c r="B412" s="70"/>
      <c r="C412" s="55"/>
    </row>
    <row r="413">
      <c r="A413" s="69"/>
      <c r="B413" s="70"/>
      <c r="C413" s="55"/>
    </row>
    <row r="414">
      <c r="A414" s="69"/>
      <c r="B414" s="70"/>
      <c r="C414" s="55"/>
    </row>
    <row r="415">
      <c r="A415" s="69"/>
      <c r="B415" s="70"/>
      <c r="C415" s="55"/>
    </row>
    <row r="416">
      <c r="A416" s="69"/>
      <c r="B416" s="70"/>
      <c r="C416" s="55"/>
    </row>
    <row r="417">
      <c r="A417" s="69"/>
      <c r="B417" s="70"/>
      <c r="C417" s="55"/>
    </row>
    <row r="418">
      <c r="A418" s="69"/>
      <c r="B418" s="70"/>
      <c r="C418" s="55"/>
    </row>
    <row r="419">
      <c r="A419" s="69"/>
      <c r="B419" s="70"/>
      <c r="C419" s="55"/>
    </row>
    <row r="420">
      <c r="A420" s="69"/>
      <c r="B420" s="70"/>
      <c r="C420" s="55"/>
    </row>
    <row r="421">
      <c r="A421" s="69"/>
      <c r="B421" s="70"/>
      <c r="C421" s="55"/>
    </row>
    <row r="422">
      <c r="A422" s="69"/>
      <c r="B422" s="70"/>
      <c r="C422" s="55"/>
    </row>
    <row r="423">
      <c r="A423" s="69"/>
      <c r="B423" s="70"/>
      <c r="C423" s="55"/>
    </row>
    <row r="424">
      <c r="A424" s="69"/>
      <c r="B424" s="70"/>
      <c r="C424" s="55"/>
    </row>
    <row r="425">
      <c r="A425" s="69"/>
      <c r="B425" s="70"/>
      <c r="C425" s="55"/>
    </row>
    <row r="426">
      <c r="A426" s="69"/>
      <c r="B426" s="70"/>
      <c r="C426" s="55"/>
    </row>
    <row r="427">
      <c r="A427" s="69"/>
      <c r="B427" s="70"/>
      <c r="C427" s="55"/>
    </row>
    <row r="428">
      <c r="A428" s="69"/>
      <c r="B428" s="70"/>
      <c r="C428" s="55"/>
    </row>
    <row r="429">
      <c r="A429" s="69"/>
      <c r="B429" s="70"/>
      <c r="C429" s="55"/>
    </row>
    <row r="430">
      <c r="A430" s="69"/>
      <c r="B430" s="70"/>
      <c r="C430" s="55"/>
    </row>
    <row r="431">
      <c r="A431" s="69"/>
      <c r="B431" s="70"/>
      <c r="C431" s="55"/>
    </row>
    <row r="432">
      <c r="A432" s="69"/>
      <c r="B432" s="70"/>
      <c r="C432" s="55"/>
    </row>
    <row r="433">
      <c r="A433" s="69"/>
      <c r="B433" s="70"/>
      <c r="C433" s="55"/>
    </row>
    <row r="434">
      <c r="A434" s="69"/>
      <c r="B434" s="70"/>
      <c r="C434" s="55"/>
    </row>
    <row r="435">
      <c r="A435" s="69"/>
      <c r="B435" s="70"/>
      <c r="C435" s="55"/>
    </row>
    <row r="436">
      <c r="A436" s="57"/>
      <c r="B436" s="55"/>
      <c r="C436" s="55"/>
    </row>
    <row r="437">
      <c r="A437" s="57"/>
      <c r="B437" s="55"/>
      <c r="C437" s="55"/>
    </row>
    <row r="438">
      <c r="A438" s="57"/>
      <c r="B438" s="55"/>
      <c r="C438" s="55"/>
    </row>
    <row r="439">
      <c r="A439" s="57"/>
      <c r="B439" s="55"/>
      <c r="C439" s="55"/>
    </row>
    <row r="440">
      <c r="A440" s="57"/>
      <c r="B440" s="55"/>
      <c r="C440" s="55"/>
    </row>
    <row r="441">
      <c r="A441" s="57"/>
      <c r="B441" s="55"/>
      <c r="C441" s="55"/>
    </row>
    <row r="442">
      <c r="A442" s="57"/>
      <c r="B442" s="55"/>
      <c r="C442" s="55"/>
    </row>
    <row r="443">
      <c r="A443" s="57"/>
      <c r="B443" s="55"/>
      <c r="C443" s="55"/>
    </row>
    <row r="444">
      <c r="A444" s="57"/>
      <c r="B444" s="55"/>
      <c r="C444" s="55"/>
    </row>
    <row r="445">
      <c r="A445" s="57"/>
      <c r="B445" s="55"/>
      <c r="C445" s="55"/>
    </row>
    <row r="446">
      <c r="A446" s="57"/>
      <c r="B446" s="55"/>
      <c r="C446" s="55"/>
    </row>
    <row r="447">
      <c r="A447" s="57"/>
      <c r="B447" s="55"/>
      <c r="C447" s="55"/>
    </row>
    <row r="448">
      <c r="A448" s="57"/>
      <c r="B448" s="55"/>
      <c r="C448" s="55"/>
    </row>
    <row r="449">
      <c r="A449" s="57"/>
      <c r="B449" s="55"/>
      <c r="C449" s="55"/>
    </row>
    <row r="450">
      <c r="A450" s="57"/>
      <c r="B450" s="55"/>
      <c r="C450" s="55"/>
    </row>
    <row r="451">
      <c r="A451" s="57"/>
      <c r="B451" s="55"/>
      <c r="C451" s="55"/>
    </row>
    <row r="452">
      <c r="A452" s="57"/>
      <c r="B452" s="55"/>
      <c r="C452" s="55"/>
    </row>
    <row r="453">
      <c r="A453" s="57"/>
      <c r="B453" s="55"/>
      <c r="C453" s="55"/>
    </row>
    <row r="454">
      <c r="A454" s="57"/>
      <c r="B454" s="55"/>
      <c r="C454" s="55"/>
    </row>
    <row r="455">
      <c r="A455" s="57"/>
      <c r="B455" s="55"/>
      <c r="C455" s="55"/>
    </row>
    <row r="456">
      <c r="A456" s="57"/>
      <c r="B456" s="55"/>
      <c r="C456" s="55"/>
    </row>
    <row r="457">
      <c r="A457" s="57"/>
      <c r="B457" s="55"/>
      <c r="C457" s="55"/>
    </row>
    <row r="458">
      <c r="A458" s="57"/>
      <c r="B458" s="55"/>
      <c r="C458" s="55"/>
    </row>
    <row r="459">
      <c r="A459" s="57"/>
      <c r="B459" s="55"/>
      <c r="C459" s="55"/>
    </row>
    <row r="460">
      <c r="A460" s="57"/>
      <c r="B460" s="55"/>
      <c r="C460" s="55"/>
    </row>
    <row r="461">
      <c r="A461" s="57"/>
      <c r="B461" s="55"/>
      <c r="C461" s="55"/>
    </row>
    <row r="462">
      <c r="A462" s="57"/>
      <c r="B462" s="55"/>
      <c r="C462" s="55"/>
    </row>
    <row r="463">
      <c r="A463" s="57"/>
      <c r="B463" s="55"/>
      <c r="C463" s="55"/>
    </row>
    <row r="464">
      <c r="A464" s="57"/>
      <c r="B464" s="55"/>
      <c r="C464" s="55"/>
    </row>
    <row r="465">
      <c r="A465" s="57"/>
      <c r="B465" s="55"/>
      <c r="C465" s="55"/>
    </row>
    <row r="466">
      <c r="A466" s="57"/>
      <c r="B466" s="55"/>
      <c r="C466" s="55"/>
    </row>
    <row r="467">
      <c r="A467" s="57"/>
      <c r="B467" s="55"/>
      <c r="C467" s="55"/>
    </row>
    <row r="468">
      <c r="A468" s="57"/>
      <c r="B468" s="55"/>
      <c r="C468" s="55"/>
    </row>
    <row r="469">
      <c r="A469" s="57"/>
      <c r="B469" s="55"/>
      <c r="C469" s="55"/>
    </row>
    <row r="470">
      <c r="A470" s="57"/>
      <c r="B470" s="55"/>
      <c r="C470" s="55"/>
    </row>
    <row r="471">
      <c r="A471" s="57"/>
      <c r="B471" s="55"/>
      <c r="C471" s="55"/>
    </row>
    <row r="472">
      <c r="A472" s="57"/>
      <c r="B472" s="55"/>
      <c r="C472" s="55"/>
    </row>
    <row r="473">
      <c r="A473" s="57"/>
      <c r="B473" s="55"/>
      <c r="C473" s="55"/>
    </row>
    <row r="474">
      <c r="A474" s="57"/>
      <c r="B474" s="55"/>
      <c r="C474" s="55"/>
    </row>
    <row r="475">
      <c r="A475" s="57"/>
      <c r="B475" s="55"/>
      <c r="C475" s="55"/>
    </row>
    <row r="476">
      <c r="A476" s="57"/>
      <c r="B476" s="55"/>
      <c r="C476" s="55"/>
    </row>
    <row r="477">
      <c r="A477" s="57"/>
      <c r="B477" s="55"/>
      <c r="C477" s="55"/>
    </row>
    <row r="478">
      <c r="A478" s="57"/>
      <c r="B478" s="55"/>
      <c r="C478" s="55"/>
    </row>
    <row r="479">
      <c r="A479" s="57"/>
      <c r="B479" s="55"/>
      <c r="C479" s="55"/>
    </row>
    <row r="480">
      <c r="A480" s="57"/>
      <c r="B480" s="55"/>
      <c r="C480" s="55"/>
    </row>
    <row r="481">
      <c r="A481" s="57"/>
      <c r="B481" s="55"/>
      <c r="C481" s="55"/>
    </row>
    <row r="482">
      <c r="A482" s="57"/>
      <c r="B482" s="55"/>
      <c r="C482" s="55"/>
    </row>
    <row r="483">
      <c r="A483" s="57"/>
      <c r="B483" s="55"/>
      <c r="C483" s="55"/>
    </row>
    <row r="484">
      <c r="A484" s="57"/>
      <c r="B484" s="55"/>
      <c r="C484" s="55"/>
    </row>
    <row r="485">
      <c r="A485" s="57"/>
      <c r="B485" s="55"/>
      <c r="C485" s="55"/>
    </row>
    <row r="486">
      <c r="A486" s="57"/>
      <c r="B486" s="55"/>
      <c r="C486" s="55"/>
    </row>
    <row r="487">
      <c r="A487" s="57"/>
      <c r="B487" s="55"/>
      <c r="C487" s="55"/>
    </row>
    <row r="488">
      <c r="A488" s="57"/>
      <c r="B488" s="55"/>
      <c r="C488" s="55"/>
    </row>
    <row r="489">
      <c r="A489" s="57"/>
      <c r="B489" s="55"/>
      <c r="C489" s="55"/>
    </row>
    <row r="490">
      <c r="A490" s="57"/>
      <c r="B490" s="55"/>
      <c r="C490" s="55"/>
    </row>
    <row r="491">
      <c r="A491" s="57"/>
      <c r="B491" s="55"/>
      <c r="C491" s="55"/>
    </row>
    <row r="492">
      <c r="A492" s="57"/>
      <c r="B492" s="55"/>
      <c r="C492" s="55"/>
    </row>
    <row r="493">
      <c r="A493" s="57"/>
      <c r="B493" s="55"/>
      <c r="C493" s="55"/>
    </row>
    <row r="494">
      <c r="A494" s="57"/>
      <c r="B494" s="55"/>
      <c r="C494" s="55"/>
    </row>
    <row r="495">
      <c r="A495" s="57"/>
      <c r="B495" s="55"/>
      <c r="C495" s="55"/>
    </row>
    <row r="496">
      <c r="A496" s="57"/>
      <c r="B496" s="55"/>
      <c r="C496" s="55"/>
    </row>
    <row r="497">
      <c r="A497" s="57"/>
      <c r="B497" s="55"/>
      <c r="C497" s="55"/>
    </row>
    <row r="498">
      <c r="A498" s="57"/>
      <c r="B498" s="55"/>
      <c r="C498" s="55"/>
    </row>
    <row r="499">
      <c r="A499" s="57"/>
      <c r="B499" s="55"/>
      <c r="C499" s="55"/>
    </row>
    <row r="500">
      <c r="A500" s="57"/>
      <c r="B500" s="55"/>
      <c r="C500" s="55"/>
    </row>
    <row r="501">
      <c r="A501" s="57"/>
      <c r="B501" s="55"/>
      <c r="C501" s="55"/>
    </row>
    <row r="502">
      <c r="A502" s="57"/>
      <c r="B502" s="55"/>
      <c r="C502" s="55"/>
    </row>
    <row r="503">
      <c r="A503" s="57"/>
      <c r="B503" s="55"/>
      <c r="C503" s="55"/>
    </row>
    <row r="504">
      <c r="A504" s="57"/>
      <c r="B504" s="55"/>
      <c r="C504" s="55"/>
    </row>
    <row r="505">
      <c r="A505" s="57"/>
      <c r="B505" s="55"/>
      <c r="C505" s="55"/>
    </row>
    <row r="506">
      <c r="A506" s="57"/>
      <c r="B506" s="55"/>
      <c r="C506" s="55"/>
    </row>
    <row r="507">
      <c r="A507" s="57"/>
      <c r="B507" s="55"/>
      <c r="C507" s="55"/>
    </row>
    <row r="508">
      <c r="A508" s="57"/>
      <c r="B508" s="55"/>
      <c r="C508" s="55"/>
    </row>
    <row r="509">
      <c r="A509" s="57"/>
      <c r="B509" s="55"/>
      <c r="C509" s="55"/>
    </row>
    <row r="510">
      <c r="A510" s="57"/>
      <c r="B510" s="55"/>
      <c r="C510" s="55"/>
    </row>
    <row r="511">
      <c r="A511" s="57"/>
      <c r="B511" s="55"/>
      <c r="C511" s="55"/>
    </row>
    <row r="512">
      <c r="A512" s="57"/>
      <c r="B512" s="55"/>
      <c r="C512" s="55"/>
    </row>
    <row r="513">
      <c r="A513" s="57"/>
      <c r="B513" s="55"/>
      <c r="C513" s="55"/>
    </row>
    <row r="514">
      <c r="A514" s="57"/>
      <c r="B514" s="55"/>
      <c r="C514" s="55"/>
    </row>
    <row r="515">
      <c r="A515" s="57"/>
      <c r="B515" s="55"/>
      <c r="C515" s="55"/>
    </row>
    <row r="516">
      <c r="A516" s="57"/>
      <c r="B516" s="55"/>
      <c r="C516" s="55"/>
    </row>
    <row r="517">
      <c r="A517" s="57"/>
      <c r="B517" s="55"/>
      <c r="C517" s="55"/>
    </row>
    <row r="518">
      <c r="A518" s="57"/>
      <c r="B518" s="55"/>
      <c r="C518" s="55"/>
    </row>
    <row r="519">
      <c r="A519" s="57"/>
      <c r="B519" s="55"/>
      <c r="C519" s="55"/>
    </row>
    <row r="520">
      <c r="A520" s="57"/>
      <c r="B520" s="55"/>
      <c r="C520" s="55"/>
    </row>
    <row r="521">
      <c r="A521" s="57"/>
      <c r="B521" s="55"/>
      <c r="C521" s="55"/>
    </row>
    <row r="522">
      <c r="A522" s="57"/>
      <c r="B522" s="55"/>
      <c r="C522" s="55"/>
    </row>
    <row r="523">
      <c r="A523" s="57"/>
      <c r="B523" s="55"/>
      <c r="C523" s="55"/>
    </row>
    <row r="524">
      <c r="A524" s="57"/>
      <c r="B524" s="55"/>
      <c r="C524" s="55"/>
    </row>
    <row r="525">
      <c r="A525" s="57"/>
      <c r="B525" s="55"/>
      <c r="C525" s="55"/>
    </row>
    <row r="526">
      <c r="A526" s="57"/>
      <c r="B526" s="55"/>
      <c r="C526" s="55"/>
    </row>
    <row r="527">
      <c r="A527" s="57"/>
      <c r="B527" s="55"/>
      <c r="C527" s="55"/>
    </row>
    <row r="528">
      <c r="A528" s="57"/>
      <c r="B528" s="55"/>
      <c r="C528" s="55"/>
    </row>
    <row r="529">
      <c r="A529" s="57"/>
      <c r="B529" s="55"/>
      <c r="C529" s="55"/>
    </row>
    <row r="530">
      <c r="A530" s="57"/>
      <c r="B530" s="55"/>
      <c r="C530" s="55"/>
    </row>
    <row r="531">
      <c r="A531" s="57"/>
      <c r="B531" s="55"/>
      <c r="C531" s="55"/>
    </row>
    <row r="532">
      <c r="A532" s="57"/>
      <c r="B532" s="55"/>
      <c r="C532" s="55"/>
    </row>
    <row r="533">
      <c r="A533" s="57"/>
      <c r="B533" s="55"/>
      <c r="C533" s="55"/>
    </row>
    <row r="534">
      <c r="A534" s="57"/>
      <c r="B534" s="55"/>
      <c r="C534" s="55"/>
    </row>
    <row r="535">
      <c r="A535" s="57"/>
      <c r="B535" s="55"/>
      <c r="C535" s="55"/>
    </row>
    <row r="536">
      <c r="A536" s="57"/>
      <c r="B536" s="55"/>
      <c r="C536" s="55"/>
    </row>
    <row r="537">
      <c r="A537" s="57"/>
      <c r="B537" s="55"/>
      <c r="C537" s="55"/>
    </row>
    <row r="538">
      <c r="A538" s="57"/>
      <c r="B538" s="55"/>
      <c r="C538" s="55"/>
    </row>
    <row r="539">
      <c r="A539" s="57"/>
      <c r="B539" s="55"/>
      <c r="C539" s="55"/>
    </row>
    <row r="540">
      <c r="A540" s="57"/>
      <c r="B540" s="55"/>
      <c r="C540" s="55"/>
    </row>
    <row r="541">
      <c r="A541" s="57"/>
      <c r="B541" s="55"/>
      <c r="C541" s="55"/>
    </row>
    <row r="542">
      <c r="A542" s="57"/>
      <c r="B542" s="55"/>
      <c r="C542" s="55"/>
    </row>
    <row r="543">
      <c r="A543" s="57"/>
      <c r="B543" s="55"/>
      <c r="C543" s="55"/>
    </row>
    <row r="544">
      <c r="A544" s="57"/>
      <c r="B544" s="55"/>
      <c r="C544" s="55"/>
    </row>
    <row r="545">
      <c r="A545" s="57"/>
      <c r="B545" s="55"/>
      <c r="C545" s="55"/>
    </row>
    <row r="546">
      <c r="A546" s="57"/>
      <c r="B546" s="55"/>
      <c r="C546" s="55"/>
    </row>
    <row r="547">
      <c r="A547" s="57"/>
      <c r="B547" s="55"/>
      <c r="C547" s="55"/>
    </row>
    <row r="548">
      <c r="A548" s="57"/>
      <c r="B548" s="55"/>
      <c r="C548" s="55"/>
    </row>
    <row r="549">
      <c r="A549" s="57"/>
      <c r="B549" s="55"/>
      <c r="C549" s="55"/>
    </row>
    <row r="550">
      <c r="A550" s="57"/>
      <c r="B550" s="55"/>
      <c r="C550" s="55"/>
    </row>
    <row r="551">
      <c r="A551" s="57"/>
      <c r="B551" s="55"/>
      <c r="C551" s="55"/>
    </row>
    <row r="552">
      <c r="A552" s="57"/>
      <c r="B552" s="55"/>
      <c r="C552" s="55"/>
    </row>
    <row r="553">
      <c r="A553" s="57"/>
      <c r="B553" s="55"/>
      <c r="C553" s="55"/>
    </row>
    <row r="554">
      <c r="A554" s="57"/>
      <c r="B554" s="55"/>
      <c r="C554" s="55"/>
    </row>
    <row r="555">
      <c r="A555" s="57"/>
      <c r="B555" s="55"/>
      <c r="C555" s="55"/>
    </row>
    <row r="556">
      <c r="A556" s="57"/>
      <c r="B556" s="55"/>
      <c r="C556" s="55"/>
    </row>
    <row r="557">
      <c r="A557" s="57"/>
      <c r="B557" s="55"/>
      <c r="C557" s="55"/>
    </row>
    <row r="558">
      <c r="A558" s="57"/>
      <c r="B558" s="55"/>
      <c r="C558" s="55"/>
    </row>
    <row r="559">
      <c r="A559" s="57"/>
      <c r="B559" s="55"/>
      <c r="C559" s="55"/>
    </row>
    <row r="560">
      <c r="A560" s="57"/>
      <c r="B560" s="55"/>
      <c r="C560" s="55"/>
    </row>
    <row r="561">
      <c r="A561" s="57"/>
      <c r="B561" s="55"/>
      <c r="C561" s="55"/>
    </row>
    <row r="562">
      <c r="A562" s="57"/>
      <c r="B562" s="55"/>
      <c r="C562" s="55"/>
    </row>
    <row r="563">
      <c r="A563" s="57"/>
      <c r="B563" s="55"/>
      <c r="C563" s="55"/>
    </row>
    <row r="564">
      <c r="A564" s="57"/>
      <c r="B564" s="55"/>
      <c r="C564" s="55"/>
    </row>
    <row r="565">
      <c r="A565" s="57"/>
      <c r="B565" s="55"/>
      <c r="C565" s="55"/>
    </row>
    <row r="566">
      <c r="A566" s="57"/>
      <c r="B566" s="55"/>
      <c r="C566" s="55"/>
    </row>
    <row r="567">
      <c r="A567" s="57"/>
      <c r="B567" s="55"/>
      <c r="C567" s="55"/>
    </row>
    <row r="568">
      <c r="A568" s="57"/>
      <c r="B568" s="55"/>
      <c r="C568" s="55"/>
    </row>
    <row r="569">
      <c r="A569" s="57"/>
      <c r="B569" s="55"/>
      <c r="C569" s="55"/>
    </row>
    <row r="570">
      <c r="A570" s="57"/>
      <c r="B570" s="55"/>
      <c r="C570" s="55"/>
    </row>
    <row r="571">
      <c r="A571" s="57"/>
      <c r="B571" s="55"/>
      <c r="C571" s="55"/>
    </row>
    <row r="572">
      <c r="A572" s="57"/>
      <c r="B572" s="55"/>
      <c r="C572" s="55"/>
    </row>
    <row r="573">
      <c r="A573" s="57"/>
      <c r="B573" s="55"/>
      <c r="C573" s="55"/>
    </row>
    <row r="574">
      <c r="A574" s="57"/>
      <c r="B574" s="55"/>
      <c r="C574" s="55"/>
    </row>
    <row r="575">
      <c r="A575" s="57"/>
      <c r="B575" s="55"/>
      <c r="C575" s="55"/>
    </row>
    <row r="576">
      <c r="A576" s="57"/>
      <c r="B576" s="55"/>
      <c r="C576" s="55"/>
    </row>
    <row r="577">
      <c r="A577" s="57"/>
      <c r="B577" s="55"/>
      <c r="C577" s="55"/>
    </row>
    <row r="578">
      <c r="A578" s="57"/>
      <c r="B578" s="55"/>
      <c r="C578" s="55"/>
    </row>
    <row r="579">
      <c r="A579" s="57"/>
      <c r="B579" s="55"/>
      <c r="C579" s="55"/>
    </row>
    <row r="580">
      <c r="A580" s="57"/>
      <c r="B580" s="55"/>
      <c r="C580" s="55"/>
    </row>
    <row r="581">
      <c r="A581" s="57"/>
      <c r="B581" s="55"/>
      <c r="C581" s="55"/>
    </row>
    <row r="582">
      <c r="A582" s="57"/>
      <c r="B582" s="55"/>
      <c r="C582" s="55"/>
    </row>
    <row r="583">
      <c r="A583" s="57"/>
      <c r="B583" s="55"/>
      <c r="C583" s="55"/>
    </row>
    <row r="584">
      <c r="A584" s="57"/>
      <c r="B584" s="55"/>
      <c r="C584" s="55"/>
    </row>
    <row r="585">
      <c r="A585" s="57"/>
      <c r="B585" s="55"/>
      <c r="C585" s="55"/>
    </row>
    <row r="586">
      <c r="A586" s="57"/>
      <c r="B586" s="55"/>
      <c r="C586" s="55"/>
    </row>
    <row r="587">
      <c r="A587" s="57"/>
      <c r="B587" s="55"/>
      <c r="C587" s="55"/>
    </row>
    <row r="588">
      <c r="A588" s="57"/>
      <c r="B588" s="55"/>
      <c r="C588" s="55"/>
    </row>
    <row r="589">
      <c r="A589" s="57"/>
      <c r="B589" s="55"/>
      <c r="C589" s="55"/>
    </row>
    <row r="590">
      <c r="A590" s="57"/>
      <c r="B590" s="55"/>
      <c r="C590" s="55"/>
    </row>
    <row r="591">
      <c r="A591" s="57"/>
      <c r="B591" s="55"/>
      <c r="C591" s="55"/>
    </row>
    <row r="592">
      <c r="A592" s="57"/>
      <c r="B592" s="55"/>
      <c r="C592" s="55"/>
    </row>
    <row r="593">
      <c r="A593" s="57"/>
      <c r="B593" s="55"/>
      <c r="C593" s="55"/>
    </row>
    <row r="594">
      <c r="A594" s="57"/>
      <c r="B594" s="55"/>
      <c r="C594" s="55"/>
    </row>
    <row r="595">
      <c r="A595" s="57"/>
      <c r="B595" s="55"/>
      <c r="C595" s="55"/>
    </row>
    <row r="596">
      <c r="A596" s="57"/>
      <c r="B596" s="55"/>
      <c r="C596" s="55"/>
    </row>
    <row r="597">
      <c r="A597" s="57"/>
      <c r="B597" s="55"/>
      <c r="C597" s="55"/>
    </row>
    <row r="598">
      <c r="A598" s="57"/>
      <c r="B598" s="55"/>
      <c r="C598" s="55"/>
    </row>
    <row r="599">
      <c r="A599" s="57"/>
      <c r="B599" s="55"/>
      <c r="C599" s="55"/>
    </row>
    <row r="600">
      <c r="A600" s="57"/>
      <c r="B600" s="55"/>
      <c r="C600" s="55"/>
    </row>
    <row r="601">
      <c r="A601" s="57"/>
      <c r="B601" s="55"/>
      <c r="C601" s="55"/>
    </row>
    <row r="602">
      <c r="A602" s="57"/>
      <c r="B602" s="55"/>
      <c r="C602" s="55"/>
    </row>
    <row r="603">
      <c r="A603" s="57"/>
      <c r="B603" s="55"/>
      <c r="C603" s="55"/>
    </row>
    <row r="604">
      <c r="A604" s="57"/>
      <c r="B604" s="55"/>
      <c r="C604" s="55"/>
    </row>
    <row r="605">
      <c r="A605" s="57"/>
      <c r="B605" s="55"/>
      <c r="C605" s="55"/>
    </row>
    <row r="606">
      <c r="A606" s="57"/>
      <c r="B606" s="55"/>
      <c r="C606" s="55"/>
    </row>
    <row r="607">
      <c r="A607" s="57"/>
      <c r="B607" s="55"/>
      <c r="C607" s="55"/>
    </row>
    <row r="608">
      <c r="A608" s="57"/>
      <c r="B608" s="55"/>
      <c r="C608" s="55"/>
    </row>
    <row r="609">
      <c r="A609" s="57"/>
      <c r="B609" s="55"/>
      <c r="C609" s="55"/>
    </row>
    <row r="610">
      <c r="A610" s="57"/>
      <c r="B610" s="55"/>
      <c r="C610" s="55"/>
    </row>
    <row r="611">
      <c r="A611" s="57"/>
      <c r="B611" s="55"/>
      <c r="C611" s="55"/>
    </row>
    <row r="612">
      <c r="A612" s="57"/>
      <c r="B612" s="55"/>
      <c r="C612" s="55"/>
    </row>
    <row r="613">
      <c r="A613" s="57"/>
      <c r="B613" s="55"/>
      <c r="C613" s="55"/>
    </row>
    <row r="614">
      <c r="A614" s="57"/>
      <c r="B614" s="55"/>
      <c r="C614" s="55"/>
    </row>
    <row r="615">
      <c r="A615" s="57"/>
      <c r="B615" s="55"/>
      <c r="C615" s="55"/>
    </row>
    <row r="616">
      <c r="A616" s="57"/>
      <c r="B616" s="55"/>
      <c r="C616" s="55"/>
    </row>
    <row r="617">
      <c r="A617" s="57"/>
      <c r="B617" s="55"/>
      <c r="C617" s="55"/>
    </row>
    <row r="618">
      <c r="A618" s="57"/>
      <c r="B618" s="55"/>
      <c r="C618" s="55"/>
    </row>
    <row r="619">
      <c r="A619" s="57"/>
      <c r="B619" s="55"/>
      <c r="C619" s="55"/>
    </row>
    <row r="620">
      <c r="A620" s="57"/>
      <c r="B620" s="55"/>
      <c r="C620" s="55"/>
    </row>
    <row r="621">
      <c r="A621" s="57"/>
      <c r="B621" s="55"/>
      <c r="C621" s="55"/>
    </row>
    <row r="622">
      <c r="A622" s="57"/>
      <c r="B622" s="55"/>
      <c r="C622" s="55"/>
    </row>
    <row r="623">
      <c r="A623" s="57"/>
      <c r="B623" s="55"/>
      <c r="C623" s="55"/>
    </row>
    <row r="624">
      <c r="A624" s="57"/>
      <c r="B624" s="55"/>
      <c r="C624" s="55"/>
    </row>
    <row r="625">
      <c r="A625" s="57"/>
      <c r="B625" s="55"/>
      <c r="C625" s="55"/>
    </row>
    <row r="626">
      <c r="A626" s="57"/>
      <c r="B626" s="55"/>
      <c r="C626" s="55"/>
    </row>
    <row r="627">
      <c r="A627" s="57"/>
      <c r="B627" s="55"/>
      <c r="C627" s="55"/>
    </row>
    <row r="628">
      <c r="A628" s="57"/>
      <c r="B628" s="55"/>
      <c r="C628" s="55"/>
    </row>
    <row r="629">
      <c r="A629" s="57"/>
      <c r="B629" s="55"/>
      <c r="C629" s="55"/>
    </row>
    <row r="630">
      <c r="A630" s="57"/>
      <c r="B630" s="55"/>
      <c r="C630" s="55"/>
    </row>
    <row r="631">
      <c r="A631" s="57"/>
      <c r="B631" s="55"/>
      <c r="C631" s="55"/>
    </row>
    <row r="632">
      <c r="A632" s="57"/>
      <c r="B632" s="55"/>
      <c r="C632" s="55"/>
    </row>
    <row r="633">
      <c r="A633" s="57"/>
      <c r="B633" s="55"/>
      <c r="C633" s="55"/>
    </row>
    <row r="634">
      <c r="A634" s="57"/>
      <c r="B634" s="55"/>
      <c r="C634" s="55"/>
    </row>
    <row r="635">
      <c r="A635" s="57"/>
      <c r="B635" s="55"/>
      <c r="C635" s="55"/>
    </row>
    <row r="636">
      <c r="A636" s="57"/>
      <c r="B636" s="55"/>
      <c r="C636" s="55"/>
    </row>
    <row r="637">
      <c r="A637" s="57"/>
      <c r="B637" s="55"/>
      <c r="C637" s="55"/>
    </row>
    <row r="638">
      <c r="A638" s="57"/>
      <c r="B638" s="55"/>
      <c r="C638" s="55"/>
    </row>
    <row r="639">
      <c r="A639" s="57"/>
      <c r="B639" s="55"/>
      <c r="C639" s="55"/>
    </row>
    <row r="640">
      <c r="A640" s="57"/>
      <c r="B640" s="55"/>
      <c r="C640" s="55"/>
    </row>
    <row r="641">
      <c r="A641" s="57"/>
      <c r="B641" s="55"/>
      <c r="C641" s="55"/>
    </row>
    <row r="642">
      <c r="A642" s="57"/>
      <c r="B642" s="55"/>
      <c r="C642" s="55"/>
    </row>
    <row r="643">
      <c r="A643" s="57"/>
      <c r="B643" s="55"/>
      <c r="C643" s="55"/>
    </row>
    <row r="644">
      <c r="A644" s="57"/>
      <c r="B644" s="55"/>
      <c r="C644" s="55"/>
    </row>
    <row r="645">
      <c r="A645" s="57"/>
      <c r="B645" s="55"/>
      <c r="C645" s="55"/>
    </row>
    <row r="646">
      <c r="A646" s="57"/>
      <c r="B646" s="55"/>
      <c r="C646" s="55"/>
    </row>
    <row r="647">
      <c r="A647" s="57"/>
      <c r="B647" s="55"/>
      <c r="C647" s="55"/>
    </row>
    <row r="648">
      <c r="A648" s="57"/>
      <c r="B648" s="55"/>
      <c r="C648" s="55"/>
    </row>
    <row r="649">
      <c r="A649" s="57"/>
      <c r="B649" s="55"/>
      <c r="C649" s="55"/>
    </row>
    <row r="650">
      <c r="A650" s="57"/>
      <c r="B650" s="55"/>
      <c r="C650" s="55"/>
    </row>
    <row r="651">
      <c r="A651" s="57"/>
      <c r="B651" s="55"/>
      <c r="C651" s="55"/>
    </row>
    <row r="652">
      <c r="A652" s="57"/>
      <c r="B652" s="55"/>
      <c r="C652" s="55"/>
    </row>
    <row r="653">
      <c r="A653" s="57"/>
      <c r="B653" s="55"/>
      <c r="C653" s="55"/>
    </row>
    <row r="654">
      <c r="A654" s="57"/>
      <c r="B654" s="55"/>
      <c r="C654" s="55"/>
    </row>
    <row r="655">
      <c r="A655" s="57"/>
      <c r="B655" s="55"/>
      <c r="C655" s="55"/>
    </row>
    <row r="656">
      <c r="A656" s="57"/>
      <c r="B656" s="55"/>
      <c r="C656" s="55"/>
    </row>
    <row r="657">
      <c r="A657" s="57"/>
      <c r="B657" s="55"/>
      <c r="C657" s="55"/>
    </row>
    <row r="658">
      <c r="A658" s="57"/>
      <c r="B658" s="55"/>
      <c r="C658" s="55"/>
    </row>
    <row r="659">
      <c r="A659" s="57"/>
      <c r="B659" s="55"/>
      <c r="C659" s="55"/>
    </row>
    <row r="660">
      <c r="A660" s="57"/>
      <c r="B660" s="55"/>
      <c r="C660" s="55"/>
    </row>
    <row r="661">
      <c r="A661" s="57"/>
      <c r="B661" s="55"/>
      <c r="C661" s="55"/>
    </row>
    <row r="662">
      <c r="A662" s="57"/>
      <c r="B662" s="55"/>
      <c r="C662" s="55"/>
    </row>
    <row r="663">
      <c r="A663" s="57"/>
      <c r="B663" s="55"/>
      <c r="C663" s="55"/>
    </row>
    <row r="664">
      <c r="A664" s="57"/>
      <c r="B664" s="55"/>
      <c r="C664" s="55"/>
    </row>
    <row r="665">
      <c r="A665" s="57"/>
      <c r="B665" s="55"/>
      <c r="C665" s="55"/>
    </row>
    <row r="666">
      <c r="A666" s="57"/>
      <c r="B666" s="55"/>
      <c r="C666" s="55"/>
    </row>
    <row r="667">
      <c r="A667" s="57"/>
      <c r="B667" s="55"/>
      <c r="C667" s="55"/>
    </row>
    <row r="668">
      <c r="A668" s="57"/>
      <c r="B668" s="55"/>
      <c r="C668" s="55"/>
    </row>
    <row r="669">
      <c r="A669" s="57"/>
      <c r="B669" s="55"/>
      <c r="C669" s="55"/>
    </row>
    <row r="670">
      <c r="A670" s="57"/>
      <c r="B670" s="55"/>
      <c r="C670" s="55"/>
    </row>
    <row r="671">
      <c r="A671" s="57"/>
      <c r="B671" s="55"/>
      <c r="C671" s="55"/>
    </row>
    <row r="672">
      <c r="A672" s="57"/>
      <c r="B672" s="55"/>
      <c r="C672" s="55"/>
    </row>
    <row r="673">
      <c r="A673" s="57"/>
      <c r="B673" s="55"/>
      <c r="C673" s="55"/>
    </row>
    <row r="674">
      <c r="A674" s="57"/>
      <c r="B674" s="55"/>
      <c r="C674" s="55"/>
    </row>
    <row r="675">
      <c r="A675" s="57"/>
      <c r="B675" s="55"/>
      <c r="C675" s="55"/>
    </row>
    <row r="676">
      <c r="A676" s="57"/>
      <c r="B676" s="55"/>
      <c r="C676" s="55"/>
    </row>
    <row r="677">
      <c r="A677" s="57"/>
      <c r="B677" s="55"/>
      <c r="C677" s="55"/>
    </row>
    <row r="678">
      <c r="A678" s="57"/>
      <c r="B678" s="55"/>
      <c r="C678" s="55"/>
    </row>
    <row r="679">
      <c r="A679" s="57"/>
      <c r="B679" s="55"/>
      <c r="C679" s="55"/>
    </row>
    <row r="680">
      <c r="A680" s="57"/>
      <c r="B680" s="55"/>
      <c r="C680" s="55"/>
    </row>
    <row r="681">
      <c r="A681" s="57"/>
      <c r="B681" s="55"/>
      <c r="C681" s="55"/>
    </row>
    <row r="682">
      <c r="A682" s="57"/>
      <c r="B682" s="55"/>
      <c r="C682" s="55"/>
    </row>
    <row r="683">
      <c r="A683" s="57"/>
      <c r="B683" s="55"/>
      <c r="C683" s="55"/>
    </row>
    <row r="684">
      <c r="A684" s="57"/>
      <c r="B684" s="55"/>
      <c r="C684" s="55"/>
    </row>
    <row r="685">
      <c r="A685" s="57"/>
      <c r="B685" s="55"/>
      <c r="C685" s="55"/>
    </row>
    <row r="686">
      <c r="A686" s="57"/>
      <c r="B686" s="55"/>
      <c r="C686" s="55"/>
    </row>
    <row r="687">
      <c r="A687" s="57"/>
      <c r="B687" s="55"/>
      <c r="C687" s="55"/>
    </row>
    <row r="688">
      <c r="A688" s="57"/>
      <c r="B688" s="55"/>
      <c r="C688" s="55"/>
    </row>
    <row r="689">
      <c r="A689" s="57"/>
      <c r="B689" s="55"/>
      <c r="C689" s="55"/>
    </row>
    <row r="690">
      <c r="A690" s="57"/>
      <c r="B690" s="55"/>
      <c r="C690" s="55"/>
    </row>
    <row r="691">
      <c r="A691" s="57"/>
      <c r="B691" s="55"/>
      <c r="C691" s="55"/>
    </row>
    <row r="692">
      <c r="A692" s="57"/>
      <c r="B692" s="55"/>
      <c r="C692" s="55"/>
    </row>
    <row r="693">
      <c r="A693" s="57"/>
      <c r="B693" s="55"/>
      <c r="C693" s="55"/>
    </row>
    <row r="694">
      <c r="A694" s="57"/>
      <c r="B694" s="55"/>
      <c r="C694" s="55"/>
    </row>
    <row r="695">
      <c r="A695" s="57"/>
      <c r="B695" s="55"/>
      <c r="C695" s="55"/>
    </row>
    <row r="696">
      <c r="A696" s="57"/>
      <c r="B696" s="55"/>
      <c r="C696" s="55"/>
    </row>
    <row r="697">
      <c r="A697" s="57"/>
      <c r="B697" s="55"/>
      <c r="C697" s="55"/>
    </row>
    <row r="698">
      <c r="A698" s="57"/>
      <c r="B698" s="55"/>
      <c r="C698" s="55"/>
    </row>
    <row r="699">
      <c r="A699" s="57"/>
      <c r="B699" s="55"/>
      <c r="C699" s="55"/>
    </row>
    <row r="700">
      <c r="A700" s="57"/>
      <c r="B700" s="55"/>
      <c r="C700" s="55"/>
    </row>
    <row r="701">
      <c r="A701" s="57"/>
      <c r="B701" s="55"/>
      <c r="C701" s="55"/>
    </row>
    <row r="702">
      <c r="A702" s="57"/>
      <c r="B702" s="55"/>
      <c r="C702" s="55"/>
    </row>
    <row r="703">
      <c r="A703" s="57"/>
      <c r="B703" s="55"/>
      <c r="C703" s="55"/>
    </row>
    <row r="704">
      <c r="A704" s="57"/>
      <c r="B704" s="55"/>
      <c r="C704" s="55"/>
    </row>
    <row r="705">
      <c r="A705" s="57"/>
      <c r="B705" s="55"/>
      <c r="C705" s="55"/>
    </row>
    <row r="706">
      <c r="A706" s="57"/>
      <c r="B706" s="55"/>
      <c r="C706" s="55"/>
    </row>
    <row r="707">
      <c r="A707" s="57"/>
      <c r="B707" s="55"/>
      <c r="C707" s="55"/>
    </row>
    <row r="708">
      <c r="A708" s="57"/>
      <c r="B708" s="55"/>
      <c r="C708" s="55"/>
    </row>
    <row r="709">
      <c r="A709" s="57"/>
      <c r="B709" s="55"/>
      <c r="C709" s="55"/>
    </row>
    <row r="710">
      <c r="A710" s="57"/>
      <c r="B710" s="55"/>
      <c r="C710" s="55"/>
    </row>
    <row r="711">
      <c r="A711" s="57"/>
      <c r="B711" s="55"/>
      <c r="C711" s="55"/>
    </row>
    <row r="712">
      <c r="A712" s="57"/>
      <c r="B712" s="55"/>
      <c r="C712" s="55"/>
    </row>
    <row r="713">
      <c r="A713" s="57"/>
      <c r="B713" s="55"/>
      <c r="C713" s="55"/>
    </row>
    <row r="714">
      <c r="A714" s="57"/>
      <c r="B714" s="55"/>
      <c r="C714" s="55"/>
    </row>
    <row r="715">
      <c r="A715" s="57"/>
      <c r="B715" s="55"/>
      <c r="C715" s="55"/>
    </row>
    <row r="716">
      <c r="A716" s="57"/>
      <c r="B716" s="55"/>
      <c r="C716" s="55"/>
    </row>
    <row r="717">
      <c r="A717" s="57"/>
      <c r="B717" s="55"/>
      <c r="C717" s="55"/>
    </row>
    <row r="718">
      <c r="A718" s="57"/>
      <c r="B718" s="55"/>
      <c r="C718" s="55"/>
    </row>
    <row r="719">
      <c r="A719" s="57"/>
      <c r="B719" s="55"/>
      <c r="C719" s="55"/>
    </row>
    <row r="720">
      <c r="A720" s="57"/>
      <c r="B720" s="55"/>
      <c r="C720" s="55"/>
    </row>
    <row r="721">
      <c r="A721" s="57"/>
      <c r="B721" s="55"/>
      <c r="C721" s="55"/>
    </row>
    <row r="722">
      <c r="A722" s="57"/>
      <c r="B722" s="55"/>
      <c r="C722" s="55"/>
    </row>
    <row r="723">
      <c r="A723" s="57"/>
      <c r="B723" s="55"/>
      <c r="C723" s="55"/>
    </row>
    <row r="724">
      <c r="A724" s="57"/>
      <c r="B724" s="55"/>
      <c r="C724" s="55"/>
    </row>
    <row r="725">
      <c r="A725" s="57"/>
      <c r="B725" s="55"/>
      <c r="C725" s="55"/>
    </row>
    <row r="726">
      <c r="A726" s="57"/>
      <c r="B726" s="55"/>
      <c r="C726" s="55"/>
    </row>
    <row r="727">
      <c r="A727" s="57"/>
      <c r="B727" s="55"/>
      <c r="C727" s="55"/>
    </row>
    <row r="728">
      <c r="A728" s="57"/>
      <c r="B728" s="55"/>
      <c r="C728" s="55"/>
    </row>
    <row r="729">
      <c r="A729" s="57"/>
      <c r="B729" s="55"/>
      <c r="C729" s="55"/>
    </row>
    <row r="730">
      <c r="A730" s="57"/>
      <c r="B730" s="55"/>
      <c r="C730" s="55"/>
    </row>
    <row r="731">
      <c r="A731" s="57"/>
      <c r="B731" s="55"/>
      <c r="C731" s="55"/>
    </row>
    <row r="732">
      <c r="A732" s="57"/>
      <c r="B732" s="55"/>
      <c r="C732" s="55"/>
    </row>
    <row r="733">
      <c r="A733" s="57"/>
      <c r="B733" s="55"/>
      <c r="C733" s="55"/>
    </row>
    <row r="734">
      <c r="A734" s="57"/>
      <c r="B734" s="55"/>
      <c r="C734" s="55"/>
    </row>
    <row r="735">
      <c r="A735" s="57"/>
      <c r="B735" s="55"/>
      <c r="C735" s="55"/>
    </row>
    <row r="736">
      <c r="A736" s="57"/>
      <c r="B736" s="55"/>
      <c r="C736" s="55"/>
    </row>
    <row r="737">
      <c r="A737" s="57"/>
      <c r="B737" s="55"/>
      <c r="C737" s="55"/>
    </row>
    <row r="738">
      <c r="A738" s="57"/>
      <c r="B738" s="55"/>
      <c r="C738" s="55"/>
    </row>
    <row r="739">
      <c r="A739" s="57"/>
      <c r="B739" s="55"/>
      <c r="C739" s="55"/>
    </row>
    <row r="740">
      <c r="A740" s="57"/>
      <c r="B740" s="55"/>
      <c r="C740" s="55"/>
    </row>
    <row r="741">
      <c r="A741" s="57"/>
      <c r="B741" s="55"/>
      <c r="C741" s="55"/>
    </row>
    <row r="742">
      <c r="A742" s="57"/>
      <c r="B742" s="55"/>
      <c r="C742" s="55"/>
    </row>
    <row r="743">
      <c r="A743" s="57"/>
      <c r="B743" s="55"/>
      <c r="C743" s="55"/>
    </row>
    <row r="744">
      <c r="A744" s="57"/>
      <c r="B744" s="55"/>
      <c r="C744" s="55"/>
    </row>
    <row r="745">
      <c r="A745" s="57"/>
      <c r="B745" s="55"/>
      <c r="C745" s="55"/>
    </row>
    <row r="746">
      <c r="A746" s="57"/>
      <c r="B746" s="55"/>
      <c r="C746" s="55"/>
    </row>
    <row r="747">
      <c r="A747" s="57"/>
      <c r="B747" s="55"/>
      <c r="C747" s="55"/>
    </row>
    <row r="748">
      <c r="A748" s="57"/>
      <c r="B748" s="55"/>
      <c r="C748" s="55"/>
    </row>
    <row r="749">
      <c r="A749" s="57"/>
      <c r="B749" s="55"/>
      <c r="C749" s="55"/>
    </row>
    <row r="750">
      <c r="A750" s="57"/>
      <c r="B750" s="55"/>
      <c r="C750" s="55"/>
    </row>
    <row r="751">
      <c r="A751" s="57"/>
      <c r="B751" s="55"/>
      <c r="C751" s="55"/>
    </row>
    <row r="752">
      <c r="A752" s="57"/>
      <c r="B752" s="55"/>
      <c r="C752" s="55"/>
    </row>
    <row r="753">
      <c r="A753" s="57"/>
      <c r="B753" s="55"/>
      <c r="C753" s="55"/>
    </row>
    <row r="754">
      <c r="A754" s="57"/>
      <c r="B754" s="55"/>
      <c r="C754" s="55"/>
    </row>
    <row r="755">
      <c r="A755" s="57"/>
      <c r="B755" s="55"/>
      <c r="C755" s="55"/>
    </row>
    <row r="756">
      <c r="A756" s="57"/>
      <c r="B756" s="55"/>
      <c r="C756" s="55"/>
    </row>
    <row r="757">
      <c r="A757" s="57"/>
      <c r="B757" s="55"/>
      <c r="C757" s="55"/>
    </row>
    <row r="758">
      <c r="A758" s="57"/>
      <c r="B758" s="55"/>
      <c r="C758" s="55"/>
    </row>
    <row r="759">
      <c r="A759" s="57"/>
      <c r="B759" s="55"/>
      <c r="C759" s="55"/>
    </row>
    <row r="760">
      <c r="A760" s="57"/>
      <c r="B760" s="55"/>
      <c r="C760" s="55"/>
    </row>
    <row r="761">
      <c r="A761" s="57"/>
      <c r="B761" s="55"/>
      <c r="C761" s="55"/>
    </row>
    <row r="762">
      <c r="A762" s="57"/>
      <c r="B762" s="55"/>
      <c r="C762" s="55"/>
    </row>
    <row r="763">
      <c r="A763" s="57"/>
      <c r="B763" s="55"/>
      <c r="C763" s="55"/>
    </row>
    <row r="764">
      <c r="A764" s="57"/>
      <c r="B764" s="55"/>
      <c r="C764" s="55"/>
    </row>
    <row r="765">
      <c r="A765" s="57"/>
      <c r="B765" s="55"/>
      <c r="C765" s="55"/>
    </row>
    <row r="766">
      <c r="A766" s="57"/>
      <c r="B766" s="55"/>
      <c r="C766" s="55"/>
    </row>
    <row r="767">
      <c r="A767" s="57"/>
      <c r="B767" s="55"/>
      <c r="C767" s="55"/>
    </row>
    <row r="768">
      <c r="A768" s="57"/>
      <c r="B768" s="55"/>
      <c r="C768" s="55"/>
    </row>
    <row r="769">
      <c r="A769" s="57"/>
      <c r="B769" s="55"/>
      <c r="C769" s="55"/>
    </row>
    <row r="770">
      <c r="A770" s="57"/>
      <c r="B770" s="55"/>
      <c r="C770" s="55"/>
    </row>
    <row r="771">
      <c r="A771" s="57"/>
      <c r="B771" s="55"/>
      <c r="C771" s="55"/>
    </row>
    <row r="772">
      <c r="A772" s="57"/>
      <c r="B772" s="55"/>
      <c r="C772" s="55"/>
    </row>
    <row r="773">
      <c r="A773" s="57"/>
      <c r="B773" s="55"/>
      <c r="C773" s="55"/>
    </row>
    <row r="774">
      <c r="A774" s="57"/>
      <c r="B774" s="55"/>
      <c r="C774" s="55"/>
    </row>
    <row r="775">
      <c r="A775" s="57"/>
      <c r="B775" s="55"/>
      <c r="C775" s="55"/>
    </row>
    <row r="776">
      <c r="A776" s="57"/>
      <c r="B776" s="55"/>
      <c r="C776" s="55"/>
    </row>
    <row r="777">
      <c r="A777" s="57"/>
      <c r="B777" s="55"/>
      <c r="C777" s="55"/>
    </row>
    <row r="778">
      <c r="A778" s="57"/>
      <c r="B778" s="55"/>
      <c r="C778" s="55"/>
    </row>
    <row r="779">
      <c r="A779" s="57"/>
      <c r="B779" s="55"/>
      <c r="C779" s="55"/>
    </row>
    <row r="780">
      <c r="A780" s="57"/>
      <c r="B780" s="55"/>
      <c r="C780" s="55"/>
    </row>
    <row r="781">
      <c r="A781" s="57"/>
      <c r="B781" s="55"/>
      <c r="C781" s="55"/>
    </row>
    <row r="782">
      <c r="A782" s="57"/>
      <c r="B782" s="55"/>
      <c r="C782" s="55"/>
    </row>
    <row r="783">
      <c r="A783" s="57"/>
      <c r="B783" s="55"/>
      <c r="C783" s="55"/>
    </row>
    <row r="784">
      <c r="A784" s="57"/>
      <c r="B784" s="55"/>
      <c r="C784" s="55"/>
    </row>
    <row r="785">
      <c r="A785" s="57"/>
      <c r="B785" s="55"/>
      <c r="C785" s="55"/>
    </row>
    <row r="786">
      <c r="A786" s="57"/>
      <c r="B786" s="55"/>
      <c r="C786" s="55"/>
    </row>
    <row r="787">
      <c r="A787" s="57"/>
      <c r="B787" s="55"/>
      <c r="C787" s="55"/>
    </row>
    <row r="788">
      <c r="A788" s="57"/>
      <c r="B788" s="55"/>
      <c r="C788" s="55"/>
    </row>
    <row r="789">
      <c r="A789" s="57"/>
      <c r="B789" s="55"/>
      <c r="C789" s="55"/>
    </row>
    <row r="790">
      <c r="A790" s="57"/>
      <c r="B790" s="55"/>
      <c r="C790" s="55"/>
    </row>
    <row r="791">
      <c r="A791" s="57"/>
      <c r="B791" s="55"/>
      <c r="C791" s="55"/>
    </row>
    <row r="792">
      <c r="A792" s="57"/>
      <c r="B792" s="55"/>
      <c r="C792" s="55"/>
    </row>
    <row r="793">
      <c r="A793" s="57"/>
      <c r="B793" s="55"/>
      <c r="C793" s="55"/>
    </row>
    <row r="794">
      <c r="A794" s="57"/>
      <c r="B794" s="55"/>
      <c r="C794" s="55"/>
    </row>
    <row r="795">
      <c r="A795" s="57"/>
      <c r="B795" s="55"/>
      <c r="C795" s="55"/>
    </row>
    <row r="796">
      <c r="A796" s="57"/>
      <c r="B796" s="55"/>
      <c r="C796" s="55"/>
    </row>
    <row r="797">
      <c r="A797" s="57"/>
      <c r="B797" s="55"/>
      <c r="C797" s="55"/>
    </row>
    <row r="798">
      <c r="A798" s="57"/>
      <c r="B798" s="55"/>
      <c r="C798" s="55"/>
    </row>
    <row r="799">
      <c r="A799" s="57"/>
      <c r="B799" s="55"/>
      <c r="C799" s="55"/>
    </row>
    <row r="800">
      <c r="A800" s="57"/>
      <c r="B800" s="55"/>
      <c r="C800" s="55"/>
    </row>
    <row r="801">
      <c r="A801" s="57"/>
      <c r="B801" s="55"/>
      <c r="C801" s="55"/>
    </row>
    <row r="802">
      <c r="A802" s="57"/>
      <c r="B802" s="55"/>
      <c r="C802" s="55"/>
    </row>
    <row r="803">
      <c r="A803" s="57"/>
      <c r="B803" s="55"/>
      <c r="C803" s="55"/>
    </row>
    <row r="804">
      <c r="A804" s="57"/>
      <c r="B804" s="55"/>
      <c r="C804" s="55"/>
    </row>
    <row r="805">
      <c r="A805" s="57"/>
      <c r="B805" s="55"/>
      <c r="C805" s="55"/>
    </row>
    <row r="806">
      <c r="A806" s="57"/>
      <c r="B806" s="55"/>
      <c r="C806" s="55"/>
    </row>
    <row r="807">
      <c r="A807" s="57"/>
      <c r="B807" s="55"/>
      <c r="C807" s="55"/>
    </row>
    <row r="808">
      <c r="A808" s="57"/>
      <c r="B808" s="55"/>
      <c r="C808" s="55"/>
    </row>
    <row r="809">
      <c r="A809" s="57"/>
      <c r="B809" s="55"/>
      <c r="C809" s="55"/>
    </row>
    <row r="810">
      <c r="A810" s="57"/>
      <c r="B810" s="55"/>
      <c r="C810" s="55"/>
    </row>
    <row r="811">
      <c r="A811" s="57"/>
      <c r="B811" s="55"/>
      <c r="C811" s="55"/>
    </row>
    <row r="812">
      <c r="A812" s="57"/>
      <c r="B812" s="55"/>
      <c r="C812" s="55"/>
    </row>
    <row r="813">
      <c r="A813" s="57"/>
      <c r="B813" s="55"/>
      <c r="C813" s="55"/>
    </row>
    <row r="814">
      <c r="A814" s="57"/>
      <c r="B814" s="55"/>
      <c r="C814" s="55"/>
    </row>
    <row r="815">
      <c r="A815" s="57"/>
      <c r="B815" s="55"/>
      <c r="C815" s="55"/>
    </row>
    <row r="816">
      <c r="A816" s="57"/>
      <c r="B816" s="55"/>
      <c r="C816" s="55"/>
    </row>
    <row r="817">
      <c r="A817" s="57"/>
      <c r="B817" s="55"/>
      <c r="C817" s="55"/>
    </row>
    <row r="818">
      <c r="A818" s="57"/>
      <c r="B818" s="55"/>
      <c r="C818" s="55"/>
    </row>
    <row r="819">
      <c r="A819" s="57"/>
      <c r="B819" s="55"/>
      <c r="C819" s="55"/>
    </row>
    <row r="820">
      <c r="A820" s="57"/>
      <c r="B820" s="55"/>
      <c r="C820" s="55"/>
    </row>
    <row r="821">
      <c r="A821" s="57"/>
      <c r="B821" s="55"/>
      <c r="C821" s="55"/>
    </row>
    <row r="822">
      <c r="A822" s="57"/>
      <c r="B822" s="55"/>
      <c r="C822" s="55"/>
    </row>
    <row r="823">
      <c r="A823" s="57"/>
      <c r="B823" s="55"/>
      <c r="C823" s="55"/>
    </row>
    <row r="824">
      <c r="A824" s="57"/>
      <c r="B824" s="55"/>
      <c r="C824" s="55"/>
    </row>
    <row r="825">
      <c r="A825" s="57"/>
      <c r="B825" s="55"/>
      <c r="C825" s="55"/>
    </row>
    <row r="826">
      <c r="A826" s="57"/>
      <c r="B826" s="55"/>
      <c r="C826" s="55"/>
    </row>
    <row r="827">
      <c r="A827" s="57"/>
      <c r="B827" s="55"/>
      <c r="C827" s="55"/>
    </row>
    <row r="828">
      <c r="A828" s="57"/>
      <c r="B828" s="55"/>
      <c r="C828" s="55"/>
    </row>
    <row r="829">
      <c r="A829" s="57"/>
      <c r="B829" s="55"/>
      <c r="C829" s="55"/>
    </row>
    <row r="830">
      <c r="A830" s="57"/>
      <c r="B830" s="55"/>
      <c r="C830" s="55"/>
    </row>
    <row r="831">
      <c r="A831" s="57"/>
      <c r="B831" s="55"/>
      <c r="C831" s="55"/>
    </row>
    <row r="832">
      <c r="A832" s="57"/>
      <c r="B832" s="55"/>
      <c r="C832" s="55"/>
    </row>
    <row r="833">
      <c r="A833" s="57"/>
      <c r="B833" s="55"/>
      <c r="C833" s="55"/>
    </row>
    <row r="834">
      <c r="A834" s="57"/>
      <c r="B834" s="55"/>
      <c r="C834" s="55"/>
    </row>
    <row r="835">
      <c r="A835" s="57"/>
      <c r="B835" s="55"/>
      <c r="C835" s="55"/>
    </row>
    <row r="836">
      <c r="A836" s="57"/>
      <c r="B836" s="55"/>
      <c r="C836" s="55"/>
    </row>
    <row r="837">
      <c r="A837" s="57"/>
      <c r="B837" s="55"/>
      <c r="C837" s="55"/>
    </row>
    <row r="838">
      <c r="A838" s="57"/>
      <c r="B838" s="55"/>
      <c r="C838" s="55"/>
    </row>
    <row r="839">
      <c r="A839" s="57"/>
      <c r="B839" s="55"/>
      <c r="C839" s="55"/>
    </row>
    <row r="840">
      <c r="A840" s="57"/>
      <c r="B840" s="55"/>
      <c r="C840" s="55"/>
    </row>
    <row r="841">
      <c r="A841" s="57"/>
      <c r="B841" s="55"/>
      <c r="C841" s="55"/>
    </row>
    <row r="842">
      <c r="A842" s="57"/>
      <c r="B842" s="55"/>
      <c r="C842" s="55"/>
    </row>
    <row r="843">
      <c r="A843" s="57"/>
      <c r="B843" s="55"/>
      <c r="C843" s="55"/>
    </row>
    <row r="844">
      <c r="A844" s="57"/>
      <c r="B844" s="55"/>
      <c r="C844" s="55"/>
    </row>
    <row r="845">
      <c r="A845" s="57"/>
      <c r="B845" s="55"/>
      <c r="C845" s="55"/>
    </row>
    <row r="846">
      <c r="A846" s="57"/>
      <c r="B846" s="55"/>
      <c r="C846" s="55"/>
    </row>
    <row r="847">
      <c r="A847" s="57"/>
      <c r="B847" s="55"/>
      <c r="C847" s="55"/>
    </row>
    <row r="848">
      <c r="A848" s="57"/>
      <c r="B848" s="55"/>
      <c r="C848" s="55"/>
    </row>
    <row r="849">
      <c r="A849" s="57"/>
      <c r="B849" s="55"/>
      <c r="C849" s="55"/>
    </row>
    <row r="850">
      <c r="A850" s="57"/>
      <c r="B850" s="55"/>
      <c r="C850" s="55"/>
    </row>
    <row r="851">
      <c r="A851" s="57"/>
      <c r="B851" s="55"/>
      <c r="C851" s="55"/>
    </row>
    <row r="852">
      <c r="A852" s="57"/>
      <c r="B852" s="55"/>
      <c r="C852" s="55"/>
    </row>
    <row r="853">
      <c r="A853" s="57"/>
      <c r="B853" s="55"/>
      <c r="C853" s="55"/>
    </row>
    <row r="854">
      <c r="A854" s="57"/>
      <c r="B854" s="55"/>
      <c r="C854" s="55"/>
    </row>
    <row r="855">
      <c r="A855" s="57"/>
      <c r="B855" s="55"/>
      <c r="C855" s="55"/>
    </row>
    <row r="856">
      <c r="A856" s="57"/>
      <c r="B856" s="55"/>
      <c r="C856" s="55"/>
    </row>
    <row r="857">
      <c r="A857" s="57"/>
      <c r="B857" s="55"/>
      <c r="C857" s="55"/>
    </row>
    <row r="858">
      <c r="A858" s="57"/>
      <c r="B858" s="55"/>
      <c r="C858" s="55"/>
    </row>
    <row r="859">
      <c r="A859" s="57"/>
      <c r="B859" s="55"/>
      <c r="C859" s="55"/>
    </row>
    <row r="860">
      <c r="A860" s="57"/>
      <c r="B860" s="55"/>
      <c r="C860" s="55"/>
    </row>
    <row r="861">
      <c r="A861" s="57"/>
      <c r="B861" s="55"/>
      <c r="C861" s="55"/>
    </row>
    <row r="862">
      <c r="A862" s="57"/>
      <c r="B862" s="55"/>
      <c r="C862" s="55"/>
    </row>
    <row r="863">
      <c r="A863" s="57"/>
      <c r="B863" s="55"/>
      <c r="C863" s="55"/>
    </row>
    <row r="864">
      <c r="A864" s="57"/>
      <c r="B864" s="55"/>
      <c r="C864" s="55"/>
    </row>
    <row r="865">
      <c r="A865" s="57"/>
      <c r="B865" s="55"/>
      <c r="C865" s="55"/>
    </row>
    <row r="866">
      <c r="A866" s="57"/>
      <c r="B866" s="55"/>
      <c r="C866" s="55"/>
    </row>
    <row r="867">
      <c r="A867" s="57"/>
      <c r="B867" s="55"/>
      <c r="C867" s="55"/>
    </row>
    <row r="868">
      <c r="A868" s="57"/>
      <c r="B868" s="55"/>
      <c r="C868" s="55"/>
    </row>
    <row r="869">
      <c r="A869" s="57"/>
      <c r="B869" s="55"/>
      <c r="C869" s="55"/>
    </row>
    <row r="870">
      <c r="A870" s="57"/>
      <c r="B870" s="55"/>
      <c r="C870" s="55"/>
    </row>
    <row r="871">
      <c r="A871" s="57"/>
      <c r="B871" s="55"/>
      <c r="C871" s="55"/>
    </row>
    <row r="872">
      <c r="A872" s="57"/>
      <c r="B872" s="55"/>
      <c r="C872" s="55"/>
    </row>
    <row r="873">
      <c r="A873" s="57"/>
      <c r="B873" s="55"/>
      <c r="C873" s="55"/>
    </row>
    <row r="874">
      <c r="A874" s="57"/>
      <c r="B874" s="55"/>
      <c r="C874" s="55"/>
    </row>
    <row r="875">
      <c r="A875" s="57"/>
      <c r="B875" s="55"/>
      <c r="C875" s="55"/>
    </row>
    <row r="876">
      <c r="A876" s="57"/>
      <c r="B876" s="55"/>
      <c r="C876" s="55"/>
    </row>
    <row r="877">
      <c r="A877" s="57"/>
      <c r="B877" s="55"/>
      <c r="C877" s="55"/>
    </row>
    <row r="878">
      <c r="A878" s="57"/>
      <c r="B878" s="55"/>
      <c r="C878" s="55"/>
    </row>
    <row r="879">
      <c r="A879" s="57"/>
      <c r="B879" s="55"/>
      <c r="C879" s="55"/>
    </row>
    <row r="880">
      <c r="A880" s="57"/>
      <c r="B880" s="55"/>
      <c r="C880" s="55"/>
    </row>
    <row r="881">
      <c r="A881" s="57"/>
      <c r="B881" s="55"/>
      <c r="C881" s="55"/>
    </row>
    <row r="882">
      <c r="A882" s="57"/>
      <c r="B882" s="55"/>
      <c r="C882" s="55"/>
    </row>
    <row r="883">
      <c r="A883" s="57"/>
      <c r="B883" s="55"/>
      <c r="C883" s="55"/>
    </row>
    <row r="884">
      <c r="A884" s="57"/>
      <c r="B884" s="55"/>
      <c r="C884" s="55"/>
    </row>
    <row r="885">
      <c r="A885" s="57"/>
      <c r="B885" s="55"/>
      <c r="C885" s="55"/>
    </row>
    <row r="886">
      <c r="A886" s="57"/>
      <c r="B886" s="55"/>
      <c r="C886" s="55"/>
    </row>
    <row r="887">
      <c r="A887" s="57"/>
      <c r="B887" s="55"/>
      <c r="C887" s="55"/>
    </row>
    <row r="888">
      <c r="A888" s="57"/>
      <c r="B888" s="55"/>
      <c r="C888" s="55"/>
    </row>
    <row r="889">
      <c r="A889" s="57"/>
      <c r="B889" s="55"/>
      <c r="C889" s="55"/>
    </row>
    <row r="890">
      <c r="A890" s="57"/>
      <c r="B890" s="55"/>
      <c r="C890" s="55"/>
    </row>
    <row r="891">
      <c r="A891" s="57"/>
      <c r="B891" s="55"/>
      <c r="C891" s="55"/>
    </row>
    <row r="892">
      <c r="A892" s="57"/>
      <c r="B892" s="55"/>
      <c r="C892" s="55"/>
    </row>
    <row r="893">
      <c r="A893" s="57"/>
      <c r="B893" s="55"/>
      <c r="C893" s="55"/>
    </row>
    <row r="894">
      <c r="A894" s="57"/>
      <c r="B894" s="55"/>
      <c r="C894" s="55"/>
    </row>
    <row r="895">
      <c r="A895" s="57"/>
      <c r="B895" s="55"/>
      <c r="C895" s="55"/>
    </row>
    <row r="896">
      <c r="A896" s="57"/>
      <c r="B896" s="55"/>
      <c r="C896" s="55"/>
    </row>
    <row r="897">
      <c r="A897" s="57"/>
      <c r="B897" s="55"/>
      <c r="C897" s="55"/>
    </row>
    <row r="898">
      <c r="A898" s="57"/>
      <c r="B898" s="55"/>
      <c r="C898" s="55"/>
    </row>
    <row r="899">
      <c r="A899" s="57"/>
      <c r="B899" s="55"/>
      <c r="C899" s="55"/>
    </row>
    <row r="900">
      <c r="A900" s="57"/>
      <c r="B900" s="55"/>
      <c r="C900" s="55"/>
    </row>
    <row r="901">
      <c r="A901" s="57"/>
      <c r="B901" s="55"/>
      <c r="C901" s="55"/>
    </row>
    <row r="902">
      <c r="A902" s="57"/>
      <c r="B902" s="55"/>
      <c r="C902" s="55"/>
    </row>
    <row r="903">
      <c r="A903" s="57"/>
      <c r="B903" s="55"/>
      <c r="C903" s="55"/>
    </row>
    <row r="904">
      <c r="A904" s="57"/>
      <c r="B904" s="55"/>
      <c r="C904" s="55"/>
    </row>
    <row r="905">
      <c r="A905" s="57"/>
      <c r="B905" s="55"/>
      <c r="C905" s="55"/>
    </row>
    <row r="906">
      <c r="A906" s="57"/>
      <c r="B906" s="55"/>
      <c r="C906" s="55"/>
    </row>
    <row r="907">
      <c r="A907" s="57"/>
      <c r="B907" s="55"/>
      <c r="C907" s="55"/>
    </row>
    <row r="908">
      <c r="A908" s="57"/>
      <c r="B908" s="55"/>
      <c r="C908" s="55"/>
    </row>
    <row r="909">
      <c r="A909" s="57"/>
      <c r="B909" s="55"/>
      <c r="C909" s="55"/>
    </row>
    <row r="910">
      <c r="A910" s="57"/>
      <c r="B910" s="55"/>
      <c r="C910" s="55"/>
    </row>
    <row r="911">
      <c r="A911" s="57"/>
      <c r="B911" s="55"/>
      <c r="C911" s="55"/>
    </row>
    <row r="912">
      <c r="A912" s="57"/>
      <c r="B912" s="55"/>
      <c r="C912" s="55"/>
    </row>
    <row r="913">
      <c r="A913" s="57"/>
      <c r="B913" s="55"/>
      <c r="C913" s="55"/>
    </row>
    <row r="914">
      <c r="A914" s="57"/>
      <c r="B914" s="55"/>
      <c r="C914" s="55"/>
    </row>
    <row r="915">
      <c r="A915" s="57"/>
      <c r="B915" s="55"/>
      <c r="C915" s="55"/>
    </row>
    <row r="916">
      <c r="A916" s="57"/>
      <c r="B916" s="55"/>
      <c r="C916" s="55"/>
    </row>
    <row r="917">
      <c r="A917" s="57"/>
      <c r="B917" s="55"/>
      <c r="C917" s="55"/>
    </row>
    <row r="918">
      <c r="A918" s="57"/>
      <c r="B918" s="55"/>
      <c r="C918" s="55"/>
    </row>
    <row r="919">
      <c r="A919" s="57"/>
      <c r="B919" s="55"/>
      <c r="C919" s="55"/>
    </row>
    <row r="920">
      <c r="A920" s="57"/>
      <c r="B920" s="55"/>
      <c r="C920" s="55"/>
    </row>
    <row r="921">
      <c r="A921" s="57"/>
      <c r="B921" s="55"/>
      <c r="C921" s="55"/>
    </row>
    <row r="922">
      <c r="A922" s="57"/>
      <c r="B922" s="55"/>
      <c r="C922" s="55"/>
    </row>
    <row r="923">
      <c r="A923" s="57"/>
      <c r="B923" s="55"/>
      <c r="C923" s="55"/>
    </row>
    <row r="924">
      <c r="A924" s="57"/>
      <c r="B924" s="55"/>
      <c r="C924" s="55"/>
    </row>
    <row r="925">
      <c r="A925" s="57"/>
      <c r="B925" s="55"/>
      <c r="C925" s="55"/>
    </row>
    <row r="926">
      <c r="A926" s="57"/>
      <c r="B926" s="55"/>
      <c r="C926" s="55"/>
    </row>
    <row r="927">
      <c r="A927" s="57"/>
      <c r="B927" s="55"/>
      <c r="C927" s="55"/>
    </row>
    <row r="928">
      <c r="A928" s="57"/>
      <c r="B928" s="55"/>
      <c r="C928" s="55"/>
    </row>
    <row r="929">
      <c r="A929" s="57"/>
      <c r="B929" s="55"/>
      <c r="C929" s="55"/>
    </row>
    <row r="930">
      <c r="A930" s="57"/>
      <c r="B930" s="55"/>
      <c r="C930" s="55"/>
    </row>
    <row r="931">
      <c r="A931" s="57"/>
      <c r="B931" s="55"/>
      <c r="C931" s="55"/>
    </row>
    <row r="932">
      <c r="A932" s="57"/>
      <c r="B932" s="55"/>
      <c r="C932" s="55"/>
    </row>
    <row r="933">
      <c r="A933" s="57"/>
      <c r="B933" s="55"/>
      <c r="C933" s="55"/>
    </row>
    <row r="934">
      <c r="A934" s="57"/>
      <c r="B934" s="55"/>
      <c r="C934" s="55"/>
    </row>
    <row r="935">
      <c r="A935" s="57"/>
      <c r="B935" s="55"/>
      <c r="C935" s="55"/>
    </row>
    <row r="936">
      <c r="A936" s="57"/>
      <c r="B936" s="55"/>
      <c r="C936" s="55"/>
    </row>
    <row r="937">
      <c r="A937" s="57"/>
      <c r="B937" s="55"/>
      <c r="C937" s="55"/>
    </row>
    <row r="938">
      <c r="A938" s="57"/>
      <c r="B938" s="55"/>
      <c r="C938" s="55"/>
    </row>
    <row r="939">
      <c r="A939" s="57"/>
      <c r="B939" s="55"/>
      <c r="C939" s="55"/>
    </row>
    <row r="940">
      <c r="A940" s="57"/>
      <c r="B940" s="55"/>
      <c r="C940" s="55"/>
    </row>
    <row r="941">
      <c r="A941" s="57"/>
      <c r="B941" s="55"/>
      <c r="C941" s="55"/>
    </row>
    <row r="942">
      <c r="A942" s="57"/>
      <c r="B942" s="55"/>
      <c r="C942" s="55"/>
    </row>
    <row r="943">
      <c r="A943" s="57"/>
      <c r="B943" s="55"/>
      <c r="C943" s="55"/>
    </row>
    <row r="944">
      <c r="A944" s="57"/>
      <c r="B944" s="55"/>
      <c r="C944" s="55"/>
    </row>
    <row r="945">
      <c r="A945" s="57"/>
      <c r="B945" s="55"/>
      <c r="C945" s="55"/>
    </row>
    <row r="946">
      <c r="A946" s="57"/>
      <c r="B946" s="55"/>
      <c r="C946" s="55"/>
    </row>
    <row r="947">
      <c r="A947" s="57"/>
      <c r="B947" s="55"/>
      <c r="C947" s="55"/>
    </row>
    <row r="948">
      <c r="A948" s="57"/>
      <c r="B948" s="55"/>
      <c r="C948" s="55"/>
    </row>
    <row r="949">
      <c r="A949" s="57"/>
      <c r="B949" s="55"/>
      <c r="C949" s="55"/>
    </row>
    <row r="950">
      <c r="A950" s="57"/>
      <c r="B950" s="55"/>
      <c r="C950" s="55"/>
    </row>
    <row r="951">
      <c r="A951" s="57"/>
      <c r="B951" s="55"/>
      <c r="C951" s="55"/>
    </row>
    <row r="952">
      <c r="A952" s="57"/>
      <c r="B952" s="55"/>
      <c r="C952" s="55"/>
    </row>
    <row r="953">
      <c r="A953" s="57"/>
      <c r="B953" s="55"/>
      <c r="C953" s="55"/>
    </row>
    <row r="954">
      <c r="A954" s="57"/>
      <c r="B954" s="55"/>
      <c r="C954" s="55"/>
    </row>
    <row r="955">
      <c r="A955" s="57"/>
      <c r="B955" s="55"/>
      <c r="C955" s="55"/>
    </row>
    <row r="956">
      <c r="A956" s="57"/>
      <c r="B956" s="55"/>
      <c r="C956" s="55"/>
    </row>
    <row r="957">
      <c r="A957" s="57"/>
      <c r="B957" s="55"/>
      <c r="C957" s="55"/>
    </row>
    <row r="958">
      <c r="A958" s="57"/>
      <c r="B958" s="55"/>
      <c r="C958" s="55"/>
    </row>
    <row r="959">
      <c r="A959" s="57"/>
      <c r="B959" s="55"/>
      <c r="C959" s="55"/>
    </row>
    <row r="960">
      <c r="A960" s="57"/>
      <c r="B960" s="55"/>
      <c r="C960" s="55"/>
    </row>
    <row r="961">
      <c r="A961" s="57"/>
      <c r="B961" s="55"/>
      <c r="C961" s="55"/>
    </row>
    <row r="962">
      <c r="A962" s="57"/>
      <c r="B962" s="55"/>
      <c r="C962" s="55"/>
    </row>
    <row r="963">
      <c r="A963" s="57"/>
      <c r="B963" s="55"/>
      <c r="C963" s="55"/>
    </row>
    <row r="964">
      <c r="A964" s="57"/>
      <c r="B964" s="55"/>
      <c r="C964" s="55"/>
    </row>
    <row r="965">
      <c r="A965" s="57"/>
      <c r="B965" s="55"/>
      <c r="C965" s="55"/>
    </row>
    <row r="966">
      <c r="A966" s="57"/>
      <c r="B966" s="55"/>
      <c r="C966" s="55"/>
    </row>
    <row r="967">
      <c r="A967" s="57"/>
      <c r="B967" s="55"/>
      <c r="C967" s="55"/>
    </row>
    <row r="968">
      <c r="A968" s="57"/>
      <c r="B968" s="55"/>
      <c r="C968" s="55"/>
    </row>
    <row r="969">
      <c r="A969" s="57"/>
      <c r="B969" s="55"/>
      <c r="C969" s="55"/>
    </row>
    <row r="970">
      <c r="A970" s="57"/>
      <c r="B970" s="55"/>
      <c r="C970" s="55"/>
    </row>
    <row r="971">
      <c r="A971" s="57"/>
      <c r="B971" s="55"/>
      <c r="C971" s="55"/>
    </row>
    <row r="972">
      <c r="A972" s="57"/>
      <c r="B972" s="55"/>
      <c r="C972" s="55"/>
    </row>
    <row r="973">
      <c r="A973" s="57"/>
      <c r="B973" s="55"/>
      <c r="C973" s="55"/>
    </row>
    <row r="974">
      <c r="A974" s="57"/>
      <c r="B974" s="55"/>
      <c r="C974" s="55"/>
    </row>
    <row r="975">
      <c r="A975" s="57"/>
      <c r="B975" s="55"/>
      <c r="C975" s="55"/>
    </row>
    <row r="976">
      <c r="A976" s="57"/>
      <c r="B976" s="55"/>
      <c r="C976" s="55"/>
    </row>
    <row r="977">
      <c r="A977" s="57"/>
      <c r="B977" s="55"/>
      <c r="C977" s="55"/>
    </row>
    <row r="978">
      <c r="A978" s="57"/>
      <c r="B978" s="55"/>
      <c r="C978" s="55"/>
    </row>
    <row r="979">
      <c r="A979" s="57"/>
      <c r="B979" s="55"/>
      <c r="C979" s="55"/>
    </row>
    <row r="980">
      <c r="A980" s="57"/>
      <c r="B980" s="55"/>
      <c r="C980" s="55"/>
    </row>
    <row r="981">
      <c r="A981" s="57"/>
      <c r="B981" s="55"/>
      <c r="C981" s="55"/>
    </row>
    <row r="982">
      <c r="A982" s="57"/>
      <c r="B982" s="55"/>
      <c r="C982" s="55"/>
    </row>
    <row r="983">
      <c r="A983" s="57"/>
      <c r="B983" s="55"/>
      <c r="C983" s="55"/>
    </row>
    <row r="984">
      <c r="A984" s="57"/>
      <c r="B984" s="55"/>
      <c r="C984" s="55"/>
    </row>
    <row r="985">
      <c r="A985" s="57"/>
      <c r="B985" s="55"/>
      <c r="C985" s="55"/>
    </row>
    <row r="986">
      <c r="A986" s="57"/>
      <c r="B986" s="55"/>
      <c r="C986" s="55"/>
    </row>
    <row r="987">
      <c r="A987" s="57"/>
      <c r="B987" s="55"/>
      <c r="C987" s="55"/>
    </row>
    <row r="988">
      <c r="A988" s="57"/>
      <c r="B988" s="55"/>
      <c r="C988" s="55"/>
    </row>
    <row r="989">
      <c r="A989" s="57"/>
      <c r="B989" s="55"/>
      <c r="C989" s="55"/>
    </row>
    <row r="990">
      <c r="A990" s="57"/>
      <c r="B990" s="55"/>
      <c r="C990" s="55"/>
    </row>
    <row r="991">
      <c r="A991" s="57"/>
      <c r="B991" s="55"/>
      <c r="C991" s="55"/>
    </row>
    <row r="992">
      <c r="A992" s="57"/>
      <c r="B992" s="55"/>
      <c r="C992" s="55"/>
    </row>
    <row r="993">
      <c r="A993" s="57"/>
      <c r="B993" s="55"/>
      <c r="C993" s="55"/>
    </row>
    <row r="994">
      <c r="A994" s="57"/>
      <c r="B994" s="55"/>
      <c r="C994" s="55"/>
    </row>
    <row r="995">
      <c r="A995" s="57"/>
      <c r="B995" s="55"/>
      <c r="C995" s="55"/>
    </row>
    <row r="996">
      <c r="A996" s="57"/>
      <c r="B996" s="55"/>
      <c r="C996" s="55"/>
    </row>
    <row r="997">
      <c r="A997" s="57"/>
      <c r="B997" s="55"/>
      <c r="C997" s="55"/>
    </row>
    <row r="998">
      <c r="A998" s="57"/>
      <c r="B998" s="55"/>
      <c r="C998" s="55"/>
    </row>
    <row r="999">
      <c r="A999" s="57"/>
      <c r="B999" s="55"/>
      <c r="C999" s="55"/>
    </row>
    <row r="1000">
      <c r="A1000" s="57"/>
      <c r="B1000" s="55"/>
      <c r="C1000" s="55"/>
    </row>
    <row r="1001">
      <c r="A1001" s="57"/>
      <c r="B1001" s="55"/>
      <c r="C1001" s="55"/>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63"/>
    <col customWidth="1" min="5" max="5" width="16.38"/>
  </cols>
  <sheetData>
    <row r="1">
      <c r="A1" s="34" t="s">
        <v>945</v>
      </c>
      <c r="B1" s="30"/>
      <c r="C1" s="30"/>
      <c r="D1" s="30"/>
      <c r="E1" s="34" t="s">
        <v>946</v>
      </c>
      <c r="F1" s="30"/>
    </row>
    <row r="2">
      <c r="A2" s="30" t="str">
        <f>IFERROR(__xludf.DUMMYFUNCTION("QUERY({'S9 (primary)'!D2:D1000;'S9 (primary)'!E2:E1000;'S9 (primary)'!F2:F1000;'S9 (primary)'!G2:G1000;'S9 (primary)'!H2:H1000;'S9 (primary)'!I2:I1000;'S9 (primary)'!J2:J1000;'S9 (primary)'!K2:K1000;'S9 (primary)'!L2:L1000}, ""select Col1, count(Col1) whe"&amp;"re Col1 is not null group by Col1 order by Col1 asc"")"),"")</f>
        <v/>
      </c>
      <c r="B2" s="30" t="str">
        <f>IFERROR(__xludf.DUMMYFUNCTION("""COMPUTED_VALUE"""),"count ")</f>
        <v>count </v>
      </c>
      <c r="C2" s="30"/>
      <c r="D2" s="30"/>
      <c r="E2" s="30" t="str">
        <f>IFERROR(__xludf.DUMMYFUNCTION("QUERY({'S9 (primary)'!D2:D1000;'S9 (primary)'!E2:E1000;'S9 (primary)'!F2:F1000;'S9 (primary)'!G2:G1000;'S9 (primary)'!H2:H1000;'S9 (primary)'!I2:I1000;'S9 (primary)'!J2:J1000;'S9 (primary)'!K2:K1000;'S9 (primary)'!L2:L1000}, ""select Col1, count(Col1) whe"&amp;"re Col1 is not null and not Col1 contains '-&gt;' group by Col1 order by count(Col1) desc"")"),"")</f>
        <v/>
      </c>
      <c r="F2" s="30" t="str">
        <f>IFERROR(__xludf.DUMMYFUNCTION("""COMPUTED_VALUE"""),"count ")</f>
        <v>count </v>
      </c>
    </row>
    <row r="3">
      <c r="A3" s="35" t="str">
        <f>IFERROR(__xludf.DUMMYFUNCTION("""COMPUTED_VALUE"""),"acronyms")</f>
        <v>acronyms</v>
      </c>
      <c r="B3" s="35">
        <f>IFERROR(__xludf.DUMMYFUNCTION("""COMPUTED_VALUE"""),9.0)</f>
        <v>9</v>
      </c>
      <c r="E3" s="35" t="str">
        <f>IFERROR(__xludf.DUMMYFUNCTION("""COMPUTED_VALUE"""),"repeat")</f>
        <v>repeat</v>
      </c>
      <c r="F3" s="35">
        <f>IFERROR(__xludf.DUMMYFUNCTION("""COMPUTED_VALUE"""),53.0)</f>
        <v>53</v>
      </c>
    </row>
    <row r="4">
      <c r="A4" s="35" t="str">
        <f>IFERROR(__xludf.DUMMYFUNCTION("""COMPUTED_VALUE"""),"common")</f>
        <v>common</v>
      </c>
      <c r="B4" s="35">
        <f>IFERROR(__xludf.DUMMYFUNCTION("""COMPUTED_VALUE"""),4.0)</f>
        <v>4</v>
      </c>
      <c r="E4" s="35" t="str">
        <f>IFERROR(__xludf.DUMMYFUNCTION("""COMPUTED_VALUE"""),"no_method")</f>
        <v>no_method</v>
      </c>
      <c r="F4" s="35">
        <f>IFERROR(__xludf.DUMMYFUNCTION("""COMPUTED_VALUE"""),24.0)</f>
        <v>24</v>
      </c>
    </row>
    <row r="5">
      <c r="A5" s="35" t="str">
        <f>IFERROR(__xludf.DUMMYFUNCTION("""COMPUTED_VALUE"""),"device")</f>
        <v>device</v>
      </c>
      <c r="B5" s="35">
        <f>IFERROR(__xludf.DUMMYFUNCTION("""COMPUTED_VALUE"""),4.0)</f>
        <v>4</v>
      </c>
      <c r="E5" s="35" t="str">
        <f>IFERROR(__xludf.DUMMYFUNCTION("""COMPUTED_VALUE"""),"write_down")</f>
        <v>write_down</v>
      </c>
      <c r="F5" s="35">
        <f>IFERROR(__xludf.DUMMYFUNCTION("""COMPUTED_VALUE"""),20.0)</f>
        <v>20</v>
      </c>
    </row>
    <row r="6">
      <c r="A6" s="35" t="str">
        <f>IFERROR(__xludf.DUMMYFUNCTION("""COMPUTED_VALUE"""),"device-&gt;mnemonic")</f>
        <v>device-&gt;mnemonic</v>
      </c>
      <c r="B6" s="35">
        <f>IFERROR(__xludf.DUMMYFUNCTION("""COMPUTED_VALUE"""),3.0)</f>
        <v>3</v>
      </c>
      <c r="E6" s="35" t="str">
        <f>IFERROR(__xludf.DUMMYFUNCTION("""COMPUTED_VALUE"""),"sentence")</f>
        <v>sentence</v>
      </c>
      <c r="F6" s="35">
        <f>IFERROR(__xludf.DUMMYFUNCTION("""COMPUTED_VALUE"""),13.0)</f>
        <v>13</v>
      </c>
    </row>
    <row r="7">
      <c r="A7" s="35" t="str">
        <f>IFERROR(__xludf.DUMMYFUNCTION("""COMPUTED_VALUE"""),"easy_to_remember")</f>
        <v>easy_to_remember</v>
      </c>
      <c r="B7" s="35">
        <f>IFERROR(__xludf.DUMMYFUNCTION("""COMPUTED_VALUE"""),11.0)</f>
        <v>11</v>
      </c>
      <c r="E7" s="35" t="str">
        <f>IFERROR(__xludf.DUMMYFUNCTION("""COMPUTED_VALUE"""),"easy_to_remember")</f>
        <v>easy_to_remember</v>
      </c>
      <c r="F7" s="35">
        <f>IFERROR(__xludf.DUMMYFUNCTION("""COMPUTED_VALUE"""),11.0)</f>
        <v>11</v>
      </c>
    </row>
    <row r="8">
      <c r="A8" s="35" t="str">
        <f>IFERROR(__xludf.DUMMYFUNCTION("""COMPUTED_VALUE"""),"easy_to_remember-&gt;coherent")</f>
        <v>easy_to_remember-&gt;coherent</v>
      </c>
      <c r="B8" s="35">
        <f>IFERROR(__xludf.DUMMYFUNCTION("""COMPUTED_VALUE"""),1.0)</f>
        <v>1</v>
      </c>
      <c r="E8" s="35" t="str">
        <f>IFERROR(__xludf.DUMMYFUNCTION("""COMPUTED_VALUE"""),"acronyms")</f>
        <v>acronyms</v>
      </c>
      <c r="F8" s="35">
        <f>IFERROR(__xludf.DUMMYFUNCTION("""COMPUTED_VALUE"""),9.0)</f>
        <v>9</v>
      </c>
    </row>
    <row r="9">
      <c r="A9" s="35" t="str">
        <f>IFERROR(__xludf.DUMMYFUNCTION("""COMPUTED_VALUE"""),"easy_to_remember-&gt;story")</f>
        <v>easy_to_remember-&gt;story</v>
      </c>
      <c r="B9" s="35">
        <f>IFERROR(__xludf.DUMMYFUNCTION("""COMPUTED_VALUE"""),1.0)</f>
        <v>1</v>
      </c>
      <c r="E9" s="35" t="str">
        <f>IFERROR(__xludf.DUMMYFUNCTION("""COMPUTED_VALUE"""),"meanings")</f>
        <v>meanings</v>
      </c>
      <c r="F9" s="35">
        <f>IFERROR(__xludf.DUMMYFUNCTION("""COMPUTED_VALUE"""),6.0)</f>
        <v>6</v>
      </c>
    </row>
    <row r="10">
      <c r="A10" s="35" t="str">
        <f>IFERROR(__xludf.DUMMYFUNCTION("""COMPUTED_VALUE"""),"easy_to_remember-&gt;words")</f>
        <v>easy_to_remember-&gt;words</v>
      </c>
      <c r="B10" s="35">
        <f>IFERROR(__xludf.DUMMYFUNCTION("""COMPUTED_VALUE"""),4.0)</f>
        <v>4</v>
      </c>
      <c r="E10" s="35" t="str">
        <f>IFERROR(__xludf.DUMMYFUNCTION("""COMPUTED_VALUE"""),"story")</f>
        <v>story</v>
      </c>
      <c r="F10" s="35">
        <f>IFERROR(__xludf.DUMMYFUNCTION("""COMPUTED_VALUE"""),5.0)</f>
        <v>5</v>
      </c>
    </row>
    <row r="11">
      <c r="A11" s="35" t="str">
        <f>IFERROR(__xludf.DUMMYFUNCTION("""COMPUTED_VALUE"""),"familiar")</f>
        <v>familiar</v>
      </c>
      <c r="B11" s="35">
        <f>IFERROR(__xludf.DUMMYFUNCTION("""COMPUTED_VALUE"""),1.0)</f>
        <v>1</v>
      </c>
      <c r="E11" s="35" t="str">
        <f>IFERROR(__xludf.DUMMYFUNCTION("""COMPUTED_VALUE"""),"common")</f>
        <v>common</v>
      </c>
      <c r="F11" s="35">
        <f>IFERROR(__xludf.DUMMYFUNCTION("""COMPUTED_VALUE"""),4.0)</f>
        <v>4</v>
      </c>
    </row>
    <row r="12">
      <c r="A12" s="35" t="str">
        <f>IFERROR(__xludf.DUMMYFUNCTION("""COMPUTED_VALUE"""),"favorite")</f>
        <v>favorite</v>
      </c>
      <c r="B12" s="35">
        <f>IFERROR(__xludf.DUMMYFUNCTION("""COMPUTED_VALUE"""),2.0)</f>
        <v>2</v>
      </c>
      <c r="E12" s="35" t="str">
        <f>IFERROR(__xludf.DUMMYFUNCTION("""COMPUTED_VALUE"""),"device")</f>
        <v>device</v>
      </c>
      <c r="F12" s="35">
        <f>IFERROR(__xludf.DUMMYFUNCTION("""COMPUTED_VALUE"""),4.0)</f>
        <v>4</v>
      </c>
    </row>
    <row r="13">
      <c r="A13" s="35" t="str">
        <f>IFERROR(__xludf.DUMMYFUNCTION("""COMPUTED_VALUE"""),"group_pairs")</f>
        <v>group_pairs</v>
      </c>
      <c r="B13" s="35">
        <f>IFERROR(__xludf.DUMMYFUNCTION("""COMPUTED_VALUE"""),1.0)</f>
        <v>1</v>
      </c>
      <c r="E13" s="35" t="str">
        <f>IFERROR(__xludf.DUMMYFUNCTION("""COMPUTED_VALUE"""),"surroundings")</f>
        <v>surroundings</v>
      </c>
      <c r="F13" s="35">
        <f>IFERROR(__xludf.DUMMYFUNCTION("""COMPUTED_VALUE"""),4.0)</f>
        <v>4</v>
      </c>
    </row>
    <row r="14">
      <c r="A14" s="35" t="str">
        <f>IFERROR(__xludf.DUMMYFUNCTION("""COMPUTED_VALUE"""),"imagination")</f>
        <v>imagination</v>
      </c>
      <c r="B14" s="35">
        <f>IFERROR(__xludf.DUMMYFUNCTION("""COMPUTED_VALUE"""),2.0)</f>
        <v>2</v>
      </c>
      <c r="E14" s="35" t="str">
        <f>IFERROR(__xludf.DUMMYFUNCTION("""COMPUTED_VALUE"""),"phrase")</f>
        <v>phrase</v>
      </c>
      <c r="F14" s="35">
        <f>IFERROR(__xludf.DUMMYFUNCTION("""COMPUTED_VALUE"""),3.0)</f>
        <v>3</v>
      </c>
    </row>
    <row r="15">
      <c r="A15" s="35" t="str">
        <f>IFERROR(__xludf.DUMMYFUNCTION("""COMPUTED_VALUE"""),"meanings")</f>
        <v>meanings</v>
      </c>
      <c r="B15" s="35">
        <f>IFERROR(__xludf.DUMMYFUNCTION("""COMPUTED_VALUE"""),6.0)</f>
        <v>6</v>
      </c>
      <c r="E15" s="35" t="str">
        <f>IFERROR(__xludf.DUMMYFUNCTION("""COMPUTED_VALUE"""),"favorite")</f>
        <v>favorite</v>
      </c>
      <c r="F15" s="35">
        <f>IFERROR(__xludf.DUMMYFUNCTION("""COMPUTED_VALUE"""),2.0)</f>
        <v>2</v>
      </c>
    </row>
    <row r="16">
      <c r="A16" s="35" t="str">
        <f>IFERROR(__xludf.DUMMYFUNCTION("""COMPUTED_VALUE"""),"no_method")</f>
        <v>no_method</v>
      </c>
      <c r="B16" s="35">
        <f>IFERROR(__xludf.DUMMYFUNCTION("""COMPUTED_VALUE"""),24.0)</f>
        <v>24</v>
      </c>
      <c r="E16" s="35" t="str">
        <f>IFERROR(__xludf.DUMMYFUNCTION("""COMPUTED_VALUE"""),"imagination")</f>
        <v>imagination</v>
      </c>
      <c r="F16" s="35">
        <f>IFERROR(__xludf.DUMMYFUNCTION("""COMPUTED_VALUE"""),2.0)</f>
        <v>2</v>
      </c>
    </row>
    <row r="17">
      <c r="A17" s="35" t="str">
        <f>IFERROR(__xludf.DUMMYFUNCTION("""COMPUTED_VALUE"""),"personal_connection")</f>
        <v>personal_connection</v>
      </c>
      <c r="B17" s="35">
        <f>IFERROR(__xludf.DUMMYFUNCTION("""COMPUTED_VALUE"""),1.0)</f>
        <v>1</v>
      </c>
      <c r="E17" s="35" t="str">
        <f>IFERROR(__xludf.DUMMYFUNCTION("""COMPUTED_VALUE"""),"theme")</f>
        <v>theme</v>
      </c>
      <c r="F17" s="35">
        <f>IFERROR(__xludf.DUMMYFUNCTION("""COMPUTED_VALUE"""),2.0)</f>
        <v>2</v>
      </c>
    </row>
    <row r="18">
      <c r="A18" s="35" t="str">
        <f>IFERROR(__xludf.DUMMYFUNCTION("""COMPUTED_VALUE"""),"phrase")</f>
        <v>phrase</v>
      </c>
      <c r="B18" s="35">
        <f>IFERROR(__xludf.DUMMYFUNCTION("""COMPUTED_VALUE"""),3.0)</f>
        <v>3</v>
      </c>
      <c r="E18" s="35" t="str">
        <f>IFERROR(__xludf.DUMMYFUNCTION("""COMPUTED_VALUE"""),"familiar")</f>
        <v>familiar</v>
      </c>
      <c r="F18" s="35">
        <f>IFERROR(__xludf.DUMMYFUNCTION("""COMPUTED_VALUE"""),1.0)</f>
        <v>1</v>
      </c>
    </row>
    <row r="19">
      <c r="A19" s="35" t="str">
        <f>IFERROR(__xludf.DUMMYFUNCTION("""COMPUTED_VALUE"""),"repeat")</f>
        <v>repeat</v>
      </c>
      <c r="B19" s="35">
        <f>IFERROR(__xludf.DUMMYFUNCTION("""COMPUTED_VALUE"""),53.0)</f>
        <v>53</v>
      </c>
      <c r="E19" s="35" t="str">
        <f>IFERROR(__xludf.DUMMYFUNCTION("""COMPUTED_VALUE"""),"group_pairs")</f>
        <v>group_pairs</v>
      </c>
      <c r="F19" s="35">
        <f>IFERROR(__xludf.DUMMYFUNCTION("""COMPUTED_VALUE"""),1.0)</f>
        <v>1</v>
      </c>
    </row>
    <row r="20">
      <c r="A20" s="35" t="str">
        <f>IFERROR(__xludf.DUMMYFUNCTION("""COMPUTED_VALUE"""),"repeat-&gt;in_head")</f>
        <v>repeat-&gt;in_head</v>
      </c>
      <c r="B20" s="35">
        <f>IFERROR(__xludf.DUMMYFUNCTION("""COMPUTED_VALUE"""),22.0)</f>
        <v>22</v>
      </c>
      <c r="E20" s="35" t="str">
        <f>IFERROR(__xludf.DUMMYFUNCTION("""COMPUTED_VALUE"""),"personal_connection")</f>
        <v>personal_connection</v>
      </c>
      <c r="F20" s="35">
        <f>IFERROR(__xludf.DUMMYFUNCTION("""COMPUTED_VALUE"""),1.0)</f>
        <v>1</v>
      </c>
    </row>
    <row r="21">
      <c r="A21" s="35" t="str">
        <f>IFERROR(__xludf.DUMMYFUNCTION("""COMPUTED_VALUE"""),"repeat-&gt;oral")</f>
        <v>repeat-&gt;oral</v>
      </c>
      <c r="B21" s="35">
        <f>IFERROR(__xludf.DUMMYFUNCTION("""COMPUTED_VALUE"""),13.0)</f>
        <v>13</v>
      </c>
    </row>
    <row r="22">
      <c r="A22" s="35" t="str">
        <f>IFERROR(__xludf.DUMMYFUNCTION("""COMPUTED_VALUE"""),"repeat-&gt;visual")</f>
        <v>repeat-&gt;visual</v>
      </c>
      <c r="B22" s="35">
        <f>IFERROR(__xludf.DUMMYFUNCTION("""COMPUTED_VALUE"""),4.0)</f>
        <v>4</v>
      </c>
    </row>
    <row r="23">
      <c r="A23" s="35" t="str">
        <f>IFERROR(__xludf.DUMMYFUNCTION("""COMPUTED_VALUE"""),"sentence")</f>
        <v>sentence</v>
      </c>
      <c r="B23" s="35">
        <f>IFERROR(__xludf.DUMMYFUNCTION("""COMPUTED_VALUE"""),13.0)</f>
        <v>13</v>
      </c>
    </row>
    <row r="24">
      <c r="A24" s="35" t="str">
        <f>IFERROR(__xludf.DUMMYFUNCTION("""COMPUTED_VALUE"""),"story")</f>
        <v>story</v>
      </c>
      <c r="B24" s="35">
        <f>IFERROR(__xludf.DUMMYFUNCTION("""COMPUTED_VALUE"""),5.0)</f>
        <v>5</v>
      </c>
    </row>
    <row r="25">
      <c r="A25" s="35" t="str">
        <f>IFERROR(__xludf.DUMMYFUNCTION("""COMPUTED_VALUE"""),"surroundings")</f>
        <v>surroundings</v>
      </c>
      <c r="B25" s="35">
        <f>IFERROR(__xludf.DUMMYFUNCTION("""COMPUTED_VALUE"""),4.0)</f>
        <v>4</v>
      </c>
    </row>
    <row r="26">
      <c r="A26" s="35" t="str">
        <f>IFERROR(__xludf.DUMMYFUNCTION("""COMPUTED_VALUE"""),"theme")</f>
        <v>theme</v>
      </c>
      <c r="B26" s="35">
        <f>IFERROR(__xludf.DUMMYFUNCTION("""COMPUTED_VALUE"""),2.0)</f>
        <v>2</v>
      </c>
    </row>
    <row r="27">
      <c r="A27" s="35" t="str">
        <f>IFERROR(__xludf.DUMMYFUNCTION("""COMPUTED_VALUE"""),"write_down")</f>
        <v>write_down</v>
      </c>
      <c r="B27" s="35">
        <f>IFERROR(__xludf.DUMMYFUNCTION("""COMPUTED_VALUE"""),20.0)</f>
        <v>20</v>
      </c>
    </row>
    <row r="28">
      <c r="A28" s="35" t="str">
        <f>IFERROR(__xludf.DUMMYFUNCTION("""COMPUTED_VALUE"""),"write_down-&gt;photo")</f>
        <v>write_down-&gt;photo</v>
      </c>
      <c r="B28" s="35">
        <f>IFERROR(__xludf.DUMMYFUNCTION("""COMPUTED_VALUE"""),2.0)</f>
        <v>2</v>
      </c>
    </row>
    <row r="29">
      <c r="A29" s="35" t="str">
        <f>IFERROR(__xludf.DUMMYFUNCTION("""COMPUTED_VALUE"""),"write_down-&gt;store")</f>
        <v>write_down-&gt;store</v>
      </c>
      <c r="B29" s="35">
        <f>IFERROR(__xludf.DUMMYFUNCTION("""COMPUTED_VALUE"""),1.0)</f>
        <v>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2.0"/>
    <col customWidth="1" min="3" max="3" width="62.63"/>
    <col customWidth="1" min="4" max="11" width="25.13"/>
  </cols>
  <sheetData>
    <row r="1">
      <c r="A1" s="14" t="s">
        <v>913</v>
      </c>
      <c r="B1" s="15" t="s">
        <v>914</v>
      </c>
      <c r="C1" s="15" t="s">
        <v>10</v>
      </c>
      <c r="D1" s="17" t="s">
        <v>915</v>
      </c>
      <c r="E1" s="17" t="s">
        <v>916</v>
      </c>
      <c r="F1" s="17" t="s">
        <v>917</v>
      </c>
      <c r="G1" s="17" t="s">
        <v>918</v>
      </c>
      <c r="H1" s="17" t="s">
        <v>919</v>
      </c>
      <c r="I1" s="17" t="s">
        <v>920</v>
      </c>
      <c r="J1" s="17" t="s">
        <v>921</v>
      </c>
      <c r="K1" s="17" t="s">
        <v>922</v>
      </c>
    </row>
    <row r="2">
      <c r="A2" s="9" t="s">
        <v>24</v>
      </c>
      <c r="B2" s="13" t="str">
        <f>VLOOKUP(C2, 'All Responses(Final)'!B4:'All Responses(Final)'!I153, 8, FALSE)</f>
        <v>treatment1</v>
      </c>
      <c r="C2" s="6" t="s">
        <v>25</v>
      </c>
      <c r="D2" s="18" t="s">
        <v>923</v>
      </c>
      <c r="E2" s="18" t="s">
        <v>924</v>
      </c>
    </row>
    <row r="3">
      <c r="A3" s="9" t="s">
        <v>50</v>
      </c>
      <c r="B3" s="13" t="str">
        <f>VLOOKUP(C3, 'All Responses(Final)'!B8:'All Responses(Final)'!I157, 8, FALSE)</f>
        <v>treatment1</v>
      </c>
      <c r="C3" s="6" t="s">
        <v>51</v>
      </c>
      <c r="D3" s="18" t="s">
        <v>105</v>
      </c>
    </row>
    <row r="4">
      <c r="A4" s="9" t="s">
        <v>56</v>
      </c>
      <c r="B4" s="13" t="str">
        <f>VLOOKUP(C4, 'All Responses(Final)'!B9:'All Responses(Final)'!I158, 8, FALSE)</f>
        <v>treatment1</v>
      </c>
      <c r="C4" s="6" t="s">
        <v>57</v>
      </c>
      <c r="D4" s="18" t="s">
        <v>923</v>
      </c>
      <c r="E4" s="18" t="s">
        <v>925</v>
      </c>
      <c r="F4" s="31" t="s">
        <v>105</v>
      </c>
    </row>
    <row r="5">
      <c r="A5" s="9" t="s">
        <v>68</v>
      </c>
      <c r="B5" s="13" t="str">
        <f>VLOOKUP(C5, 'All Responses(Final)'!B11:'All Responses(Final)'!I160, 8, FALSE)</f>
        <v>treatment1</v>
      </c>
      <c r="C5" s="6" t="s">
        <v>69</v>
      </c>
      <c r="D5" s="18" t="s">
        <v>926</v>
      </c>
    </row>
    <row r="6">
      <c r="A6" s="9" t="s">
        <v>74</v>
      </c>
      <c r="B6" s="13" t="str">
        <f>VLOOKUP(C6, 'All Responses(Final)'!B12:'All Responses(Final)'!I161, 8, FALSE)</f>
        <v>treatment1</v>
      </c>
      <c r="C6" s="6" t="s">
        <v>75</v>
      </c>
      <c r="D6" s="18" t="s">
        <v>923</v>
      </c>
      <c r="E6" s="18" t="s">
        <v>927</v>
      </c>
      <c r="F6" s="31" t="s">
        <v>105</v>
      </c>
    </row>
    <row r="7">
      <c r="A7" s="9" t="s">
        <v>80</v>
      </c>
      <c r="B7" s="13" t="str">
        <f>VLOOKUP(C7, 'All Responses(Final)'!B13:'All Responses(Final)'!I162, 8, FALSE)</f>
        <v>treatment1</v>
      </c>
      <c r="C7" s="6" t="s">
        <v>81</v>
      </c>
      <c r="D7" s="18" t="s">
        <v>929</v>
      </c>
      <c r="E7" s="18" t="s">
        <v>925</v>
      </c>
      <c r="F7" s="18" t="s">
        <v>928</v>
      </c>
    </row>
    <row r="8">
      <c r="A8" s="9" t="s">
        <v>110</v>
      </c>
      <c r="B8" s="13" t="str">
        <f>VLOOKUP(C8, 'All Responses(Final)'!B18:'All Responses(Final)'!I167, 8, FALSE)</f>
        <v>treatment1</v>
      </c>
      <c r="C8" s="6" t="s">
        <v>111</v>
      </c>
      <c r="D8" s="18" t="s">
        <v>926</v>
      </c>
      <c r="E8" s="18" t="s">
        <v>923</v>
      </c>
    </row>
    <row r="9">
      <c r="A9" s="9" t="s">
        <v>122</v>
      </c>
      <c r="B9" s="13" t="str">
        <f>VLOOKUP(C9, 'All Responses(Final)'!B20:'All Responses(Final)'!I169, 8, FALSE)</f>
        <v>treatment1</v>
      </c>
      <c r="C9" s="6" t="s">
        <v>123</v>
      </c>
      <c r="D9" s="18" t="s">
        <v>923</v>
      </c>
      <c r="E9" s="18" t="s">
        <v>930</v>
      </c>
    </row>
    <row r="10">
      <c r="A10" s="9" t="s">
        <v>128</v>
      </c>
      <c r="B10" s="13" t="str">
        <f>VLOOKUP(C10, 'All Responses(Final)'!B21:'All Responses(Final)'!I170, 8, FALSE)</f>
        <v>treatment1</v>
      </c>
      <c r="C10" s="6" t="s">
        <v>129</v>
      </c>
      <c r="D10" s="18" t="s">
        <v>923</v>
      </c>
    </row>
    <row r="11">
      <c r="A11" s="9" t="s">
        <v>152</v>
      </c>
      <c r="B11" s="13" t="str">
        <f>VLOOKUP(C11, 'All Responses(Final)'!B25:'All Responses(Final)'!I174, 8, FALSE)</f>
        <v>treatment1</v>
      </c>
      <c r="C11" s="6" t="s">
        <v>153</v>
      </c>
      <c r="D11" s="31" t="s">
        <v>931</v>
      </c>
      <c r="E11" s="31" t="s">
        <v>928</v>
      </c>
    </row>
    <row r="12">
      <c r="A12" s="9" t="s">
        <v>164</v>
      </c>
      <c r="B12" s="13" t="str">
        <f>VLOOKUP(C12, 'All Responses(Final)'!B27:'All Responses(Final)'!I176, 8, FALSE)</f>
        <v>treatment1</v>
      </c>
      <c r="C12" s="6" t="s">
        <v>165</v>
      </c>
      <c r="D12" s="18" t="s">
        <v>105</v>
      </c>
    </row>
    <row r="13">
      <c r="A13" s="9" t="s">
        <v>170</v>
      </c>
      <c r="B13" s="13" t="str">
        <f>VLOOKUP(C13, 'All Responses(Final)'!B28:'All Responses(Final)'!I177, 8, FALSE)</f>
        <v>treatment1</v>
      </c>
      <c r="C13" s="6" t="s">
        <v>171</v>
      </c>
      <c r="D13" s="18" t="s">
        <v>929</v>
      </c>
    </row>
    <row r="14">
      <c r="A14" s="9" t="s">
        <v>187</v>
      </c>
      <c r="B14" s="13" t="str">
        <f>VLOOKUP(C14, 'All Responses(Final)'!B31:'All Responses(Final)'!I180, 8, FALSE)</f>
        <v>treatment1</v>
      </c>
      <c r="C14" s="6" t="s">
        <v>188</v>
      </c>
      <c r="D14" s="18" t="s">
        <v>932</v>
      </c>
    </row>
    <row r="15">
      <c r="A15" s="9" t="s">
        <v>199</v>
      </c>
      <c r="B15" s="13" t="str">
        <f>VLOOKUP(C15, 'All Responses(Final)'!B33:'All Responses(Final)'!I182, 8, FALSE)</f>
        <v>treatment1</v>
      </c>
      <c r="C15" s="6" t="s">
        <v>200</v>
      </c>
      <c r="D15" s="18" t="s">
        <v>923</v>
      </c>
    </row>
    <row r="16">
      <c r="A16" s="9" t="s">
        <v>235</v>
      </c>
      <c r="B16" s="13" t="str">
        <f>VLOOKUP(C16, 'All Responses(Final)'!B39:'All Responses(Final)'!I188, 8, FALSE)</f>
        <v>treatment1</v>
      </c>
      <c r="C16" s="6" t="s">
        <v>236</v>
      </c>
      <c r="D16" s="18" t="s">
        <v>923</v>
      </c>
      <c r="E16" s="18" t="s">
        <v>930</v>
      </c>
      <c r="F16" s="32" t="s">
        <v>931</v>
      </c>
    </row>
    <row r="17">
      <c r="A17" s="9" t="s">
        <v>247</v>
      </c>
      <c r="B17" s="13" t="str">
        <f>VLOOKUP(C17, 'All Responses(Final)'!B41:'All Responses(Final)'!I190, 8, FALSE)</f>
        <v>treatment1</v>
      </c>
      <c r="C17" s="6" t="s">
        <v>248</v>
      </c>
      <c r="D17" s="18" t="s">
        <v>923</v>
      </c>
      <c r="E17" s="18" t="s">
        <v>930</v>
      </c>
    </row>
    <row r="18">
      <c r="A18" s="9" t="s">
        <v>253</v>
      </c>
      <c r="B18" s="13" t="str">
        <f>VLOOKUP(C18, 'All Responses(Final)'!B42:'All Responses(Final)'!I191, 8, FALSE)</f>
        <v>treatment1</v>
      </c>
      <c r="C18" s="6" t="s">
        <v>254</v>
      </c>
    </row>
    <row r="19">
      <c r="A19" s="9" t="s">
        <v>265</v>
      </c>
      <c r="B19" s="13" t="str">
        <f>VLOOKUP(C19, 'All Responses(Final)'!B44:'All Responses(Final)'!I193, 8, FALSE)</f>
        <v>treatment1</v>
      </c>
      <c r="C19" s="6" t="s">
        <v>266</v>
      </c>
    </row>
    <row r="20">
      <c r="A20" s="9" t="s">
        <v>283</v>
      </c>
      <c r="B20" s="13" t="str">
        <f>VLOOKUP(C20, 'All Responses(Final)'!B47:'All Responses(Final)'!I196, 8, FALSE)</f>
        <v>treatment1</v>
      </c>
      <c r="C20" s="6" t="s">
        <v>284</v>
      </c>
    </row>
    <row r="21">
      <c r="A21" s="9" t="s">
        <v>289</v>
      </c>
      <c r="B21" s="13" t="str">
        <f>VLOOKUP(C21, 'All Responses(Final)'!B48:'All Responses(Final)'!I197, 8, FALSE)</f>
        <v>treatment1</v>
      </c>
      <c r="C21" s="6" t="s">
        <v>290</v>
      </c>
    </row>
    <row r="22">
      <c r="A22" s="9" t="s">
        <v>295</v>
      </c>
      <c r="B22" s="13" t="str">
        <f>VLOOKUP(C22, 'All Responses(Final)'!B49:'All Responses(Final)'!I198, 8, FALSE)</f>
        <v>treatment1</v>
      </c>
      <c r="C22" s="6" t="s">
        <v>296</v>
      </c>
    </row>
    <row r="23">
      <c r="A23" s="9" t="s">
        <v>325</v>
      </c>
      <c r="B23" s="13" t="str">
        <f>VLOOKUP(C23, 'All Responses(Final)'!B54:'All Responses(Final)'!I203, 8, FALSE)</f>
        <v>treatment1</v>
      </c>
      <c r="C23" s="6" t="s">
        <v>326</v>
      </c>
    </row>
    <row r="24">
      <c r="A24" s="9" t="s">
        <v>331</v>
      </c>
      <c r="B24" s="13" t="str">
        <f>VLOOKUP(C24, 'All Responses(Final)'!B55:'All Responses(Final)'!I204, 8, FALSE)</f>
        <v>treatment1</v>
      </c>
      <c r="C24" s="6" t="s">
        <v>332</v>
      </c>
    </row>
    <row r="25">
      <c r="A25" s="9" t="s">
        <v>337</v>
      </c>
      <c r="B25" s="13" t="str">
        <f>VLOOKUP(C25, 'All Responses(Final)'!B56:'All Responses(Final)'!I205, 8, FALSE)</f>
        <v>treatment1</v>
      </c>
      <c r="C25" s="6" t="s">
        <v>338</v>
      </c>
    </row>
    <row r="26">
      <c r="A26" s="9" t="s">
        <v>367</v>
      </c>
      <c r="B26" s="13" t="str">
        <f>VLOOKUP(C26, 'All Responses(Final)'!B61:'All Responses(Final)'!I210, 8, FALSE)</f>
        <v>treatment1</v>
      </c>
      <c r="C26" s="6" t="s">
        <v>368</v>
      </c>
    </row>
    <row r="27">
      <c r="A27" s="9" t="s">
        <v>373</v>
      </c>
      <c r="B27" s="13" t="str">
        <f>VLOOKUP(C27, 'All Responses(Final)'!B62:'All Responses(Final)'!I211, 8, FALSE)</f>
        <v>treatment1</v>
      </c>
      <c r="C27" s="6" t="s">
        <v>374</v>
      </c>
    </row>
    <row r="28">
      <c r="A28" s="9" t="s">
        <v>379</v>
      </c>
      <c r="B28" s="13" t="str">
        <f>VLOOKUP(C28, 'All Responses(Final)'!B63:'All Responses(Final)'!I212, 8, FALSE)</f>
        <v>treatment1</v>
      </c>
      <c r="C28" s="6" t="s">
        <v>380</v>
      </c>
    </row>
    <row r="29">
      <c r="A29" s="9" t="s">
        <v>385</v>
      </c>
      <c r="B29" s="13" t="str">
        <f>VLOOKUP(C29, 'All Responses(Final)'!B64:'All Responses(Final)'!I213, 8, FALSE)</f>
        <v>treatment1</v>
      </c>
      <c r="C29" s="6" t="s">
        <v>386</v>
      </c>
    </row>
    <row r="30">
      <c r="A30" s="9" t="s">
        <v>415</v>
      </c>
      <c r="B30" s="13" t="str">
        <f>VLOOKUP(C30, 'All Responses(Final)'!B69:'All Responses(Final)'!I218, 8, FALSE)</f>
        <v>treatment1</v>
      </c>
      <c r="C30" s="6" t="s">
        <v>416</v>
      </c>
    </row>
    <row r="31">
      <c r="A31" s="9" t="s">
        <v>457</v>
      </c>
      <c r="B31" s="13" t="str">
        <f>VLOOKUP(C31, 'All Responses(Final)'!B76:'All Responses(Final)'!I225, 8, FALSE)</f>
        <v>treatment1</v>
      </c>
      <c r="C31" s="6" t="s">
        <v>458</v>
      </c>
    </row>
    <row r="32">
      <c r="A32" s="9" t="s">
        <v>469</v>
      </c>
      <c r="B32" s="13" t="str">
        <f>VLOOKUP(C32, 'All Responses(Final)'!B78:'All Responses(Final)'!I227, 8, FALSE)</f>
        <v>treatment1</v>
      </c>
      <c r="C32" s="6" t="s">
        <v>470</v>
      </c>
      <c r="E32" s="32"/>
    </row>
    <row r="33">
      <c r="A33" s="9" t="s">
        <v>475</v>
      </c>
      <c r="B33" s="13" t="str">
        <f>VLOOKUP(C33, 'All Responses(Final)'!B79:'All Responses(Final)'!I228, 8, FALSE)</f>
        <v>treatment1</v>
      </c>
      <c r="C33" s="6" t="s">
        <v>476</v>
      </c>
    </row>
    <row r="34">
      <c r="A34" s="9" t="s">
        <v>481</v>
      </c>
      <c r="B34" s="13" t="str">
        <f>VLOOKUP(C34, 'All Responses(Final)'!B80:'All Responses(Final)'!I229, 8, FALSE)</f>
        <v>treatment1</v>
      </c>
      <c r="C34" s="6" t="s">
        <v>482</v>
      </c>
    </row>
    <row r="35">
      <c r="A35" s="9" t="s">
        <v>493</v>
      </c>
      <c r="B35" s="13" t="str">
        <f>VLOOKUP(C35, 'All Responses(Final)'!B82:'All Responses(Final)'!I231, 8, FALSE)</f>
        <v>treatment1</v>
      </c>
      <c r="C35" s="6" t="s">
        <v>494</v>
      </c>
    </row>
    <row r="36">
      <c r="A36" s="9" t="s">
        <v>517</v>
      </c>
      <c r="B36" s="13" t="str">
        <f>VLOOKUP(C36, 'All Responses(Final)'!B86:'All Responses(Final)'!I235, 8, FALSE)</f>
        <v>treatment1</v>
      </c>
      <c r="C36" s="6" t="s">
        <v>518</v>
      </c>
    </row>
    <row r="37">
      <c r="A37" s="9" t="s">
        <v>541</v>
      </c>
      <c r="B37" s="13" t="str">
        <f>VLOOKUP(C37, 'All Responses(Final)'!B90:'All Responses(Final)'!I239, 8, FALSE)</f>
        <v>treatment1</v>
      </c>
      <c r="C37" s="6" t="s">
        <v>542</v>
      </c>
    </row>
    <row r="38">
      <c r="A38" s="9" t="s">
        <v>582</v>
      </c>
      <c r="B38" s="13" t="str">
        <f>VLOOKUP(C38, 'All Responses(Final)'!B97:'All Responses(Final)'!I246, 8, FALSE)</f>
        <v>treatment1</v>
      </c>
      <c r="C38" s="6" t="s">
        <v>583</v>
      </c>
    </row>
    <row r="39">
      <c r="A39" s="9" t="s">
        <v>612</v>
      </c>
      <c r="B39" s="13" t="str">
        <f>VLOOKUP(C39, 'All Responses(Final)'!B102:'All Responses(Final)'!I251, 8, FALSE)</f>
        <v>treatment1</v>
      </c>
      <c r="C39" s="6" t="s">
        <v>613</v>
      </c>
    </row>
    <row r="40">
      <c r="A40" s="9" t="s">
        <v>624</v>
      </c>
      <c r="B40" s="13" t="str">
        <f>VLOOKUP(C40, 'All Responses(Final)'!B104:'All Responses(Final)'!I253, 8, FALSE)</f>
        <v>treatment1</v>
      </c>
      <c r="C40" s="6" t="s">
        <v>625</v>
      </c>
    </row>
    <row r="41">
      <c r="A41" s="9" t="s">
        <v>636</v>
      </c>
      <c r="B41" s="13" t="str">
        <f>VLOOKUP(C41, 'All Responses(Final)'!B106:'All Responses(Final)'!I255, 8, FALSE)</f>
        <v>treatment1</v>
      </c>
      <c r="C41" s="6" t="s">
        <v>637</v>
      </c>
    </row>
    <row r="42">
      <c r="A42" s="9" t="s">
        <v>664</v>
      </c>
      <c r="B42" s="13" t="str">
        <f>VLOOKUP(C42, 'All Responses(Final)'!B111:'All Responses(Final)'!I260, 8, FALSE)</f>
        <v>treatment1</v>
      </c>
      <c r="C42" s="6" t="s">
        <v>665</v>
      </c>
    </row>
    <row r="43">
      <c r="A43" s="9" t="s">
        <v>832</v>
      </c>
      <c r="B43" s="13" t="str">
        <f>VLOOKUP(C43, 'All Responses(Final)'!B139:'All Responses(Final)'!I288, 8, FALSE)</f>
        <v>treatment1</v>
      </c>
      <c r="C43" s="6" t="s">
        <v>833</v>
      </c>
    </row>
    <row r="44">
      <c r="A44" s="9" t="s">
        <v>838</v>
      </c>
      <c r="B44" s="13" t="str">
        <f>VLOOKUP(C44, 'All Responses(Final)'!B140:'All Responses(Final)'!I289, 8, FALSE)</f>
        <v>treatment1</v>
      </c>
      <c r="C44" s="6" t="s">
        <v>839</v>
      </c>
    </row>
    <row r="45">
      <c r="A45" s="9" t="s">
        <v>844</v>
      </c>
      <c r="B45" s="13" t="str">
        <f>VLOOKUP(C45, 'All Responses(Final)'!B141:'All Responses(Final)'!I290, 8, FALSE)</f>
        <v>treatment1</v>
      </c>
      <c r="C45" s="6" t="s">
        <v>845</v>
      </c>
    </row>
    <row r="46">
      <c r="A46" s="9" t="s">
        <v>850</v>
      </c>
      <c r="B46" s="13" t="str">
        <f>VLOOKUP(C46, 'All Responses(Final)'!B142:'All Responses(Final)'!I291, 8, FALSE)</f>
        <v>treatment1</v>
      </c>
      <c r="C46" s="6" t="s">
        <v>851</v>
      </c>
    </row>
    <row r="47">
      <c r="A47" s="9" t="s">
        <v>855</v>
      </c>
      <c r="B47" s="13" t="str">
        <f>VLOOKUP(C47, 'All Responses(Final)'!B143:'All Responses(Final)'!I292, 8, FALSE)</f>
        <v>treatment1</v>
      </c>
      <c r="C47" s="6" t="s">
        <v>856</v>
      </c>
    </row>
    <row r="48">
      <c r="A48" s="9" t="s">
        <v>859</v>
      </c>
      <c r="B48" s="13" t="str">
        <f>VLOOKUP(C48, 'All Responses(Final)'!B144:'All Responses(Final)'!I293, 8, FALSE)</f>
        <v>treatment1</v>
      </c>
      <c r="C48" s="6" t="s">
        <v>860</v>
      </c>
    </row>
    <row r="49">
      <c r="A49" s="9" t="s">
        <v>865</v>
      </c>
      <c r="B49" s="13" t="str">
        <f>VLOOKUP(C49, 'All Responses(Final)'!B145:'All Responses(Final)'!I294, 8, FALSE)</f>
        <v>treatment1</v>
      </c>
      <c r="C49" s="6" t="s">
        <v>866</v>
      </c>
    </row>
    <row r="50">
      <c r="A50" s="9" t="s">
        <v>871</v>
      </c>
      <c r="B50" s="13" t="str">
        <f>VLOOKUP(C50, 'All Responses(Final)'!B146:'All Responses(Final)'!I295, 8, FALSE)</f>
        <v>treatment1</v>
      </c>
      <c r="C50" s="6" t="s">
        <v>872</v>
      </c>
    </row>
    <row r="51">
      <c r="A51" s="9" t="s">
        <v>877</v>
      </c>
      <c r="B51" s="13" t="str">
        <f>VLOOKUP(C51, 'All Responses(Final)'!B147:'All Responses(Final)'!I296, 8, FALSE)</f>
        <v>treatment1</v>
      </c>
      <c r="C51" s="6" t="s">
        <v>878</v>
      </c>
    </row>
    <row r="52">
      <c r="A52" s="23"/>
      <c r="B52" s="24"/>
      <c r="C52" s="25"/>
      <c r="D52" s="26"/>
      <c r="E52" s="24"/>
      <c r="F52" s="24"/>
      <c r="G52" s="24"/>
      <c r="H52" s="24"/>
      <c r="I52" s="24"/>
      <c r="J52" s="24"/>
      <c r="K52" s="24"/>
      <c r="L52" s="24"/>
      <c r="M52" s="24"/>
      <c r="N52" s="24"/>
      <c r="O52" s="24"/>
      <c r="P52" s="24"/>
      <c r="Q52" s="24"/>
      <c r="R52" s="24"/>
      <c r="S52" s="24"/>
      <c r="T52" s="24"/>
      <c r="U52" s="24"/>
      <c r="V52" s="24"/>
      <c r="W52" s="24"/>
      <c r="X52" s="24"/>
      <c r="Y52" s="24"/>
      <c r="Z52" s="24"/>
      <c r="AA52" s="24"/>
    </row>
    <row r="53">
      <c r="A53" s="9" t="s">
        <v>31</v>
      </c>
      <c r="B53" s="13" t="str">
        <f>VLOOKUP(C53, 'All Responses(Final)'!B5:'All Responses(Final)'!I154, 8, FALSE)</f>
        <v>treatment2</v>
      </c>
      <c r="C53" s="6" t="s">
        <v>32</v>
      </c>
      <c r="D53" s="18" t="s">
        <v>105</v>
      </c>
    </row>
    <row r="54">
      <c r="A54" s="9" t="s">
        <v>98</v>
      </c>
      <c r="B54" s="13" t="str">
        <f>VLOOKUP(C54, 'All Responses(Final)'!B16:'All Responses(Final)'!I165, 8, FALSE)</f>
        <v>treatment2</v>
      </c>
      <c r="C54" s="6" t="s">
        <v>99</v>
      </c>
      <c r="D54" s="18" t="s">
        <v>105</v>
      </c>
    </row>
    <row r="55">
      <c r="A55" s="9" t="s">
        <v>104</v>
      </c>
      <c r="B55" s="13" t="str">
        <f>VLOOKUP(C55, 'All Responses(Final)'!B17:'All Responses(Final)'!I166, 8, FALSE)</f>
        <v>treatment2</v>
      </c>
      <c r="C55" s="6" t="s">
        <v>105</v>
      </c>
      <c r="D55" s="18" t="s">
        <v>105</v>
      </c>
    </row>
    <row r="56">
      <c r="A56" s="9" t="s">
        <v>116</v>
      </c>
      <c r="B56" s="13" t="str">
        <f>VLOOKUP(C56, 'All Responses(Final)'!B19:'All Responses(Final)'!I168, 8, FALSE)</f>
        <v>treatment2</v>
      </c>
      <c r="C56" s="6" t="s">
        <v>117</v>
      </c>
      <c r="D56" s="18" t="s">
        <v>105</v>
      </c>
      <c r="E56" s="18" t="s">
        <v>926</v>
      </c>
      <c r="F56" s="18" t="s">
        <v>929</v>
      </c>
    </row>
    <row r="57">
      <c r="A57" s="9" t="s">
        <v>134</v>
      </c>
      <c r="B57" s="13" t="str">
        <f>VLOOKUP(C57, 'All Responses(Final)'!B22:'All Responses(Final)'!I171, 8, FALSE)</f>
        <v>treatment2</v>
      </c>
      <c r="C57" s="6" t="s">
        <v>135</v>
      </c>
      <c r="D57" s="18" t="s">
        <v>926</v>
      </c>
    </row>
    <row r="58">
      <c r="A58" s="9" t="s">
        <v>140</v>
      </c>
      <c r="B58" s="13" t="str">
        <f>VLOOKUP(C58, 'All Responses(Final)'!B23:'All Responses(Final)'!I172, 8, FALSE)</f>
        <v>treatment2</v>
      </c>
      <c r="C58" s="6" t="s">
        <v>141</v>
      </c>
      <c r="D58" s="18" t="s">
        <v>925</v>
      </c>
      <c r="E58" s="18" t="s">
        <v>105</v>
      </c>
    </row>
    <row r="59">
      <c r="A59" s="9" t="s">
        <v>158</v>
      </c>
      <c r="B59" s="13" t="str">
        <f>VLOOKUP(C59, 'All Responses(Final)'!B26:'All Responses(Final)'!I175, 8, FALSE)</f>
        <v>treatment2</v>
      </c>
      <c r="C59" s="6" t="s">
        <v>159</v>
      </c>
      <c r="D59" s="18" t="s">
        <v>925</v>
      </c>
      <c r="E59" s="31" t="s">
        <v>926</v>
      </c>
    </row>
    <row r="60">
      <c r="A60" s="9" t="s">
        <v>181</v>
      </c>
      <c r="B60" s="13" t="str">
        <f>VLOOKUP(C60, 'All Responses(Final)'!B30:'All Responses(Final)'!I179, 8, FALSE)</f>
        <v>treatment2</v>
      </c>
      <c r="C60" s="6" t="s">
        <v>182</v>
      </c>
      <c r="D60" s="18" t="s">
        <v>923</v>
      </c>
    </row>
    <row r="61">
      <c r="A61" s="9" t="s">
        <v>193</v>
      </c>
      <c r="B61" s="13" t="str">
        <f>VLOOKUP(C61, 'All Responses(Final)'!B32:'All Responses(Final)'!I181, 8, FALSE)</f>
        <v>treatment2</v>
      </c>
      <c r="C61" s="6" t="s">
        <v>194</v>
      </c>
      <c r="D61" s="18" t="s">
        <v>923</v>
      </c>
    </row>
    <row r="62">
      <c r="A62" s="9" t="s">
        <v>211</v>
      </c>
      <c r="B62" s="13" t="str">
        <f>VLOOKUP(C62, 'All Responses(Final)'!B35:'All Responses(Final)'!I184, 8, FALSE)</f>
        <v>treatment2</v>
      </c>
      <c r="C62" s="6" t="s">
        <v>212</v>
      </c>
      <c r="D62" s="18" t="s">
        <v>923</v>
      </c>
      <c r="E62" s="18" t="s">
        <v>930</v>
      </c>
    </row>
    <row r="63">
      <c r="A63" s="9" t="s">
        <v>223</v>
      </c>
      <c r="B63" s="13" t="str">
        <f>VLOOKUP(C63, 'All Responses(Final)'!B37:'All Responses(Final)'!I186, 8, FALSE)</f>
        <v>treatment2</v>
      </c>
      <c r="C63" s="6" t="s">
        <v>224</v>
      </c>
      <c r="D63" s="18" t="s">
        <v>926</v>
      </c>
    </row>
    <row r="64">
      <c r="A64" s="9" t="s">
        <v>229</v>
      </c>
      <c r="B64" s="13" t="str">
        <f>VLOOKUP(C64, 'All Responses(Final)'!B38:'All Responses(Final)'!I187, 8, FALSE)</f>
        <v>treatment2</v>
      </c>
      <c r="C64" s="6" t="s">
        <v>230</v>
      </c>
      <c r="D64" s="18" t="s">
        <v>925</v>
      </c>
      <c r="E64" s="18" t="s">
        <v>926</v>
      </c>
    </row>
    <row r="65">
      <c r="A65" s="9" t="s">
        <v>301</v>
      </c>
      <c r="B65" s="13" t="str">
        <f>VLOOKUP(C65, 'All Responses(Final)'!B50:'All Responses(Final)'!I199, 8, FALSE)</f>
        <v>treatment2</v>
      </c>
      <c r="C65" s="6" t="s">
        <v>302</v>
      </c>
      <c r="D65" s="18" t="s">
        <v>926</v>
      </c>
    </row>
    <row r="66">
      <c r="A66" s="9" t="s">
        <v>307</v>
      </c>
      <c r="B66" s="13" t="str">
        <f>VLOOKUP(C66, 'All Responses(Final)'!B51:'All Responses(Final)'!I200, 8, FALSE)</f>
        <v>treatment2</v>
      </c>
      <c r="C66" s="6" t="s">
        <v>308</v>
      </c>
      <c r="D66" s="18" t="s">
        <v>938</v>
      </c>
      <c r="E66" s="18" t="s">
        <v>923</v>
      </c>
      <c r="F66" s="18" t="s">
        <v>930</v>
      </c>
    </row>
    <row r="67">
      <c r="A67" s="9" t="s">
        <v>523</v>
      </c>
      <c r="B67" s="13" t="str">
        <f>VLOOKUP(C67, 'All Responses(Final)'!B87:'All Responses(Final)'!I236, 8, FALSE)</f>
        <v>treatment2</v>
      </c>
      <c r="C67" s="6" t="s">
        <v>524</v>
      </c>
      <c r="D67" s="18" t="s">
        <v>923</v>
      </c>
      <c r="E67" s="18" t="s">
        <v>930</v>
      </c>
    </row>
    <row r="68">
      <c r="A68" s="9" t="s">
        <v>529</v>
      </c>
      <c r="B68" s="13" t="str">
        <f>VLOOKUP(C68, 'All Responses(Final)'!B88:'All Responses(Final)'!I237, 8, FALSE)</f>
        <v>treatment2</v>
      </c>
      <c r="C68" s="6" t="s">
        <v>530</v>
      </c>
    </row>
    <row r="69">
      <c r="A69" s="9" t="s">
        <v>535</v>
      </c>
      <c r="B69" s="13" t="str">
        <f>VLOOKUP(C69, 'All Responses(Final)'!B89:'All Responses(Final)'!I238, 8, FALSE)</f>
        <v>treatment2</v>
      </c>
      <c r="C69" s="6" t="s">
        <v>536</v>
      </c>
    </row>
    <row r="70">
      <c r="A70" s="9" t="s">
        <v>547</v>
      </c>
      <c r="B70" s="13" t="str">
        <f>VLOOKUP(C70, 'All Responses(Final)'!B91:'All Responses(Final)'!I240, 8, FALSE)</f>
        <v>treatment2</v>
      </c>
      <c r="C70" s="6" t="s">
        <v>548</v>
      </c>
    </row>
    <row r="71">
      <c r="A71" s="9" t="s">
        <v>553</v>
      </c>
      <c r="B71" s="13" t="str">
        <f>VLOOKUP(C71, 'All Responses(Final)'!B92:'All Responses(Final)'!I241, 8, FALSE)</f>
        <v>treatment2</v>
      </c>
      <c r="C71" s="6" t="s">
        <v>554</v>
      </c>
    </row>
    <row r="72">
      <c r="A72" s="9" t="s">
        <v>559</v>
      </c>
      <c r="B72" s="13" t="str">
        <f>VLOOKUP(C72, 'All Responses(Final)'!B93:'All Responses(Final)'!I242, 8, FALSE)</f>
        <v>treatment2</v>
      </c>
      <c r="C72" s="6" t="s">
        <v>560</v>
      </c>
    </row>
    <row r="73">
      <c r="A73" s="9" t="s">
        <v>565</v>
      </c>
      <c r="B73" s="13" t="str">
        <f>VLOOKUP(C73, 'All Responses(Final)'!B94:'All Responses(Final)'!I243, 8, FALSE)</f>
        <v>treatment2</v>
      </c>
      <c r="C73" s="6" t="s">
        <v>566</v>
      </c>
    </row>
    <row r="74">
      <c r="A74" s="9" t="s">
        <v>571</v>
      </c>
      <c r="B74" s="13" t="str">
        <f>VLOOKUP(C74, 'All Responses(Final)'!B95:'All Responses(Final)'!I244, 8, FALSE)</f>
        <v>treatment2</v>
      </c>
      <c r="C74" s="6" t="s">
        <v>572</v>
      </c>
    </row>
    <row r="75">
      <c r="A75" s="9" t="s">
        <v>594</v>
      </c>
      <c r="B75" s="13" t="str">
        <f>VLOOKUP(C75, 'All Responses(Final)'!B99:'All Responses(Final)'!I248, 8, FALSE)</f>
        <v>treatment2</v>
      </c>
      <c r="C75" s="6" t="s">
        <v>595</v>
      </c>
    </row>
    <row r="76">
      <c r="A76" s="9" t="s">
        <v>646</v>
      </c>
      <c r="B76" s="13" t="str">
        <f>VLOOKUP(C76, 'All Responses(Final)'!B108:'All Responses(Final)'!I257, 8, FALSE)</f>
        <v>treatment2</v>
      </c>
      <c r="C76" s="6" t="s">
        <v>647</v>
      </c>
    </row>
    <row r="77">
      <c r="A77" s="9" t="s">
        <v>658</v>
      </c>
      <c r="B77" s="13" t="str">
        <f>VLOOKUP(C77, 'All Responses(Final)'!B110:'All Responses(Final)'!I259, 8, FALSE)</f>
        <v>treatment2</v>
      </c>
      <c r="C77" s="6" t="s">
        <v>659</v>
      </c>
    </row>
    <row r="78">
      <c r="A78" s="9" t="s">
        <v>670</v>
      </c>
      <c r="B78" s="13" t="str">
        <f>VLOOKUP(C78, 'All Responses(Final)'!B112:'All Responses(Final)'!I261, 8, FALSE)</f>
        <v>treatment2</v>
      </c>
      <c r="C78" s="6" t="s">
        <v>671</v>
      </c>
    </row>
    <row r="79">
      <c r="A79" s="9" t="s">
        <v>688</v>
      </c>
      <c r="B79" s="13" t="str">
        <f>VLOOKUP(C79, 'All Responses(Final)'!B115:'All Responses(Final)'!I264, 8, FALSE)</f>
        <v>treatment2</v>
      </c>
      <c r="C79" s="6" t="s">
        <v>689</v>
      </c>
    </row>
    <row r="80">
      <c r="A80" s="9" t="s">
        <v>694</v>
      </c>
      <c r="B80" s="13" t="str">
        <f>VLOOKUP(C80, 'All Responses(Final)'!B116:'All Responses(Final)'!I265, 8, FALSE)</f>
        <v>treatment2</v>
      </c>
      <c r="C80" s="6" t="s">
        <v>695</v>
      </c>
    </row>
    <row r="81">
      <c r="A81" s="9" t="s">
        <v>700</v>
      </c>
      <c r="B81" s="13" t="str">
        <f>VLOOKUP(C81, 'All Responses(Final)'!B117:'All Responses(Final)'!I266, 8, FALSE)</f>
        <v>treatment2</v>
      </c>
      <c r="C81" s="6" t="s">
        <v>701</v>
      </c>
    </row>
    <row r="82">
      <c r="A82" s="9" t="s">
        <v>706</v>
      </c>
      <c r="B82" s="13" t="str">
        <f>VLOOKUP(C82, 'All Responses(Final)'!B118:'All Responses(Final)'!I267, 8, FALSE)</f>
        <v>treatment2</v>
      </c>
      <c r="C82" s="6" t="s">
        <v>707</v>
      </c>
    </row>
    <row r="83">
      <c r="A83" s="9" t="s">
        <v>712</v>
      </c>
      <c r="B83" s="13" t="str">
        <f>VLOOKUP(C83, 'All Responses(Final)'!B119:'All Responses(Final)'!I268, 8, FALSE)</f>
        <v>treatment2</v>
      </c>
      <c r="C83" s="6" t="s">
        <v>713</v>
      </c>
    </row>
    <row r="84">
      <c r="A84" s="9" t="s">
        <v>718</v>
      </c>
      <c r="B84" s="13" t="str">
        <f>VLOOKUP(C84, 'All Responses(Final)'!B120:'All Responses(Final)'!I269, 8, FALSE)</f>
        <v>treatment2</v>
      </c>
      <c r="C84" s="6" t="s">
        <v>719</v>
      </c>
    </row>
    <row r="85">
      <c r="A85" s="9" t="s">
        <v>724</v>
      </c>
      <c r="B85" s="13" t="str">
        <f>VLOOKUP(C85, 'All Responses(Final)'!B121:'All Responses(Final)'!I270, 8, FALSE)</f>
        <v>treatment2</v>
      </c>
      <c r="C85" s="6" t="s">
        <v>725</v>
      </c>
    </row>
    <row r="86">
      <c r="A86" s="9" t="s">
        <v>730</v>
      </c>
      <c r="B86" s="13" t="str">
        <f>VLOOKUP(C86, 'All Responses(Final)'!B122:'All Responses(Final)'!I271, 8, FALSE)</f>
        <v>treatment2</v>
      </c>
      <c r="C86" s="6" t="s">
        <v>731</v>
      </c>
    </row>
    <row r="87">
      <c r="A87" s="9" t="s">
        <v>736</v>
      </c>
      <c r="B87" s="13" t="str">
        <f>VLOOKUP(C87, 'All Responses(Final)'!B123:'All Responses(Final)'!I272, 8, FALSE)</f>
        <v>treatment2</v>
      </c>
      <c r="C87" s="6" t="s">
        <v>737</v>
      </c>
    </row>
    <row r="88">
      <c r="A88" s="9" t="s">
        <v>742</v>
      </c>
      <c r="B88" s="13" t="str">
        <f>VLOOKUP(C88, 'All Responses(Final)'!B124:'All Responses(Final)'!I273, 8, FALSE)</f>
        <v>treatment2</v>
      </c>
      <c r="C88" s="6" t="s">
        <v>743</v>
      </c>
    </row>
    <row r="89">
      <c r="A89" s="9" t="s">
        <v>748</v>
      </c>
      <c r="B89" s="13" t="str">
        <f>VLOOKUP(C89, 'All Responses(Final)'!B125:'All Responses(Final)'!I274, 8, FALSE)</f>
        <v>treatment2</v>
      </c>
      <c r="C89" s="6" t="s">
        <v>749</v>
      </c>
    </row>
    <row r="90">
      <c r="A90" s="9" t="s">
        <v>754</v>
      </c>
      <c r="B90" s="13" t="str">
        <f>VLOOKUP(C90, 'All Responses(Final)'!B126:'All Responses(Final)'!I275, 8, FALSE)</f>
        <v>treatment2</v>
      </c>
      <c r="C90" s="6" t="s">
        <v>755</v>
      </c>
    </row>
    <row r="91">
      <c r="A91" s="9" t="s">
        <v>760</v>
      </c>
      <c r="B91" s="13" t="str">
        <f>VLOOKUP(C91, 'All Responses(Final)'!B127:'All Responses(Final)'!I276, 8, FALSE)</f>
        <v>treatment2</v>
      </c>
      <c r="C91" s="6" t="s">
        <v>761</v>
      </c>
    </row>
    <row r="92">
      <c r="A92" s="9" t="s">
        <v>766</v>
      </c>
      <c r="B92" s="13" t="str">
        <f>VLOOKUP(C92, 'All Responses(Final)'!B128:'All Responses(Final)'!I277, 8, FALSE)</f>
        <v>treatment2</v>
      </c>
      <c r="C92" s="6" t="s">
        <v>767</v>
      </c>
    </row>
    <row r="93">
      <c r="A93" s="9" t="s">
        <v>772</v>
      </c>
      <c r="B93" s="13" t="str">
        <f>VLOOKUP(C93, 'All Responses(Final)'!B129:'All Responses(Final)'!I278, 8, FALSE)</f>
        <v>treatment2</v>
      </c>
      <c r="C93" s="6" t="s">
        <v>773</v>
      </c>
    </row>
    <row r="94">
      <c r="A94" s="9" t="s">
        <v>778</v>
      </c>
      <c r="B94" s="13" t="str">
        <f>VLOOKUP(C94, 'All Responses(Final)'!B130:'All Responses(Final)'!I279, 8, FALSE)</f>
        <v>treatment2</v>
      </c>
      <c r="C94" s="6" t="s">
        <v>779</v>
      </c>
    </row>
    <row r="95">
      <c r="A95" s="9" t="s">
        <v>784</v>
      </c>
      <c r="B95" s="13" t="str">
        <f>VLOOKUP(C95, 'All Responses(Final)'!B131:'All Responses(Final)'!I280, 8, FALSE)</f>
        <v>treatment2</v>
      </c>
      <c r="C95" s="6" t="s">
        <v>785</v>
      </c>
    </row>
    <row r="96">
      <c r="A96" s="9" t="s">
        <v>790</v>
      </c>
      <c r="B96" s="13" t="str">
        <f>VLOOKUP(C96, 'All Responses(Final)'!B132:'All Responses(Final)'!I281, 8, FALSE)</f>
        <v>treatment2</v>
      </c>
      <c r="C96" s="6" t="s">
        <v>791</v>
      </c>
    </row>
    <row r="97">
      <c r="A97" s="9" t="s">
        <v>796</v>
      </c>
      <c r="B97" s="13" t="str">
        <f>VLOOKUP(C97, 'All Responses(Final)'!B133:'All Responses(Final)'!I282, 8, FALSE)</f>
        <v>treatment2</v>
      </c>
      <c r="C97" s="6" t="s">
        <v>797</v>
      </c>
    </row>
    <row r="98">
      <c r="A98" s="9" t="s">
        <v>802</v>
      </c>
      <c r="B98" s="13" t="str">
        <f>VLOOKUP(C98, 'All Responses(Final)'!B134:'All Responses(Final)'!I283, 8, FALSE)</f>
        <v>treatment2</v>
      </c>
      <c r="C98" s="6" t="s">
        <v>803</v>
      </c>
    </row>
    <row r="99">
      <c r="A99" s="9" t="s">
        <v>808</v>
      </c>
      <c r="B99" s="13" t="str">
        <f>VLOOKUP(C99, 'All Responses(Final)'!B135:'All Responses(Final)'!I284, 8, FALSE)</f>
        <v>treatment2</v>
      </c>
      <c r="C99" s="6" t="s">
        <v>809</v>
      </c>
    </row>
    <row r="100">
      <c r="A100" s="9" t="s">
        <v>814</v>
      </c>
      <c r="B100" s="13" t="str">
        <f>VLOOKUP(C100, 'All Responses(Final)'!B136:'All Responses(Final)'!I285, 8, FALSE)</f>
        <v>treatment2</v>
      </c>
      <c r="C100" s="6" t="s">
        <v>815</v>
      </c>
    </row>
    <row r="101">
      <c r="A101" s="9" t="s">
        <v>820</v>
      </c>
      <c r="B101" s="13" t="str">
        <f>VLOOKUP(C101, 'All Responses(Final)'!B137:'All Responses(Final)'!I286, 8, FALSE)</f>
        <v>treatment2</v>
      </c>
      <c r="C101" s="6" t="s">
        <v>821</v>
      </c>
    </row>
    <row r="102">
      <c r="A102" s="9" t="s">
        <v>826</v>
      </c>
      <c r="B102" s="13" t="str">
        <f>VLOOKUP(C102, 'All Responses(Final)'!B138:'All Responses(Final)'!I287, 8, FALSE)</f>
        <v>treatment2</v>
      </c>
      <c r="C102" s="6" t="s">
        <v>827</v>
      </c>
    </row>
    <row r="103">
      <c r="A103" s="23"/>
      <c r="B103" s="24"/>
      <c r="C103" s="25"/>
      <c r="D103" s="26"/>
      <c r="E103" s="26"/>
      <c r="F103" s="26"/>
      <c r="G103" s="24"/>
      <c r="H103" s="24"/>
      <c r="I103" s="24"/>
      <c r="J103" s="24"/>
      <c r="K103" s="24"/>
      <c r="L103" s="24"/>
      <c r="M103" s="24"/>
      <c r="N103" s="24"/>
      <c r="O103" s="24"/>
      <c r="P103" s="24"/>
      <c r="Q103" s="24"/>
      <c r="R103" s="24"/>
      <c r="S103" s="24"/>
      <c r="T103" s="24"/>
      <c r="U103" s="24"/>
      <c r="V103" s="24"/>
      <c r="W103" s="24"/>
      <c r="X103" s="24"/>
      <c r="Y103" s="24"/>
      <c r="Z103" s="24"/>
      <c r="AA103" s="24"/>
    </row>
    <row r="104">
      <c r="A104" s="9" t="s">
        <v>17</v>
      </c>
      <c r="B104" s="13" t="str">
        <f>VLOOKUP(C104, 'All Responses(Final)'!B3:'All Responses(Final)'!I152, 8, FALSE)</f>
        <v>treatment3</v>
      </c>
      <c r="C104" s="6" t="s">
        <v>18</v>
      </c>
      <c r="D104" s="18" t="s">
        <v>923</v>
      </c>
      <c r="E104" s="18" t="s">
        <v>930</v>
      </c>
      <c r="F104" s="31" t="s">
        <v>926</v>
      </c>
    </row>
    <row r="105">
      <c r="A105" s="9" t="s">
        <v>38</v>
      </c>
      <c r="B105" s="13" t="str">
        <f>VLOOKUP(C105, 'All Responses(Final)'!B6:'All Responses(Final)'!I155, 8, FALSE)</f>
        <v>treatment3</v>
      </c>
      <c r="C105" s="6" t="s">
        <v>39</v>
      </c>
      <c r="D105" s="18" t="s">
        <v>925</v>
      </c>
    </row>
    <row r="106">
      <c r="A106" s="9" t="s">
        <v>44</v>
      </c>
      <c r="B106" s="13" t="str">
        <f>VLOOKUP(C106, 'All Responses(Final)'!B7:'All Responses(Final)'!I156, 8, FALSE)</f>
        <v>treatment3</v>
      </c>
      <c r="C106" s="6" t="s">
        <v>45</v>
      </c>
      <c r="D106" s="18" t="s">
        <v>105</v>
      </c>
      <c r="E106" s="18" t="s">
        <v>925</v>
      </c>
    </row>
    <row r="107">
      <c r="A107" s="9" t="s">
        <v>62</v>
      </c>
      <c r="B107" s="13" t="str">
        <f>VLOOKUP(C107, 'All Responses(Final)'!B10:'All Responses(Final)'!I159, 8, FALSE)</f>
        <v>treatment3</v>
      </c>
      <c r="C107" s="6" t="s">
        <v>63</v>
      </c>
      <c r="D107" s="18" t="s">
        <v>932</v>
      </c>
      <c r="E107" s="31" t="s">
        <v>941</v>
      </c>
    </row>
    <row r="108">
      <c r="A108" s="9" t="s">
        <v>86</v>
      </c>
      <c r="B108" s="13" t="str">
        <f>VLOOKUP(C108, 'All Responses(Final)'!B14:'All Responses(Final)'!I163, 8, FALSE)</f>
        <v>treatment3</v>
      </c>
      <c r="C108" s="6" t="s">
        <v>87</v>
      </c>
      <c r="D108" s="18" t="s">
        <v>934</v>
      </c>
    </row>
    <row r="109">
      <c r="A109" s="9" t="s">
        <v>92</v>
      </c>
      <c r="B109" s="13" t="str">
        <f>VLOOKUP(C109, 'All Responses(Final)'!B15:'All Responses(Final)'!I164, 8, FALSE)</f>
        <v>treatment3</v>
      </c>
      <c r="C109" s="6" t="s">
        <v>93</v>
      </c>
      <c r="D109" s="18" t="s">
        <v>923</v>
      </c>
    </row>
    <row r="110">
      <c r="A110" s="9" t="s">
        <v>146</v>
      </c>
      <c r="B110" s="13" t="str">
        <f>VLOOKUP(C110, 'All Responses(Final)'!B24:'All Responses(Final)'!I173, 8, FALSE)</f>
        <v>treatment3</v>
      </c>
      <c r="C110" s="6" t="s">
        <v>147</v>
      </c>
      <c r="D110" s="18" t="s">
        <v>935</v>
      </c>
    </row>
    <row r="111">
      <c r="A111" s="9" t="s">
        <v>205</v>
      </c>
      <c r="B111" s="13" t="str">
        <f>VLOOKUP(C111, 'All Responses(Final)'!B34:'All Responses(Final)'!I183, 8, FALSE)</f>
        <v>treatment3</v>
      </c>
      <c r="C111" s="6" t="s">
        <v>206</v>
      </c>
      <c r="D111" s="18" t="s">
        <v>923</v>
      </c>
    </row>
    <row r="112">
      <c r="A112" s="9" t="s">
        <v>217</v>
      </c>
      <c r="B112" s="13" t="str">
        <f>VLOOKUP(C112, 'All Responses(Final)'!B36:'All Responses(Final)'!I185, 8, FALSE)</f>
        <v>treatment3</v>
      </c>
      <c r="C112" s="6" t="s">
        <v>218</v>
      </c>
      <c r="D112" s="18" t="s">
        <v>105</v>
      </c>
    </row>
    <row r="113">
      <c r="A113" s="9" t="s">
        <v>241</v>
      </c>
      <c r="B113" s="13" t="str">
        <f>VLOOKUP(C113, 'All Responses(Final)'!B40:'All Responses(Final)'!I189, 8, FALSE)</f>
        <v>treatment3</v>
      </c>
      <c r="C113" s="6" t="s">
        <v>242</v>
      </c>
      <c r="D113" s="18" t="s">
        <v>935</v>
      </c>
      <c r="E113" s="18" t="s">
        <v>926</v>
      </c>
      <c r="F113" s="18" t="s">
        <v>926</v>
      </c>
    </row>
    <row r="114">
      <c r="A114" s="9" t="s">
        <v>259</v>
      </c>
      <c r="B114" s="13" t="str">
        <f>VLOOKUP(C114, 'All Responses(Final)'!B43:'All Responses(Final)'!I192, 8, FALSE)</f>
        <v>treatment3</v>
      </c>
      <c r="C114" s="6" t="s">
        <v>260</v>
      </c>
      <c r="D114" s="18" t="s">
        <v>926</v>
      </c>
      <c r="E114" s="18" t="s">
        <v>926</v>
      </c>
    </row>
    <row r="115">
      <c r="A115" s="9" t="s">
        <v>271</v>
      </c>
      <c r="B115" s="13" t="str">
        <f>VLOOKUP(C115, 'All Responses(Final)'!B45:'All Responses(Final)'!I194, 8, FALSE)</f>
        <v>treatment3</v>
      </c>
      <c r="C115" s="6" t="s">
        <v>272</v>
      </c>
      <c r="D115" s="18" t="s">
        <v>929</v>
      </c>
    </row>
    <row r="116">
      <c r="A116" s="9" t="s">
        <v>277</v>
      </c>
      <c r="B116" s="13" t="str">
        <f>VLOOKUP(C116, 'All Responses(Final)'!B46:'All Responses(Final)'!I195, 8, FALSE)</f>
        <v>treatment3</v>
      </c>
      <c r="C116" s="6" t="s">
        <v>278</v>
      </c>
      <c r="D116" s="18" t="s">
        <v>933</v>
      </c>
    </row>
    <row r="117">
      <c r="A117" s="9" t="s">
        <v>313</v>
      </c>
      <c r="B117" s="13" t="str">
        <f>VLOOKUP(C117, 'All Responses(Final)'!B52:'All Responses(Final)'!I201, 8, FALSE)</f>
        <v>treatment3</v>
      </c>
      <c r="C117" s="6" t="s">
        <v>314</v>
      </c>
      <c r="D117" s="18" t="s">
        <v>929</v>
      </c>
    </row>
    <row r="118">
      <c r="A118" s="9" t="s">
        <v>319</v>
      </c>
      <c r="B118" s="13" t="str">
        <f>VLOOKUP(C118, 'All Responses(Final)'!B53:'All Responses(Final)'!I202, 8, FALSE)</f>
        <v>treatment3</v>
      </c>
      <c r="C118" s="6" t="s">
        <v>320</v>
      </c>
      <c r="D118" s="18" t="s">
        <v>932</v>
      </c>
    </row>
    <row r="119">
      <c r="A119" s="9" t="s">
        <v>343</v>
      </c>
      <c r="B119" s="13" t="str">
        <f>VLOOKUP(C119, 'All Responses(Final)'!B57:'All Responses(Final)'!I206, 8, FALSE)</f>
        <v>treatment3</v>
      </c>
      <c r="C119" s="6" t="s">
        <v>344</v>
      </c>
      <c r="D119" s="18" t="s">
        <v>925</v>
      </c>
      <c r="E119" s="18" t="s">
        <v>926</v>
      </c>
    </row>
    <row r="120">
      <c r="A120" s="9" t="s">
        <v>349</v>
      </c>
      <c r="B120" s="13" t="str">
        <f>VLOOKUP(C120, 'All Responses(Final)'!B58:'All Responses(Final)'!I207, 8, FALSE)</f>
        <v>treatment3</v>
      </c>
      <c r="C120" s="6" t="s">
        <v>350</v>
      </c>
    </row>
    <row r="121">
      <c r="A121" s="9" t="s">
        <v>355</v>
      </c>
      <c r="B121" s="13" t="str">
        <f>VLOOKUP(C121, 'All Responses(Final)'!B59:'All Responses(Final)'!I208, 8, FALSE)</f>
        <v>treatment3</v>
      </c>
      <c r="C121" s="6" t="s">
        <v>356</v>
      </c>
    </row>
    <row r="122">
      <c r="A122" s="9" t="s">
        <v>361</v>
      </c>
      <c r="B122" s="13" t="str">
        <f>VLOOKUP(C122, 'All Responses(Final)'!B60:'All Responses(Final)'!I209, 8, FALSE)</f>
        <v>treatment3</v>
      </c>
      <c r="C122" s="6" t="s">
        <v>362</v>
      </c>
    </row>
    <row r="123">
      <c r="A123" s="9" t="s">
        <v>391</v>
      </c>
      <c r="B123" s="13" t="str">
        <f>VLOOKUP(C123, 'All Responses(Final)'!B65:'All Responses(Final)'!I214, 8, FALSE)</f>
        <v>treatment3</v>
      </c>
      <c r="C123" s="6" t="s">
        <v>392</v>
      </c>
    </row>
    <row r="124">
      <c r="A124" s="9" t="s">
        <v>397</v>
      </c>
      <c r="B124" s="13" t="str">
        <f>VLOOKUP(C124, 'All Responses(Final)'!B66:'All Responses(Final)'!I215, 8, FALSE)</f>
        <v>treatment3</v>
      </c>
      <c r="C124" s="6" t="s">
        <v>398</v>
      </c>
    </row>
    <row r="125">
      <c r="A125" s="9" t="s">
        <v>403</v>
      </c>
      <c r="B125" s="13" t="str">
        <f>VLOOKUP(C125, 'All Responses(Final)'!B67:'All Responses(Final)'!I216, 8, FALSE)</f>
        <v>treatment3</v>
      </c>
      <c r="C125" s="6" t="s">
        <v>404</v>
      </c>
    </row>
    <row r="126">
      <c r="A126" s="9" t="s">
        <v>409</v>
      </c>
      <c r="B126" s="13" t="str">
        <f>VLOOKUP(C126, 'All Responses(Final)'!B68:'All Responses(Final)'!I217, 8, FALSE)</f>
        <v>treatment3</v>
      </c>
      <c r="C126" s="6" t="s">
        <v>410</v>
      </c>
    </row>
    <row r="127">
      <c r="A127" s="9" t="s">
        <v>421</v>
      </c>
      <c r="B127" s="13" t="str">
        <f>VLOOKUP(C127, 'All Responses(Final)'!B70:'All Responses(Final)'!I219, 8, FALSE)</f>
        <v>treatment3</v>
      </c>
      <c r="C127" s="6" t="s">
        <v>422</v>
      </c>
    </row>
    <row r="128">
      <c r="A128" s="9" t="s">
        <v>427</v>
      </c>
      <c r="B128" s="13" t="str">
        <f>VLOOKUP(C128, 'All Responses(Final)'!B71:'All Responses(Final)'!I220, 8, FALSE)</f>
        <v>treatment3</v>
      </c>
      <c r="C128" s="6" t="s">
        <v>428</v>
      </c>
    </row>
    <row r="129">
      <c r="A129" s="9" t="s">
        <v>433</v>
      </c>
      <c r="B129" s="13" t="str">
        <f>VLOOKUP(C129, 'All Responses(Final)'!B72:'All Responses(Final)'!I221, 8, FALSE)</f>
        <v>treatment3</v>
      </c>
      <c r="C129" s="6" t="s">
        <v>434</v>
      </c>
    </row>
    <row r="130">
      <c r="A130" s="9" t="s">
        <v>439</v>
      </c>
      <c r="B130" s="13" t="str">
        <f>VLOOKUP(C130, 'All Responses(Final)'!B73:'All Responses(Final)'!I222, 8, FALSE)</f>
        <v>treatment3</v>
      </c>
      <c r="C130" s="6" t="s">
        <v>440</v>
      </c>
    </row>
    <row r="131">
      <c r="A131" s="9" t="s">
        <v>445</v>
      </c>
      <c r="B131" s="13" t="str">
        <f>VLOOKUP(C131, 'All Responses(Final)'!B74:'All Responses(Final)'!I223, 8, FALSE)</f>
        <v>treatment3</v>
      </c>
      <c r="C131" s="6" t="s">
        <v>446</v>
      </c>
    </row>
    <row r="132">
      <c r="A132" s="9" t="s">
        <v>451</v>
      </c>
      <c r="B132" s="13" t="str">
        <f>VLOOKUP(C132, 'All Responses(Final)'!B75:'All Responses(Final)'!I224, 8, FALSE)</f>
        <v>treatment3</v>
      </c>
      <c r="C132" s="6" t="s">
        <v>452</v>
      </c>
    </row>
    <row r="133">
      <c r="A133" s="9" t="s">
        <v>463</v>
      </c>
      <c r="B133" s="13" t="str">
        <f>VLOOKUP(C133, 'All Responses(Final)'!B77:'All Responses(Final)'!I226, 8, FALSE)</f>
        <v>treatment3</v>
      </c>
      <c r="C133" s="6" t="s">
        <v>464</v>
      </c>
    </row>
    <row r="134">
      <c r="A134" s="9" t="s">
        <v>487</v>
      </c>
      <c r="B134" s="13" t="str">
        <f>VLOOKUP(C134, 'All Responses(Final)'!B81:'All Responses(Final)'!I230, 8, FALSE)</f>
        <v>treatment3</v>
      </c>
      <c r="C134" s="6" t="s">
        <v>488</v>
      </c>
    </row>
    <row r="135">
      <c r="A135" s="9" t="s">
        <v>499</v>
      </c>
      <c r="B135" s="13" t="str">
        <f>VLOOKUP(C135, 'All Responses(Final)'!B83:'All Responses(Final)'!I232, 8, FALSE)</f>
        <v>treatment3</v>
      </c>
      <c r="C135" s="6" t="s">
        <v>500</v>
      </c>
    </row>
    <row r="136">
      <c r="A136" s="9" t="s">
        <v>505</v>
      </c>
      <c r="B136" s="13" t="str">
        <f>VLOOKUP(C136, 'All Responses(Final)'!B84:'All Responses(Final)'!I233, 8, FALSE)</f>
        <v>treatment3</v>
      </c>
      <c r="C136" s="6" t="s">
        <v>506</v>
      </c>
    </row>
    <row r="137">
      <c r="A137" s="9" t="s">
        <v>511</v>
      </c>
      <c r="B137" s="13" t="str">
        <f>VLOOKUP(C137, 'All Responses(Final)'!B85:'All Responses(Final)'!I234, 8, FALSE)</f>
        <v>treatment3</v>
      </c>
      <c r="C137" s="6" t="s">
        <v>512</v>
      </c>
    </row>
    <row r="138">
      <c r="A138" s="9" t="s">
        <v>577</v>
      </c>
      <c r="B138" s="13" t="str">
        <f>VLOOKUP(C138, 'All Responses(Final)'!B96:'All Responses(Final)'!I245, 8, FALSE)</f>
        <v>treatment3</v>
      </c>
      <c r="C138" s="6" t="s">
        <v>464</v>
      </c>
    </row>
    <row r="139">
      <c r="A139" s="9" t="s">
        <v>588</v>
      </c>
      <c r="B139" s="13" t="str">
        <f>VLOOKUP(C139, 'All Responses(Final)'!B98:'All Responses(Final)'!I247, 8, FALSE)</f>
        <v>treatment3</v>
      </c>
      <c r="C139" s="6" t="s">
        <v>589</v>
      </c>
    </row>
    <row r="140">
      <c r="A140" s="9" t="s">
        <v>600</v>
      </c>
      <c r="B140" s="13" t="str">
        <f>VLOOKUP(C140, 'All Responses(Final)'!B100:'All Responses(Final)'!I249, 8, FALSE)</f>
        <v>treatment3</v>
      </c>
      <c r="C140" s="6" t="s">
        <v>601</v>
      </c>
    </row>
    <row r="141">
      <c r="A141" s="9" t="s">
        <v>606</v>
      </c>
      <c r="B141" s="13" t="str">
        <f>VLOOKUP(C141, 'All Responses(Final)'!B101:'All Responses(Final)'!I250, 8, FALSE)</f>
        <v>treatment3</v>
      </c>
      <c r="C141" s="6" t="s">
        <v>607</v>
      </c>
    </row>
    <row r="142">
      <c r="A142" s="9" t="s">
        <v>618</v>
      </c>
      <c r="B142" s="13" t="str">
        <f>VLOOKUP(C142, 'All Responses(Final)'!B103:'All Responses(Final)'!I252, 8, FALSE)</f>
        <v>treatment3</v>
      </c>
      <c r="C142" s="6" t="s">
        <v>619</v>
      </c>
    </row>
    <row r="143">
      <c r="A143" s="9" t="s">
        <v>630</v>
      </c>
      <c r="B143" s="13" t="str">
        <f>VLOOKUP(C143, 'All Responses(Final)'!B105:'All Responses(Final)'!I254, 8, FALSE)</f>
        <v>treatment3</v>
      </c>
      <c r="C143" s="6" t="s">
        <v>631</v>
      </c>
    </row>
    <row r="144">
      <c r="A144" s="9" t="s">
        <v>642</v>
      </c>
      <c r="B144" s="13" t="str">
        <f>VLOOKUP(C144, 'All Responses(Final)'!B107:'All Responses(Final)'!I256, 8, FALSE)</f>
        <v>treatment3</v>
      </c>
      <c r="C144" s="6" t="s">
        <v>296</v>
      </c>
    </row>
    <row r="145">
      <c r="A145" s="9" t="s">
        <v>652</v>
      </c>
      <c r="B145" s="13" t="str">
        <f>VLOOKUP(C145, 'All Responses(Final)'!B109:'All Responses(Final)'!I258, 8, FALSE)</f>
        <v>treatment3</v>
      </c>
      <c r="C145" s="6" t="s">
        <v>653</v>
      </c>
    </row>
    <row r="146">
      <c r="A146" s="9" t="s">
        <v>676</v>
      </c>
      <c r="B146" s="13" t="str">
        <f>VLOOKUP(C146, 'All Responses(Final)'!B113:'All Responses(Final)'!I262, 8, FALSE)</f>
        <v>treatment3</v>
      </c>
      <c r="C146" s="6" t="s">
        <v>677</v>
      </c>
    </row>
    <row r="147">
      <c r="A147" s="9" t="s">
        <v>682</v>
      </c>
      <c r="B147" s="13" t="str">
        <f>VLOOKUP(C147, 'All Responses(Final)'!B114:'All Responses(Final)'!I263, 8, FALSE)</f>
        <v>treatment3</v>
      </c>
      <c r="C147" s="6" t="s">
        <v>683</v>
      </c>
    </row>
    <row r="148">
      <c r="A148" s="9" t="s">
        <v>883</v>
      </c>
      <c r="B148" s="13" t="str">
        <f>VLOOKUP(C148, 'All Responses(Final)'!B148:'All Responses(Final)'!I297, 8, FALSE)</f>
        <v>treatment3</v>
      </c>
      <c r="C148" s="6" t="s">
        <v>884</v>
      </c>
    </row>
    <row r="149">
      <c r="A149" s="9" t="s">
        <v>889</v>
      </c>
      <c r="B149" s="13" t="str">
        <f>VLOOKUP(C149, 'All Responses(Final)'!B149:'All Responses(Final)'!I298, 8, FALSE)</f>
        <v>treatment3</v>
      </c>
      <c r="C149" s="6" t="s">
        <v>890</v>
      </c>
    </row>
    <row r="150">
      <c r="A150" s="9" t="s">
        <v>895</v>
      </c>
      <c r="B150" s="13" t="str">
        <f>VLOOKUP(C150, 'All Responses(Final)'!B150:'All Responses(Final)'!I299, 8, FALSE)</f>
        <v>treatment3</v>
      </c>
      <c r="C150" s="6" t="s">
        <v>896</v>
      </c>
    </row>
    <row r="151">
      <c r="A151" s="9" t="s">
        <v>901</v>
      </c>
      <c r="B151" s="13" t="str">
        <f>VLOOKUP(C151, 'All Responses(Final)'!B151:'All Responses(Final)'!I300, 8, FALSE)</f>
        <v>treatment3</v>
      </c>
      <c r="C151" s="6" t="s">
        <v>902</v>
      </c>
    </row>
    <row r="152">
      <c r="A152" s="9" t="s">
        <v>907</v>
      </c>
      <c r="B152" s="13" t="str">
        <f>VLOOKUP(C152, 'All Responses(Final)'!B152:'All Responses(Final)'!I301, 8, FALSE)</f>
        <v>treatment3</v>
      </c>
      <c r="C152" s="6" t="s">
        <v>908</v>
      </c>
    </row>
    <row r="153">
      <c r="A153" s="33">
        <v>221.0</v>
      </c>
      <c r="B153" s="29"/>
      <c r="C153" s="29"/>
    </row>
    <row r="154">
      <c r="A154" s="33">
        <v>222.0</v>
      </c>
      <c r="B154" s="29"/>
      <c r="C154" s="29"/>
    </row>
    <row r="155">
      <c r="A155" s="33">
        <v>223.0</v>
      </c>
      <c r="B155" s="29"/>
      <c r="C155" s="29"/>
    </row>
    <row r="156">
      <c r="A156" s="33">
        <v>225.0</v>
      </c>
      <c r="B156" s="29"/>
      <c r="C156" s="29"/>
    </row>
    <row r="157">
      <c r="A157" s="33">
        <v>226.0</v>
      </c>
      <c r="B157" s="29"/>
      <c r="C157" s="29"/>
    </row>
    <row r="158">
      <c r="A158" s="33">
        <v>228.0</v>
      </c>
      <c r="B158" s="29"/>
      <c r="C158" s="29"/>
    </row>
    <row r="159">
      <c r="A159" s="33">
        <v>230.0</v>
      </c>
      <c r="B159" s="29"/>
      <c r="C159" s="29"/>
    </row>
    <row r="160">
      <c r="A160" s="33">
        <v>231.0</v>
      </c>
      <c r="B160" s="29"/>
      <c r="C160" s="29"/>
    </row>
    <row r="161">
      <c r="A161" s="33">
        <v>233.0</v>
      </c>
      <c r="B161" s="29"/>
      <c r="C161" s="29"/>
    </row>
    <row r="162">
      <c r="A162" s="33">
        <v>234.0</v>
      </c>
      <c r="B162" s="29"/>
      <c r="C162" s="29"/>
    </row>
    <row r="163">
      <c r="A163" s="33">
        <v>235.0</v>
      </c>
      <c r="B163" s="29"/>
      <c r="C163" s="29"/>
    </row>
    <row r="164">
      <c r="A164" s="33">
        <v>236.0</v>
      </c>
      <c r="B164" s="29"/>
      <c r="C164" s="29"/>
    </row>
    <row r="165">
      <c r="A165" s="33">
        <v>237.0</v>
      </c>
      <c r="B165" s="29"/>
      <c r="C165" s="29"/>
    </row>
    <row r="166">
      <c r="A166" s="33">
        <v>238.0</v>
      </c>
      <c r="B166" s="29"/>
      <c r="C166" s="29"/>
    </row>
    <row r="167">
      <c r="A167" s="33">
        <v>239.0</v>
      </c>
      <c r="B167" s="29"/>
      <c r="C167" s="29"/>
    </row>
    <row r="168">
      <c r="A168" s="33">
        <v>241.0</v>
      </c>
      <c r="B168" s="29"/>
      <c r="C168" s="29"/>
    </row>
    <row r="169">
      <c r="A169" s="33">
        <v>242.0</v>
      </c>
      <c r="B169" s="29"/>
      <c r="C169" s="29"/>
    </row>
    <row r="170">
      <c r="A170" s="33">
        <v>245.0</v>
      </c>
      <c r="B170" s="29"/>
      <c r="C170" s="29"/>
    </row>
    <row r="171">
      <c r="A171" s="33">
        <v>246.0</v>
      </c>
      <c r="B171" s="29"/>
      <c r="C171" s="29"/>
    </row>
    <row r="172">
      <c r="A172" s="33">
        <v>248.0</v>
      </c>
      <c r="B172" s="29"/>
      <c r="C172" s="29"/>
    </row>
    <row r="173">
      <c r="A173" s="33">
        <v>249.0</v>
      </c>
      <c r="B173" s="29"/>
      <c r="C173" s="29"/>
    </row>
    <row r="174">
      <c r="A174" s="33">
        <v>250.0</v>
      </c>
      <c r="B174" s="29"/>
      <c r="C174" s="29"/>
    </row>
    <row r="175">
      <c r="A175" s="33">
        <v>251.0</v>
      </c>
      <c r="B175" s="29"/>
      <c r="C175" s="29"/>
    </row>
    <row r="176">
      <c r="A176" s="33">
        <v>253.0</v>
      </c>
      <c r="B176" s="29"/>
      <c r="C176" s="29"/>
    </row>
    <row r="177">
      <c r="A177" s="33">
        <v>255.0</v>
      </c>
      <c r="B177" s="29"/>
      <c r="C177" s="29"/>
    </row>
    <row r="178">
      <c r="A178" s="33">
        <v>256.0</v>
      </c>
      <c r="B178" s="29"/>
      <c r="C178" s="29"/>
    </row>
    <row r="179">
      <c r="A179" s="33">
        <v>257.0</v>
      </c>
      <c r="B179" s="29"/>
      <c r="C179" s="29"/>
    </row>
    <row r="180">
      <c r="A180" s="33">
        <v>258.0</v>
      </c>
      <c r="B180" s="29"/>
      <c r="C180" s="29"/>
    </row>
    <row r="181">
      <c r="A181" s="33">
        <v>259.0</v>
      </c>
      <c r="B181" s="29"/>
      <c r="C181" s="29"/>
    </row>
    <row r="182">
      <c r="A182" s="33">
        <v>260.0</v>
      </c>
      <c r="B182" s="29"/>
      <c r="C182" s="29"/>
    </row>
    <row r="183">
      <c r="A183" s="33">
        <v>261.0</v>
      </c>
      <c r="B183" s="29"/>
      <c r="C183" s="29"/>
    </row>
    <row r="184">
      <c r="A184" s="33">
        <v>262.0</v>
      </c>
      <c r="B184" s="29"/>
      <c r="C184" s="29"/>
    </row>
    <row r="185">
      <c r="A185" s="33">
        <v>263.0</v>
      </c>
      <c r="B185" s="29"/>
      <c r="C185" s="29"/>
    </row>
    <row r="186">
      <c r="A186" s="33">
        <v>264.0</v>
      </c>
      <c r="B186" s="29"/>
      <c r="C186" s="29"/>
    </row>
    <row r="187">
      <c r="A187" s="33">
        <v>266.0</v>
      </c>
      <c r="B187" s="29"/>
      <c r="C187" s="29"/>
    </row>
    <row r="188">
      <c r="A188" s="33">
        <v>268.0</v>
      </c>
      <c r="B188" s="29"/>
      <c r="C188" s="29"/>
    </row>
    <row r="189">
      <c r="A189" s="33">
        <v>270.0</v>
      </c>
      <c r="B189" s="29"/>
      <c r="C189" s="29"/>
    </row>
    <row r="190">
      <c r="A190" s="33">
        <v>271.0</v>
      </c>
      <c r="B190" s="29"/>
      <c r="C190" s="29"/>
    </row>
    <row r="191">
      <c r="A191" s="33">
        <v>273.0</v>
      </c>
      <c r="B191" s="29"/>
      <c r="C191" s="29"/>
    </row>
    <row r="192">
      <c r="A192" s="33">
        <v>275.0</v>
      </c>
      <c r="B192" s="29"/>
      <c r="C192" s="29"/>
    </row>
    <row r="193">
      <c r="A193" s="33">
        <v>276.0</v>
      </c>
      <c r="B193" s="29"/>
      <c r="C193" s="29"/>
    </row>
    <row r="194">
      <c r="A194" s="33">
        <v>277.0</v>
      </c>
      <c r="B194" s="29"/>
      <c r="C194" s="29"/>
    </row>
    <row r="195">
      <c r="A195" s="33">
        <v>278.0</v>
      </c>
      <c r="B195" s="29"/>
      <c r="C195" s="29"/>
    </row>
    <row r="196">
      <c r="A196" s="33">
        <v>279.0</v>
      </c>
      <c r="B196" s="29"/>
      <c r="C196" s="29"/>
    </row>
    <row r="197">
      <c r="A197" s="33">
        <v>284.0</v>
      </c>
      <c r="B197" s="29"/>
      <c r="C197" s="29"/>
    </row>
    <row r="198">
      <c r="A198" s="33">
        <v>285.0</v>
      </c>
      <c r="B198" s="29"/>
      <c r="C198" s="29"/>
    </row>
    <row r="199">
      <c r="A199" s="33">
        <v>288.0</v>
      </c>
      <c r="B199" s="29"/>
      <c r="C199" s="29"/>
    </row>
    <row r="200">
      <c r="A200" s="33">
        <v>289.0</v>
      </c>
      <c r="B200" s="29"/>
      <c r="C200" s="29"/>
    </row>
    <row r="201">
      <c r="A201" s="33">
        <v>291.0</v>
      </c>
      <c r="B201" s="29"/>
      <c r="C201" s="29"/>
    </row>
    <row r="202">
      <c r="A202" s="33">
        <v>292.0</v>
      </c>
      <c r="B202" s="29"/>
      <c r="C202" s="29"/>
    </row>
    <row r="203">
      <c r="A203" s="33">
        <v>295.0</v>
      </c>
      <c r="B203" s="29"/>
      <c r="C203" s="29"/>
    </row>
    <row r="204">
      <c r="A204" s="33">
        <v>296.0</v>
      </c>
      <c r="B204" s="29"/>
      <c r="C204" s="29"/>
    </row>
    <row r="205">
      <c r="A205" s="33">
        <v>297.0</v>
      </c>
      <c r="B205" s="29"/>
      <c r="C205" s="29"/>
    </row>
    <row r="206">
      <c r="A206" s="33">
        <v>298.0</v>
      </c>
      <c r="B206" s="29"/>
      <c r="C206" s="29"/>
    </row>
    <row r="207">
      <c r="A207" s="33">
        <v>299.0</v>
      </c>
      <c r="B207" s="29"/>
      <c r="C207" s="29"/>
    </row>
    <row r="208">
      <c r="A208" s="33">
        <v>300.0</v>
      </c>
      <c r="B208" s="29"/>
      <c r="C208" s="29"/>
    </row>
    <row r="209">
      <c r="A209" s="33">
        <v>301.0</v>
      </c>
      <c r="B209" s="29"/>
      <c r="C209" s="29"/>
    </row>
    <row r="210">
      <c r="A210" s="33">
        <v>302.0</v>
      </c>
      <c r="B210" s="29"/>
      <c r="C210" s="29"/>
    </row>
    <row r="211">
      <c r="A211" s="33">
        <v>303.0</v>
      </c>
      <c r="B211" s="29"/>
      <c r="C211" s="29"/>
    </row>
    <row r="212">
      <c r="A212" s="33">
        <v>305.0</v>
      </c>
      <c r="B212" s="29"/>
      <c r="C212" s="29"/>
    </row>
    <row r="213">
      <c r="A213" s="33">
        <v>306.0</v>
      </c>
      <c r="B213" s="29"/>
      <c r="C213" s="29"/>
    </row>
    <row r="214">
      <c r="A214" s="33">
        <v>307.0</v>
      </c>
      <c r="B214" s="29"/>
      <c r="C214" s="29"/>
    </row>
    <row r="215">
      <c r="A215" s="33">
        <v>308.0</v>
      </c>
      <c r="B215" s="29"/>
      <c r="C215" s="29"/>
    </row>
    <row r="216">
      <c r="A216" s="33">
        <v>309.0</v>
      </c>
      <c r="B216" s="29"/>
      <c r="C216" s="29"/>
    </row>
    <row r="217">
      <c r="A217" s="33">
        <v>310.0</v>
      </c>
      <c r="B217" s="29"/>
      <c r="C217" s="29"/>
    </row>
    <row r="218">
      <c r="A218" s="33">
        <v>311.0</v>
      </c>
      <c r="B218" s="29"/>
      <c r="C218" s="29"/>
    </row>
    <row r="219">
      <c r="A219" s="33">
        <v>312.0</v>
      </c>
      <c r="B219" s="29"/>
      <c r="C219" s="29"/>
    </row>
    <row r="220">
      <c r="A220" s="33">
        <v>313.0</v>
      </c>
      <c r="B220" s="29"/>
      <c r="C220" s="29"/>
    </row>
    <row r="221">
      <c r="A221" s="33">
        <v>314.0</v>
      </c>
      <c r="B221" s="29"/>
      <c r="C221" s="29"/>
    </row>
    <row r="222">
      <c r="A222" s="33">
        <v>315.0</v>
      </c>
      <c r="B222" s="29"/>
      <c r="C222" s="29"/>
    </row>
    <row r="223">
      <c r="A223" s="33">
        <v>317.0</v>
      </c>
      <c r="B223" s="29"/>
      <c r="C223" s="29"/>
    </row>
    <row r="224">
      <c r="A224" s="33">
        <v>318.0</v>
      </c>
      <c r="B224" s="29"/>
      <c r="C224" s="29"/>
    </row>
    <row r="225">
      <c r="A225" s="33">
        <v>319.0</v>
      </c>
      <c r="B225" s="29"/>
      <c r="C225" s="29"/>
    </row>
    <row r="226">
      <c r="A226" s="33">
        <v>321.0</v>
      </c>
      <c r="B226" s="29"/>
      <c r="C226" s="29"/>
    </row>
    <row r="227">
      <c r="A227" s="33">
        <v>322.0</v>
      </c>
      <c r="B227" s="29"/>
      <c r="C227" s="29"/>
    </row>
    <row r="228">
      <c r="A228" s="33">
        <v>323.0</v>
      </c>
      <c r="B228" s="29"/>
      <c r="C228" s="29"/>
    </row>
    <row r="229">
      <c r="A229" s="33">
        <v>325.0</v>
      </c>
      <c r="B229" s="29"/>
      <c r="C229" s="29"/>
    </row>
    <row r="230">
      <c r="A230" s="33">
        <v>326.0</v>
      </c>
      <c r="B230" s="29"/>
      <c r="C230" s="29"/>
    </row>
    <row r="231">
      <c r="A231" s="33">
        <v>327.0</v>
      </c>
      <c r="B231" s="29"/>
      <c r="C231" s="29"/>
    </row>
    <row r="232">
      <c r="A232" s="33">
        <v>328.0</v>
      </c>
      <c r="B232" s="29"/>
      <c r="C232" s="29"/>
    </row>
    <row r="233">
      <c r="A233" s="33">
        <v>329.0</v>
      </c>
      <c r="B233" s="29"/>
      <c r="C233" s="29"/>
    </row>
    <row r="234">
      <c r="A234" s="33">
        <v>330.0</v>
      </c>
      <c r="B234" s="29"/>
      <c r="C234" s="29"/>
    </row>
    <row r="235">
      <c r="A235" s="33">
        <v>331.0</v>
      </c>
      <c r="B235" s="29"/>
      <c r="C235" s="29"/>
    </row>
    <row r="236">
      <c r="A236" s="33">
        <v>332.0</v>
      </c>
      <c r="B236" s="29"/>
      <c r="C236" s="29"/>
    </row>
    <row r="237">
      <c r="A237" s="33">
        <v>333.0</v>
      </c>
      <c r="B237" s="29"/>
      <c r="C237" s="29"/>
    </row>
    <row r="238">
      <c r="A238" s="33">
        <v>335.0</v>
      </c>
      <c r="B238" s="29"/>
      <c r="C238" s="29"/>
    </row>
    <row r="239">
      <c r="A239" s="33">
        <v>336.0</v>
      </c>
      <c r="B239" s="29"/>
      <c r="C239" s="29"/>
    </row>
    <row r="240">
      <c r="A240" s="33">
        <v>337.0</v>
      </c>
      <c r="B240" s="29"/>
      <c r="C240" s="29"/>
    </row>
    <row r="241">
      <c r="A241" s="33">
        <v>338.0</v>
      </c>
      <c r="B241" s="29"/>
      <c r="C241" s="29"/>
    </row>
    <row r="242">
      <c r="A242" s="33">
        <v>339.0</v>
      </c>
      <c r="B242" s="29"/>
      <c r="C242" s="29"/>
    </row>
    <row r="243">
      <c r="A243" s="33">
        <v>340.0</v>
      </c>
      <c r="B243" s="29"/>
      <c r="C243" s="29"/>
    </row>
    <row r="244">
      <c r="A244" s="33">
        <v>341.0</v>
      </c>
      <c r="B244" s="29"/>
      <c r="C244" s="29"/>
    </row>
    <row r="245">
      <c r="A245" s="33">
        <v>342.0</v>
      </c>
      <c r="B245" s="29"/>
      <c r="C245" s="29"/>
    </row>
    <row r="246">
      <c r="A246" s="33">
        <v>345.0</v>
      </c>
      <c r="B246" s="29"/>
      <c r="C246" s="29"/>
    </row>
    <row r="247">
      <c r="A247" s="33">
        <v>347.0</v>
      </c>
      <c r="B247" s="29"/>
      <c r="C247" s="29"/>
    </row>
    <row r="248">
      <c r="A248" s="33">
        <v>349.0</v>
      </c>
      <c r="B248" s="29"/>
      <c r="C248" s="29"/>
    </row>
    <row r="249">
      <c r="A249" s="33">
        <v>351.0</v>
      </c>
      <c r="B249" s="29"/>
      <c r="C249" s="29"/>
    </row>
    <row r="250">
      <c r="A250" s="33">
        <v>352.0</v>
      </c>
      <c r="B250" s="29"/>
      <c r="C250" s="29"/>
    </row>
    <row r="251">
      <c r="A251" s="33">
        <v>354.0</v>
      </c>
      <c r="B251" s="29"/>
      <c r="C251" s="29"/>
    </row>
    <row r="252">
      <c r="A252" s="33">
        <v>355.0</v>
      </c>
      <c r="B252" s="29"/>
      <c r="C252" s="29"/>
    </row>
    <row r="253">
      <c r="A253" s="33">
        <v>357.0</v>
      </c>
      <c r="B253" s="29"/>
      <c r="C253" s="29"/>
    </row>
    <row r="254">
      <c r="A254" s="33">
        <v>358.0</v>
      </c>
      <c r="B254" s="29"/>
      <c r="C254" s="29"/>
    </row>
    <row r="255">
      <c r="A255" s="33">
        <v>360.0</v>
      </c>
      <c r="B255" s="29"/>
      <c r="C255" s="29"/>
    </row>
    <row r="256">
      <c r="A256" s="33">
        <v>361.0</v>
      </c>
      <c r="B256" s="29"/>
      <c r="C256" s="29"/>
    </row>
    <row r="257">
      <c r="A257" s="33">
        <v>362.0</v>
      </c>
      <c r="B257" s="29"/>
      <c r="C257" s="29"/>
    </row>
    <row r="258">
      <c r="A258" s="33">
        <v>363.0</v>
      </c>
      <c r="B258" s="29"/>
      <c r="C258" s="29"/>
    </row>
    <row r="259">
      <c r="A259" s="33">
        <v>364.0</v>
      </c>
      <c r="B259" s="29"/>
      <c r="C259" s="29"/>
    </row>
    <row r="260">
      <c r="A260" s="33">
        <v>365.0</v>
      </c>
      <c r="B260" s="29"/>
      <c r="C260" s="29"/>
    </row>
    <row r="261">
      <c r="A261" s="33">
        <v>366.0</v>
      </c>
      <c r="B261" s="29"/>
      <c r="C261" s="29"/>
    </row>
    <row r="262">
      <c r="A262" s="33">
        <v>367.0</v>
      </c>
      <c r="B262" s="29"/>
      <c r="C262" s="29"/>
    </row>
    <row r="263">
      <c r="A263" s="33">
        <v>368.0</v>
      </c>
      <c r="B263" s="29"/>
      <c r="C263" s="29"/>
    </row>
    <row r="264">
      <c r="A264" s="33">
        <v>372.0</v>
      </c>
      <c r="B264" s="29"/>
      <c r="C264" s="29"/>
    </row>
    <row r="265">
      <c r="A265" s="33">
        <v>373.0</v>
      </c>
      <c r="B265" s="29"/>
      <c r="C265" s="29"/>
    </row>
    <row r="266">
      <c r="A266" s="33">
        <v>374.0</v>
      </c>
      <c r="B266" s="29"/>
      <c r="C266" s="29"/>
    </row>
    <row r="267">
      <c r="A267" s="33">
        <v>376.0</v>
      </c>
      <c r="B267" s="29"/>
      <c r="C267" s="29"/>
    </row>
    <row r="268">
      <c r="A268" s="33">
        <v>377.0</v>
      </c>
      <c r="B268" s="29"/>
      <c r="C268" s="29"/>
    </row>
    <row r="269">
      <c r="A269" s="33">
        <v>379.0</v>
      </c>
      <c r="B269" s="29"/>
      <c r="C269" s="29"/>
    </row>
    <row r="270">
      <c r="A270" s="33">
        <v>381.0</v>
      </c>
      <c r="B270" s="29"/>
      <c r="C270" s="29"/>
    </row>
    <row r="271">
      <c r="A271" s="33">
        <v>382.0</v>
      </c>
      <c r="B271" s="29"/>
      <c r="C271" s="29"/>
    </row>
    <row r="272">
      <c r="A272" s="33">
        <v>383.0</v>
      </c>
      <c r="B272" s="29"/>
      <c r="C272" s="29"/>
    </row>
    <row r="273">
      <c r="A273" s="33">
        <v>384.0</v>
      </c>
      <c r="B273" s="29"/>
      <c r="C273" s="29"/>
    </row>
    <row r="274">
      <c r="A274" s="33">
        <v>385.0</v>
      </c>
      <c r="B274" s="29"/>
      <c r="C274" s="29"/>
    </row>
    <row r="275">
      <c r="A275" s="33">
        <v>386.0</v>
      </c>
      <c r="B275" s="29"/>
      <c r="C275" s="29"/>
    </row>
    <row r="276">
      <c r="A276" s="33">
        <v>387.0</v>
      </c>
      <c r="B276" s="29"/>
      <c r="C276" s="29"/>
    </row>
    <row r="277">
      <c r="A277" s="33">
        <v>388.0</v>
      </c>
      <c r="B277" s="29"/>
      <c r="C277" s="29"/>
    </row>
    <row r="278">
      <c r="A278" s="33">
        <v>389.0</v>
      </c>
      <c r="B278" s="29"/>
      <c r="C278" s="29"/>
    </row>
    <row r="279">
      <c r="A279" s="33">
        <v>391.0</v>
      </c>
      <c r="B279" s="29"/>
      <c r="C279" s="29"/>
    </row>
    <row r="280">
      <c r="A280" s="33">
        <v>392.0</v>
      </c>
      <c r="B280" s="29"/>
      <c r="C280" s="29"/>
    </row>
    <row r="281">
      <c r="A281" s="33">
        <v>393.0</v>
      </c>
      <c r="B281" s="29"/>
      <c r="C281" s="29"/>
    </row>
    <row r="282">
      <c r="A282" s="33">
        <v>394.0</v>
      </c>
      <c r="B282" s="29"/>
      <c r="C282" s="29"/>
    </row>
    <row r="283">
      <c r="A283" s="33">
        <v>395.0</v>
      </c>
      <c r="B283" s="29"/>
      <c r="C283" s="29"/>
    </row>
    <row r="284">
      <c r="A284" s="33">
        <v>396.0</v>
      </c>
      <c r="B284" s="29"/>
      <c r="C284" s="29"/>
    </row>
    <row r="285">
      <c r="A285" s="33">
        <v>397.0</v>
      </c>
      <c r="B285" s="29"/>
      <c r="C285" s="29"/>
    </row>
    <row r="286">
      <c r="A286" s="33">
        <v>398.0</v>
      </c>
      <c r="B286" s="29"/>
      <c r="C286" s="29"/>
    </row>
    <row r="287">
      <c r="A287" s="33">
        <v>399.0</v>
      </c>
      <c r="B287" s="29"/>
      <c r="C287" s="29"/>
    </row>
    <row r="288">
      <c r="A288" s="33">
        <v>400.0</v>
      </c>
      <c r="B288" s="29"/>
      <c r="C288" s="29"/>
    </row>
    <row r="289">
      <c r="A289" s="33">
        <v>401.0</v>
      </c>
      <c r="B289" s="29"/>
      <c r="C289" s="29"/>
    </row>
    <row r="290">
      <c r="A290" s="33">
        <v>402.0</v>
      </c>
      <c r="B290" s="29"/>
      <c r="C290" s="29"/>
    </row>
    <row r="291">
      <c r="A291" s="33">
        <v>403.0</v>
      </c>
      <c r="B291" s="29"/>
      <c r="C291" s="29"/>
    </row>
    <row r="292">
      <c r="A292" s="33">
        <v>404.0</v>
      </c>
      <c r="B292" s="29"/>
      <c r="C292" s="29"/>
    </row>
    <row r="293">
      <c r="A293" s="33">
        <v>405.0</v>
      </c>
      <c r="B293" s="29"/>
      <c r="C293" s="29"/>
    </row>
    <row r="294">
      <c r="A294" s="33">
        <v>406.0</v>
      </c>
      <c r="B294" s="29"/>
      <c r="C294" s="29"/>
    </row>
    <row r="295">
      <c r="A295" s="33">
        <v>407.0</v>
      </c>
      <c r="B295" s="29"/>
      <c r="C295" s="29"/>
    </row>
    <row r="296">
      <c r="A296" s="33">
        <v>408.0</v>
      </c>
      <c r="B296" s="29"/>
      <c r="C296" s="29"/>
    </row>
    <row r="297">
      <c r="A297" s="33">
        <v>410.0</v>
      </c>
      <c r="B297" s="29"/>
      <c r="C297" s="29"/>
    </row>
    <row r="298">
      <c r="A298" s="33">
        <v>411.0</v>
      </c>
      <c r="B298" s="29"/>
      <c r="C298" s="29"/>
    </row>
    <row r="299">
      <c r="A299" s="33">
        <v>413.0</v>
      </c>
      <c r="B299" s="29"/>
      <c r="C299" s="29"/>
    </row>
    <row r="300">
      <c r="A300" s="33">
        <v>415.0</v>
      </c>
      <c r="B300" s="29"/>
      <c r="C300" s="29"/>
    </row>
    <row r="301">
      <c r="A301" s="33">
        <v>416.0</v>
      </c>
      <c r="B301" s="29"/>
      <c r="C301" s="29"/>
    </row>
    <row r="302">
      <c r="A302" s="33">
        <v>417.0</v>
      </c>
      <c r="B302" s="29"/>
      <c r="C302" s="29"/>
    </row>
    <row r="303">
      <c r="A303" s="33">
        <v>418.0</v>
      </c>
      <c r="B303" s="29"/>
      <c r="C303" s="29"/>
    </row>
    <row r="304">
      <c r="A304" s="33">
        <v>419.0</v>
      </c>
      <c r="B304" s="29"/>
      <c r="C304" s="29"/>
    </row>
    <row r="305">
      <c r="A305" s="33">
        <v>420.0</v>
      </c>
      <c r="B305" s="29"/>
      <c r="C305" s="29"/>
    </row>
    <row r="306">
      <c r="A306" s="33">
        <v>422.0</v>
      </c>
      <c r="B306" s="29"/>
      <c r="C306" s="29"/>
    </row>
    <row r="307">
      <c r="A307" s="33">
        <v>423.0</v>
      </c>
      <c r="B307" s="29"/>
      <c r="C307" s="29"/>
    </row>
    <row r="308">
      <c r="A308" s="33">
        <v>425.0</v>
      </c>
      <c r="B308" s="29"/>
      <c r="C308" s="29"/>
    </row>
    <row r="309">
      <c r="A309" s="33">
        <v>426.0</v>
      </c>
      <c r="B309" s="29"/>
      <c r="C309" s="29"/>
    </row>
    <row r="310">
      <c r="A310" s="33">
        <v>427.0</v>
      </c>
      <c r="B310" s="29"/>
      <c r="C310" s="29"/>
    </row>
    <row r="311">
      <c r="A311" s="33">
        <v>428.0</v>
      </c>
      <c r="B311" s="29"/>
      <c r="C311" s="29"/>
    </row>
    <row r="312">
      <c r="A312" s="33">
        <v>431.0</v>
      </c>
      <c r="B312" s="29"/>
      <c r="C312" s="29"/>
    </row>
    <row r="313">
      <c r="A313" s="33">
        <v>432.0</v>
      </c>
      <c r="B313" s="29"/>
      <c r="C313" s="29"/>
    </row>
    <row r="314">
      <c r="A314" s="33">
        <v>433.0</v>
      </c>
      <c r="B314" s="29"/>
      <c r="C314" s="29"/>
    </row>
    <row r="315">
      <c r="A315" s="33">
        <v>434.0</v>
      </c>
      <c r="B315" s="29"/>
      <c r="C315" s="29"/>
    </row>
    <row r="316">
      <c r="A316" s="33">
        <v>435.0</v>
      </c>
      <c r="B316" s="29"/>
      <c r="C316" s="29"/>
    </row>
    <row r="317">
      <c r="A317" s="33">
        <v>436.0</v>
      </c>
      <c r="B317" s="29"/>
      <c r="C317" s="29"/>
    </row>
    <row r="318">
      <c r="A318" s="33">
        <v>437.0</v>
      </c>
      <c r="B318" s="29"/>
      <c r="C318" s="29"/>
    </row>
    <row r="319">
      <c r="A319" s="33">
        <v>439.0</v>
      </c>
      <c r="B319" s="29"/>
      <c r="C319" s="29"/>
    </row>
    <row r="320">
      <c r="A320" s="33">
        <v>440.0</v>
      </c>
      <c r="B320" s="29"/>
      <c r="C320" s="29"/>
    </row>
    <row r="321">
      <c r="A321" s="33">
        <v>442.0</v>
      </c>
      <c r="B321" s="29"/>
      <c r="C321" s="29"/>
    </row>
    <row r="322">
      <c r="A322" s="33">
        <v>443.0</v>
      </c>
      <c r="B322" s="29"/>
      <c r="C322" s="29"/>
    </row>
    <row r="323">
      <c r="A323" s="33">
        <v>444.0</v>
      </c>
      <c r="B323" s="29"/>
      <c r="C323" s="29"/>
    </row>
    <row r="324">
      <c r="A324" s="33">
        <v>445.0</v>
      </c>
      <c r="B324" s="29"/>
      <c r="C324" s="29"/>
    </row>
    <row r="325">
      <c r="A325" s="33">
        <v>449.0</v>
      </c>
      <c r="B325" s="29"/>
      <c r="C325" s="29"/>
    </row>
    <row r="326">
      <c r="A326" s="33">
        <v>450.0</v>
      </c>
      <c r="B326" s="29"/>
      <c r="C326" s="29"/>
    </row>
    <row r="327">
      <c r="A327" s="33">
        <v>451.0</v>
      </c>
      <c r="B327" s="29"/>
      <c r="C327" s="29"/>
    </row>
    <row r="328">
      <c r="A328" s="33">
        <v>454.0</v>
      </c>
      <c r="B328" s="29"/>
      <c r="C328" s="29"/>
    </row>
    <row r="329">
      <c r="A329" s="33">
        <v>455.0</v>
      </c>
      <c r="B329" s="29"/>
      <c r="C329" s="29"/>
    </row>
    <row r="330">
      <c r="A330" s="33">
        <v>456.0</v>
      </c>
      <c r="B330" s="29"/>
      <c r="C330" s="29"/>
    </row>
    <row r="331">
      <c r="A331" s="33">
        <v>458.0</v>
      </c>
      <c r="B331" s="29"/>
      <c r="C331" s="29"/>
    </row>
    <row r="332">
      <c r="A332" s="33">
        <v>459.0</v>
      </c>
      <c r="B332" s="29"/>
      <c r="C332" s="29"/>
    </row>
    <row r="333">
      <c r="A333" s="33">
        <v>461.0</v>
      </c>
      <c r="B333" s="29"/>
      <c r="C333" s="29"/>
    </row>
    <row r="334">
      <c r="A334" s="33">
        <v>462.0</v>
      </c>
      <c r="B334" s="29"/>
      <c r="C334" s="29"/>
    </row>
    <row r="335">
      <c r="A335" s="33">
        <v>463.0</v>
      </c>
      <c r="B335" s="29"/>
      <c r="C335" s="29"/>
    </row>
    <row r="336">
      <c r="A336" s="33">
        <v>464.0</v>
      </c>
      <c r="B336" s="29"/>
      <c r="C336" s="29"/>
    </row>
    <row r="337">
      <c r="A337" s="33">
        <v>465.0</v>
      </c>
      <c r="B337" s="29"/>
      <c r="C337" s="29"/>
    </row>
    <row r="338">
      <c r="A338" s="33">
        <v>466.0</v>
      </c>
      <c r="B338" s="29"/>
      <c r="C338" s="29"/>
    </row>
    <row r="339">
      <c r="A339" s="33">
        <v>468.0</v>
      </c>
      <c r="B339" s="29"/>
      <c r="C339" s="29"/>
    </row>
    <row r="340">
      <c r="A340" s="33">
        <v>469.0</v>
      </c>
      <c r="B340" s="29"/>
      <c r="C340" s="29"/>
    </row>
    <row r="341">
      <c r="A341" s="33">
        <v>470.0</v>
      </c>
      <c r="B341" s="29"/>
      <c r="C341" s="29"/>
    </row>
    <row r="342">
      <c r="A342" s="33">
        <v>471.0</v>
      </c>
      <c r="B342" s="29"/>
      <c r="C342" s="29"/>
    </row>
    <row r="343">
      <c r="A343" s="33">
        <v>474.0</v>
      </c>
      <c r="B343" s="29"/>
      <c r="C343" s="29"/>
    </row>
    <row r="344">
      <c r="A344" s="33">
        <v>475.0</v>
      </c>
      <c r="B344" s="29"/>
      <c r="C344" s="29"/>
    </row>
    <row r="345">
      <c r="A345" s="33">
        <v>476.0</v>
      </c>
      <c r="B345" s="29"/>
      <c r="C345" s="29"/>
    </row>
    <row r="346">
      <c r="A346" s="33">
        <v>477.0</v>
      </c>
      <c r="B346" s="29"/>
      <c r="C346" s="29"/>
    </row>
    <row r="347">
      <c r="A347" s="33">
        <v>479.0</v>
      </c>
      <c r="B347" s="29"/>
      <c r="C347" s="29"/>
    </row>
    <row r="348">
      <c r="A348" s="33">
        <v>480.0</v>
      </c>
      <c r="B348" s="29"/>
      <c r="C348" s="29"/>
    </row>
    <row r="349">
      <c r="A349" s="33">
        <v>483.0</v>
      </c>
      <c r="B349" s="29"/>
      <c r="C349" s="29"/>
    </row>
    <row r="350">
      <c r="A350" s="33">
        <v>484.0</v>
      </c>
      <c r="B350" s="29"/>
      <c r="C350" s="29"/>
    </row>
    <row r="351">
      <c r="A351" s="33">
        <v>485.0</v>
      </c>
      <c r="B351" s="29"/>
      <c r="C351" s="29"/>
    </row>
    <row r="352">
      <c r="A352" s="33">
        <v>486.0</v>
      </c>
      <c r="B352" s="29"/>
      <c r="C352" s="29"/>
    </row>
    <row r="353">
      <c r="A353" s="33">
        <v>487.0</v>
      </c>
      <c r="B353" s="29"/>
      <c r="C353" s="29"/>
    </row>
    <row r="354">
      <c r="A354" s="33">
        <v>488.0</v>
      </c>
      <c r="B354" s="29"/>
      <c r="C354" s="29"/>
    </row>
    <row r="355">
      <c r="A355" s="33">
        <v>489.0</v>
      </c>
      <c r="B355" s="29"/>
      <c r="C355" s="29"/>
    </row>
    <row r="356">
      <c r="A356" s="33">
        <v>490.0</v>
      </c>
      <c r="B356" s="29"/>
      <c r="C356" s="29"/>
    </row>
    <row r="357">
      <c r="A357" s="33">
        <v>491.0</v>
      </c>
      <c r="B357" s="29"/>
      <c r="C357" s="29"/>
    </row>
    <row r="358">
      <c r="A358" s="33">
        <v>493.0</v>
      </c>
      <c r="B358" s="29"/>
      <c r="C358" s="29"/>
    </row>
    <row r="359">
      <c r="A359" s="33">
        <v>496.0</v>
      </c>
      <c r="B359" s="29"/>
      <c r="C359" s="29"/>
    </row>
    <row r="360">
      <c r="A360" s="33">
        <v>497.0</v>
      </c>
      <c r="B360" s="29"/>
      <c r="C360" s="29"/>
    </row>
    <row r="361">
      <c r="A361" s="33">
        <v>498.0</v>
      </c>
      <c r="B361" s="29"/>
      <c r="C361" s="29"/>
    </row>
    <row r="362">
      <c r="A362" s="33">
        <v>499.0</v>
      </c>
      <c r="B362" s="29"/>
      <c r="C362" s="29"/>
    </row>
    <row r="363">
      <c r="A363" s="33">
        <v>501.0</v>
      </c>
      <c r="B363" s="29"/>
      <c r="C363" s="29"/>
    </row>
    <row r="364">
      <c r="A364" s="33">
        <v>502.0</v>
      </c>
      <c r="B364" s="29"/>
      <c r="C364" s="29"/>
    </row>
    <row r="365">
      <c r="A365" s="33">
        <v>503.0</v>
      </c>
      <c r="B365" s="29"/>
      <c r="C365" s="29"/>
    </row>
    <row r="366">
      <c r="A366" s="33">
        <v>504.0</v>
      </c>
      <c r="B366" s="29"/>
      <c r="C366" s="29"/>
    </row>
    <row r="367">
      <c r="A367" s="33">
        <v>505.0</v>
      </c>
      <c r="B367" s="29"/>
      <c r="C367" s="29"/>
    </row>
    <row r="368">
      <c r="A368" s="33">
        <v>507.0</v>
      </c>
      <c r="B368" s="29"/>
      <c r="C368" s="29"/>
    </row>
    <row r="369">
      <c r="A369" s="33">
        <v>508.0</v>
      </c>
      <c r="B369" s="29"/>
      <c r="C369" s="29"/>
    </row>
    <row r="370">
      <c r="A370" s="33">
        <v>509.0</v>
      </c>
      <c r="B370" s="29"/>
      <c r="C370" s="29"/>
    </row>
    <row r="371">
      <c r="A371" s="33">
        <v>510.0</v>
      </c>
      <c r="B371" s="29"/>
      <c r="C371" s="29"/>
    </row>
    <row r="372">
      <c r="A372" s="33">
        <v>511.0</v>
      </c>
      <c r="B372" s="29"/>
      <c r="C372" s="29"/>
    </row>
    <row r="373">
      <c r="A373" s="33">
        <v>512.0</v>
      </c>
      <c r="B373" s="29"/>
      <c r="C373" s="29"/>
    </row>
    <row r="374">
      <c r="A374" s="33">
        <v>513.0</v>
      </c>
      <c r="B374" s="29"/>
      <c r="C374" s="29"/>
    </row>
    <row r="375">
      <c r="A375" s="33">
        <v>514.0</v>
      </c>
      <c r="B375" s="29"/>
      <c r="C375" s="29"/>
    </row>
    <row r="376">
      <c r="A376" s="33">
        <v>515.0</v>
      </c>
      <c r="B376" s="29"/>
      <c r="C376" s="29"/>
    </row>
    <row r="377">
      <c r="A377" s="33">
        <v>516.0</v>
      </c>
      <c r="B377" s="29"/>
      <c r="C377" s="29"/>
    </row>
    <row r="378">
      <c r="A378" s="33">
        <v>517.0</v>
      </c>
      <c r="B378" s="29"/>
      <c r="C378" s="29"/>
    </row>
    <row r="379">
      <c r="A379" s="33">
        <v>518.0</v>
      </c>
      <c r="B379" s="29"/>
      <c r="C379" s="29"/>
    </row>
    <row r="380">
      <c r="A380" s="33">
        <v>519.0</v>
      </c>
      <c r="B380" s="29"/>
      <c r="C380" s="29"/>
    </row>
    <row r="381">
      <c r="A381" s="33">
        <v>521.0</v>
      </c>
      <c r="B381" s="29"/>
      <c r="C381" s="29"/>
    </row>
    <row r="382">
      <c r="A382" s="33">
        <v>522.0</v>
      </c>
      <c r="B382" s="29"/>
      <c r="C382" s="29"/>
    </row>
    <row r="383">
      <c r="A383" s="33">
        <v>523.0</v>
      </c>
      <c r="B383" s="29"/>
      <c r="C383" s="29"/>
    </row>
    <row r="384">
      <c r="A384" s="33">
        <v>527.0</v>
      </c>
      <c r="B384" s="29"/>
      <c r="C384" s="29"/>
    </row>
    <row r="385">
      <c r="A385" s="33">
        <v>528.0</v>
      </c>
      <c r="B385" s="29"/>
      <c r="C385" s="29"/>
    </row>
    <row r="386">
      <c r="A386" s="33">
        <v>529.0</v>
      </c>
      <c r="B386" s="29"/>
      <c r="C386" s="29"/>
    </row>
    <row r="387">
      <c r="A387" s="33">
        <v>530.0</v>
      </c>
      <c r="B387" s="29"/>
      <c r="C387" s="29"/>
    </row>
    <row r="388">
      <c r="A388" s="33">
        <v>532.0</v>
      </c>
      <c r="B388" s="29"/>
      <c r="C388" s="29"/>
    </row>
    <row r="389">
      <c r="A389" s="33">
        <v>533.0</v>
      </c>
      <c r="B389" s="29"/>
      <c r="C389" s="29"/>
    </row>
    <row r="390">
      <c r="A390" s="33">
        <v>536.0</v>
      </c>
      <c r="B390" s="29"/>
      <c r="C390" s="29"/>
    </row>
    <row r="391">
      <c r="A391" s="33">
        <v>537.0</v>
      </c>
      <c r="B391" s="29"/>
      <c r="C391" s="29"/>
    </row>
    <row r="392">
      <c r="A392" s="33">
        <v>538.0</v>
      </c>
      <c r="B392" s="29"/>
      <c r="C392" s="29"/>
    </row>
    <row r="393">
      <c r="A393" s="33">
        <v>539.0</v>
      </c>
      <c r="B393" s="29"/>
      <c r="C393" s="29"/>
    </row>
    <row r="394">
      <c r="A394" s="33">
        <v>540.0</v>
      </c>
      <c r="B394" s="29"/>
      <c r="C394" s="29"/>
    </row>
    <row r="395">
      <c r="A395" s="33">
        <v>542.0</v>
      </c>
      <c r="B395" s="29"/>
      <c r="C395" s="29"/>
    </row>
    <row r="396">
      <c r="A396" s="33">
        <v>543.0</v>
      </c>
      <c r="B396" s="29"/>
      <c r="C396" s="29"/>
    </row>
    <row r="397">
      <c r="A397" s="33">
        <v>544.0</v>
      </c>
      <c r="B397" s="29"/>
      <c r="C397" s="29"/>
    </row>
    <row r="398">
      <c r="A398" s="33">
        <v>545.0</v>
      </c>
      <c r="B398" s="29"/>
      <c r="C398" s="29"/>
    </row>
    <row r="399">
      <c r="A399" s="33">
        <v>547.0</v>
      </c>
      <c r="B399" s="29"/>
      <c r="C399" s="29"/>
    </row>
    <row r="400">
      <c r="A400" s="33">
        <v>548.0</v>
      </c>
      <c r="B400" s="29"/>
      <c r="C400" s="29"/>
    </row>
    <row r="401">
      <c r="A401" s="33">
        <v>549.0</v>
      </c>
      <c r="B401" s="29"/>
      <c r="C401" s="29"/>
    </row>
    <row r="402">
      <c r="A402" s="33">
        <v>550.0</v>
      </c>
      <c r="B402" s="29"/>
      <c r="C402" s="29"/>
    </row>
    <row r="403">
      <c r="A403" s="33">
        <v>552.0</v>
      </c>
      <c r="B403" s="29"/>
      <c r="C403" s="29"/>
    </row>
    <row r="404">
      <c r="A404" s="33">
        <v>553.0</v>
      </c>
      <c r="B404" s="29"/>
      <c r="C404" s="29"/>
    </row>
    <row r="405">
      <c r="A405" s="33">
        <v>554.0</v>
      </c>
      <c r="B405" s="29"/>
      <c r="C405" s="29"/>
    </row>
    <row r="406">
      <c r="A406" s="33">
        <v>555.0</v>
      </c>
      <c r="B406" s="29"/>
      <c r="C406" s="29"/>
    </row>
    <row r="407">
      <c r="A407" s="33">
        <v>556.0</v>
      </c>
      <c r="B407" s="29"/>
      <c r="C407" s="29"/>
    </row>
    <row r="408">
      <c r="A408" s="33">
        <v>557.0</v>
      </c>
      <c r="B408" s="29"/>
      <c r="C408" s="29"/>
    </row>
    <row r="409">
      <c r="A409" s="33">
        <v>558.0</v>
      </c>
      <c r="B409" s="29"/>
      <c r="C409" s="29"/>
    </row>
    <row r="410">
      <c r="A410" s="33">
        <v>559.0</v>
      </c>
      <c r="B410" s="29"/>
      <c r="C410" s="29"/>
    </row>
    <row r="411">
      <c r="A411" s="33">
        <v>561.0</v>
      </c>
      <c r="B411" s="29"/>
      <c r="C411" s="29"/>
    </row>
    <row r="412">
      <c r="A412" s="33">
        <v>562.0</v>
      </c>
      <c r="B412" s="29"/>
      <c r="C412" s="29"/>
    </row>
    <row r="413">
      <c r="A413" s="33">
        <v>564.0</v>
      </c>
      <c r="B413" s="29"/>
      <c r="C413" s="29"/>
    </row>
    <row r="414">
      <c r="A414" s="33">
        <v>566.0</v>
      </c>
      <c r="B414" s="29"/>
      <c r="C414" s="29"/>
    </row>
    <row r="415">
      <c r="A415" s="33">
        <v>569.0</v>
      </c>
      <c r="B415" s="29"/>
      <c r="C415" s="29"/>
    </row>
    <row r="416">
      <c r="A416" s="33">
        <v>570.0</v>
      </c>
      <c r="B416" s="29"/>
      <c r="C416" s="29"/>
    </row>
    <row r="417">
      <c r="A417" s="33">
        <v>574.0</v>
      </c>
      <c r="B417" s="29"/>
      <c r="C417" s="29"/>
    </row>
    <row r="418">
      <c r="A418" s="33">
        <v>575.0</v>
      </c>
      <c r="B418" s="29"/>
      <c r="C418" s="29"/>
    </row>
    <row r="419">
      <c r="A419" s="33">
        <v>577.0</v>
      </c>
      <c r="B419" s="29"/>
      <c r="C419" s="29"/>
    </row>
    <row r="420">
      <c r="A420" s="33">
        <v>580.0</v>
      </c>
      <c r="B420" s="29"/>
      <c r="C420" s="29"/>
    </row>
    <row r="421">
      <c r="A421" s="33">
        <v>581.0</v>
      </c>
      <c r="B421" s="29"/>
      <c r="C421" s="29"/>
    </row>
    <row r="422">
      <c r="A422" s="33">
        <v>582.0</v>
      </c>
      <c r="B422" s="29"/>
      <c r="C422" s="29"/>
    </row>
    <row r="423">
      <c r="A423" s="33">
        <v>583.0</v>
      </c>
      <c r="B423" s="29"/>
      <c r="C423" s="29"/>
    </row>
    <row r="424">
      <c r="A424" s="33">
        <v>585.0</v>
      </c>
      <c r="B424" s="29"/>
      <c r="C424" s="29"/>
    </row>
    <row r="425">
      <c r="A425" s="33">
        <v>588.0</v>
      </c>
      <c r="B425" s="29"/>
      <c r="C425" s="29"/>
    </row>
    <row r="426">
      <c r="A426" s="33">
        <v>589.0</v>
      </c>
      <c r="B426" s="29"/>
      <c r="C426" s="29"/>
    </row>
    <row r="427">
      <c r="A427" s="33">
        <v>590.0</v>
      </c>
      <c r="B427" s="29"/>
      <c r="C427" s="29"/>
    </row>
    <row r="428">
      <c r="A428" s="33">
        <v>591.0</v>
      </c>
      <c r="B428" s="29"/>
      <c r="C428" s="29"/>
    </row>
    <row r="429">
      <c r="A429" s="33">
        <v>592.0</v>
      </c>
      <c r="B429" s="29"/>
      <c r="C429" s="29"/>
    </row>
    <row r="430">
      <c r="A430" s="33">
        <v>593.0</v>
      </c>
      <c r="B430" s="29"/>
      <c r="C430" s="29"/>
    </row>
    <row r="431">
      <c r="A431" s="33">
        <v>594.0</v>
      </c>
      <c r="B431" s="29"/>
      <c r="C431" s="29"/>
    </row>
    <row r="432">
      <c r="A432" s="33">
        <v>595.0</v>
      </c>
      <c r="B432" s="29"/>
      <c r="C432" s="29"/>
    </row>
    <row r="433">
      <c r="A433" s="33">
        <v>598.0</v>
      </c>
      <c r="B433" s="29"/>
      <c r="C433" s="29"/>
    </row>
    <row r="434">
      <c r="A434" s="33">
        <v>600.0</v>
      </c>
      <c r="B434" s="29"/>
      <c r="C434" s="29"/>
    </row>
    <row r="435">
      <c r="A435" s="30"/>
      <c r="B435" s="29"/>
      <c r="C435" s="29"/>
    </row>
    <row r="436">
      <c r="A436" s="30"/>
      <c r="B436" s="29"/>
      <c r="C436" s="29"/>
    </row>
    <row r="437">
      <c r="A437" s="30"/>
      <c r="B437" s="29"/>
      <c r="C437" s="29"/>
    </row>
    <row r="438">
      <c r="A438" s="30"/>
      <c r="B438" s="29"/>
      <c r="C438" s="29"/>
    </row>
    <row r="439">
      <c r="A439" s="30"/>
      <c r="B439" s="29"/>
      <c r="C439" s="29"/>
    </row>
    <row r="440">
      <c r="A440" s="30"/>
      <c r="B440" s="29"/>
      <c r="C440" s="29"/>
    </row>
    <row r="441">
      <c r="A441" s="30"/>
      <c r="B441" s="29"/>
      <c r="C441" s="29"/>
    </row>
    <row r="442">
      <c r="A442" s="30"/>
      <c r="B442" s="29"/>
      <c r="C442" s="29"/>
    </row>
    <row r="443">
      <c r="A443" s="30"/>
      <c r="B443" s="29"/>
      <c r="C443" s="29"/>
    </row>
    <row r="444">
      <c r="A444" s="30"/>
      <c r="B444" s="29"/>
      <c r="C444" s="29"/>
    </row>
    <row r="445">
      <c r="A445" s="30"/>
      <c r="B445" s="29"/>
      <c r="C445" s="29"/>
    </row>
    <row r="446">
      <c r="A446" s="30"/>
      <c r="B446" s="29"/>
      <c r="C446" s="29"/>
    </row>
    <row r="447">
      <c r="A447" s="30"/>
      <c r="B447" s="29"/>
      <c r="C447" s="29"/>
    </row>
    <row r="448">
      <c r="A448" s="30"/>
      <c r="B448" s="29"/>
      <c r="C448" s="29"/>
    </row>
    <row r="449">
      <c r="A449" s="30"/>
      <c r="B449" s="29"/>
      <c r="C449" s="29"/>
    </row>
    <row r="450">
      <c r="A450" s="30"/>
      <c r="B450" s="29"/>
      <c r="C450" s="29"/>
    </row>
    <row r="451">
      <c r="A451" s="30"/>
      <c r="B451" s="29"/>
      <c r="C451" s="29"/>
    </row>
    <row r="452">
      <c r="A452" s="30"/>
      <c r="B452" s="29"/>
      <c r="C452" s="29"/>
    </row>
    <row r="453">
      <c r="A453" s="30"/>
      <c r="B453" s="29"/>
      <c r="C453" s="29"/>
    </row>
    <row r="454">
      <c r="A454" s="30"/>
      <c r="B454" s="29"/>
      <c r="C454" s="29"/>
    </row>
    <row r="455">
      <c r="A455" s="30"/>
      <c r="B455" s="29"/>
      <c r="C455" s="29"/>
    </row>
    <row r="456">
      <c r="A456" s="30"/>
      <c r="B456" s="29"/>
      <c r="C456" s="29"/>
    </row>
    <row r="457">
      <c r="A457" s="30"/>
      <c r="B457" s="29"/>
      <c r="C457" s="29"/>
    </row>
    <row r="458">
      <c r="A458" s="30"/>
      <c r="B458" s="29"/>
      <c r="C458" s="29"/>
    </row>
    <row r="459">
      <c r="A459" s="30"/>
      <c r="B459" s="29"/>
      <c r="C459" s="29"/>
    </row>
    <row r="460">
      <c r="A460" s="30"/>
      <c r="B460" s="29"/>
      <c r="C460" s="29"/>
    </row>
    <row r="461">
      <c r="A461" s="30"/>
      <c r="B461" s="29"/>
      <c r="C461" s="29"/>
    </row>
    <row r="462">
      <c r="A462" s="30"/>
      <c r="B462" s="29"/>
      <c r="C462" s="29"/>
    </row>
    <row r="463">
      <c r="A463" s="30"/>
      <c r="B463" s="29"/>
      <c r="C463" s="29"/>
    </row>
    <row r="464">
      <c r="A464" s="30"/>
      <c r="B464" s="29"/>
      <c r="C464" s="29"/>
    </row>
    <row r="465">
      <c r="A465" s="30"/>
      <c r="B465" s="29"/>
      <c r="C465" s="29"/>
    </row>
    <row r="466">
      <c r="A466" s="30"/>
      <c r="B466" s="29"/>
      <c r="C466" s="29"/>
    </row>
    <row r="467">
      <c r="A467" s="30"/>
      <c r="B467" s="29"/>
      <c r="C467" s="29"/>
    </row>
    <row r="468">
      <c r="A468" s="30"/>
      <c r="B468" s="29"/>
      <c r="C468" s="29"/>
    </row>
    <row r="469">
      <c r="A469" s="30"/>
      <c r="B469" s="29"/>
      <c r="C469" s="29"/>
    </row>
    <row r="470">
      <c r="A470" s="30"/>
      <c r="B470" s="29"/>
      <c r="C470" s="29"/>
    </row>
    <row r="471">
      <c r="A471" s="30"/>
      <c r="B471" s="29"/>
      <c r="C471" s="29"/>
    </row>
    <row r="472">
      <c r="A472" s="30"/>
      <c r="B472" s="29"/>
      <c r="C472" s="29"/>
    </row>
    <row r="473">
      <c r="A473" s="30"/>
      <c r="B473" s="29"/>
      <c r="C473" s="29"/>
    </row>
    <row r="474">
      <c r="A474" s="30"/>
      <c r="B474" s="29"/>
      <c r="C474" s="29"/>
    </row>
    <row r="475">
      <c r="A475" s="30"/>
      <c r="B475" s="29"/>
      <c r="C475" s="29"/>
    </row>
    <row r="476">
      <c r="A476" s="30"/>
      <c r="B476" s="29"/>
      <c r="C476" s="29"/>
    </row>
    <row r="477">
      <c r="A477" s="30"/>
      <c r="B477" s="29"/>
      <c r="C477" s="29"/>
    </row>
    <row r="478">
      <c r="A478" s="30"/>
      <c r="B478" s="29"/>
      <c r="C478" s="29"/>
    </row>
    <row r="479">
      <c r="A479" s="30"/>
      <c r="B479" s="29"/>
      <c r="C479" s="29"/>
    </row>
    <row r="480">
      <c r="A480" s="30"/>
      <c r="B480" s="29"/>
      <c r="C480" s="29"/>
    </row>
    <row r="481">
      <c r="A481" s="30"/>
      <c r="B481" s="29"/>
      <c r="C481" s="29"/>
    </row>
    <row r="482">
      <c r="A482" s="30"/>
      <c r="B482" s="29"/>
      <c r="C482" s="29"/>
    </row>
    <row r="483">
      <c r="A483" s="30"/>
      <c r="B483" s="29"/>
      <c r="C483" s="29"/>
    </row>
    <row r="484">
      <c r="A484" s="30"/>
      <c r="B484" s="29"/>
      <c r="C484" s="29"/>
    </row>
    <row r="485">
      <c r="A485" s="30"/>
      <c r="B485" s="29"/>
      <c r="C485" s="29"/>
    </row>
    <row r="486">
      <c r="A486" s="30"/>
      <c r="B486" s="29"/>
      <c r="C486" s="29"/>
    </row>
    <row r="487">
      <c r="A487" s="30"/>
      <c r="B487" s="29"/>
      <c r="C487" s="29"/>
    </row>
    <row r="488">
      <c r="A488" s="30"/>
      <c r="B488" s="29"/>
      <c r="C488" s="29"/>
    </row>
    <row r="489">
      <c r="A489" s="30"/>
      <c r="B489" s="29"/>
      <c r="C489" s="29"/>
    </row>
    <row r="490">
      <c r="A490" s="30"/>
      <c r="B490" s="29"/>
      <c r="C490" s="29"/>
    </row>
    <row r="491">
      <c r="A491" s="30"/>
      <c r="B491" s="29"/>
      <c r="C491" s="29"/>
    </row>
    <row r="492">
      <c r="A492" s="30"/>
      <c r="B492" s="29"/>
      <c r="C492" s="29"/>
    </row>
    <row r="493">
      <c r="A493" s="30"/>
      <c r="B493" s="29"/>
      <c r="C493" s="29"/>
    </row>
    <row r="494">
      <c r="A494" s="30"/>
      <c r="B494" s="29"/>
      <c r="C494" s="29"/>
    </row>
    <row r="495">
      <c r="A495" s="30"/>
      <c r="B495" s="29"/>
      <c r="C495" s="29"/>
    </row>
    <row r="496">
      <c r="A496" s="30"/>
      <c r="B496" s="29"/>
      <c r="C496" s="29"/>
    </row>
    <row r="497">
      <c r="A497" s="30"/>
      <c r="B497" s="29"/>
      <c r="C497" s="29"/>
    </row>
    <row r="498">
      <c r="A498" s="30"/>
      <c r="B498" s="29"/>
      <c r="C498" s="29"/>
    </row>
    <row r="499">
      <c r="A499" s="30"/>
      <c r="B499" s="29"/>
      <c r="C499" s="29"/>
    </row>
    <row r="500">
      <c r="A500" s="30"/>
      <c r="B500" s="29"/>
      <c r="C500" s="29"/>
    </row>
    <row r="501">
      <c r="A501" s="30"/>
      <c r="B501" s="29"/>
      <c r="C501" s="29"/>
    </row>
    <row r="502">
      <c r="A502" s="30"/>
      <c r="B502" s="29"/>
      <c r="C502" s="29"/>
    </row>
    <row r="503">
      <c r="A503" s="30"/>
      <c r="B503" s="29"/>
      <c r="C503" s="29"/>
    </row>
    <row r="504">
      <c r="A504" s="30"/>
      <c r="B504" s="29"/>
      <c r="C504" s="29"/>
    </row>
    <row r="505">
      <c r="A505" s="30"/>
      <c r="B505" s="29"/>
      <c r="C505" s="29"/>
    </row>
    <row r="506">
      <c r="A506" s="30"/>
      <c r="B506" s="29"/>
      <c r="C506" s="29"/>
    </row>
    <row r="507">
      <c r="A507" s="30"/>
      <c r="B507" s="29"/>
      <c r="C507" s="29"/>
    </row>
    <row r="508">
      <c r="A508" s="30"/>
      <c r="B508" s="29"/>
      <c r="C508" s="29"/>
    </row>
    <row r="509">
      <c r="A509" s="30"/>
      <c r="B509" s="29"/>
      <c r="C509" s="29"/>
    </row>
    <row r="510">
      <c r="A510" s="30"/>
      <c r="B510" s="29"/>
      <c r="C510" s="29"/>
    </row>
    <row r="511">
      <c r="A511" s="30"/>
      <c r="B511" s="29"/>
      <c r="C511" s="29"/>
    </row>
    <row r="512">
      <c r="A512" s="30"/>
      <c r="B512" s="29"/>
      <c r="C512" s="29"/>
    </row>
    <row r="513">
      <c r="A513" s="30"/>
      <c r="B513" s="29"/>
      <c r="C513" s="29"/>
    </row>
    <row r="514">
      <c r="A514" s="30"/>
      <c r="B514" s="29"/>
      <c r="C514" s="29"/>
    </row>
    <row r="515">
      <c r="A515" s="30"/>
      <c r="B515" s="29"/>
      <c r="C515" s="29"/>
    </row>
    <row r="516">
      <c r="A516" s="30"/>
      <c r="B516" s="29"/>
      <c r="C516" s="29"/>
    </row>
    <row r="517">
      <c r="A517" s="30"/>
      <c r="B517" s="29"/>
      <c r="C517" s="29"/>
    </row>
    <row r="518">
      <c r="A518" s="30"/>
      <c r="B518" s="29"/>
      <c r="C518" s="29"/>
    </row>
    <row r="519">
      <c r="A519" s="30"/>
      <c r="B519" s="29"/>
      <c r="C519" s="29"/>
    </row>
    <row r="520">
      <c r="A520" s="30"/>
      <c r="B520" s="29"/>
      <c r="C520" s="29"/>
    </row>
    <row r="521">
      <c r="A521" s="30"/>
      <c r="B521" s="29"/>
      <c r="C521" s="29"/>
    </row>
    <row r="522">
      <c r="A522" s="30"/>
      <c r="B522" s="29"/>
      <c r="C522" s="29"/>
    </row>
    <row r="523">
      <c r="A523" s="30"/>
      <c r="B523" s="29"/>
      <c r="C523" s="29"/>
    </row>
    <row r="524">
      <c r="A524" s="30"/>
      <c r="B524" s="29"/>
      <c r="C524" s="29"/>
    </row>
    <row r="525">
      <c r="A525" s="30"/>
      <c r="B525" s="29"/>
      <c r="C525" s="29"/>
    </row>
    <row r="526">
      <c r="A526" s="30"/>
      <c r="B526" s="29"/>
      <c r="C526" s="29"/>
    </row>
    <row r="527">
      <c r="A527" s="30"/>
      <c r="B527" s="29"/>
      <c r="C527" s="29"/>
    </row>
    <row r="528">
      <c r="A528" s="30"/>
      <c r="B528" s="29"/>
      <c r="C528" s="29"/>
    </row>
    <row r="529">
      <c r="A529" s="30"/>
      <c r="B529" s="29"/>
      <c r="C529" s="29"/>
    </row>
    <row r="530">
      <c r="A530" s="30"/>
      <c r="B530" s="29"/>
      <c r="C530" s="29"/>
    </row>
    <row r="531">
      <c r="A531" s="30"/>
      <c r="B531" s="29"/>
      <c r="C531" s="29"/>
    </row>
    <row r="532">
      <c r="A532" s="30"/>
      <c r="B532" s="29"/>
      <c r="C532" s="29"/>
    </row>
    <row r="533">
      <c r="A533" s="30"/>
      <c r="B533" s="29"/>
      <c r="C533" s="29"/>
    </row>
    <row r="534">
      <c r="A534" s="30"/>
      <c r="B534" s="29"/>
      <c r="C534" s="29"/>
    </row>
    <row r="535">
      <c r="A535" s="30"/>
      <c r="B535" s="29"/>
      <c r="C535" s="29"/>
    </row>
    <row r="536">
      <c r="A536" s="30"/>
      <c r="B536" s="29"/>
      <c r="C536" s="29"/>
    </row>
    <row r="537">
      <c r="A537" s="30"/>
      <c r="B537" s="29"/>
      <c r="C537" s="29"/>
    </row>
    <row r="538">
      <c r="A538" s="30"/>
      <c r="B538" s="29"/>
      <c r="C538" s="29"/>
    </row>
    <row r="539">
      <c r="A539" s="30"/>
      <c r="B539" s="29"/>
      <c r="C539" s="29"/>
    </row>
    <row r="540">
      <c r="A540" s="30"/>
      <c r="B540" s="29"/>
      <c r="C540" s="29"/>
    </row>
    <row r="541">
      <c r="A541" s="30"/>
      <c r="B541" s="29"/>
      <c r="C541" s="29"/>
    </row>
    <row r="542">
      <c r="A542" s="30"/>
      <c r="B542" s="29"/>
      <c r="C542" s="29"/>
    </row>
    <row r="543">
      <c r="A543" s="30"/>
      <c r="B543" s="29"/>
      <c r="C543" s="29"/>
    </row>
    <row r="544">
      <c r="A544" s="30"/>
      <c r="B544" s="29"/>
      <c r="C544" s="29"/>
    </row>
    <row r="545">
      <c r="A545" s="30"/>
      <c r="B545" s="29"/>
      <c r="C545" s="29"/>
    </row>
    <row r="546">
      <c r="A546" s="30"/>
      <c r="B546" s="29"/>
      <c r="C546" s="29"/>
    </row>
    <row r="547">
      <c r="A547" s="30"/>
      <c r="B547" s="29"/>
      <c r="C547" s="29"/>
    </row>
    <row r="548">
      <c r="A548" s="30"/>
      <c r="B548" s="29"/>
      <c r="C548" s="29"/>
    </row>
    <row r="549">
      <c r="A549" s="30"/>
      <c r="B549" s="29"/>
      <c r="C549" s="29"/>
    </row>
    <row r="550">
      <c r="A550" s="30"/>
      <c r="B550" s="29"/>
      <c r="C550" s="29"/>
    </row>
    <row r="551">
      <c r="A551" s="30"/>
      <c r="B551" s="29"/>
      <c r="C551" s="29"/>
    </row>
    <row r="552">
      <c r="A552" s="30"/>
      <c r="B552" s="29"/>
      <c r="C552" s="29"/>
    </row>
    <row r="553">
      <c r="A553" s="30"/>
      <c r="B553" s="29"/>
      <c r="C553" s="29"/>
    </row>
    <row r="554">
      <c r="A554" s="30"/>
      <c r="B554" s="29"/>
      <c r="C554" s="29"/>
    </row>
    <row r="555">
      <c r="A555" s="30"/>
      <c r="B555" s="29"/>
      <c r="C555" s="29"/>
    </row>
    <row r="556">
      <c r="A556" s="30"/>
      <c r="B556" s="29"/>
      <c r="C556" s="29"/>
    </row>
    <row r="557">
      <c r="A557" s="30"/>
      <c r="B557" s="29"/>
      <c r="C557" s="29"/>
    </row>
    <row r="558">
      <c r="A558" s="30"/>
      <c r="B558" s="29"/>
      <c r="C558" s="29"/>
    </row>
    <row r="559">
      <c r="A559" s="30"/>
      <c r="B559" s="29"/>
      <c r="C559" s="29"/>
    </row>
    <row r="560">
      <c r="A560" s="30"/>
      <c r="B560" s="29"/>
      <c r="C560" s="29"/>
    </row>
    <row r="561">
      <c r="A561" s="30"/>
      <c r="B561" s="29"/>
      <c r="C561" s="29"/>
    </row>
    <row r="562">
      <c r="A562" s="30"/>
      <c r="B562" s="29"/>
      <c r="C562" s="29"/>
    </row>
    <row r="563">
      <c r="A563" s="30"/>
      <c r="B563" s="29"/>
      <c r="C563" s="29"/>
    </row>
    <row r="564">
      <c r="A564" s="30"/>
      <c r="B564" s="29"/>
      <c r="C564" s="29"/>
    </row>
    <row r="565">
      <c r="A565" s="30"/>
      <c r="B565" s="29"/>
      <c r="C565" s="29"/>
    </row>
    <row r="566">
      <c r="A566" s="30"/>
      <c r="B566" s="29"/>
      <c r="C566" s="29"/>
    </row>
    <row r="567">
      <c r="A567" s="30"/>
      <c r="B567" s="29"/>
      <c r="C567" s="29"/>
    </row>
    <row r="568">
      <c r="A568" s="30"/>
      <c r="B568" s="29"/>
      <c r="C568" s="29"/>
    </row>
    <row r="569">
      <c r="A569" s="30"/>
      <c r="B569" s="29"/>
      <c r="C569" s="29"/>
    </row>
    <row r="570">
      <c r="A570" s="30"/>
      <c r="B570" s="29"/>
      <c r="C570" s="29"/>
    </row>
    <row r="571">
      <c r="A571" s="30"/>
      <c r="B571" s="29"/>
      <c r="C571" s="29"/>
    </row>
    <row r="572">
      <c r="A572" s="30"/>
      <c r="B572" s="29"/>
      <c r="C572" s="29"/>
    </row>
    <row r="573">
      <c r="A573" s="30"/>
      <c r="B573" s="29"/>
      <c r="C573" s="29"/>
    </row>
    <row r="574">
      <c r="A574" s="30"/>
      <c r="B574" s="29"/>
      <c r="C574" s="29"/>
    </row>
    <row r="575">
      <c r="A575" s="30"/>
      <c r="B575" s="29"/>
      <c r="C575" s="29"/>
    </row>
    <row r="576">
      <c r="A576" s="30"/>
      <c r="B576" s="29"/>
      <c r="C576" s="29"/>
    </row>
    <row r="577">
      <c r="A577" s="30"/>
      <c r="B577" s="29"/>
      <c r="C577" s="29"/>
    </row>
    <row r="578">
      <c r="A578" s="30"/>
      <c r="B578" s="29"/>
      <c r="C578" s="29"/>
    </row>
    <row r="579">
      <c r="A579" s="30"/>
      <c r="B579" s="29"/>
      <c r="C579" s="29"/>
    </row>
    <row r="580">
      <c r="A580" s="30"/>
      <c r="B580" s="29"/>
      <c r="C580" s="29"/>
    </row>
    <row r="581">
      <c r="A581" s="30"/>
      <c r="B581" s="29"/>
      <c r="C581" s="29"/>
    </row>
    <row r="582">
      <c r="A582" s="30"/>
      <c r="B582" s="29"/>
      <c r="C582" s="29"/>
    </row>
    <row r="583">
      <c r="A583" s="30"/>
      <c r="B583" s="29"/>
      <c r="C583" s="29"/>
    </row>
    <row r="584">
      <c r="A584" s="30"/>
      <c r="B584" s="29"/>
      <c r="C584" s="29"/>
    </row>
    <row r="585">
      <c r="A585" s="30"/>
      <c r="B585" s="29"/>
      <c r="C585" s="29"/>
    </row>
    <row r="586">
      <c r="A586" s="30"/>
      <c r="B586" s="29"/>
      <c r="C586" s="29"/>
    </row>
    <row r="587">
      <c r="A587" s="30"/>
      <c r="B587" s="29"/>
      <c r="C587" s="29"/>
    </row>
    <row r="588">
      <c r="A588" s="30"/>
      <c r="B588" s="29"/>
      <c r="C588" s="29"/>
    </row>
    <row r="589">
      <c r="A589" s="30"/>
      <c r="B589" s="29"/>
      <c r="C589" s="29"/>
    </row>
    <row r="590">
      <c r="A590" s="30"/>
      <c r="B590" s="29"/>
      <c r="C590" s="29"/>
    </row>
    <row r="591">
      <c r="A591" s="30"/>
      <c r="B591" s="29"/>
      <c r="C591" s="29"/>
    </row>
    <row r="592">
      <c r="A592" s="30"/>
      <c r="B592" s="29"/>
      <c r="C592" s="29"/>
    </row>
    <row r="593">
      <c r="A593" s="30"/>
      <c r="B593" s="29"/>
      <c r="C593" s="29"/>
    </row>
    <row r="594">
      <c r="A594" s="30"/>
      <c r="B594" s="29"/>
      <c r="C594" s="29"/>
    </row>
    <row r="595">
      <c r="A595" s="30"/>
      <c r="B595" s="29"/>
      <c r="C595" s="29"/>
    </row>
    <row r="596">
      <c r="A596" s="30"/>
      <c r="B596" s="29"/>
      <c r="C596" s="29"/>
    </row>
    <row r="597">
      <c r="A597" s="30"/>
      <c r="B597" s="29"/>
      <c r="C597" s="29"/>
    </row>
    <row r="598">
      <c r="A598" s="30"/>
      <c r="B598" s="29"/>
      <c r="C598" s="29"/>
    </row>
    <row r="599">
      <c r="A599" s="30"/>
      <c r="B599" s="29"/>
      <c r="C599" s="29"/>
    </row>
    <row r="600">
      <c r="A600" s="30"/>
      <c r="B600" s="29"/>
      <c r="C600" s="29"/>
    </row>
    <row r="601">
      <c r="A601" s="30"/>
      <c r="B601" s="29"/>
      <c r="C601" s="29"/>
    </row>
    <row r="602">
      <c r="A602" s="30"/>
      <c r="B602" s="29"/>
      <c r="C602" s="29"/>
    </row>
    <row r="603">
      <c r="A603" s="30"/>
      <c r="B603" s="29"/>
      <c r="C603" s="29"/>
    </row>
    <row r="604">
      <c r="A604" s="30"/>
      <c r="B604" s="29"/>
      <c r="C604" s="29"/>
    </row>
    <row r="605">
      <c r="A605" s="30"/>
      <c r="B605" s="29"/>
      <c r="C605" s="29"/>
    </row>
    <row r="606">
      <c r="A606" s="30"/>
      <c r="B606" s="29"/>
      <c r="C606" s="29"/>
    </row>
    <row r="607">
      <c r="A607" s="30"/>
      <c r="B607" s="29"/>
      <c r="C607" s="29"/>
    </row>
    <row r="608">
      <c r="A608" s="30"/>
      <c r="B608" s="29"/>
      <c r="C608" s="29"/>
    </row>
    <row r="609">
      <c r="A609" s="30"/>
      <c r="B609" s="29"/>
      <c r="C609" s="29"/>
    </row>
    <row r="610">
      <c r="A610" s="30"/>
      <c r="B610" s="29"/>
      <c r="C610" s="29"/>
    </row>
    <row r="611">
      <c r="A611" s="30"/>
      <c r="B611" s="29"/>
      <c r="C611" s="29"/>
    </row>
    <row r="612">
      <c r="A612" s="30"/>
      <c r="B612" s="29"/>
      <c r="C612" s="29"/>
    </row>
    <row r="613">
      <c r="A613" s="30"/>
      <c r="B613" s="29"/>
      <c r="C613" s="29"/>
    </row>
    <row r="614">
      <c r="A614" s="30"/>
      <c r="B614" s="29"/>
      <c r="C614" s="29"/>
    </row>
    <row r="615">
      <c r="A615" s="30"/>
      <c r="B615" s="29"/>
      <c r="C615" s="29"/>
    </row>
    <row r="616">
      <c r="A616" s="30"/>
      <c r="B616" s="29"/>
      <c r="C616" s="29"/>
    </row>
    <row r="617">
      <c r="A617" s="30"/>
      <c r="B617" s="29"/>
      <c r="C617" s="29"/>
    </row>
    <row r="618">
      <c r="A618" s="30"/>
      <c r="B618" s="29"/>
      <c r="C618" s="29"/>
    </row>
    <row r="619">
      <c r="A619" s="30"/>
      <c r="B619" s="29"/>
      <c r="C619" s="29"/>
    </row>
    <row r="620">
      <c r="A620" s="30"/>
      <c r="B620" s="29"/>
      <c r="C620" s="29"/>
    </row>
    <row r="621">
      <c r="A621" s="30"/>
      <c r="B621" s="29"/>
      <c r="C621" s="29"/>
    </row>
    <row r="622">
      <c r="A622" s="30"/>
      <c r="B622" s="29"/>
      <c r="C622" s="29"/>
    </row>
    <row r="623">
      <c r="A623" s="30"/>
      <c r="B623" s="29"/>
      <c r="C623" s="29"/>
    </row>
    <row r="624">
      <c r="A624" s="30"/>
      <c r="B624" s="29"/>
      <c r="C624" s="29"/>
    </row>
    <row r="625">
      <c r="A625" s="30"/>
      <c r="B625" s="29"/>
      <c r="C625" s="29"/>
    </row>
    <row r="626">
      <c r="A626" s="30"/>
      <c r="B626" s="29"/>
      <c r="C626" s="29"/>
    </row>
    <row r="627">
      <c r="A627" s="30"/>
      <c r="B627" s="29"/>
      <c r="C627" s="29"/>
    </row>
    <row r="628">
      <c r="A628" s="30"/>
      <c r="B628" s="29"/>
      <c r="C628" s="29"/>
    </row>
    <row r="629">
      <c r="A629" s="30"/>
      <c r="B629" s="29"/>
      <c r="C629" s="29"/>
    </row>
    <row r="630">
      <c r="A630" s="30"/>
      <c r="B630" s="29"/>
      <c r="C630" s="29"/>
    </row>
    <row r="631">
      <c r="A631" s="30"/>
      <c r="B631" s="29"/>
      <c r="C631" s="29"/>
    </row>
    <row r="632">
      <c r="A632" s="30"/>
      <c r="B632" s="29"/>
      <c r="C632" s="29"/>
    </row>
    <row r="633">
      <c r="A633" s="30"/>
      <c r="B633" s="29"/>
      <c r="C633" s="29"/>
    </row>
    <row r="634">
      <c r="A634" s="30"/>
      <c r="B634" s="29"/>
      <c r="C634" s="29"/>
    </row>
    <row r="635">
      <c r="A635" s="30"/>
      <c r="B635" s="29"/>
      <c r="C635" s="29"/>
    </row>
    <row r="636">
      <c r="A636" s="30"/>
      <c r="B636" s="29"/>
      <c r="C636" s="29"/>
    </row>
    <row r="637">
      <c r="A637" s="30"/>
      <c r="B637" s="29"/>
      <c r="C637" s="29"/>
    </row>
    <row r="638">
      <c r="A638" s="30"/>
      <c r="B638" s="29"/>
      <c r="C638" s="29"/>
    </row>
    <row r="639">
      <c r="A639" s="30"/>
      <c r="B639" s="29"/>
      <c r="C639" s="29"/>
    </row>
    <row r="640">
      <c r="A640" s="30"/>
      <c r="B640" s="29"/>
      <c r="C640" s="29"/>
    </row>
    <row r="641">
      <c r="A641" s="30"/>
      <c r="B641" s="29"/>
      <c r="C641" s="29"/>
    </row>
    <row r="642">
      <c r="A642" s="30"/>
      <c r="B642" s="29"/>
      <c r="C642" s="29"/>
    </row>
    <row r="643">
      <c r="A643" s="30"/>
      <c r="B643" s="29"/>
      <c r="C643" s="29"/>
    </row>
    <row r="644">
      <c r="A644" s="30"/>
      <c r="B644" s="29"/>
      <c r="C644" s="29"/>
    </row>
    <row r="645">
      <c r="A645" s="30"/>
      <c r="B645" s="29"/>
      <c r="C645" s="29"/>
    </row>
    <row r="646">
      <c r="A646" s="30"/>
      <c r="B646" s="29"/>
      <c r="C646" s="29"/>
    </row>
    <row r="647">
      <c r="A647" s="30"/>
      <c r="B647" s="29"/>
      <c r="C647" s="29"/>
    </row>
    <row r="648">
      <c r="A648" s="30"/>
      <c r="B648" s="29"/>
      <c r="C648" s="29"/>
    </row>
    <row r="649">
      <c r="A649" s="30"/>
      <c r="B649" s="29"/>
      <c r="C649" s="29"/>
    </row>
    <row r="650">
      <c r="A650" s="30"/>
      <c r="B650" s="29"/>
      <c r="C650" s="29"/>
    </row>
    <row r="651">
      <c r="A651" s="30"/>
      <c r="B651" s="29"/>
      <c r="C651" s="29"/>
    </row>
    <row r="652">
      <c r="A652" s="30"/>
      <c r="B652" s="29"/>
      <c r="C652" s="29"/>
    </row>
    <row r="653">
      <c r="A653" s="30"/>
      <c r="B653" s="29"/>
      <c r="C653" s="29"/>
    </row>
    <row r="654">
      <c r="A654" s="30"/>
      <c r="B654" s="29"/>
      <c r="C654" s="29"/>
    </row>
    <row r="655">
      <c r="A655" s="30"/>
      <c r="B655" s="29"/>
      <c r="C655" s="29"/>
    </row>
    <row r="656">
      <c r="A656" s="30"/>
      <c r="B656" s="29"/>
      <c r="C656" s="29"/>
    </row>
    <row r="657">
      <c r="A657" s="30"/>
      <c r="B657" s="29"/>
      <c r="C657" s="29"/>
    </row>
    <row r="658">
      <c r="A658" s="30"/>
      <c r="B658" s="29"/>
      <c r="C658" s="29"/>
    </row>
    <row r="659">
      <c r="A659" s="30"/>
      <c r="B659" s="29"/>
      <c r="C659" s="29"/>
    </row>
    <row r="660">
      <c r="A660" s="30"/>
      <c r="B660" s="29"/>
      <c r="C660" s="29"/>
    </row>
    <row r="661">
      <c r="A661" s="30"/>
      <c r="B661" s="29"/>
      <c r="C661" s="29"/>
    </row>
    <row r="662">
      <c r="A662" s="30"/>
      <c r="B662" s="29"/>
      <c r="C662" s="29"/>
    </row>
    <row r="663">
      <c r="A663" s="30"/>
      <c r="B663" s="29"/>
      <c r="C663" s="29"/>
    </row>
    <row r="664">
      <c r="A664" s="30"/>
      <c r="B664" s="29"/>
      <c r="C664" s="29"/>
    </row>
    <row r="665">
      <c r="A665" s="30"/>
      <c r="B665" s="29"/>
      <c r="C665" s="29"/>
    </row>
    <row r="666">
      <c r="A666" s="30"/>
      <c r="B666" s="29"/>
      <c r="C666" s="29"/>
    </row>
    <row r="667">
      <c r="A667" s="30"/>
      <c r="B667" s="29"/>
      <c r="C667" s="29"/>
    </row>
    <row r="668">
      <c r="A668" s="30"/>
      <c r="B668" s="29"/>
      <c r="C668" s="29"/>
    </row>
    <row r="669">
      <c r="A669" s="30"/>
      <c r="B669" s="29"/>
      <c r="C669" s="29"/>
    </row>
    <row r="670">
      <c r="A670" s="30"/>
      <c r="B670" s="29"/>
      <c r="C670" s="29"/>
    </row>
    <row r="671">
      <c r="A671" s="30"/>
      <c r="B671" s="29"/>
      <c r="C671" s="29"/>
    </row>
    <row r="672">
      <c r="A672" s="30"/>
      <c r="B672" s="29"/>
      <c r="C672" s="29"/>
    </row>
    <row r="673">
      <c r="A673" s="30"/>
      <c r="B673" s="29"/>
      <c r="C673" s="29"/>
    </row>
    <row r="674">
      <c r="A674" s="30"/>
      <c r="B674" s="29"/>
      <c r="C674" s="29"/>
    </row>
    <row r="675">
      <c r="A675" s="30"/>
      <c r="B675" s="29"/>
      <c r="C675" s="29"/>
    </row>
    <row r="676">
      <c r="A676" s="30"/>
      <c r="B676" s="29"/>
      <c r="C676" s="29"/>
    </row>
    <row r="677">
      <c r="A677" s="30"/>
      <c r="B677" s="29"/>
      <c r="C677" s="29"/>
    </row>
    <row r="678">
      <c r="A678" s="30"/>
      <c r="B678" s="29"/>
      <c r="C678" s="29"/>
    </row>
    <row r="679">
      <c r="A679" s="30"/>
      <c r="B679" s="29"/>
      <c r="C679" s="29"/>
    </row>
    <row r="680">
      <c r="A680" s="30"/>
      <c r="B680" s="29"/>
      <c r="C680" s="29"/>
    </row>
    <row r="681">
      <c r="A681" s="30"/>
      <c r="B681" s="29"/>
      <c r="C681" s="29"/>
    </row>
    <row r="682">
      <c r="A682" s="30"/>
      <c r="B682" s="29"/>
      <c r="C682" s="29"/>
    </row>
    <row r="683">
      <c r="A683" s="30"/>
      <c r="B683" s="29"/>
      <c r="C683" s="29"/>
    </row>
    <row r="684">
      <c r="A684" s="30"/>
      <c r="B684" s="29"/>
      <c r="C684" s="29"/>
    </row>
    <row r="685">
      <c r="A685" s="30"/>
      <c r="B685" s="29"/>
      <c r="C685" s="29"/>
    </row>
    <row r="686">
      <c r="A686" s="30"/>
      <c r="B686" s="29"/>
      <c r="C686" s="29"/>
    </row>
    <row r="687">
      <c r="A687" s="30"/>
      <c r="B687" s="29"/>
      <c r="C687" s="29"/>
    </row>
    <row r="688">
      <c r="A688" s="30"/>
      <c r="B688" s="29"/>
      <c r="C688" s="29"/>
    </row>
    <row r="689">
      <c r="A689" s="30"/>
      <c r="B689" s="29"/>
      <c r="C689" s="29"/>
    </row>
    <row r="690">
      <c r="A690" s="30"/>
      <c r="B690" s="29"/>
      <c r="C690" s="29"/>
    </row>
    <row r="691">
      <c r="A691" s="30"/>
      <c r="B691" s="29"/>
      <c r="C691" s="29"/>
    </row>
    <row r="692">
      <c r="A692" s="30"/>
      <c r="B692" s="29"/>
      <c r="C692" s="29"/>
    </row>
    <row r="693">
      <c r="A693" s="30"/>
      <c r="B693" s="29"/>
      <c r="C693" s="29"/>
    </row>
    <row r="694">
      <c r="A694" s="30"/>
      <c r="B694" s="29"/>
      <c r="C694" s="29"/>
    </row>
    <row r="695">
      <c r="A695" s="30"/>
      <c r="B695" s="29"/>
      <c r="C695" s="29"/>
    </row>
    <row r="696">
      <c r="A696" s="30"/>
      <c r="B696" s="29"/>
      <c r="C696" s="29"/>
    </row>
    <row r="697">
      <c r="A697" s="30"/>
      <c r="B697" s="29"/>
      <c r="C697" s="29"/>
    </row>
    <row r="698">
      <c r="A698" s="30"/>
      <c r="B698" s="29"/>
      <c r="C698" s="29"/>
    </row>
    <row r="699">
      <c r="A699" s="30"/>
      <c r="B699" s="29"/>
      <c r="C699" s="29"/>
    </row>
    <row r="700">
      <c r="A700" s="30"/>
      <c r="B700" s="29"/>
      <c r="C700" s="29"/>
    </row>
    <row r="701">
      <c r="A701" s="30"/>
      <c r="B701" s="29"/>
      <c r="C701" s="29"/>
    </row>
    <row r="702">
      <c r="A702" s="30"/>
      <c r="B702" s="29"/>
      <c r="C702" s="29"/>
    </row>
    <row r="703">
      <c r="A703" s="30"/>
      <c r="B703" s="29"/>
      <c r="C703" s="29"/>
    </row>
    <row r="704">
      <c r="A704" s="30"/>
      <c r="B704" s="29"/>
      <c r="C704" s="29"/>
    </row>
    <row r="705">
      <c r="A705" s="30"/>
      <c r="B705" s="29"/>
      <c r="C705" s="29"/>
    </row>
    <row r="706">
      <c r="A706" s="30"/>
      <c r="B706" s="29"/>
      <c r="C706" s="29"/>
    </row>
    <row r="707">
      <c r="A707" s="30"/>
      <c r="B707" s="29"/>
      <c r="C707" s="29"/>
    </row>
    <row r="708">
      <c r="A708" s="30"/>
      <c r="B708" s="29"/>
      <c r="C708" s="29"/>
    </row>
    <row r="709">
      <c r="A709" s="30"/>
      <c r="B709" s="29"/>
      <c r="C709" s="29"/>
    </row>
    <row r="710">
      <c r="A710" s="30"/>
      <c r="B710" s="29"/>
      <c r="C710" s="29"/>
    </row>
    <row r="711">
      <c r="A711" s="30"/>
      <c r="B711" s="29"/>
      <c r="C711" s="29"/>
    </row>
    <row r="712">
      <c r="A712" s="30"/>
      <c r="B712" s="29"/>
      <c r="C712" s="29"/>
    </row>
    <row r="713">
      <c r="A713" s="30"/>
      <c r="B713" s="29"/>
      <c r="C713" s="29"/>
    </row>
    <row r="714">
      <c r="A714" s="30"/>
      <c r="B714" s="29"/>
      <c r="C714" s="29"/>
    </row>
    <row r="715">
      <c r="A715" s="30"/>
      <c r="B715" s="29"/>
      <c r="C715" s="29"/>
    </row>
    <row r="716">
      <c r="A716" s="30"/>
      <c r="B716" s="29"/>
      <c r="C716" s="29"/>
    </row>
    <row r="717">
      <c r="A717" s="30"/>
      <c r="B717" s="29"/>
      <c r="C717" s="29"/>
    </row>
    <row r="718">
      <c r="A718" s="30"/>
      <c r="B718" s="29"/>
      <c r="C718" s="29"/>
    </row>
    <row r="719">
      <c r="A719" s="30"/>
      <c r="B719" s="29"/>
      <c r="C719" s="29"/>
    </row>
    <row r="720">
      <c r="A720" s="30"/>
      <c r="B720" s="29"/>
      <c r="C720" s="29"/>
    </row>
    <row r="721">
      <c r="A721" s="30"/>
      <c r="B721" s="29"/>
      <c r="C721" s="29"/>
    </row>
    <row r="722">
      <c r="A722" s="30"/>
      <c r="B722" s="29"/>
      <c r="C722" s="29"/>
    </row>
    <row r="723">
      <c r="A723" s="30"/>
      <c r="B723" s="29"/>
      <c r="C723" s="29"/>
    </row>
    <row r="724">
      <c r="A724" s="30"/>
      <c r="B724" s="29"/>
      <c r="C724" s="29"/>
    </row>
    <row r="725">
      <c r="A725" s="30"/>
      <c r="B725" s="29"/>
      <c r="C725" s="29"/>
    </row>
    <row r="726">
      <c r="A726" s="30"/>
      <c r="B726" s="29"/>
      <c r="C726" s="29"/>
    </row>
    <row r="727">
      <c r="A727" s="30"/>
      <c r="B727" s="29"/>
      <c r="C727" s="29"/>
    </row>
    <row r="728">
      <c r="A728" s="30"/>
      <c r="B728" s="29"/>
      <c r="C728" s="29"/>
    </row>
    <row r="729">
      <c r="A729" s="30"/>
      <c r="B729" s="29"/>
      <c r="C729" s="29"/>
    </row>
    <row r="730">
      <c r="A730" s="30"/>
      <c r="B730" s="29"/>
      <c r="C730" s="29"/>
    </row>
    <row r="731">
      <c r="A731" s="30"/>
      <c r="B731" s="29"/>
      <c r="C731" s="29"/>
    </row>
    <row r="732">
      <c r="A732" s="30"/>
      <c r="B732" s="29"/>
      <c r="C732" s="29"/>
    </row>
    <row r="733">
      <c r="A733" s="30"/>
      <c r="B733" s="29"/>
      <c r="C733" s="29"/>
    </row>
    <row r="734">
      <c r="A734" s="30"/>
      <c r="B734" s="29"/>
      <c r="C734" s="29"/>
    </row>
    <row r="735">
      <c r="A735" s="30"/>
      <c r="B735" s="29"/>
      <c r="C735" s="29"/>
    </row>
    <row r="736">
      <c r="A736" s="30"/>
      <c r="B736" s="29"/>
      <c r="C736" s="29"/>
    </row>
    <row r="737">
      <c r="A737" s="30"/>
      <c r="B737" s="29"/>
      <c r="C737" s="29"/>
    </row>
    <row r="738">
      <c r="A738" s="30"/>
      <c r="B738" s="29"/>
      <c r="C738" s="29"/>
    </row>
    <row r="739">
      <c r="A739" s="30"/>
      <c r="B739" s="29"/>
      <c r="C739" s="29"/>
    </row>
    <row r="740">
      <c r="A740" s="30"/>
      <c r="B740" s="29"/>
      <c r="C740" s="29"/>
    </row>
    <row r="741">
      <c r="A741" s="30"/>
      <c r="B741" s="29"/>
      <c r="C741" s="29"/>
    </row>
    <row r="742">
      <c r="A742" s="30"/>
      <c r="B742" s="29"/>
      <c r="C742" s="29"/>
    </row>
    <row r="743">
      <c r="A743" s="30"/>
      <c r="B743" s="29"/>
      <c r="C743" s="29"/>
    </row>
    <row r="744">
      <c r="A744" s="30"/>
      <c r="B744" s="29"/>
      <c r="C744" s="29"/>
    </row>
    <row r="745">
      <c r="A745" s="30"/>
      <c r="B745" s="29"/>
      <c r="C745" s="29"/>
    </row>
    <row r="746">
      <c r="A746" s="30"/>
      <c r="B746" s="29"/>
      <c r="C746" s="29"/>
    </row>
    <row r="747">
      <c r="A747" s="30"/>
      <c r="B747" s="29"/>
      <c r="C747" s="29"/>
    </row>
    <row r="748">
      <c r="A748" s="30"/>
      <c r="B748" s="29"/>
      <c r="C748" s="29"/>
    </row>
    <row r="749">
      <c r="A749" s="30"/>
      <c r="B749" s="29"/>
      <c r="C749" s="29"/>
    </row>
    <row r="750">
      <c r="A750" s="30"/>
      <c r="B750" s="29"/>
      <c r="C750" s="29"/>
    </row>
    <row r="751">
      <c r="A751" s="30"/>
      <c r="B751" s="29"/>
      <c r="C751" s="29"/>
    </row>
    <row r="752">
      <c r="A752" s="30"/>
      <c r="B752" s="29"/>
      <c r="C752" s="29"/>
    </row>
    <row r="753">
      <c r="A753" s="30"/>
      <c r="B753" s="29"/>
      <c r="C753" s="29"/>
    </row>
    <row r="754">
      <c r="A754" s="30"/>
      <c r="B754" s="29"/>
      <c r="C754" s="29"/>
    </row>
    <row r="755">
      <c r="A755" s="30"/>
      <c r="B755" s="29"/>
      <c r="C755" s="29"/>
    </row>
    <row r="756">
      <c r="A756" s="30"/>
      <c r="B756" s="29"/>
      <c r="C756" s="29"/>
    </row>
    <row r="757">
      <c r="A757" s="30"/>
      <c r="B757" s="29"/>
      <c r="C757" s="29"/>
    </row>
    <row r="758">
      <c r="A758" s="30"/>
      <c r="B758" s="29"/>
      <c r="C758" s="29"/>
    </row>
    <row r="759">
      <c r="A759" s="30"/>
      <c r="B759" s="29"/>
      <c r="C759" s="29"/>
    </row>
    <row r="760">
      <c r="A760" s="30"/>
      <c r="B760" s="29"/>
      <c r="C760" s="29"/>
    </row>
    <row r="761">
      <c r="A761" s="30"/>
      <c r="B761" s="29"/>
      <c r="C761" s="29"/>
    </row>
    <row r="762">
      <c r="A762" s="30"/>
      <c r="B762" s="29"/>
      <c r="C762" s="29"/>
    </row>
    <row r="763">
      <c r="A763" s="30"/>
      <c r="B763" s="29"/>
      <c r="C763" s="29"/>
    </row>
    <row r="764">
      <c r="A764" s="30"/>
      <c r="B764" s="29"/>
      <c r="C764" s="29"/>
    </row>
    <row r="765">
      <c r="A765" s="30"/>
      <c r="B765" s="29"/>
      <c r="C765" s="29"/>
    </row>
    <row r="766">
      <c r="A766" s="30"/>
      <c r="B766" s="29"/>
      <c r="C766" s="29"/>
    </row>
    <row r="767">
      <c r="A767" s="30"/>
      <c r="B767" s="29"/>
      <c r="C767" s="29"/>
    </row>
    <row r="768">
      <c r="A768" s="30"/>
      <c r="B768" s="29"/>
      <c r="C768" s="29"/>
    </row>
    <row r="769">
      <c r="A769" s="30"/>
      <c r="B769" s="29"/>
      <c r="C769" s="29"/>
    </row>
    <row r="770">
      <c r="A770" s="30"/>
      <c r="B770" s="29"/>
      <c r="C770" s="29"/>
    </row>
    <row r="771">
      <c r="A771" s="30"/>
      <c r="B771" s="29"/>
      <c r="C771" s="29"/>
    </row>
    <row r="772">
      <c r="A772" s="30"/>
      <c r="B772" s="29"/>
      <c r="C772" s="29"/>
    </row>
    <row r="773">
      <c r="A773" s="30"/>
      <c r="B773" s="29"/>
      <c r="C773" s="29"/>
    </row>
    <row r="774">
      <c r="A774" s="30"/>
      <c r="B774" s="29"/>
      <c r="C774" s="29"/>
    </row>
    <row r="775">
      <c r="A775" s="30"/>
      <c r="B775" s="29"/>
      <c r="C775" s="29"/>
    </row>
    <row r="776">
      <c r="A776" s="30"/>
      <c r="B776" s="29"/>
      <c r="C776" s="29"/>
    </row>
    <row r="777">
      <c r="A777" s="30"/>
      <c r="B777" s="29"/>
      <c r="C777" s="29"/>
    </row>
    <row r="778">
      <c r="A778" s="30"/>
      <c r="B778" s="29"/>
      <c r="C778" s="29"/>
    </row>
    <row r="779">
      <c r="A779" s="30"/>
      <c r="B779" s="29"/>
      <c r="C779" s="29"/>
    </row>
    <row r="780">
      <c r="A780" s="30"/>
      <c r="B780" s="29"/>
      <c r="C780" s="29"/>
    </row>
    <row r="781">
      <c r="A781" s="30"/>
      <c r="B781" s="29"/>
      <c r="C781" s="29"/>
    </row>
    <row r="782">
      <c r="A782" s="30"/>
      <c r="B782" s="29"/>
      <c r="C782" s="29"/>
    </row>
    <row r="783">
      <c r="A783" s="30"/>
      <c r="B783" s="29"/>
      <c r="C783" s="29"/>
    </row>
    <row r="784">
      <c r="A784" s="30"/>
      <c r="B784" s="29"/>
      <c r="C784" s="29"/>
    </row>
    <row r="785">
      <c r="A785" s="30"/>
      <c r="B785" s="29"/>
      <c r="C785" s="29"/>
    </row>
    <row r="786">
      <c r="A786" s="30"/>
      <c r="B786" s="29"/>
      <c r="C786" s="29"/>
    </row>
    <row r="787">
      <c r="A787" s="30"/>
      <c r="B787" s="29"/>
      <c r="C787" s="29"/>
    </row>
    <row r="788">
      <c r="A788" s="30"/>
      <c r="B788" s="29"/>
      <c r="C788" s="29"/>
    </row>
    <row r="789">
      <c r="A789" s="30"/>
      <c r="B789" s="29"/>
      <c r="C789" s="29"/>
    </row>
    <row r="790">
      <c r="A790" s="30"/>
      <c r="B790" s="29"/>
      <c r="C790" s="29"/>
    </row>
    <row r="791">
      <c r="A791" s="30"/>
      <c r="B791" s="29"/>
      <c r="C791" s="29"/>
    </row>
    <row r="792">
      <c r="A792" s="30"/>
      <c r="B792" s="29"/>
      <c r="C792" s="29"/>
    </row>
    <row r="793">
      <c r="A793" s="30"/>
      <c r="B793" s="29"/>
      <c r="C793" s="29"/>
    </row>
    <row r="794">
      <c r="A794" s="30"/>
      <c r="B794" s="29"/>
      <c r="C794" s="29"/>
    </row>
    <row r="795">
      <c r="A795" s="30"/>
      <c r="B795" s="29"/>
      <c r="C795" s="29"/>
    </row>
    <row r="796">
      <c r="A796" s="30"/>
      <c r="B796" s="29"/>
      <c r="C796" s="29"/>
    </row>
    <row r="797">
      <c r="A797" s="30"/>
      <c r="B797" s="29"/>
      <c r="C797" s="29"/>
    </row>
    <row r="798">
      <c r="A798" s="30"/>
      <c r="B798" s="29"/>
      <c r="C798" s="29"/>
    </row>
    <row r="799">
      <c r="A799" s="30"/>
      <c r="B799" s="29"/>
      <c r="C799" s="29"/>
    </row>
    <row r="800">
      <c r="A800" s="30"/>
      <c r="B800" s="29"/>
      <c r="C800" s="29"/>
    </row>
    <row r="801">
      <c r="A801" s="30"/>
      <c r="B801" s="29"/>
      <c r="C801" s="29"/>
    </row>
    <row r="802">
      <c r="A802" s="30"/>
      <c r="B802" s="29"/>
      <c r="C802" s="29"/>
    </row>
    <row r="803">
      <c r="A803" s="30"/>
      <c r="B803" s="29"/>
      <c r="C803" s="29"/>
    </row>
    <row r="804">
      <c r="A804" s="30"/>
      <c r="B804" s="29"/>
      <c r="C804" s="29"/>
    </row>
    <row r="805">
      <c r="A805" s="30"/>
      <c r="B805" s="29"/>
      <c r="C805" s="29"/>
    </row>
    <row r="806">
      <c r="A806" s="30"/>
      <c r="B806" s="29"/>
      <c r="C806" s="29"/>
    </row>
    <row r="807">
      <c r="A807" s="30"/>
      <c r="B807" s="29"/>
      <c r="C807" s="29"/>
    </row>
    <row r="808">
      <c r="A808" s="30"/>
      <c r="B808" s="29"/>
      <c r="C808" s="29"/>
    </row>
    <row r="809">
      <c r="A809" s="30"/>
      <c r="B809" s="29"/>
      <c r="C809" s="29"/>
    </row>
    <row r="810">
      <c r="A810" s="30"/>
      <c r="B810" s="29"/>
      <c r="C810" s="29"/>
    </row>
    <row r="811">
      <c r="A811" s="30"/>
      <c r="B811" s="29"/>
      <c r="C811" s="29"/>
    </row>
    <row r="812">
      <c r="A812" s="30"/>
      <c r="B812" s="29"/>
      <c r="C812" s="29"/>
    </row>
    <row r="813">
      <c r="A813" s="30"/>
      <c r="B813" s="29"/>
      <c r="C813" s="29"/>
    </row>
    <row r="814">
      <c r="A814" s="30"/>
      <c r="B814" s="29"/>
      <c r="C814" s="29"/>
    </row>
    <row r="815">
      <c r="A815" s="30"/>
      <c r="B815" s="29"/>
      <c r="C815" s="29"/>
    </row>
    <row r="816">
      <c r="A816" s="30"/>
      <c r="B816" s="29"/>
      <c r="C816" s="29"/>
    </row>
    <row r="817">
      <c r="A817" s="30"/>
      <c r="B817" s="29"/>
      <c r="C817" s="29"/>
    </row>
    <row r="818">
      <c r="A818" s="30"/>
      <c r="B818" s="29"/>
      <c r="C818" s="29"/>
    </row>
    <row r="819">
      <c r="A819" s="30"/>
      <c r="B819" s="29"/>
      <c r="C819" s="29"/>
    </row>
    <row r="820">
      <c r="A820" s="30"/>
      <c r="B820" s="29"/>
      <c r="C820" s="29"/>
    </row>
    <row r="821">
      <c r="A821" s="30"/>
      <c r="B821" s="29"/>
      <c r="C821" s="29"/>
    </row>
    <row r="822">
      <c r="A822" s="30"/>
      <c r="B822" s="29"/>
      <c r="C822" s="29"/>
    </row>
    <row r="823">
      <c r="A823" s="30"/>
      <c r="B823" s="29"/>
      <c r="C823" s="29"/>
    </row>
    <row r="824">
      <c r="A824" s="30"/>
      <c r="B824" s="29"/>
      <c r="C824" s="29"/>
    </row>
    <row r="825">
      <c r="A825" s="30"/>
      <c r="B825" s="29"/>
      <c r="C825" s="29"/>
    </row>
    <row r="826">
      <c r="A826" s="30"/>
      <c r="B826" s="29"/>
      <c r="C826" s="29"/>
    </row>
    <row r="827">
      <c r="A827" s="30"/>
      <c r="B827" s="29"/>
      <c r="C827" s="29"/>
    </row>
    <row r="828">
      <c r="A828" s="30"/>
      <c r="B828" s="29"/>
      <c r="C828" s="29"/>
    </row>
    <row r="829">
      <c r="A829" s="30"/>
      <c r="B829" s="29"/>
      <c r="C829" s="29"/>
    </row>
    <row r="830">
      <c r="A830" s="30"/>
      <c r="B830" s="29"/>
      <c r="C830" s="29"/>
    </row>
    <row r="831">
      <c r="A831" s="30"/>
      <c r="B831" s="29"/>
      <c r="C831" s="29"/>
    </row>
    <row r="832">
      <c r="A832" s="30"/>
      <c r="B832" s="29"/>
      <c r="C832" s="29"/>
    </row>
    <row r="833">
      <c r="A833" s="30"/>
      <c r="B833" s="29"/>
      <c r="C833" s="29"/>
    </row>
    <row r="834">
      <c r="A834" s="30"/>
      <c r="B834" s="29"/>
      <c r="C834" s="29"/>
    </row>
    <row r="835">
      <c r="A835" s="30"/>
      <c r="B835" s="29"/>
      <c r="C835" s="29"/>
    </row>
    <row r="836">
      <c r="A836" s="30"/>
      <c r="B836" s="29"/>
      <c r="C836" s="29"/>
    </row>
    <row r="837">
      <c r="A837" s="30"/>
      <c r="B837" s="29"/>
      <c r="C837" s="29"/>
    </row>
    <row r="838">
      <c r="A838" s="30"/>
      <c r="B838" s="29"/>
      <c r="C838" s="29"/>
    </row>
    <row r="839">
      <c r="A839" s="30"/>
      <c r="B839" s="29"/>
      <c r="C839" s="29"/>
    </row>
    <row r="840">
      <c r="A840" s="30"/>
      <c r="B840" s="29"/>
      <c r="C840" s="29"/>
    </row>
    <row r="841">
      <c r="A841" s="30"/>
      <c r="B841" s="29"/>
      <c r="C841" s="29"/>
    </row>
    <row r="842">
      <c r="A842" s="30"/>
      <c r="B842" s="29"/>
      <c r="C842" s="29"/>
    </row>
    <row r="843">
      <c r="A843" s="30"/>
      <c r="B843" s="29"/>
      <c r="C843" s="29"/>
    </row>
    <row r="844">
      <c r="A844" s="30"/>
      <c r="B844" s="29"/>
      <c r="C844" s="29"/>
    </row>
    <row r="845">
      <c r="A845" s="30"/>
      <c r="B845" s="29"/>
      <c r="C845" s="29"/>
    </row>
    <row r="846">
      <c r="A846" s="30"/>
      <c r="B846" s="29"/>
      <c r="C846" s="29"/>
    </row>
    <row r="847">
      <c r="A847" s="30"/>
      <c r="B847" s="29"/>
      <c r="C847" s="29"/>
    </row>
    <row r="848">
      <c r="A848" s="30"/>
      <c r="B848" s="29"/>
      <c r="C848" s="29"/>
    </row>
    <row r="849">
      <c r="A849" s="30"/>
      <c r="B849" s="29"/>
      <c r="C849" s="29"/>
    </row>
    <row r="850">
      <c r="A850" s="30"/>
      <c r="B850" s="29"/>
      <c r="C850" s="29"/>
    </row>
    <row r="851">
      <c r="A851" s="30"/>
      <c r="B851" s="29"/>
      <c r="C851" s="29"/>
    </row>
    <row r="852">
      <c r="A852" s="30"/>
      <c r="B852" s="29"/>
      <c r="C852" s="29"/>
    </row>
    <row r="853">
      <c r="A853" s="30"/>
      <c r="B853" s="29"/>
      <c r="C853" s="29"/>
    </row>
    <row r="854">
      <c r="A854" s="30"/>
      <c r="B854" s="29"/>
      <c r="C854" s="29"/>
    </row>
    <row r="855">
      <c r="A855" s="30"/>
      <c r="B855" s="29"/>
      <c r="C855" s="29"/>
    </row>
    <row r="856">
      <c r="A856" s="30"/>
      <c r="B856" s="29"/>
      <c r="C856" s="29"/>
    </row>
    <row r="857">
      <c r="A857" s="30"/>
      <c r="B857" s="29"/>
      <c r="C857" s="29"/>
    </row>
    <row r="858">
      <c r="A858" s="30"/>
      <c r="B858" s="29"/>
      <c r="C858" s="29"/>
    </row>
    <row r="859">
      <c r="A859" s="30"/>
      <c r="B859" s="29"/>
      <c r="C859" s="29"/>
    </row>
    <row r="860">
      <c r="A860" s="30"/>
      <c r="B860" s="29"/>
      <c r="C860" s="29"/>
    </row>
    <row r="861">
      <c r="A861" s="30"/>
      <c r="B861" s="29"/>
      <c r="C861" s="29"/>
    </row>
    <row r="862">
      <c r="A862" s="30"/>
      <c r="B862" s="29"/>
      <c r="C862" s="29"/>
    </row>
    <row r="863">
      <c r="A863" s="30"/>
      <c r="B863" s="29"/>
      <c r="C863" s="29"/>
    </row>
    <row r="864">
      <c r="A864" s="30"/>
      <c r="B864" s="29"/>
      <c r="C864" s="29"/>
    </row>
    <row r="865">
      <c r="A865" s="30"/>
      <c r="B865" s="29"/>
      <c r="C865" s="29"/>
    </row>
    <row r="866">
      <c r="A866" s="30"/>
      <c r="B866" s="29"/>
      <c r="C866" s="29"/>
    </row>
    <row r="867">
      <c r="A867" s="30"/>
      <c r="B867" s="29"/>
      <c r="C867" s="29"/>
    </row>
    <row r="868">
      <c r="A868" s="30"/>
      <c r="B868" s="29"/>
      <c r="C868" s="29"/>
    </row>
    <row r="869">
      <c r="A869" s="30"/>
      <c r="B869" s="29"/>
      <c r="C869" s="29"/>
    </row>
    <row r="870">
      <c r="A870" s="30"/>
      <c r="B870" s="29"/>
      <c r="C870" s="29"/>
    </row>
    <row r="871">
      <c r="A871" s="30"/>
      <c r="B871" s="29"/>
      <c r="C871" s="29"/>
    </row>
    <row r="872">
      <c r="A872" s="30"/>
      <c r="B872" s="29"/>
      <c r="C872" s="29"/>
    </row>
    <row r="873">
      <c r="A873" s="30"/>
      <c r="B873" s="29"/>
      <c r="C873" s="29"/>
    </row>
    <row r="874">
      <c r="A874" s="30"/>
      <c r="B874" s="29"/>
      <c r="C874" s="29"/>
    </row>
    <row r="875">
      <c r="A875" s="30"/>
      <c r="B875" s="29"/>
      <c r="C875" s="29"/>
    </row>
    <row r="876">
      <c r="A876" s="30"/>
      <c r="B876" s="29"/>
      <c r="C876" s="29"/>
    </row>
    <row r="877">
      <c r="A877" s="30"/>
      <c r="B877" s="29"/>
      <c r="C877" s="29"/>
    </row>
    <row r="878">
      <c r="A878" s="30"/>
      <c r="B878" s="29"/>
      <c r="C878" s="29"/>
    </row>
    <row r="879">
      <c r="A879" s="30"/>
      <c r="B879" s="29"/>
      <c r="C879" s="29"/>
    </row>
    <row r="880">
      <c r="A880" s="30"/>
      <c r="B880" s="29"/>
      <c r="C880" s="29"/>
    </row>
    <row r="881">
      <c r="A881" s="30"/>
      <c r="B881" s="29"/>
      <c r="C881" s="29"/>
    </row>
    <row r="882">
      <c r="A882" s="30"/>
      <c r="B882" s="29"/>
      <c r="C882" s="29"/>
    </row>
    <row r="883">
      <c r="A883" s="30"/>
      <c r="B883" s="29"/>
      <c r="C883" s="29"/>
    </row>
    <row r="884">
      <c r="A884" s="30"/>
      <c r="B884" s="29"/>
      <c r="C884" s="29"/>
    </row>
    <row r="885">
      <c r="A885" s="30"/>
      <c r="B885" s="29"/>
      <c r="C885" s="29"/>
    </row>
    <row r="886">
      <c r="A886" s="30"/>
      <c r="B886" s="29"/>
      <c r="C886" s="29"/>
    </row>
    <row r="887">
      <c r="A887" s="30"/>
      <c r="B887" s="29"/>
      <c r="C887" s="29"/>
    </row>
    <row r="888">
      <c r="A888" s="30"/>
      <c r="B888" s="29"/>
      <c r="C888" s="29"/>
    </row>
    <row r="889">
      <c r="A889" s="30"/>
      <c r="B889" s="29"/>
      <c r="C889" s="29"/>
    </row>
    <row r="890">
      <c r="A890" s="30"/>
      <c r="B890" s="29"/>
      <c r="C890" s="29"/>
    </row>
    <row r="891">
      <c r="A891" s="30"/>
      <c r="B891" s="29"/>
      <c r="C891" s="29"/>
    </row>
    <row r="892">
      <c r="A892" s="30"/>
      <c r="B892" s="29"/>
      <c r="C892" s="29"/>
    </row>
    <row r="893">
      <c r="A893" s="30"/>
      <c r="B893" s="29"/>
      <c r="C893" s="29"/>
    </row>
    <row r="894">
      <c r="A894" s="30"/>
      <c r="B894" s="29"/>
      <c r="C894" s="29"/>
    </row>
    <row r="895">
      <c r="A895" s="30"/>
      <c r="B895" s="29"/>
      <c r="C895" s="29"/>
    </row>
    <row r="896">
      <c r="A896" s="30"/>
      <c r="B896" s="29"/>
      <c r="C896" s="29"/>
    </row>
    <row r="897">
      <c r="A897" s="30"/>
      <c r="B897" s="29"/>
      <c r="C897" s="29"/>
    </row>
    <row r="898">
      <c r="A898" s="30"/>
      <c r="B898" s="29"/>
      <c r="C898" s="29"/>
    </row>
    <row r="899">
      <c r="A899" s="30"/>
      <c r="B899" s="29"/>
      <c r="C899" s="29"/>
    </row>
    <row r="900">
      <c r="A900" s="30"/>
      <c r="B900" s="29"/>
      <c r="C900" s="29"/>
    </row>
    <row r="901">
      <c r="A901" s="30"/>
      <c r="B901" s="29"/>
      <c r="C901" s="29"/>
    </row>
    <row r="902">
      <c r="A902" s="30"/>
      <c r="B902" s="29"/>
      <c r="C902" s="29"/>
    </row>
    <row r="903">
      <c r="A903" s="30"/>
      <c r="B903" s="29"/>
      <c r="C903" s="29"/>
    </row>
    <row r="904">
      <c r="A904" s="30"/>
      <c r="B904" s="29"/>
      <c r="C904" s="29"/>
    </row>
    <row r="905">
      <c r="A905" s="30"/>
      <c r="B905" s="29"/>
      <c r="C905" s="29"/>
    </row>
    <row r="906">
      <c r="A906" s="30"/>
      <c r="B906" s="29"/>
      <c r="C906" s="29"/>
    </row>
    <row r="907">
      <c r="A907" s="30"/>
      <c r="B907" s="29"/>
      <c r="C907" s="29"/>
    </row>
    <row r="908">
      <c r="A908" s="30"/>
      <c r="B908" s="29"/>
      <c r="C908" s="29"/>
    </row>
    <row r="909">
      <c r="A909" s="30"/>
      <c r="B909" s="29"/>
      <c r="C909" s="29"/>
    </row>
    <row r="910">
      <c r="A910" s="30"/>
      <c r="B910" s="29"/>
      <c r="C910" s="29"/>
    </row>
    <row r="911">
      <c r="A911" s="30"/>
      <c r="B911" s="29"/>
      <c r="C911" s="29"/>
    </row>
    <row r="912">
      <c r="A912" s="30"/>
      <c r="B912" s="29"/>
      <c r="C912" s="29"/>
    </row>
    <row r="913">
      <c r="A913" s="30"/>
      <c r="B913" s="29"/>
      <c r="C913" s="29"/>
    </row>
    <row r="914">
      <c r="A914" s="30"/>
      <c r="B914" s="29"/>
      <c r="C914" s="29"/>
    </row>
    <row r="915">
      <c r="A915" s="30"/>
      <c r="B915" s="29"/>
      <c r="C915" s="29"/>
    </row>
    <row r="916">
      <c r="A916" s="30"/>
      <c r="B916" s="29"/>
      <c r="C916" s="29"/>
    </row>
    <row r="917">
      <c r="A917" s="30"/>
      <c r="B917" s="29"/>
      <c r="C917" s="29"/>
    </row>
    <row r="918">
      <c r="A918" s="30"/>
      <c r="B918" s="29"/>
      <c r="C918" s="29"/>
    </row>
    <row r="919">
      <c r="A919" s="30"/>
      <c r="B919" s="29"/>
      <c r="C919" s="29"/>
    </row>
    <row r="920">
      <c r="A920" s="30"/>
      <c r="B920" s="29"/>
      <c r="C920" s="29"/>
    </row>
    <row r="921">
      <c r="A921" s="30"/>
      <c r="B921" s="29"/>
      <c r="C921" s="29"/>
    </row>
    <row r="922">
      <c r="A922" s="30"/>
      <c r="B922" s="29"/>
      <c r="C922" s="29"/>
    </row>
    <row r="923">
      <c r="A923" s="30"/>
      <c r="B923" s="29"/>
      <c r="C923" s="29"/>
    </row>
    <row r="924">
      <c r="A924" s="30"/>
      <c r="B924" s="29"/>
      <c r="C924" s="29"/>
    </row>
    <row r="925">
      <c r="A925" s="30"/>
      <c r="B925" s="29"/>
      <c r="C925" s="29"/>
    </row>
    <row r="926">
      <c r="A926" s="30"/>
      <c r="B926" s="29"/>
      <c r="C926" s="29"/>
    </row>
    <row r="927">
      <c r="A927" s="30"/>
      <c r="B927" s="29"/>
      <c r="C927" s="29"/>
    </row>
    <row r="928">
      <c r="A928" s="30"/>
      <c r="B928" s="29"/>
      <c r="C928" s="29"/>
    </row>
    <row r="929">
      <c r="A929" s="30"/>
      <c r="B929" s="29"/>
      <c r="C929" s="29"/>
    </row>
    <row r="930">
      <c r="A930" s="30"/>
      <c r="B930" s="29"/>
      <c r="C930" s="29"/>
    </row>
    <row r="931">
      <c r="A931" s="30"/>
      <c r="B931" s="29"/>
      <c r="C931" s="29"/>
    </row>
    <row r="932">
      <c r="A932" s="30"/>
      <c r="B932" s="29"/>
      <c r="C932" s="29"/>
    </row>
    <row r="933">
      <c r="A933" s="30"/>
      <c r="B933" s="29"/>
      <c r="C933" s="29"/>
    </row>
    <row r="934">
      <c r="A934" s="30"/>
      <c r="B934" s="29"/>
      <c r="C934" s="29"/>
    </row>
    <row r="935">
      <c r="A935" s="30"/>
      <c r="B935" s="29"/>
      <c r="C935" s="29"/>
    </row>
    <row r="936">
      <c r="A936" s="30"/>
      <c r="B936" s="29"/>
      <c r="C936" s="29"/>
    </row>
    <row r="937">
      <c r="A937" s="30"/>
      <c r="B937" s="29"/>
      <c r="C937" s="29"/>
    </row>
    <row r="938">
      <c r="A938" s="30"/>
      <c r="B938" s="29"/>
      <c r="C938" s="29"/>
    </row>
    <row r="939">
      <c r="A939" s="30"/>
      <c r="B939" s="29"/>
      <c r="C939" s="29"/>
    </row>
    <row r="940">
      <c r="A940" s="30"/>
      <c r="B940" s="29"/>
      <c r="C940" s="29"/>
    </row>
    <row r="941">
      <c r="A941" s="30"/>
      <c r="B941" s="29"/>
      <c r="C941" s="29"/>
    </row>
    <row r="942">
      <c r="A942" s="30"/>
      <c r="B942" s="29"/>
      <c r="C942" s="29"/>
    </row>
    <row r="943">
      <c r="A943" s="30"/>
      <c r="B943" s="29"/>
      <c r="C943" s="29"/>
    </row>
    <row r="944">
      <c r="A944" s="30"/>
      <c r="B944" s="29"/>
      <c r="C944" s="29"/>
    </row>
    <row r="945">
      <c r="A945" s="30"/>
      <c r="B945" s="29"/>
      <c r="C945" s="29"/>
    </row>
    <row r="946">
      <c r="A946" s="30"/>
      <c r="B946" s="29"/>
      <c r="C946" s="29"/>
    </row>
    <row r="947">
      <c r="A947" s="30"/>
      <c r="B947" s="29"/>
      <c r="C947" s="29"/>
    </row>
    <row r="948">
      <c r="A948" s="30"/>
      <c r="B948" s="29"/>
      <c r="C948" s="29"/>
    </row>
    <row r="949">
      <c r="A949" s="30"/>
      <c r="B949" s="29"/>
      <c r="C949" s="29"/>
    </row>
    <row r="950">
      <c r="A950" s="30"/>
      <c r="B950" s="29"/>
      <c r="C950" s="29"/>
    </row>
    <row r="951">
      <c r="A951" s="30"/>
      <c r="B951" s="29"/>
      <c r="C951" s="29"/>
    </row>
    <row r="952">
      <c r="A952" s="30"/>
      <c r="B952" s="29"/>
      <c r="C952" s="29"/>
    </row>
    <row r="953">
      <c r="A953" s="30"/>
      <c r="B953" s="29"/>
      <c r="C953" s="29"/>
    </row>
    <row r="954">
      <c r="A954" s="30"/>
      <c r="B954" s="29"/>
      <c r="C954" s="29"/>
    </row>
    <row r="955">
      <c r="A955" s="30"/>
      <c r="B955" s="29"/>
      <c r="C955" s="29"/>
    </row>
    <row r="956">
      <c r="A956" s="30"/>
      <c r="B956" s="29"/>
      <c r="C956" s="29"/>
    </row>
    <row r="957">
      <c r="A957" s="30"/>
      <c r="B957" s="29"/>
      <c r="C957" s="29"/>
    </row>
    <row r="958">
      <c r="A958" s="30"/>
      <c r="B958" s="29"/>
      <c r="C958" s="29"/>
    </row>
    <row r="959">
      <c r="A959" s="30"/>
      <c r="B959" s="29"/>
      <c r="C959" s="29"/>
    </row>
    <row r="960">
      <c r="A960" s="30"/>
      <c r="B960" s="29"/>
      <c r="C960" s="29"/>
    </row>
    <row r="961">
      <c r="A961" s="30"/>
      <c r="B961" s="29"/>
      <c r="C961" s="29"/>
    </row>
    <row r="962">
      <c r="A962" s="30"/>
      <c r="B962" s="29"/>
      <c r="C962" s="29"/>
    </row>
    <row r="963">
      <c r="A963" s="30"/>
      <c r="B963" s="29"/>
      <c r="C963" s="29"/>
    </row>
    <row r="964">
      <c r="A964" s="30"/>
      <c r="B964" s="29"/>
      <c r="C964" s="29"/>
    </row>
    <row r="965">
      <c r="A965" s="30"/>
      <c r="B965" s="29"/>
      <c r="C965" s="29"/>
    </row>
    <row r="966">
      <c r="A966" s="30"/>
      <c r="B966" s="29"/>
      <c r="C966" s="29"/>
    </row>
    <row r="967">
      <c r="A967" s="30"/>
      <c r="B967" s="29"/>
      <c r="C967" s="29"/>
    </row>
    <row r="968">
      <c r="A968" s="30"/>
      <c r="B968" s="29"/>
      <c r="C968" s="29"/>
    </row>
    <row r="969">
      <c r="A969" s="30"/>
      <c r="B969" s="29"/>
      <c r="C969" s="29"/>
    </row>
    <row r="970">
      <c r="A970" s="30"/>
      <c r="B970" s="29"/>
      <c r="C970" s="29"/>
    </row>
    <row r="971">
      <c r="A971" s="30"/>
      <c r="B971" s="29"/>
      <c r="C971" s="29"/>
    </row>
    <row r="972">
      <c r="A972" s="30"/>
      <c r="B972" s="29"/>
      <c r="C972" s="29"/>
    </row>
    <row r="973">
      <c r="A973" s="30"/>
      <c r="B973" s="29"/>
      <c r="C973" s="29"/>
    </row>
    <row r="974">
      <c r="A974" s="30"/>
      <c r="B974" s="29"/>
      <c r="C974" s="29"/>
    </row>
    <row r="975">
      <c r="A975" s="30"/>
      <c r="B975" s="29"/>
      <c r="C975" s="29"/>
    </row>
    <row r="976">
      <c r="A976" s="30"/>
      <c r="B976" s="29"/>
      <c r="C976" s="29"/>
    </row>
    <row r="977">
      <c r="A977" s="30"/>
      <c r="B977" s="29"/>
      <c r="C977" s="29"/>
    </row>
    <row r="978">
      <c r="A978" s="30"/>
      <c r="B978" s="29"/>
      <c r="C978" s="29"/>
    </row>
    <row r="979">
      <c r="A979" s="30"/>
      <c r="B979" s="29"/>
      <c r="C979" s="29"/>
    </row>
    <row r="980">
      <c r="A980" s="30"/>
      <c r="B980" s="29"/>
      <c r="C980" s="29"/>
    </row>
    <row r="981">
      <c r="A981" s="30"/>
      <c r="B981" s="29"/>
      <c r="C981" s="29"/>
    </row>
    <row r="982">
      <c r="A982" s="30"/>
      <c r="B982" s="29"/>
      <c r="C982" s="29"/>
    </row>
    <row r="983">
      <c r="A983" s="30"/>
      <c r="B983" s="29"/>
      <c r="C983" s="29"/>
    </row>
    <row r="984">
      <c r="A984" s="30"/>
      <c r="B984" s="29"/>
      <c r="C984" s="29"/>
    </row>
    <row r="985">
      <c r="A985" s="30"/>
      <c r="B985" s="29"/>
      <c r="C985" s="29"/>
    </row>
    <row r="986">
      <c r="A986" s="30"/>
      <c r="B986" s="29"/>
      <c r="C986" s="29"/>
    </row>
    <row r="987">
      <c r="A987" s="30"/>
      <c r="B987" s="29"/>
      <c r="C987" s="29"/>
    </row>
    <row r="988">
      <c r="A988" s="30"/>
      <c r="B988" s="29"/>
      <c r="C988" s="29"/>
    </row>
    <row r="989">
      <c r="A989" s="30"/>
      <c r="B989" s="29"/>
      <c r="C989" s="29"/>
    </row>
    <row r="990">
      <c r="A990" s="30"/>
      <c r="B990" s="29"/>
      <c r="C990" s="29"/>
    </row>
    <row r="991">
      <c r="A991" s="30"/>
      <c r="B991" s="29"/>
      <c r="C991" s="29"/>
    </row>
    <row r="992">
      <c r="A992" s="30"/>
      <c r="B992" s="29"/>
      <c r="C992" s="29"/>
    </row>
    <row r="993">
      <c r="A993" s="30"/>
      <c r="B993" s="29"/>
      <c r="C993" s="29"/>
    </row>
    <row r="994">
      <c r="A994" s="30"/>
      <c r="B994" s="29"/>
      <c r="C994" s="29"/>
    </row>
    <row r="995">
      <c r="A995" s="30"/>
      <c r="B995" s="29"/>
      <c r="C995" s="29"/>
    </row>
    <row r="996">
      <c r="A996" s="30"/>
      <c r="B996" s="29"/>
      <c r="C996" s="29"/>
    </row>
    <row r="997">
      <c r="A997" s="30"/>
      <c r="B997" s="29"/>
      <c r="C997" s="29"/>
    </row>
    <row r="998">
      <c r="A998" s="30"/>
      <c r="B998" s="29"/>
      <c r="C998" s="29"/>
    </row>
    <row r="999">
      <c r="B999" s="29"/>
      <c r="C999" s="29"/>
    </row>
    <row r="1000">
      <c r="B1000" s="29"/>
      <c r="C1000" s="29"/>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25"/>
    <col customWidth="1" min="5" max="5" width="19.0"/>
  </cols>
  <sheetData>
    <row r="1">
      <c r="A1" s="34" t="s">
        <v>945</v>
      </c>
      <c r="B1" s="30"/>
      <c r="C1" s="30"/>
      <c r="D1" s="30"/>
      <c r="E1" s="34" t="s">
        <v>946</v>
      </c>
      <c r="F1" s="30"/>
    </row>
    <row r="2">
      <c r="A2" s="30" t="str">
        <f>IFERROR(__xludf.DUMMYFUNCTION("QUERY({'S2 (primary)'!D2:D1001;'S2 (primary)'!E2:E1001;'S2 (primary)'!F2:F1001;'S2 (primary)'!G2:G1001;'S2 (primary)'!H2:H1001;'S2 (primary)'!I2:I1001;'S2 (primary)'!J2:J1001;'S2 (primary)'!K2:K1001;'S2 (primary)'!L2:L1001}, ""select Col1, count(Col1) whe"&amp;"re Col1 is not null group by Col1 order by Col1 asc"")"),"")</f>
        <v/>
      </c>
      <c r="B2" s="30" t="str">
        <f>IFERROR(__xludf.DUMMYFUNCTION("""COMPUTED_VALUE"""),"count ")</f>
        <v>count </v>
      </c>
      <c r="C2" s="30"/>
      <c r="D2" s="30"/>
      <c r="E2" s="30" t="str">
        <f>IFERROR(__xludf.DUMMYFUNCTION("QUERY({'S2 (primary)'!D2:D1001;'S2 (primary)'!E2:E1001;'S2 (primary)'!F2:F1001;'S2 (primary)'!G2:G1001;'S2 (primary)'!H2:H1001;'S2 (primary)'!I2:I1001;'S2 (primary)'!J2:J1001;'S2 (primary)'!K2:K1001;'S2 (primary)'!L2:L1001}, ""select Col1, count(Col1) whe"&amp;"re Col1 is not null and not Col1 contains '-&gt;' group by Col1 order by count(Col1) desc"")"),"")</f>
        <v/>
      </c>
      <c r="F2" s="30" t="str">
        <f>IFERROR(__xludf.DUMMYFUNCTION("""COMPUTED_VALUE"""),"count ")</f>
        <v>count </v>
      </c>
    </row>
    <row r="3">
      <c r="A3" s="35" t="str">
        <f>IFERROR(__xludf.DUMMYFUNCTION("""COMPUTED_VALUE"""),"browser_storage")</f>
        <v>browser_storage</v>
      </c>
      <c r="B3" s="35">
        <f>IFERROR(__xludf.DUMMYFUNCTION("""COMPUTED_VALUE"""),16.0)</f>
        <v>16</v>
      </c>
      <c r="E3" s="35" t="str">
        <f>IFERROR(__xludf.DUMMYFUNCTION("""COMPUTED_VALUE"""),"password_manager")</f>
        <v>password_manager</v>
      </c>
      <c r="F3" s="35">
        <f>IFERROR(__xludf.DUMMYFUNCTION("""COMPUTED_VALUE"""),39.0)</f>
        <v>39</v>
      </c>
    </row>
    <row r="4">
      <c r="A4" s="35" t="str">
        <f>IFERROR(__xludf.DUMMYFUNCTION("""COMPUTED_VALUE"""),"file_storage")</f>
        <v>file_storage</v>
      </c>
      <c r="B4" s="35">
        <f>IFERROR(__xludf.DUMMYFUNCTION("""COMPUTED_VALUE"""),9.0)</f>
        <v>9</v>
      </c>
      <c r="E4" s="35" t="str">
        <f>IFERROR(__xludf.DUMMYFUNCTION("""COMPUTED_VALUE"""),"same")</f>
        <v>same</v>
      </c>
      <c r="F4" s="35">
        <f>IFERROR(__xludf.DUMMYFUNCTION("""COMPUTED_VALUE"""),37.0)</f>
        <v>37</v>
      </c>
    </row>
    <row r="5">
      <c r="A5" s="35" t="str">
        <f>IFERROR(__xludf.DUMMYFUNCTION("""COMPUTED_VALUE"""),"memory")</f>
        <v>memory</v>
      </c>
      <c r="B5" s="35">
        <f>IFERROR(__xludf.DUMMYFUNCTION("""COMPUTED_VALUE"""),32.0)</f>
        <v>32</v>
      </c>
      <c r="E5" s="35" t="str">
        <f>IFERROR(__xludf.DUMMYFUNCTION("""COMPUTED_VALUE"""),"memory")</f>
        <v>memory</v>
      </c>
      <c r="F5" s="35">
        <f>IFERROR(__xludf.DUMMYFUNCTION("""COMPUTED_VALUE"""),32.0)</f>
        <v>32</v>
      </c>
    </row>
    <row r="6">
      <c r="A6" s="35" t="str">
        <f>IFERROR(__xludf.DUMMYFUNCTION("""COMPUTED_VALUE"""),"n/a")</f>
        <v>n/a</v>
      </c>
      <c r="B6" s="35">
        <f>IFERROR(__xludf.DUMMYFUNCTION("""COMPUTED_VALUE"""),7.0)</f>
        <v>7</v>
      </c>
      <c r="E6" s="35" t="str">
        <f>IFERROR(__xludf.DUMMYFUNCTION("""COMPUTED_VALUE"""),"physical_storage")</f>
        <v>physical_storage</v>
      </c>
      <c r="F6" s="35">
        <f>IFERROR(__xludf.DUMMYFUNCTION("""COMPUTED_VALUE"""),21.0)</f>
        <v>21</v>
      </c>
    </row>
    <row r="7">
      <c r="A7" s="35" t="str">
        <f>IFERROR(__xludf.DUMMYFUNCTION("""COMPUTED_VALUE"""),"password_manager")</f>
        <v>password_manager</v>
      </c>
      <c r="B7" s="35">
        <f>IFERROR(__xludf.DUMMYFUNCTION("""COMPUTED_VALUE"""),39.0)</f>
        <v>39</v>
      </c>
      <c r="E7" s="35" t="str">
        <f>IFERROR(__xludf.DUMMYFUNCTION("""COMPUTED_VALUE"""),"browser_storage")</f>
        <v>browser_storage</v>
      </c>
      <c r="F7" s="35">
        <f>IFERROR(__xludf.DUMMYFUNCTION("""COMPUTED_VALUE"""),16.0)</f>
        <v>16</v>
      </c>
    </row>
    <row r="8">
      <c r="A8" s="35" t="str">
        <f>IFERROR(__xludf.DUMMYFUNCTION("""COMPUTED_VALUE"""),"passwordbank")</f>
        <v>passwordbank</v>
      </c>
      <c r="B8" s="35">
        <f>IFERROR(__xludf.DUMMYFUNCTION("""COMPUTED_VALUE"""),12.0)</f>
        <v>12</v>
      </c>
      <c r="E8" s="35" t="str">
        <f>IFERROR(__xludf.DUMMYFUNCTION("""COMPUTED_VALUE"""),"passwordbank")</f>
        <v>passwordbank</v>
      </c>
      <c r="F8" s="35">
        <f>IFERROR(__xludf.DUMMYFUNCTION("""COMPUTED_VALUE"""),12.0)</f>
        <v>12</v>
      </c>
    </row>
    <row r="9">
      <c r="A9" s="35" t="str">
        <f>IFERROR(__xludf.DUMMYFUNCTION("""COMPUTED_VALUE"""),"passwordbank-&gt;variation")</f>
        <v>passwordbank-&gt;variation</v>
      </c>
      <c r="B9" s="35">
        <f>IFERROR(__xludf.DUMMYFUNCTION("""COMPUTED_VALUE"""),2.0)</f>
        <v>2</v>
      </c>
      <c r="E9" s="35" t="str">
        <f>IFERROR(__xludf.DUMMYFUNCTION("""COMPUTED_VALUE"""),"unique")</f>
        <v>unique</v>
      </c>
      <c r="F9" s="35">
        <f>IFERROR(__xludf.DUMMYFUNCTION("""COMPUTED_VALUE"""),12.0)</f>
        <v>12</v>
      </c>
    </row>
    <row r="10">
      <c r="A10" s="35" t="str">
        <f>IFERROR(__xludf.DUMMYFUNCTION("""COMPUTED_VALUE"""),"passwordbank_2")</f>
        <v>passwordbank_2</v>
      </c>
      <c r="B10" s="35">
        <f>IFERROR(__xludf.DUMMYFUNCTION("""COMPUTED_VALUE"""),5.0)</f>
        <v>5</v>
      </c>
      <c r="E10" s="35" t="str">
        <f>IFERROR(__xludf.DUMMYFUNCTION("""COMPUTED_VALUE"""),"file_storage")</f>
        <v>file_storage</v>
      </c>
      <c r="F10" s="35">
        <f>IFERROR(__xludf.DUMMYFUNCTION("""COMPUTED_VALUE"""),9.0)</f>
        <v>9</v>
      </c>
    </row>
    <row r="11">
      <c r="A11" s="35" t="str">
        <f>IFERROR(__xludf.DUMMYFUNCTION("""COMPUTED_VALUE"""),"passwordbank_2-&gt;categorized")</f>
        <v>passwordbank_2-&gt;categorized</v>
      </c>
      <c r="B11" s="35">
        <f>IFERROR(__xludf.DUMMYFUNCTION("""COMPUTED_VALUE"""),1.0)</f>
        <v>1</v>
      </c>
      <c r="E11" s="35" t="str">
        <f>IFERROR(__xludf.DUMMYFUNCTION("""COMPUTED_VALUE"""),"n/a")</f>
        <v>n/a</v>
      </c>
      <c r="F11" s="35">
        <f>IFERROR(__xludf.DUMMYFUNCTION("""COMPUTED_VALUE"""),7.0)</f>
        <v>7</v>
      </c>
    </row>
    <row r="12">
      <c r="A12" s="35" t="str">
        <f>IFERROR(__xludf.DUMMYFUNCTION("""COMPUTED_VALUE"""),"passwordbank_3")</f>
        <v>passwordbank_3</v>
      </c>
      <c r="B12" s="35">
        <f>IFERROR(__xludf.DUMMYFUNCTION("""COMPUTED_VALUE"""),4.0)</f>
        <v>4</v>
      </c>
      <c r="E12" s="35" t="str">
        <f>IFERROR(__xludf.DUMMYFUNCTION("""COMPUTED_VALUE"""),"passwordbank_2")</f>
        <v>passwordbank_2</v>
      </c>
      <c r="F12" s="35">
        <f>IFERROR(__xludf.DUMMYFUNCTION("""COMPUTED_VALUE"""),5.0)</f>
        <v>5</v>
      </c>
    </row>
    <row r="13">
      <c r="A13" s="35" t="str">
        <f>IFERROR(__xludf.DUMMYFUNCTION("""COMPUTED_VALUE"""),"passwordbank_4")</f>
        <v>passwordbank_4</v>
      </c>
      <c r="B13" s="35">
        <f>IFERROR(__xludf.DUMMYFUNCTION("""COMPUTED_VALUE"""),1.0)</f>
        <v>1</v>
      </c>
      <c r="E13" s="35" t="str">
        <f>IFERROR(__xludf.DUMMYFUNCTION("""COMPUTED_VALUE"""),"passwordbank_3")</f>
        <v>passwordbank_3</v>
      </c>
      <c r="F13" s="35">
        <f>IFERROR(__xludf.DUMMYFUNCTION("""COMPUTED_VALUE"""),4.0)</f>
        <v>4</v>
      </c>
    </row>
    <row r="14">
      <c r="A14" s="35" t="str">
        <f>IFERROR(__xludf.DUMMYFUNCTION("""COMPUTED_VALUE"""),"passwordbank_4-&gt;categorized")</f>
        <v>passwordbank_4-&gt;categorized</v>
      </c>
      <c r="B14" s="35">
        <f>IFERROR(__xludf.DUMMYFUNCTION("""COMPUTED_VALUE"""),1.0)</f>
        <v>1</v>
      </c>
      <c r="E14" s="35" t="str">
        <f>IFERROR(__xludf.DUMMYFUNCTION("""COMPUTED_VALUE"""),"passwordbank_5")</f>
        <v>passwordbank_5</v>
      </c>
      <c r="F14" s="35">
        <f>IFERROR(__xludf.DUMMYFUNCTION("""COMPUTED_VALUE"""),3.0)</f>
        <v>3</v>
      </c>
    </row>
    <row r="15">
      <c r="A15" s="35" t="str">
        <f>IFERROR(__xludf.DUMMYFUNCTION("""COMPUTED_VALUE"""),"passwordbank_5")</f>
        <v>passwordbank_5</v>
      </c>
      <c r="B15" s="35">
        <f>IFERROR(__xludf.DUMMYFUNCTION("""COMPUTED_VALUE"""),3.0)</f>
        <v>3</v>
      </c>
      <c r="E15" s="35" t="str">
        <f>IFERROR(__xludf.DUMMYFUNCTION("""COMPUTED_VALUE"""),"variation")</f>
        <v>variation</v>
      </c>
      <c r="F15" s="35">
        <f>IFERROR(__xludf.DUMMYFUNCTION("""COMPUTED_VALUE"""),3.0)</f>
        <v>3</v>
      </c>
    </row>
    <row r="16">
      <c r="A16" s="35" t="str">
        <f>IFERROR(__xludf.DUMMYFUNCTION("""COMPUTED_VALUE"""),"passwordbank_6")</f>
        <v>passwordbank_6</v>
      </c>
      <c r="B16" s="35">
        <f>IFERROR(__xludf.DUMMYFUNCTION("""COMPUTED_VALUE"""),1.0)</f>
        <v>1</v>
      </c>
      <c r="E16" s="35" t="str">
        <f>IFERROR(__xludf.DUMMYFUNCTION("""COMPUTED_VALUE"""),"passwordbank_4")</f>
        <v>passwordbank_4</v>
      </c>
      <c r="F16" s="35">
        <f>IFERROR(__xludf.DUMMYFUNCTION("""COMPUTED_VALUE"""),1.0)</f>
        <v>1</v>
      </c>
    </row>
    <row r="17">
      <c r="A17" s="35" t="str">
        <f>IFERROR(__xludf.DUMMYFUNCTION("""COMPUTED_VALUE"""),"physical_storage")</f>
        <v>physical_storage</v>
      </c>
      <c r="B17" s="35">
        <f>IFERROR(__xludf.DUMMYFUNCTION("""COMPUTED_VALUE"""),21.0)</f>
        <v>21</v>
      </c>
      <c r="E17" s="35" t="str">
        <f>IFERROR(__xludf.DUMMYFUNCTION("""COMPUTED_VALUE"""),"passwordbank_6")</f>
        <v>passwordbank_6</v>
      </c>
      <c r="F17" s="35">
        <f>IFERROR(__xludf.DUMMYFUNCTION("""COMPUTED_VALUE"""),1.0)</f>
        <v>1</v>
      </c>
    </row>
    <row r="18">
      <c r="A18" s="35" t="str">
        <f>IFERROR(__xludf.DUMMYFUNCTION("""COMPUTED_VALUE"""),"same")</f>
        <v>same</v>
      </c>
      <c r="B18" s="35">
        <f>IFERROR(__xludf.DUMMYFUNCTION("""COMPUTED_VALUE"""),37.0)</f>
        <v>37</v>
      </c>
    </row>
    <row r="19">
      <c r="A19" s="35" t="str">
        <f>IFERROR(__xludf.DUMMYFUNCTION("""COMPUTED_VALUE"""),"same-&gt;change_monthly")</f>
        <v>same-&gt;change_monthly</v>
      </c>
      <c r="B19" s="35">
        <f>IFERROR(__xludf.DUMMYFUNCTION("""COMPUTED_VALUE"""),1.0)</f>
        <v>1</v>
      </c>
    </row>
    <row r="20">
      <c r="A20" s="35" t="str">
        <f>IFERROR(__xludf.DUMMYFUNCTION("""COMPUTED_VALUE"""),"same-&gt;change_regularly")</f>
        <v>same-&gt;change_regularly</v>
      </c>
      <c r="B20" s="35">
        <f>IFERROR(__xludf.DUMMYFUNCTION("""COMPUTED_VALUE"""),1.0)</f>
        <v>1</v>
      </c>
    </row>
    <row r="21">
      <c r="A21" s="35" t="str">
        <f>IFERROR(__xludf.DUMMYFUNCTION("""COMPUTED_VALUE"""),"same-&gt;variation")</f>
        <v>same-&gt;variation</v>
      </c>
      <c r="B21" s="35">
        <f>IFERROR(__xludf.DUMMYFUNCTION("""COMPUTED_VALUE"""),18.0)</f>
        <v>18</v>
      </c>
    </row>
    <row r="22">
      <c r="A22" s="35" t="str">
        <f>IFERROR(__xludf.DUMMYFUNCTION("""COMPUTED_VALUE"""),"unique")</f>
        <v>unique</v>
      </c>
      <c r="B22" s="35">
        <f>IFERROR(__xludf.DUMMYFUNCTION("""COMPUTED_VALUE"""),12.0)</f>
        <v>12</v>
      </c>
    </row>
    <row r="23">
      <c r="A23" s="35" t="str">
        <f>IFERROR(__xludf.DUMMYFUNCTION("""COMPUTED_VALUE"""),"variation")</f>
        <v>variation</v>
      </c>
      <c r="B23" s="35">
        <f>IFERROR(__xludf.DUMMYFUNCTION("""COMPUTED_VALUE"""),3.0)</f>
        <v>3</v>
      </c>
    </row>
    <row r="24">
      <c r="A24" s="35" t="str">
        <f>IFERROR(__xludf.DUMMYFUNCTION("""COMPUTED_VALUE"""),"variation-&gt;change_monthly")</f>
        <v>variation-&gt;change_monthly</v>
      </c>
      <c r="B24" s="35">
        <f>IFERROR(__xludf.DUMMYFUNCTION("""COMPUTED_VALUE"""),1.0)</f>
        <v>1</v>
      </c>
    </row>
    <row r="25">
      <c r="A25" s="35" t="str">
        <f>IFERROR(__xludf.DUMMYFUNCTION("""COMPUTED_VALUE"""),"variation-&gt;change_quarterly")</f>
        <v>variation-&gt;change_quarterly</v>
      </c>
      <c r="B25" s="35">
        <f>IFERROR(__xludf.DUMMYFUNCTION("""COMPUTED_VALUE"""),1.0)</f>
        <v>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2.0"/>
    <col customWidth="1" min="3" max="3" width="62.63"/>
    <col customWidth="1" min="4" max="11" width="25.13"/>
  </cols>
  <sheetData>
    <row r="1">
      <c r="A1" s="36" t="s">
        <v>913</v>
      </c>
      <c r="B1" s="37" t="s">
        <v>914</v>
      </c>
      <c r="C1" s="38" t="s">
        <v>11</v>
      </c>
      <c r="D1" s="17" t="s">
        <v>915</v>
      </c>
      <c r="E1" s="17" t="s">
        <v>916</v>
      </c>
      <c r="F1" s="17" t="s">
        <v>917</v>
      </c>
      <c r="G1" s="17" t="s">
        <v>918</v>
      </c>
      <c r="H1" s="17" t="s">
        <v>919</v>
      </c>
      <c r="I1" s="17" t="s">
        <v>920</v>
      </c>
      <c r="J1" s="17" t="s">
        <v>921</v>
      </c>
      <c r="K1" s="17" t="s">
        <v>922</v>
      </c>
    </row>
    <row r="2">
      <c r="A2" s="39" t="s">
        <v>24</v>
      </c>
      <c r="B2" s="40" t="str">
        <f>VLOOKUP(C2, 'All Responses(Final)'!C4:'All Responses(Final)'!I153, 7, FALSE)</f>
        <v>treatment1</v>
      </c>
      <c r="C2" s="41" t="s">
        <v>26</v>
      </c>
      <c r="D2" s="18" t="s">
        <v>947</v>
      </c>
      <c r="E2" s="18" t="s">
        <v>948</v>
      </c>
    </row>
    <row r="3">
      <c r="A3" s="39" t="s">
        <v>50</v>
      </c>
      <c r="B3" s="40" t="str">
        <f>VLOOKUP(C3, 'All Responses(Final)'!C8:'All Responses(Final)'!I157, 7, FALSE)</f>
        <v>treatment1</v>
      </c>
      <c r="C3" s="41" t="s">
        <v>52</v>
      </c>
      <c r="D3" s="18" t="s">
        <v>947</v>
      </c>
      <c r="E3" s="18" t="s">
        <v>948</v>
      </c>
    </row>
    <row r="4">
      <c r="A4" s="39" t="s">
        <v>56</v>
      </c>
      <c r="B4" s="40" t="str">
        <f>VLOOKUP(C4, 'All Responses(Final)'!C9:'All Responses(Final)'!I158, 7, FALSE)</f>
        <v>treatment1</v>
      </c>
      <c r="C4" s="40" t="s">
        <v>58</v>
      </c>
      <c r="D4" s="18" t="s">
        <v>949</v>
      </c>
      <c r="E4" s="42" t="s">
        <v>950</v>
      </c>
    </row>
    <row r="5">
      <c r="A5" s="39" t="s">
        <v>68</v>
      </c>
      <c r="B5" s="40" t="str">
        <f>VLOOKUP(C5, 'All Responses(Final)'!C11:'All Responses(Final)'!I160, 7, FALSE)</f>
        <v>treatment1</v>
      </c>
      <c r="C5" s="40" t="s">
        <v>70</v>
      </c>
      <c r="D5" s="18" t="s">
        <v>947</v>
      </c>
      <c r="E5" s="18" t="s">
        <v>951</v>
      </c>
    </row>
    <row r="6">
      <c r="A6" s="39" t="s">
        <v>74</v>
      </c>
      <c r="B6" s="40" t="str">
        <f>VLOOKUP(C6, 'All Responses(Final)'!C12:'All Responses(Final)'!I161, 7, FALSE)</f>
        <v>treatment1</v>
      </c>
      <c r="C6" s="41" t="s">
        <v>76</v>
      </c>
      <c r="D6" s="18" t="s">
        <v>947</v>
      </c>
      <c r="E6" s="18" t="s">
        <v>948</v>
      </c>
    </row>
    <row r="7">
      <c r="A7" s="39" t="s">
        <v>80</v>
      </c>
      <c r="B7" s="40" t="str">
        <f>VLOOKUP(C7, 'All Responses(Final)'!C13:'All Responses(Final)'!I162, 7, FALSE)</f>
        <v>treatment1</v>
      </c>
      <c r="C7" s="40" t="s">
        <v>82</v>
      </c>
      <c r="D7" s="21" t="s">
        <v>947</v>
      </c>
    </row>
    <row r="8">
      <c r="A8" s="39" t="s">
        <v>110</v>
      </c>
      <c r="B8" s="40" t="str">
        <f>VLOOKUP(C8, 'All Responses(Final)'!C18:'All Responses(Final)'!I167, 7, FALSE)</f>
        <v>treatment1</v>
      </c>
      <c r="C8" s="41" t="s">
        <v>112</v>
      </c>
      <c r="D8" s="18" t="s">
        <v>952</v>
      </c>
    </row>
    <row r="9">
      <c r="A9" s="39" t="s">
        <v>122</v>
      </c>
      <c r="B9" s="40" t="str">
        <f>VLOOKUP(C9, 'All Responses(Final)'!C20:'All Responses(Final)'!I169, 7, FALSE)</f>
        <v>treatment1</v>
      </c>
      <c r="C9" s="41" t="s">
        <v>124</v>
      </c>
      <c r="D9" s="18" t="s">
        <v>947</v>
      </c>
      <c r="E9" s="18" t="s">
        <v>953</v>
      </c>
      <c r="F9" s="18" t="s">
        <v>954</v>
      </c>
      <c r="G9" s="18" t="s">
        <v>955</v>
      </c>
    </row>
    <row r="10">
      <c r="A10" s="39" t="s">
        <v>128</v>
      </c>
      <c r="B10" s="40" t="str">
        <f>VLOOKUP(C10, 'All Responses(Final)'!C21:'All Responses(Final)'!I170, 7, FALSE)</f>
        <v>treatment1</v>
      </c>
      <c r="C10" s="40" t="s">
        <v>130</v>
      </c>
      <c r="D10" s="18" t="s">
        <v>947</v>
      </c>
      <c r="E10" s="18" t="s">
        <v>956</v>
      </c>
    </row>
    <row r="11">
      <c r="A11" s="39" t="s">
        <v>152</v>
      </c>
      <c r="B11" s="40" t="str">
        <f>VLOOKUP(C11, 'All Responses(Final)'!C25:'All Responses(Final)'!I174, 7, FALSE)</f>
        <v>treatment1</v>
      </c>
      <c r="C11" s="40" t="s">
        <v>154</v>
      </c>
      <c r="D11" s="18" t="s">
        <v>947</v>
      </c>
      <c r="E11" s="18" t="s">
        <v>957</v>
      </c>
      <c r="F11" s="18" t="s">
        <v>958</v>
      </c>
      <c r="G11" s="18" t="s">
        <v>949</v>
      </c>
    </row>
    <row r="12">
      <c r="A12" s="39" t="s">
        <v>164</v>
      </c>
      <c r="B12" s="40" t="str">
        <f>VLOOKUP(C12, 'All Responses(Final)'!C27:'All Responses(Final)'!I176, 7, FALSE)</f>
        <v>treatment1</v>
      </c>
      <c r="C12" s="40" t="s">
        <v>166</v>
      </c>
      <c r="D12" s="18" t="s">
        <v>947</v>
      </c>
      <c r="E12" s="18" t="s">
        <v>959</v>
      </c>
    </row>
    <row r="13">
      <c r="A13" s="39" t="s">
        <v>170</v>
      </c>
      <c r="B13" s="40" t="str">
        <f>VLOOKUP(C13, 'All Responses(Final)'!C28:'All Responses(Final)'!I177, 7, FALSE)</f>
        <v>treatment1</v>
      </c>
      <c r="C13" s="41" t="s">
        <v>172</v>
      </c>
      <c r="D13" s="18" t="s">
        <v>947</v>
      </c>
      <c r="E13" s="18" t="s">
        <v>948</v>
      </c>
    </row>
    <row r="14">
      <c r="A14" s="39" t="s">
        <v>187</v>
      </c>
      <c r="B14" s="40" t="str">
        <f>VLOOKUP(C14, 'All Responses(Final)'!C31:'All Responses(Final)'!I180, 7, FALSE)</f>
        <v>treatment1</v>
      </c>
      <c r="C14" s="40" t="s">
        <v>189</v>
      </c>
      <c r="D14" s="18" t="s">
        <v>947</v>
      </c>
      <c r="E14" s="18" t="s">
        <v>959</v>
      </c>
    </row>
    <row r="15">
      <c r="A15" s="39" t="s">
        <v>199</v>
      </c>
      <c r="B15" s="40" t="str">
        <f>VLOOKUP(C15, 'All Responses(Final)'!C33:'All Responses(Final)'!I182, 7, FALSE)</f>
        <v>treatment1</v>
      </c>
      <c r="C15" s="40" t="s">
        <v>201</v>
      </c>
      <c r="D15" s="18" t="s">
        <v>947</v>
      </c>
      <c r="E15" s="18" t="s">
        <v>959</v>
      </c>
    </row>
    <row r="16">
      <c r="A16" s="39" t="s">
        <v>235</v>
      </c>
      <c r="B16" s="40" t="str">
        <f>VLOOKUP(C16, 'All Responses(Final)'!C39:'All Responses(Final)'!I188, 7, FALSE)</f>
        <v>treatment1</v>
      </c>
      <c r="C16" s="40" t="s">
        <v>237</v>
      </c>
      <c r="D16" s="18" t="s">
        <v>947</v>
      </c>
      <c r="E16" s="18" t="s">
        <v>959</v>
      </c>
    </row>
    <row r="17">
      <c r="A17" s="39" t="s">
        <v>247</v>
      </c>
      <c r="B17" s="40" t="str">
        <f>VLOOKUP(C17, 'All Responses(Final)'!C41:'All Responses(Final)'!I190, 7, FALSE)</f>
        <v>treatment1</v>
      </c>
      <c r="C17" s="40" t="s">
        <v>249</v>
      </c>
      <c r="D17" s="18" t="s">
        <v>952</v>
      </c>
    </row>
    <row r="18">
      <c r="A18" s="39" t="s">
        <v>253</v>
      </c>
      <c r="B18" s="40" t="str">
        <f>VLOOKUP(C18, 'All Responses(Final)'!C42:'All Responses(Final)'!I191, 7, FALSE)</f>
        <v>treatment1</v>
      </c>
      <c r="C18" s="41" t="s">
        <v>255</v>
      </c>
      <c r="D18" s="18" t="s">
        <v>952</v>
      </c>
    </row>
    <row r="19">
      <c r="A19" s="39" t="s">
        <v>265</v>
      </c>
      <c r="B19" s="40" t="str">
        <f>VLOOKUP(C19, 'All Responses(Final)'!C44:'All Responses(Final)'!I193, 7, FALSE)</f>
        <v>treatment1</v>
      </c>
      <c r="C19" s="41" t="s">
        <v>267</v>
      </c>
      <c r="D19" s="18" t="s">
        <v>947</v>
      </c>
      <c r="E19" s="18" t="s">
        <v>948</v>
      </c>
    </row>
    <row r="20">
      <c r="A20" s="39" t="s">
        <v>283</v>
      </c>
      <c r="B20" s="40" t="str">
        <f>VLOOKUP(C20, 'All Responses(Final)'!C47:'All Responses(Final)'!I196, 7, FALSE)</f>
        <v>treatment1</v>
      </c>
      <c r="C20" s="40" t="s">
        <v>285</v>
      </c>
      <c r="D20" s="18" t="s">
        <v>947</v>
      </c>
      <c r="E20" s="18" t="s">
        <v>951</v>
      </c>
      <c r="F20" s="18" t="s">
        <v>960</v>
      </c>
      <c r="G20" s="18" t="s">
        <v>961</v>
      </c>
      <c r="H20" s="18" t="s">
        <v>962</v>
      </c>
      <c r="I20" s="18" t="s">
        <v>955</v>
      </c>
    </row>
    <row r="21">
      <c r="A21" s="39" t="s">
        <v>289</v>
      </c>
      <c r="B21" s="40" t="str">
        <f>VLOOKUP(C21, 'All Responses(Final)'!C48:'All Responses(Final)'!I197, 7, FALSE)</f>
        <v>treatment1</v>
      </c>
      <c r="C21" s="41" t="s">
        <v>291</v>
      </c>
      <c r="D21" s="18" t="s">
        <v>947</v>
      </c>
    </row>
    <row r="22">
      <c r="A22" s="39" t="s">
        <v>295</v>
      </c>
      <c r="B22" s="40" t="str">
        <f>VLOOKUP(C22, 'All Responses(Final)'!C49:'All Responses(Final)'!I198, 7, FALSE)</f>
        <v>treatment1</v>
      </c>
      <c r="C22" s="40" t="s">
        <v>297</v>
      </c>
      <c r="D22" s="18" t="s">
        <v>947</v>
      </c>
    </row>
    <row r="23">
      <c r="A23" s="39" t="s">
        <v>325</v>
      </c>
      <c r="B23" s="40" t="str">
        <f>VLOOKUP(C23, 'All Responses(Final)'!C54:'All Responses(Final)'!I203, 7, FALSE)</f>
        <v>treatment1</v>
      </c>
      <c r="C23" s="41" t="s">
        <v>327</v>
      </c>
      <c r="D23" s="18" t="s">
        <v>938</v>
      </c>
      <c r="E23" s="18" t="s">
        <v>963</v>
      </c>
    </row>
    <row r="24">
      <c r="A24" s="39" t="s">
        <v>331</v>
      </c>
      <c r="B24" s="40" t="str">
        <f>VLOOKUP(C24, 'All Responses(Final)'!C55:'All Responses(Final)'!I204, 7, FALSE)</f>
        <v>treatment1</v>
      </c>
      <c r="C24" s="40" t="s">
        <v>333</v>
      </c>
      <c r="D24" s="18" t="s">
        <v>947</v>
      </c>
      <c r="E24" s="18" t="s">
        <v>948</v>
      </c>
    </row>
    <row r="25">
      <c r="A25" s="39" t="s">
        <v>337</v>
      </c>
      <c r="B25" s="40" t="str">
        <f>VLOOKUP(C25, 'All Responses(Final)'!C56:'All Responses(Final)'!I205, 7, FALSE)</f>
        <v>treatment1</v>
      </c>
      <c r="C25" s="41" t="s">
        <v>339</v>
      </c>
      <c r="D25" s="18" t="s">
        <v>947</v>
      </c>
    </row>
    <row r="26">
      <c r="A26" s="39" t="s">
        <v>367</v>
      </c>
      <c r="B26" s="40" t="str">
        <f>VLOOKUP(C26, 'All Responses(Final)'!C61:'All Responses(Final)'!I210, 7, FALSE)</f>
        <v>treatment1</v>
      </c>
      <c r="C26" s="40" t="s">
        <v>369</v>
      </c>
      <c r="D26" s="18" t="s">
        <v>947</v>
      </c>
      <c r="E26" s="18" t="s">
        <v>948</v>
      </c>
    </row>
    <row r="27">
      <c r="A27" s="39" t="s">
        <v>373</v>
      </c>
      <c r="B27" s="40" t="str">
        <f>VLOOKUP(C27, 'All Responses(Final)'!C62:'All Responses(Final)'!I211, 7, FALSE)</f>
        <v>treatment1</v>
      </c>
      <c r="C27" s="41" t="s">
        <v>375</v>
      </c>
      <c r="D27" s="18" t="s">
        <v>947</v>
      </c>
      <c r="E27" s="18" t="s">
        <v>948</v>
      </c>
    </row>
    <row r="28">
      <c r="A28" s="39" t="s">
        <v>379</v>
      </c>
      <c r="B28" s="40" t="str">
        <f>VLOOKUP(C28, 'All Responses(Final)'!C63:'All Responses(Final)'!I212, 7, FALSE)</f>
        <v>treatment1</v>
      </c>
      <c r="C28" s="40" t="s">
        <v>381</v>
      </c>
      <c r="D28" s="18" t="s">
        <v>938</v>
      </c>
      <c r="E28" s="18" t="s">
        <v>963</v>
      </c>
    </row>
    <row r="29">
      <c r="A29" s="39" t="s">
        <v>385</v>
      </c>
      <c r="B29" s="40" t="str">
        <f>VLOOKUP(C29, 'All Responses(Final)'!C64:'All Responses(Final)'!I213, 7, FALSE)</f>
        <v>treatment1</v>
      </c>
      <c r="C29" s="41" t="s">
        <v>387</v>
      </c>
      <c r="D29" s="18" t="s">
        <v>947</v>
      </c>
    </row>
    <row r="30">
      <c r="A30" s="39" t="s">
        <v>415</v>
      </c>
      <c r="B30" s="40" t="str">
        <f>VLOOKUP(C30, 'All Responses(Final)'!C69:'All Responses(Final)'!I218, 7, FALSE)</f>
        <v>treatment1</v>
      </c>
      <c r="C30" s="40" t="s">
        <v>417</v>
      </c>
      <c r="D30" s="18" t="s">
        <v>938</v>
      </c>
      <c r="E30" s="18" t="s">
        <v>963</v>
      </c>
    </row>
    <row r="31">
      <c r="A31" s="39" t="s">
        <v>457</v>
      </c>
      <c r="B31" s="40" t="str">
        <f>VLOOKUP(C31, 'All Responses(Final)'!C76:'All Responses(Final)'!I225, 7, FALSE)</f>
        <v>treatment1</v>
      </c>
      <c r="C31" s="41" t="s">
        <v>459</v>
      </c>
      <c r="D31" s="18" t="s">
        <v>938</v>
      </c>
      <c r="E31" s="18" t="s">
        <v>963</v>
      </c>
    </row>
    <row r="32">
      <c r="A32" s="39" t="s">
        <v>469</v>
      </c>
      <c r="B32" s="40" t="str">
        <f>VLOOKUP(C32, 'All Responses(Final)'!C78:'All Responses(Final)'!I227, 7, FALSE)</f>
        <v>treatment1</v>
      </c>
      <c r="C32" s="41" t="s">
        <v>471</v>
      </c>
      <c r="D32" s="18" t="s">
        <v>952</v>
      </c>
    </row>
    <row r="33">
      <c r="A33" s="39" t="s">
        <v>475</v>
      </c>
      <c r="B33" s="40" t="str">
        <f>VLOOKUP(C33, 'All Responses(Final)'!C79:'All Responses(Final)'!I228, 7, FALSE)</f>
        <v>treatment1</v>
      </c>
      <c r="C33" s="40" t="s">
        <v>477</v>
      </c>
      <c r="D33" s="18" t="s">
        <v>947</v>
      </c>
      <c r="E33" s="18" t="s">
        <v>948</v>
      </c>
    </row>
    <row r="34">
      <c r="A34" s="39" t="s">
        <v>481</v>
      </c>
      <c r="B34" s="40" t="str">
        <f>VLOOKUP(C34, 'All Responses(Final)'!C80:'All Responses(Final)'!I229, 7, FALSE)</f>
        <v>treatment1</v>
      </c>
      <c r="C34" s="41" t="s">
        <v>483</v>
      </c>
      <c r="D34" s="18" t="s">
        <v>952</v>
      </c>
    </row>
    <row r="35">
      <c r="A35" s="39" t="s">
        <v>493</v>
      </c>
      <c r="B35" s="40" t="str">
        <f>VLOOKUP(C35, 'All Responses(Final)'!C82:'All Responses(Final)'!I231, 7, FALSE)</f>
        <v>treatment1</v>
      </c>
      <c r="C35" s="41" t="s">
        <v>495</v>
      </c>
      <c r="D35" s="18" t="s">
        <v>949</v>
      </c>
    </row>
    <row r="36">
      <c r="A36" s="39" t="s">
        <v>517</v>
      </c>
      <c r="B36" s="40" t="str">
        <f>VLOOKUP(C36, 'All Responses(Final)'!C86:'All Responses(Final)'!I235, 7, FALSE)</f>
        <v>treatment1</v>
      </c>
      <c r="C36" s="41" t="s">
        <v>519</v>
      </c>
      <c r="D36" s="18" t="s">
        <v>947</v>
      </c>
    </row>
    <row r="37">
      <c r="A37" s="39" t="s">
        <v>541</v>
      </c>
      <c r="B37" s="40" t="str">
        <f>VLOOKUP(C37, 'All Responses(Final)'!C90:'All Responses(Final)'!I239, 7, FALSE)</f>
        <v>treatment1</v>
      </c>
      <c r="C37" s="41" t="s">
        <v>543</v>
      </c>
      <c r="D37" s="18" t="s">
        <v>947</v>
      </c>
      <c r="E37" s="18" t="s">
        <v>964</v>
      </c>
      <c r="F37" s="18" t="s">
        <v>965</v>
      </c>
      <c r="G37" s="18" t="s">
        <v>962</v>
      </c>
    </row>
    <row r="38">
      <c r="A38" s="39" t="s">
        <v>582</v>
      </c>
      <c r="B38" s="40" t="str">
        <f>VLOOKUP(C38, 'All Responses(Final)'!C97:'All Responses(Final)'!I246, 7, FALSE)</f>
        <v>treatment1</v>
      </c>
      <c r="C38" s="40" t="s">
        <v>584</v>
      </c>
      <c r="D38" s="18" t="s">
        <v>952</v>
      </c>
    </row>
    <row r="39">
      <c r="A39" s="39" t="s">
        <v>612</v>
      </c>
      <c r="B39" s="40" t="str">
        <f>VLOOKUP(C39, 'All Responses(Final)'!C102:'All Responses(Final)'!I251, 7, FALSE)</f>
        <v>treatment1</v>
      </c>
      <c r="C39" s="41" t="s">
        <v>614</v>
      </c>
      <c r="D39" s="18" t="s">
        <v>952</v>
      </c>
    </row>
    <row r="40">
      <c r="A40" s="39" t="s">
        <v>624</v>
      </c>
      <c r="B40" s="40" t="str">
        <f>VLOOKUP(C40, 'All Responses(Final)'!C104:'All Responses(Final)'!I253, 7, FALSE)</f>
        <v>treatment1</v>
      </c>
      <c r="C40" s="41" t="s">
        <v>626</v>
      </c>
      <c r="D40" s="18" t="s">
        <v>952</v>
      </c>
    </row>
    <row r="41">
      <c r="A41" s="39" t="s">
        <v>636</v>
      </c>
      <c r="B41" s="40" t="str">
        <f>VLOOKUP(C41, 'All Responses(Final)'!C106:'All Responses(Final)'!I255, 7, FALSE)</f>
        <v>treatment1</v>
      </c>
      <c r="C41" s="41" t="s">
        <v>638</v>
      </c>
      <c r="D41" s="18" t="s">
        <v>947</v>
      </c>
    </row>
    <row r="42">
      <c r="A42" s="39" t="s">
        <v>664</v>
      </c>
      <c r="B42" s="40" t="str">
        <f>VLOOKUP(C42, 'All Responses(Final)'!C111:'All Responses(Final)'!I260, 7, FALSE)</f>
        <v>treatment1</v>
      </c>
      <c r="C42" s="40" t="s">
        <v>666</v>
      </c>
      <c r="D42" s="18" t="s">
        <v>952</v>
      </c>
    </row>
    <row r="43">
      <c r="A43" s="39" t="s">
        <v>832</v>
      </c>
      <c r="B43" s="40" t="str">
        <f>VLOOKUP(C43, 'All Responses(Final)'!C139:'All Responses(Final)'!I288, 7, FALSE)</f>
        <v>treatment1</v>
      </c>
      <c r="C43" s="40" t="s">
        <v>834</v>
      </c>
      <c r="D43" s="18" t="s">
        <v>947</v>
      </c>
    </row>
    <row r="44">
      <c r="A44" s="39" t="s">
        <v>838</v>
      </c>
      <c r="B44" s="40" t="str">
        <f>VLOOKUP(C44, 'All Responses(Final)'!C140:'All Responses(Final)'!I289, 7, FALSE)</f>
        <v>treatment1</v>
      </c>
      <c r="C44" s="41" t="s">
        <v>840</v>
      </c>
      <c r="D44" s="18" t="s">
        <v>952</v>
      </c>
      <c r="E44" s="18" t="s">
        <v>938</v>
      </c>
      <c r="F44" s="18" t="s">
        <v>963</v>
      </c>
    </row>
    <row r="45">
      <c r="A45" s="39" t="s">
        <v>844</v>
      </c>
      <c r="B45" s="40" t="str">
        <f>VLOOKUP(C45, 'All Responses(Final)'!C141:'All Responses(Final)'!I290, 7, FALSE)</f>
        <v>treatment1</v>
      </c>
      <c r="C45" s="40" t="s">
        <v>846</v>
      </c>
      <c r="D45" s="18" t="s">
        <v>952</v>
      </c>
    </row>
    <row r="46">
      <c r="A46" s="39" t="s">
        <v>850</v>
      </c>
      <c r="B46" s="40" t="str">
        <f>VLOOKUP(C46, 'All Responses(Final)'!C142:'All Responses(Final)'!I291, 7, FALSE)</f>
        <v>treatment1</v>
      </c>
      <c r="C46" s="41" t="s">
        <v>852</v>
      </c>
      <c r="D46" s="18" t="s">
        <v>947</v>
      </c>
    </row>
    <row r="47">
      <c r="A47" s="39" t="s">
        <v>855</v>
      </c>
      <c r="B47" s="40" t="str">
        <f>VLOOKUP(C47, 'All Responses(Final)'!C143:'All Responses(Final)'!I292, 7, FALSE)</f>
        <v>treatment1</v>
      </c>
      <c r="C47" s="40" t="s">
        <v>296</v>
      </c>
      <c r="D47" s="18" t="s">
        <v>947</v>
      </c>
      <c r="E47" s="18" t="s">
        <v>948</v>
      </c>
    </row>
    <row r="48">
      <c r="A48" s="39" t="s">
        <v>859</v>
      </c>
      <c r="B48" s="40" t="str">
        <f>VLOOKUP(C48, 'All Responses(Final)'!C144:'All Responses(Final)'!I293, 7, FALSE)</f>
        <v>treatment1</v>
      </c>
      <c r="C48" s="41" t="s">
        <v>861</v>
      </c>
      <c r="D48" s="18" t="s">
        <v>947</v>
      </c>
    </row>
    <row r="49">
      <c r="A49" s="39" t="s">
        <v>865</v>
      </c>
      <c r="B49" s="40" t="str">
        <f>VLOOKUP(C49, 'All Responses(Final)'!C145:'All Responses(Final)'!I294, 7, FALSE)</f>
        <v>treatment1</v>
      </c>
      <c r="C49" s="40" t="s">
        <v>867</v>
      </c>
      <c r="D49" s="18" t="s">
        <v>947</v>
      </c>
      <c r="E49" s="18" t="s">
        <v>966</v>
      </c>
    </row>
    <row r="50">
      <c r="A50" s="39" t="s">
        <v>871</v>
      </c>
      <c r="B50" s="40" t="str">
        <f>VLOOKUP(C50, 'All Responses(Final)'!C146:'All Responses(Final)'!I295, 7, FALSE)</f>
        <v>treatment1</v>
      </c>
      <c r="C50" s="41" t="s">
        <v>873</v>
      </c>
      <c r="D50" s="18" t="s">
        <v>947</v>
      </c>
      <c r="E50" s="18" t="s">
        <v>948</v>
      </c>
    </row>
    <row r="51">
      <c r="A51" s="39" t="s">
        <v>877</v>
      </c>
      <c r="B51" s="40" t="str">
        <f>VLOOKUP(C51, 'All Responses(Final)'!C147:'All Responses(Final)'!I296, 7, FALSE)</f>
        <v>treatment1</v>
      </c>
      <c r="C51" s="40" t="s">
        <v>879</v>
      </c>
      <c r="D51" s="18" t="s">
        <v>947</v>
      </c>
      <c r="E51" s="18" t="s">
        <v>951</v>
      </c>
    </row>
    <row r="52">
      <c r="A52" s="43"/>
      <c r="B52" s="44"/>
      <c r="C52" s="44"/>
      <c r="D52" s="26"/>
      <c r="E52" s="26"/>
      <c r="F52" s="24"/>
      <c r="G52" s="24"/>
      <c r="H52" s="24"/>
      <c r="I52" s="24"/>
      <c r="J52" s="24"/>
      <c r="K52" s="24"/>
      <c r="L52" s="24"/>
      <c r="M52" s="24"/>
      <c r="N52" s="24"/>
      <c r="O52" s="24"/>
      <c r="P52" s="24"/>
      <c r="Q52" s="24"/>
      <c r="R52" s="24"/>
      <c r="S52" s="24"/>
      <c r="T52" s="24"/>
      <c r="U52" s="24"/>
      <c r="V52" s="24"/>
      <c r="W52" s="24"/>
      <c r="X52" s="24"/>
      <c r="Y52" s="24"/>
      <c r="Z52" s="24"/>
      <c r="AA52" s="24"/>
    </row>
    <row r="53">
      <c r="A53" s="39" t="s">
        <v>31</v>
      </c>
      <c r="B53" s="40" t="str">
        <f>VLOOKUP(C53, 'All Responses(Final)'!C5:'All Responses(Final)'!I154, 7, FALSE)</f>
        <v>treatment2</v>
      </c>
      <c r="C53" s="40" t="s">
        <v>33</v>
      </c>
      <c r="D53" s="18" t="s">
        <v>938</v>
      </c>
      <c r="E53" s="18" t="s">
        <v>963</v>
      </c>
    </row>
    <row r="54">
      <c r="A54" s="39" t="s">
        <v>98</v>
      </c>
      <c r="B54" s="40" t="str">
        <f>VLOOKUP(C54, 'All Responses(Final)'!C16:'All Responses(Final)'!I165, 7, FALSE)</f>
        <v>treatment2</v>
      </c>
      <c r="C54" s="41" t="s">
        <v>100</v>
      </c>
      <c r="D54" s="18" t="s">
        <v>947</v>
      </c>
      <c r="E54" s="18" t="s">
        <v>951</v>
      </c>
    </row>
    <row r="55">
      <c r="A55" s="39" t="s">
        <v>104</v>
      </c>
      <c r="B55" s="40" t="str">
        <f>VLOOKUP(C55, 'All Responses(Final)'!C17:'All Responses(Final)'!I166, 7, FALSE)</f>
        <v>treatment2</v>
      </c>
      <c r="C55" s="40" t="s">
        <v>106</v>
      </c>
      <c r="D55" s="18" t="s">
        <v>947</v>
      </c>
      <c r="E55" s="18" t="s">
        <v>958</v>
      </c>
      <c r="F55" s="18" t="s">
        <v>949</v>
      </c>
    </row>
    <row r="56">
      <c r="A56" s="39" t="s">
        <v>116</v>
      </c>
      <c r="B56" s="40" t="str">
        <f>VLOOKUP(C56, 'All Responses(Final)'!C19:'All Responses(Final)'!I168, 7, FALSE)</f>
        <v>treatment2</v>
      </c>
      <c r="C56" s="40" t="s">
        <v>118</v>
      </c>
      <c r="D56" s="18" t="s">
        <v>947</v>
      </c>
      <c r="E56" s="18" t="s">
        <v>964</v>
      </c>
      <c r="F56" s="18" t="s">
        <v>960</v>
      </c>
      <c r="G56" s="18" t="s">
        <v>962</v>
      </c>
    </row>
    <row r="57">
      <c r="A57" s="39" t="s">
        <v>134</v>
      </c>
      <c r="B57" s="40" t="str">
        <f>VLOOKUP(C57, 'All Responses(Final)'!C22:'All Responses(Final)'!I171, 7, FALSE)</f>
        <v>treatment2</v>
      </c>
      <c r="C57" s="41" t="s">
        <v>136</v>
      </c>
      <c r="D57" s="18" t="s">
        <v>947</v>
      </c>
    </row>
    <row r="58">
      <c r="A58" s="39" t="s">
        <v>140</v>
      </c>
      <c r="B58" s="40" t="str">
        <f>VLOOKUP(C58, 'All Responses(Final)'!C23:'All Responses(Final)'!I172, 7, FALSE)</f>
        <v>treatment2</v>
      </c>
      <c r="C58" s="40" t="s">
        <v>142</v>
      </c>
      <c r="D58" s="18" t="s">
        <v>952</v>
      </c>
    </row>
    <row r="59">
      <c r="A59" s="39" t="s">
        <v>158</v>
      </c>
      <c r="B59" s="40" t="str">
        <f>VLOOKUP(C59, 'All Responses(Final)'!C26:'All Responses(Final)'!I175, 7, FALSE)</f>
        <v>treatment2</v>
      </c>
      <c r="C59" s="41" t="s">
        <v>160</v>
      </c>
      <c r="D59" s="18" t="s">
        <v>938</v>
      </c>
      <c r="E59" s="18" t="s">
        <v>963</v>
      </c>
    </row>
    <row r="60">
      <c r="A60" s="39" t="s">
        <v>181</v>
      </c>
      <c r="B60" s="40" t="str">
        <f>VLOOKUP(C60, 'All Responses(Final)'!C30:'All Responses(Final)'!I179, 7, FALSE)</f>
        <v>treatment2</v>
      </c>
      <c r="C60" s="41" t="s">
        <v>183</v>
      </c>
      <c r="D60" s="18" t="s">
        <v>938</v>
      </c>
      <c r="E60" s="18" t="s">
        <v>963</v>
      </c>
    </row>
    <row r="61">
      <c r="A61" s="39" t="s">
        <v>193</v>
      </c>
      <c r="B61" s="40" t="str">
        <f>VLOOKUP(C61, 'All Responses(Final)'!C32:'All Responses(Final)'!I181, 7, FALSE)</f>
        <v>treatment2</v>
      </c>
      <c r="C61" s="41" t="s">
        <v>195</v>
      </c>
      <c r="D61" s="18" t="s">
        <v>952</v>
      </c>
    </row>
    <row r="62">
      <c r="A62" s="39" t="s">
        <v>211</v>
      </c>
      <c r="B62" s="40" t="str">
        <f>VLOOKUP(C62, 'All Responses(Final)'!C35:'All Responses(Final)'!I184, 7, FALSE)</f>
        <v>treatment2</v>
      </c>
      <c r="C62" s="40" t="s">
        <v>213</v>
      </c>
      <c r="D62" s="18" t="s">
        <v>952</v>
      </c>
    </row>
    <row r="63">
      <c r="A63" s="39" t="s">
        <v>223</v>
      </c>
      <c r="B63" s="40" t="str">
        <f>VLOOKUP(C63, 'All Responses(Final)'!C37:'All Responses(Final)'!I186, 7, FALSE)</f>
        <v>treatment2</v>
      </c>
      <c r="C63" s="40" t="s">
        <v>225</v>
      </c>
      <c r="D63" s="18" t="s">
        <v>947</v>
      </c>
      <c r="E63" s="18" t="s">
        <v>948</v>
      </c>
    </row>
    <row r="64">
      <c r="A64" s="39" t="s">
        <v>229</v>
      </c>
      <c r="B64" s="40" t="str">
        <f>VLOOKUP(C64, 'All Responses(Final)'!C38:'All Responses(Final)'!I187, 7, FALSE)</f>
        <v>treatment2</v>
      </c>
      <c r="C64" s="41" t="s">
        <v>231</v>
      </c>
      <c r="D64" s="18" t="s">
        <v>947</v>
      </c>
    </row>
    <row r="65">
      <c r="A65" s="39" t="s">
        <v>301</v>
      </c>
      <c r="B65" s="40" t="str">
        <f>VLOOKUP(C65, 'All Responses(Final)'!C50:'All Responses(Final)'!I199, 7, FALSE)</f>
        <v>treatment2</v>
      </c>
      <c r="C65" s="41" t="s">
        <v>303</v>
      </c>
      <c r="D65" s="18" t="s">
        <v>947</v>
      </c>
      <c r="E65" s="18" t="s">
        <v>948</v>
      </c>
    </row>
    <row r="66">
      <c r="A66" s="39" t="s">
        <v>307</v>
      </c>
      <c r="B66" s="40" t="str">
        <f>VLOOKUP(C66, 'All Responses(Final)'!C51:'All Responses(Final)'!I200, 7, FALSE)</f>
        <v>treatment2</v>
      </c>
      <c r="C66" s="40" t="s">
        <v>309</v>
      </c>
      <c r="D66" s="18" t="s">
        <v>947</v>
      </c>
      <c r="E66" s="18" t="s">
        <v>951</v>
      </c>
    </row>
    <row r="67">
      <c r="A67" s="39" t="s">
        <v>523</v>
      </c>
      <c r="B67" s="40" t="str">
        <f>VLOOKUP(C67, 'All Responses(Final)'!C87:'All Responses(Final)'!I236, 7, FALSE)</f>
        <v>treatment2</v>
      </c>
      <c r="C67" s="40" t="s">
        <v>525</v>
      </c>
      <c r="D67" s="18" t="s">
        <v>947</v>
      </c>
      <c r="E67" s="18" t="s">
        <v>967</v>
      </c>
      <c r="F67" s="18" t="s">
        <v>968</v>
      </c>
      <c r="G67" s="18" t="s">
        <v>962</v>
      </c>
    </row>
    <row r="68">
      <c r="A68" s="39" t="s">
        <v>529</v>
      </c>
      <c r="B68" s="40" t="str">
        <f>VLOOKUP(C68, 'All Responses(Final)'!C88:'All Responses(Final)'!I237, 7, FALSE)</f>
        <v>treatment2</v>
      </c>
      <c r="C68" s="41" t="s">
        <v>531</v>
      </c>
      <c r="D68" s="18" t="s">
        <v>947</v>
      </c>
      <c r="E68" s="18" t="s">
        <v>959</v>
      </c>
    </row>
    <row r="69">
      <c r="A69" s="39" t="s">
        <v>535</v>
      </c>
      <c r="B69" s="40" t="str">
        <f>VLOOKUP(C69, 'All Responses(Final)'!C89:'All Responses(Final)'!I238, 7, FALSE)</f>
        <v>treatment2</v>
      </c>
      <c r="C69" s="40" t="s">
        <v>537</v>
      </c>
      <c r="D69" s="18" t="s">
        <v>947</v>
      </c>
      <c r="E69" s="18" t="s">
        <v>964</v>
      </c>
      <c r="F69" s="18" t="s">
        <v>965</v>
      </c>
      <c r="G69" s="18" t="s">
        <v>962</v>
      </c>
    </row>
    <row r="70">
      <c r="A70" s="39" t="s">
        <v>547</v>
      </c>
      <c r="B70" s="40" t="str">
        <f>VLOOKUP(C70, 'All Responses(Final)'!C91:'All Responses(Final)'!I240, 7, FALSE)</f>
        <v>treatment2</v>
      </c>
      <c r="C70" s="40" t="s">
        <v>549</v>
      </c>
      <c r="D70" s="18" t="s">
        <v>947</v>
      </c>
      <c r="E70" s="18" t="s">
        <v>948</v>
      </c>
    </row>
    <row r="71">
      <c r="A71" s="39" t="s">
        <v>553</v>
      </c>
      <c r="B71" s="40" t="str">
        <f>VLOOKUP(C71, 'All Responses(Final)'!C92:'All Responses(Final)'!I241, 7, FALSE)</f>
        <v>treatment2</v>
      </c>
      <c r="C71" s="41" t="s">
        <v>555</v>
      </c>
      <c r="D71" s="18" t="s">
        <v>947</v>
      </c>
      <c r="E71" s="18" t="s">
        <v>964</v>
      </c>
      <c r="F71" s="18" t="s">
        <v>965</v>
      </c>
      <c r="G71" s="18" t="s">
        <v>962</v>
      </c>
    </row>
    <row r="72">
      <c r="A72" s="39" t="s">
        <v>559</v>
      </c>
      <c r="B72" s="40" t="str">
        <f>VLOOKUP(C72, 'All Responses(Final)'!C93:'All Responses(Final)'!I242, 7, FALSE)</f>
        <v>treatment2</v>
      </c>
      <c r="C72" s="40" t="s">
        <v>561</v>
      </c>
      <c r="D72" s="18" t="s">
        <v>947</v>
      </c>
      <c r="E72" s="18" t="s">
        <v>959</v>
      </c>
    </row>
    <row r="73">
      <c r="A73" s="39" t="s">
        <v>565</v>
      </c>
      <c r="B73" s="40" t="str">
        <f>VLOOKUP(C73, 'All Responses(Final)'!C94:'All Responses(Final)'!I243, 7, FALSE)</f>
        <v>treatment2</v>
      </c>
      <c r="C73" s="41" t="s">
        <v>567</v>
      </c>
      <c r="D73" s="18" t="s">
        <v>947</v>
      </c>
      <c r="E73" s="18" t="s">
        <v>966</v>
      </c>
    </row>
    <row r="74">
      <c r="A74" s="39" t="s">
        <v>571</v>
      </c>
      <c r="B74" s="40" t="str">
        <f>VLOOKUP(C74, 'All Responses(Final)'!C95:'All Responses(Final)'!I244, 7, FALSE)</f>
        <v>treatment2</v>
      </c>
      <c r="C74" s="40" t="s">
        <v>573</v>
      </c>
      <c r="D74" s="18" t="s">
        <v>947</v>
      </c>
      <c r="E74" s="18" t="s">
        <v>964</v>
      </c>
      <c r="F74" s="18" t="s">
        <v>965</v>
      </c>
      <c r="G74" s="18" t="s">
        <v>962</v>
      </c>
    </row>
    <row r="75">
      <c r="A75" s="39" t="s">
        <v>594</v>
      </c>
      <c r="B75" s="40" t="str">
        <f>VLOOKUP(C75, 'All Responses(Final)'!C99:'All Responses(Final)'!I248, 7, FALSE)</f>
        <v>treatment2</v>
      </c>
      <c r="C75" s="40" t="s">
        <v>596</v>
      </c>
      <c r="D75" s="18" t="s">
        <v>947</v>
      </c>
      <c r="E75" s="18" t="s">
        <v>951</v>
      </c>
      <c r="F75" s="18" t="s">
        <v>965</v>
      </c>
      <c r="G75" s="18" t="s">
        <v>962</v>
      </c>
    </row>
    <row r="76">
      <c r="A76" s="39" t="s">
        <v>646</v>
      </c>
      <c r="B76" s="40" t="str">
        <f>VLOOKUP(C76, 'All Responses(Final)'!C108:'All Responses(Final)'!I257, 7, FALSE)</f>
        <v>treatment2</v>
      </c>
      <c r="C76" s="41" t="s">
        <v>648</v>
      </c>
      <c r="D76" s="18" t="s">
        <v>947</v>
      </c>
      <c r="E76" s="18" t="s">
        <v>969</v>
      </c>
    </row>
    <row r="77">
      <c r="A77" s="39" t="s">
        <v>658</v>
      </c>
      <c r="B77" s="40" t="str">
        <f>VLOOKUP(C77, 'All Responses(Final)'!C110:'All Responses(Final)'!I259, 7, FALSE)</f>
        <v>treatment2</v>
      </c>
      <c r="C77" s="41" t="s">
        <v>660</v>
      </c>
      <c r="D77" s="18" t="s">
        <v>947</v>
      </c>
      <c r="E77" s="18" t="s">
        <v>956</v>
      </c>
      <c r="F77" s="18" t="s">
        <v>965</v>
      </c>
      <c r="G77" s="18" t="s">
        <v>970</v>
      </c>
      <c r="H77" s="18" t="s">
        <v>962</v>
      </c>
      <c r="I77" s="18" t="s">
        <v>955</v>
      </c>
    </row>
    <row r="78">
      <c r="A78" s="39" t="s">
        <v>670</v>
      </c>
      <c r="B78" s="40" t="str">
        <f>VLOOKUP(C78, 'All Responses(Final)'!C112:'All Responses(Final)'!I261, 7, FALSE)</f>
        <v>treatment2</v>
      </c>
      <c r="C78" s="41" t="s">
        <v>672</v>
      </c>
      <c r="D78" s="18" t="s">
        <v>952</v>
      </c>
    </row>
    <row r="79">
      <c r="A79" s="39" t="s">
        <v>688</v>
      </c>
      <c r="B79" s="40" t="str">
        <f>VLOOKUP(C79, 'All Responses(Final)'!C115:'All Responses(Final)'!I264, 7, FALSE)</f>
        <v>treatment2</v>
      </c>
      <c r="C79" s="40" t="s">
        <v>690</v>
      </c>
      <c r="D79" s="18" t="s">
        <v>952</v>
      </c>
    </row>
    <row r="80">
      <c r="A80" s="39" t="s">
        <v>694</v>
      </c>
      <c r="B80" s="40" t="str">
        <f>VLOOKUP(C80, 'All Responses(Final)'!C116:'All Responses(Final)'!I265, 7, FALSE)</f>
        <v>treatment2</v>
      </c>
      <c r="C80" s="41" t="s">
        <v>696</v>
      </c>
      <c r="D80" s="18" t="s">
        <v>947</v>
      </c>
      <c r="E80" s="18" t="s">
        <v>948</v>
      </c>
    </row>
    <row r="81">
      <c r="A81" s="39" t="s">
        <v>700</v>
      </c>
      <c r="B81" s="40" t="str">
        <f>VLOOKUP(C81, 'All Responses(Final)'!C117:'All Responses(Final)'!I266, 7, FALSE)</f>
        <v>treatment2</v>
      </c>
      <c r="C81" s="40" t="s">
        <v>702</v>
      </c>
      <c r="D81" s="18" t="s">
        <v>938</v>
      </c>
      <c r="E81" s="18" t="s">
        <v>963</v>
      </c>
    </row>
    <row r="82">
      <c r="A82" s="39" t="s">
        <v>706</v>
      </c>
      <c r="B82" s="40" t="str">
        <f>VLOOKUP(C82, 'All Responses(Final)'!C118:'All Responses(Final)'!I267, 7, FALSE)</f>
        <v>treatment2</v>
      </c>
      <c r="C82" s="41" t="s">
        <v>708</v>
      </c>
      <c r="D82" s="18" t="s">
        <v>949</v>
      </c>
      <c r="E82" s="18" t="s">
        <v>958</v>
      </c>
    </row>
    <row r="83">
      <c r="A83" s="39" t="s">
        <v>712</v>
      </c>
      <c r="B83" s="40" t="str">
        <f>VLOOKUP(C83, 'All Responses(Final)'!C119:'All Responses(Final)'!I268, 7, FALSE)</f>
        <v>treatment2</v>
      </c>
      <c r="C83" s="40" t="s">
        <v>714</v>
      </c>
      <c r="D83" s="18" t="s">
        <v>947</v>
      </c>
      <c r="E83" s="18" t="s">
        <v>966</v>
      </c>
    </row>
    <row r="84">
      <c r="A84" s="39" t="s">
        <v>718</v>
      </c>
      <c r="B84" s="40" t="str">
        <f>VLOOKUP(C84, 'All Responses(Final)'!C120:'All Responses(Final)'!I269, 7, FALSE)</f>
        <v>treatment2</v>
      </c>
      <c r="C84" s="41" t="s">
        <v>720</v>
      </c>
      <c r="D84" s="18" t="s">
        <v>952</v>
      </c>
    </row>
    <row r="85">
      <c r="A85" s="39" t="s">
        <v>724</v>
      </c>
      <c r="B85" s="40" t="str">
        <f>VLOOKUP(C85, 'All Responses(Final)'!C121:'All Responses(Final)'!I270, 7, FALSE)</f>
        <v>treatment2</v>
      </c>
      <c r="C85" s="40" t="s">
        <v>726</v>
      </c>
      <c r="D85" s="18" t="s">
        <v>947</v>
      </c>
    </row>
    <row r="86">
      <c r="A86" s="39" t="s">
        <v>730</v>
      </c>
      <c r="B86" s="40" t="str">
        <f>VLOOKUP(C86, 'All Responses(Final)'!C122:'All Responses(Final)'!I271, 7, FALSE)</f>
        <v>treatment2</v>
      </c>
      <c r="C86" s="41" t="s">
        <v>732</v>
      </c>
      <c r="D86" s="18" t="s">
        <v>952</v>
      </c>
    </row>
    <row r="87">
      <c r="A87" s="39" t="s">
        <v>736</v>
      </c>
      <c r="B87" s="40" t="str">
        <f>VLOOKUP(C87, 'All Responses(Final)'!C123:'All Responses(Final)'!I272, 7, FALSE)</f>
        <v>treatment2</v>
      </c>
      <c r="C87" s="40" t="s">
        <v>738</v>
      </c>
      <c r="D87" s="18" t="s">
        <v>962</v>
      </c>
      <c r="E87" s="18" t="s">
        <v>965</v>
      </c>
    </row>
    <row r="88">
      <c r="A88" s="39" t="s">
        <v>742</v>
      </c>
      <c r="B88" s="40" t="str">
        <f>VLOOKUP(C88, 'All Responses(Final)'!C124:'All Responses(Final)'!I273, 7, FALSE)</f>
        <v>treatment2</v>
      </c>
      <c r="C88" s="41" t="s">
        <v>744</v>
      </c>
      <c r="D88" s="18" t="s">
        <v>952</v>
      </c>
    </row>
    <row r="89">
      <c r="A89" s="39" t="s">
        <v>748</v>
      </c>
      <c r="B89" s="40" t="str">
        <f>VLOOKUP(C89, 'All Responses(Final)'!C125:'All Responses(Final)'!I274, 7, FALSE)</f>
        <v>treatment2</v>
      </c>
      <c r="C89" s="40" t="s">
        <v>750</v>
      </c>
      <c r="D89" s="18" t="s">
        <v>952</v>
      </c>
      <c r="E89" s="18" t="s">
        <v>938</v>
      </c>
      <c r="F89" s="18" t="s">
        <v>963</v>
      </c>
    </row>
    <row r="90">
      <c r="A90" s="39" t="s">
        <v>754</v>
      </c>
      <c r="B90" s="40" t="str">
        <f>VLOOKUP(C90, 'All Responses(Final)'!C126:'All Responses(Final)'!I275, 7, FALSE)</f>
        <v>treatment2</v>
      </c>
      <c r="C90" s="41" t="s">
        <v>756</v>
      </c>
      <c r="D90" s="18" t="s">
        <v>962</v>
      </c>
      <c r="E90" s="18" t="s">
        <v>965</v>
      </c>
    </row>
    <row r="91">
      <c r="A91" s="39" t="s">
        <v>760</v>
      </c>
      <c r="B91" s="40" t="str">
        <f>VLOOKUP(C91, 'All Responses(Final)'!C127:'All Responses(Final)'!I276, 7, FALSE)</f>
        <v>treatment2</v>
      </c>
      <c r="C91" s="40" t="s">
        <v>762</v>
      </c>
      <c r="D91" s="18" t="s">
        <v>947</v>
      </c>
    </row>
    <row r="92">
      <c r="A92" s="39" t="s">
        <v>766</v>
      </c>
      <c r="B92" s="40" t="str">
        <f>VLOOKUP(C92, 'All Responses(Final)'!C128:'All Responses(Final)'!I277, 7, FALSE)</f>
        <v>treatment2</v>
      </c>
      <c r="C92" s="41" t="s">
        <v>768</v>
      </c>
      <c r="D92" s="18" t="s">
        <v>952</v>
      </c>
      <c r="E92" s="18" t="s">
        <v>938</v>
      </c>
      <c r="F92" s="18" t="s">
        <v>963</v>
      </c>
    </row>
    <row r="93">
      <c r="A93" s="39" t="s">
        <v>772</v>
      </c>
      <c r="B93" s="40" t="str">
        <f>VLOOKUP(C93, 'All Responses(Final)'!C129:'All Responses(Final)'!I278, 7, FALSE)</f>
        <v>treatment2</v>
      </c>
      <c r="C93" s="40" t="s">
        <v>774</v>
      </c>
      <c r="D93" s="18" t="s">
        <v>962</v>
      </c>
      <c r="E93" s="18" t="s">
        <v>947</v>
      </c>
      <c r="F93" s="18" t="s">
        <v>951</v>
      </c>
      <c r="G93" s="18" t="s">
        <v>971</v>
      </c>
    </row>
    <row r="94">
      <c r="A94" s="39" t="s">
        <v>778</v>
      </c>
      <c r="B94" s="40" t="str">
        <f>VLOOKUP(C94, 'All Responses(Final)'!C130:'All Responses(Final)'!I279, 7, FALSE)</f>
        <v>treatment2</v>
      </c>
      <c r="C94" s="41" t="s">
        <v>780</v>
      </c>
      <c r="D94" s="18" t="s">
        <v>947</v>
      </c>
      <c r="E94" s="18" t="s">
        <v>948</v>
      </c>
    </row>
    <row r="95">
      <c r="A95" s="39" t="s">
        <v>784</v>
      </c>
      <c r="B95" s="40" t="str">
        <f>VLOOKUP(C95, 'All Responses(Final)'!C131:'All Responses(Final)'!I280, 7, FALSE)</f>
        <v>treatment2</v>
      </c>
      <c r="C95" s="40" t="s">
        <v>786</v>
      </c>
      <c r="D95" s="18" t="s">
        <v>947</v>
      </c>
      <c r="E95" s="18" t="s">
        <v>948</v>
      </c>
    </row>
    <row r="96">
      <c r="A96" s="39" t="s">
        <v>790</v>
      </c>
      <c r="B96" s="40" t="str">
        <f>VLOOKUP(C96, 'All Responses(Final)'!C132:'All Responses(Final)'!I281, 7, FALSE)</f>
        <v>treatment2</v>
      </c>
      <c r="C96" s="41" t="s">
        <v>792</v>
      </c>
      <c r="D96" s="18" t="s">
        <v>947</v>
      </c>
    </row>
    <row r="97">
      <c r="A97" s="39" t="s">
        <v>796</v>
      </c>
      <c r="B97" s="40" t="str">
        <f>VLOOKUP(C97, 'All Responses(Final)'!C133:'All Responses(Final)'!I282, 7, FALSE)</f>
        <v>treatment2</v>
      </c>
      <c r="C97" s="40" t="s">
        <v>798</v>
      </c>
      <c r="D97" s="18" t="s">
        <v>952</v>
      </c>
    </row>
    <row r="98">
      <c r="A98" s="39" t="s">
        <v>802</v>
      </c>
      <c r="B98" s="40" t="str">
        <f>VLOOKUP(C98, 'All Responses(Final)'!C134:'All Responses(Final)'!I283, 7, FALSE)</f>
        <v>treatment2</v>
      </c>
      <c r="C98" s="41" t="s">
        <v>804</v>
      </c>
      <c r="D98" s="18" t="s">
        <v>947</v>
      </c>
      <c r="E98" s="18" t="s">
        <v>948</v>
      </c>
    </row>
    <row r="99">
      <c r="A99" s="39" t="s">
        <v>808</v>
      </c>
      <c r="B99" s="40" t="str">
        <f>VLOOKUP(C99, 'All Responses(Final)'!C135:'All Responses(Final)'!I284, 7, FALSE)</f>
        <v>treatment2</v>
      </c>
      <c r="C99" s="40" t="s">
        <v>810</v>
      </c>
      <c r="D99" s="18" t="s">
        <v>962</v>
      </c>
      <c r="E99" s="18" t="s">
        <v>965</v>
      </c>
    </row>
    <row r="100">
      <c r="A100" s="39" t="s">
        <v>814</v>
      </c>
      <c r="B100" s="40" t="str">
        <f>VLOOKUP(C100, 'All Responses(Final)'!C136:'All Responses(Final)'!I285, 7, FALSE)</f>
        <v>treatment2</v>
      </c>
      <c r="C100" s="41" t="s">
        <v>816</v>
      </c>
      <c r="D100" s="18" t="s">
        <v>947</v>
      </c>
      <c r="E100" s="18" t="s">
        <v>948</v>
      </c>
    </row>
    <row r="101">
      <c r="A101" s="39" t="s">
        <v>820</v>
      </c>
      <c r="B101" s="40" t="str">
        <f>VLOOKUP(C101, 'All Responses(Final)'!C137:'All Responses(Final)'!I286, 7, FALSE)</f>
        <v>treatment2</v>
      </c>
      <c r="C101" s="40" t="s">
        <v>822</v>
      </c>
      <c r="D101" s="18" t="s">
        <v>962</v>
      </c>
      <c r="E101" s="18" t="s">
        <v>971</v>
      </c>
      <c r="F101" s="18" t="s">
        <v>947</v>
      </c>
      <c r="G101" s="18" t="s">
        <v>951</v>
      </c>
    </row>
    <row r="102">
      <c r="A102" s="39" t="s">
        <v>826</v>
      </c>
      <c r="B102" s="40" t="str">
        <f>VLOOKUP(C102, 'All Responses(Final)'!C138:'All Responses(Final)'!I287, 7, FALSE)</f>
        <v>treatment2</v>
      </c>
      <c r="C102" s="41" t="s">
        <v>828</v>
      </c>
      <c r="D102" s="18" t="s">
        <v>962</v>
      </c>
      <c r="E102" s="18" t="s">
        <v>971</v>
      </c>
      <c r="F102" s="18" t="s">
        <v>965</v>
      </c>
      <c r="G102" s="18" t="s">
        <v>951</v>
      </c>
    </row>
    <row r="103">
      <c r="A103" s="43"/>
      <c r="B103" s="44"/>
      <c r="C103" s="44"/>
      <c r="D103" s="26"/>
      <c r="E103" s="26"/>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39" t="s">
        <v>17</v>
      </c>
      <c r="B104" s="40" t="str">
        <f>VLOOKUP(C104, 'All Responses(Final)'!C3:'All Responses(Final)'!I152, 7, FALSE)</f>
        <v>treatment3</v>
      </c>
      <c r="C104" s="40" t="s">
        <v>19</v>
      </c>
      <c r="D104" s="18" t="s">
        <v>949</v>
      </c>
      <c r="E104" s="18" t="s">
        <v>958</v>
      </c>
    </row>
    <row r="105">
      <c r="A105" s="39" t="s">
        <v>38</v>
      </c>
      <c r="B105" s="40" t="str">
        <f>VLOOKUP(C105, 'All Responses(Final)'!C6:'All Responses(Final)'!I155, 7, FALSE)</f>
        <v>treatment3</v>
      </c>
      <c r="C105" s="41" t="s">
        <v>40</v>
      </c>
      <c r="D105" s="18" t="s">
        <v>947</v>
      </c>
      <c r="E105" s="18" t="s">
        <v>956</v>
      </c>
      <c r="F105" s="18" t="s">
        <v>968</v>
      </c>
      <c r="G105" s="18" t="s">
        <v>954</v>
      </c>
      <c r="H105" s="18" t="s">
        <v>955</v>
      </c>
      <c r="I105" s="18" t="s">
        <v>962</v>
      </c>
    </row>
    <row r="106">
      <c r="A106" s="39" t="s">
        <v>44</v>
      </c>
      <c r="B106" s="40" t="str">
        <f>VLOOKUP(C106, 'All Responses(Final)'!C7:'All Responses(Final)'!I156, 7, FALSE)</f>
        <v>treatment3</v>
      </c>
      <c r="C106" s="40" t="s">
        <v>46</v>
      </c>
      <c r="D106" s="18" t="s">
        <v>947</v>
      </c>
      <c r="E106" s="18" t="s">
        <v>956</v>
      </c>
      <c r="F106" s="18" t="s">
        <v>968</v>
      </c>
      <c r="G106" s="18" t="s">
        <v>962</v>
      </c>
    </row>
    <row r="107">
      <c r="A107" s="39" t="s">
        <v>62</v>
      </c>
      <c r="B107" s="40" t="str">
        <f>VLOOKUP(C107, 'All Responses(Final)'!C10:'All Responses(Final)'!I159, 7, FALSE)</f>
        <v>treatment3</v>
      </c>
      <c r="C107" s="41" t="s">
        <v>64</v>
      </c>
      <c r="D107" s="18" t="s">
        <v>947</v>
      </c>
      <c r="E107" s="18" t="s">
        <v>964</v>
      </c>
    </row>
    <row r="108">
      <c r="A108" s="39" t="s">
        <v>86</v>
      </c>
      <c r="B108" s="40" t="str">
        <f>VLOOKUP(C108, 'All Responses(Final)'!C14:'All Responses(Final)'!I163, 7, FALSE)</f>
        <v>treatment3</v>
      </c>
      <c r="C108" s="41" t="s">
        <v>88</v>
      </c>
      <c r="D108" s="18" t="s">
        <v>947</v>
      </c>
      <c r="E108" s="18" t="s">
        <v>956</v>
      </c>
      <c r="F108" s="19" t="s">
        <v>966</v>
      </c>
      <c r="G108" s="18" t="s">
        <v>961</v>
      </c>
      <c r="H108" s="18" t="s">
        <v>955</v>
      </c>
    </row>
    <row r="109">
      <c r="A109" s="39" t="s">
        <v>92</v>
      </c>
      <c r="B109" s="40" t="str">
        <f>VLOOKUP(C109, 'All Responses(Final)'!C15:'All Responses(Final)'!I164, 7, FALSE)</f>
        <v>treatment3</v>
      </c>
      <c r="C109" s="40" t="s">
        <v>94</v>
      </c>
      <c r="D109" s="18" t="s">
        <v>952</v>
      </c>
    </row>
    <row r="110">
      <c r="A110" s="39" t="s">
        <v>146</v>
      </c>
      <c r="B110" s="40" t="str">
        <f>VLOOKUP(C110, 'All Responses(Final)'!C24:'All Responses(Final)'!I173, 7, FALSE)</f>
        <v>treatment3</v>
      </c>
      <c r="C110" s="41" t="s">
        <v>148</v>
      </c>
      <c r="D110" s="18" t="s">
        <v>947</v>
      </c>
      <c r="E110" s="18" t="s">
        <v>964</v>
      </c>
      <c r="F110" s="18" t="s">
        <v>960</v>
      </c>
      <c r="G110" s="18" t="s">
        <v>962</v>
      </c>
    </row>
    <row r="111">
      <c r="A111" s="39" t="s">
        <v>176</v>
      </c>
      <c r="B111" s="40" t="str">
        <f>VLOOKUP(C111, 'All Responses(Final)'!C29:'All Responses(Final)'!I178, 7, FALSE)</f>
        <v>treatment3</v>
      </c>
      <c r="C111" s="40" t="s">
        <v>177</v>
      </c>
      <c r="D111" s="21" t="s">
        <v>934</v>
      </c>
    </row>
    <row r="112">
      <c r="A112" s="39" t="s">
        <v>205</v>
      </c>
      <c r="B112" s="40" t="str">
        <f>VLOOKUP(C112, 'All Responses(Final)'!C34:'All Responses(Final)'!I183, 7, FALSE)</f>
        <v>treatment3</v>
      </c>
      <c r="C112" s="41" t="s">
        <v>207</v>
      </c>
      <c r="D112" s="18" t="s">
        <v>947</v>
      </c>
      <c r="E112" s="18" t="s">
        <v>964</v>
      </c>
      <c r="F112" s="18" t="s">
        <v>972</v>
      </c>
      <c r="G112" s="18" t="s">
        <v>962</v>
      </c>
    </row>
    <row r="113">
      <c r="A113" s="39" t="s">
        <v>217</v>
      </c>
      <c r="B113" s="40" t="str">
        <f>VLOOKUP(C113, 'All Responses(Final)'!C36:'All Responses(Final)'!I185, 7, FALSE)</f>
        <v>treatment3</v>
      </c>
      <c r="C113" s="41" t="s">
        <v>219</v>
      </c>
      <c r="D113" s="18" t="s">
        <v>947</v>
      </c>
      <c r="E113" s="18" t="s">
        <v>966</v>
      </c>
    </row>
    <row r="114">
      <c r="A114" s="39" t="s">
        <v>241</v>
      </c>
      <c r="B114" s="40" t="str">
        <f>VLOOKUP(C114, 'All Responses(Final)'!C40:'All Responses(Final)'!I189, 7, FALSE)</f>
        <v>treatment3</v>
      </c>
      <c r="C114" s="41" t="s">
        <v>243</v>
      </c>
      <c r="D114" s="18" t="s">
        <v>947</v>
      </c>
      <c r="E114" s="18" t="s">
        <v>948</v>
      </c>
    </row>
    <row r="115">
      <c r="A115" s="39" t="s">
        <v>259</v>
      </c>
      <c r="B115" s="40" t="str">
        <f>VLOOKUP(C115, 'All Responses(Final)'!C43:'All Responses(Final)'!I192, 7, FALSE)</f>
        <v>treatment3</v>
      </c>
      <c r="C115" s="40" t="s">
        <v>261</v>
      </c>
      <c r="D115" s="18" t="s">
        <v>947</v>
      </c>
      <c r="E115" s="18" t="s">
        <v>969</v>
      </c>
    </row>
    <row r="116">
      <c r="A116" s="39" t="s">
        <v>271</v>
      </c>
      <c r="B116" s="40" t="str">
        <f>VLOOKUP(C116, 'All Responses(Final)'!C45:'All Responses(Final)'!I194, 7, FALSE)</f>
        <v>treatment3</v>
      </c>
      <c r="C116" s="40" t="s">
        <v>273</v>
      </c>
      <c r="D116" s="18" t="s">
        <v>947</v>
      </c>
      <c r="E116" s="18" t="s">
        <v>973</v>
      </c>
    </row>
    <row r="117">
      <c r="A117" s="39" t="s">
        <v>277</v>
      </c>
      <c r="B117" s="40" t="str">
        <f>VLOOKUP(C117, 'All Responses(Final)'!C46:'All Responses(Final)'!I195, 7, FALSE)</f>
        <v>treatment3</v>
      </c>
      <c r="C117" s="41" t="s">
        <v>279</v>
      </c>
      <c r="D117" s="18" t="s">
        <v>952</v>
      </c>
    </row>
    <row r="118">
      <c r="A118" s="39" t="s">
        <v>313</v>
      </c>
      <c r="B118" s="40" t="str">
        <f>VLOOKUP(C118, 'All Responses(Final)'!C52:'All Responses(Final)'!I201, 7, FALSE)</f>
        <v>treatment3</v>
      </c>
      <c r="C118" s="41" t="s">
        <v>315</v>
      </c>
      <c r="D118" s="18" t="s">
        <v>949</v>
      </c>
      <c r="E118" s="18" t="s">
        <v>958</v>
      </c>
    </row>
    <row r="119">
      <c r="A119" s="39" t="s">
        <v>319</v>
      </c>
      <c r="B119" s="40" t="str">
        <f>VLOOKUP(C119, 'All Responses(Final)'!C53:'All Responses(Final)'!I202, 7, FALSE)</f>
        <v>treatment3</v>
      </c>
      <c r="C119" s="40" t="s">
        <v>321</v>
      </c>
      <c r="D119" s="18" t="s">
        <v>947</v>
      </c>
      <c r="E119" s="18" t="s">
        <v>966</v>
      </c>
    </row>
    <row r="120">
      <c r="A120" s="39" t="s">
        <v>343</v>
      </c>
      <c r="B120" s="40" t="str">
        <f>VLOOKUP(C120, 'All Responses(Final)'!C57:'All Responses(Final)'!I206, 7, FALSE)</f>
        <v>treatment3</v>
      </c>
      <c r="C120" s="40" t="s">
        <v>345</v>
      </c>
      <c r="D120" s="18" t="s">
        <v>952</v>
      </c>
    </row>
    <row r="121">
      <c r="A121" s="39" t="s">
        <v>349</v>
      </c>
      <c r="B121" s="40" t="str">
        <f>VLOOKUP(C121, 'All Responses(Final)'!C58:'All Responses(Final)'!I207, 7, FALSE)</f>
        <v>treatment3</v>
      </c>
      <c r="C121" s="41" t="s">
        <v>351</v>
      </c>
      <c r="D121" s="18" t="s">
        <v>952</v>
      </c>
    </row>
    <row r="122">
      <c r="A122" s="39" t="s">
        <v>355</v>
      </c>
      <c r="B122" s="40" t="str">
        <f>VLOOKUP(C122, 'All Responses(Final)'!C59:'All Responses(Final)'!I208, 7, FALSE)</f>
        <v>treatment3</v>
      </c>
      <c r="C122" s="40" t="s">
        <v>357</v>
      </c>
      <c r="D122" s="18" t="s">
        <v>947</v>
      </c>
    </row>
    <row r="123">
      <c r="A123" s="39" t="s">
        <v>361</v>
      </c>
      <c r="B123" s="40" t="str">
        <f>VLOOKUP(C123, 'All Responses(Final)'!C60:'All Responses(Final)'!I209, 7, FALSE)</f>
        <v>treatment3</v>
      </c>
      <c r="C123" s="41" t="s">
        <v>363</v>
      </c>
      <c r="D123" s="18" t="s">
        <v>947</v>
      </c>
      <c r="E123" s="18" t="s">
        <v>948</v>
      </c>
    </row>
    <row r="124">
      <c r="A124" s="39" t="s">
        <v>391</v>
      </c>
      <c r="B124" s="40" t="str">
        <f>VLOOKUP(C124, 'All Responses(Final)'!C65:'All Responses(Final)'!I214, 7, FALSE)</f>
        <v>treatment3</v>
      </c>
      <c r="C124" s="40" t="s">
        <v>393</v>
      </c>
      <c r="D124" s="18" t="s">
        <v>947</v>
      </c>
    </row>
    <row r="125">
      <c r="A125" s="39" t="s">
        <v>397</v>
      </c>
      <c r="B125" s="40" t="str">
        <f>VLOOKUP(C125, 'All Responses(Final)'!C66:'All Responses(Final)'!I215, 7, FALSE)</f>
        <v>treatment3</v>
      </c>
      <c r="C125" s="41" t="s">
        <v>399</v>
      </c>
      <c r="D125" s="18" t="s">
        <v>938</v>
      </c>
      <c r="E125" s="18" t="s">
        <v>963</v>
      </c>
    </row>
    <row r="126">
      <c r="A126" s="39" t="s">
        <v>403</v>
      </c>
      <c r="B126" s="40" t="str">
        <f>VLOOKUP(C126, 'All Responses(Final)'!C67:'All Responses(Final)'!I216, 7, FALSE)</f>
        <v>treatment3</v>
      </c>
      <c r="C126" s="40" t="s">
        <v>405</v>
      </c>
      <c r="D126" s="18" t="s">
        <v>938</v>
      </c>
      <c r="E126" s="18" t="s">
        <v>974</v>
      </c>
      <c r="F126" s="18" t="s">
        <v>975</v>
      </c>
      <c r="G126" s="18" t="s">
        <v>949</v>
      </c>
    </row>
    <row r="127">
      <c r="A127" s="39" t="s">
        <v>409</v>
      </c>
      <c r="B127" s="40" t="str">
        <f>VLOOKUP(C127, 'All Responses(Final)'!C68:'All Responses(Final)'!I217, 7, FALSE)</f>
        <v>treatment3</v>
      </c>
      <c r="C127" s="41" t="s">
        <v>411</v>
      </c>
      <c r="D127" s="18" t="s">
        <v>952</v>
      </c>
    </row>
    <row r="128">
      <c r="A128" s="39" t="s">
        <v>421</v>
      </c>
      <c r="B128" s="40" t="str">
        <f>VLOOKUP(C128, 'All Responses(Final)'!C70:'All Responses(Final)'!I219, 7, FALSE)</f>
        <v>treatment3</v>
      </c>
      <c r="C128" s="41" t="s">
        <v>423</v>
      </c>
      <c r="D128" s="18" t="s">
        <v>938</v>
      </c>
      <c r="E128" s="18" t="s">
        <v>963</v>
      </c>
    </row>
    <row r="129">
      <c r="A129" s="39" t="s">
        <v>427</v>
      </c>
      <c r="B129" s="40" t="str">
        <f>VLOOKUP(C129, 'All Responses(Final)'!C71:'All Responses(Final)'!I220, 7, FALSE)</f>
        <v>treatment3</v>
      </c>
      <c r="C129" s="40" t="s">
        <v>429</v>
      </c>
      <c r="D129" s="18" t="s">
        <v>947</v>
      </c>
    </row>
    <row r="130">
      <c r="A130" s="39" t="s">
        <v>433</v>
      </c>
      <c r="B130" s="40" t="str">
        <f>VLOOKUP(C130, 'All Responses(Final)'!C72:'All Responses(Final)'!I221, 7, FALSE)</f>
        <v>treatment3</v>
      </c>
      <c r="C130" s="41" t="s">
        <v>435</v>
      </c>
      <c r="D130" s="18" t="s">
        <v>947</v>
      </c>
    </row>
    <row r="131">
      <c r="A131" s="39" t="s">
        <v>439</v>
      </c>
      <c r="B131" s="40" t="str">
        <f>VLOOKUP(C131, 'All Responses(Final)'!C73:'All Responses(Final)'!I222, 7, FALSE)</f>
        <v>treatment3</v>
      </c>
      <c r="C131" s="40" t="s">
        <v>441</v>
      </c>
      <c r="D131" s="18" t="s">
        <v>947</v>
      </c>
      <c r="E131" s="18" t="s">
        <v>969</v>
      </c>
    </row>
    <row r="132">
      <c r="A132" s="39" t="s">
        <v>445</v>
      </c>
      <c r="B132" s="40" t="str">
        <f>VLOOKUP(C132, 'All Responses(Final)'!C74:'All Responses(Final)'!I223, 7, FALSE)</f>
        <v>treatment3</v>
      </c>
      <c r="C132" s="41" t="s">
        <v>447</v>
      </c>
      <c r="D132" s="18" t="s">
        <v>947</v>
      </c>
      <c r="E132" s="18" t="s">
        <v>948</v>
      </c>
    </row>
    <row r="133">
      <c r="A133" s="39" t="s">
        <v>451</v>
      </c>
      <c r="B133" s="40" t="str">
        <f>VLOOKUP(C133, 'All Responses(Final)'!C75:'All Responses(Final)'!I224, 7, FALSE)</f>
        <v>treatment3</v>
      </c>
      <c r="C133" s="40" t="s">
        <v>453</v>
      </c>
      <c r="D133" s="18" t="s">
        <v>952</v>
      </c>
    </row>
    <row r="134">
      <c r="A134" s="39" t="s">
        <v>463</v>
      </c>
      <c r="B134" s="40" t="str">
        <f>VLOOKUP(C134, 'All Responses(Final)'!C77:'All Responses(Final)'!I226, 7, FALSE)</f>
        <v>treatment3</v>
      </c>
      <c r="C134" s="40" t="s">
        <v>465</v>
      </c>
      <c r="D134" s="18" t="s">
        <v>947</v>
      </c>
      <c r="E134" s="18" t="s">
        <v>966</v>
      </c>
    </row>
    <row r="135">
      <c r="A135" s="39" t="s">
        <v>487</v>
      </c>
      <c r="B135" s="40" t="str">
        <f>VLOOKUP(C135, 'All Responses(Final)'!C81:'All Responses(Final)'!I230, 7, FALSE)</f>
        <v>treatment3</v>
      </c>
      <c r="C135" s="40" t="s">
        <v>489</v>
      </c>
      <c r="D135" s="18" t="s">
        <v>949</v>
      </c>
      <c r="E135" s="18" t="s">
        <v>958</v>
      </c>
    </row>
    <row r="136">
      <c r="A136" s="39" t="s">
        <v>499</v>
      </c>
      <c r="B136" s="40" t="str">
        <f>VLOOKUP(C136, 'All Responses(Final)'!C83:'All Responses(Final)'!I232, 7, FALSE)</f>
        <v>treatment3</v>
      </c>
      <c r="C136" s="40" t="s">
        <v>501</v>
      </c>
      <c r="D136" s="18" t="s">
        <v>947</v>
      </c>
      <c r="E136" s="18" t="s">
        <v>956</v>
      </c>
      <c r="F136" s="18" t="s">
        <v>971</v>
      </c>
      <c r="G136" s="18" t="s">
        <v>962</v>
      </c>
    </row>
    <row r="137">
      <c r="A137" s="39" t="s">
        <v>505</v>
      </c>
      <c r="B137" s="40" t="str">
        <f>VLOOKUP(C137, 'All Responses(Final)'!C84:'All Responses(Final)'!I233, 7, FALSE)</f>
        <v>treatment3</v>
      </c>
      <c r="C137" s="41" t="s">
        <v>507</v>
      </c>
      <c r="D137" s="18" t="s">
        <v>947</v>
      </c>
      <c r="E137" s="18" t="s">
        <v>948</v>
      </c>
    </row>
    <row r="138">
      <c r="A138" s="39" t="s">
        <v>511</v>
      </c>
      <c r="B138" s="40" t="str">
        <f>VLOOKUP(C138, 'All Responses(Final)'!C85:'All Responses(Final)'!I234, 7, FALSE)</f>
        <v>treatment3</v>
      </c>
      <c r="C138" s="40" t="s">
        <v>513</v>
      </c>
      <c r="D138" s="18" t="s">
        <v>947</v>
      </c>
      <c r="E138" s="18" t="s">
        <v>948</v>
      </c>
    </row>
    <row r="139">
      <c r="A139" s="39" t="s">
        <v>577</v>
      </c>
      <c r="B139" s="40" t="str">
        <f>VLOOKUP(C139, 'All Responses(Final)'!C96:'All Responses(Final)'!I245, 7, FALSE)</f>
        <v>treatment3</v>
      </c>
      <c r="C139" s="41" t="s">
        <v>578</v>
      </c>
      <c r="D139" s="18" t="s">
        <v>947</v>
      </c>
      <c r="E139" s="18" t="s">
        <v>948</v>
      </c>
    </row>
    <row r="140">
      <c r="A140" s="39" t="s">
        <v>588</v>
      </c>
      <c r="B140" s="40" t="str">
        <f>VLOOKUP(C140, 'All Responses(Final)'!C98:'All Responses(Final)'!I247, 7, FALSE)</f>
        <v>treatment3</v>
      </c>
      <c r="C140" s="41" t="s">
        <v>590</v>
      </c>
      <c r="D140" s="18" t="s">
        <v>938</v>
      </c>
      <c r="E140" s="18" t="s">
        <v>963</v>
      </c>
    </row>
    <row r="141">
      <c r="A141" s="39" t="s">
        <v>600</v>
      </c>
      <c r="B141" s="40" t="str">
        <f>VLOOKUP(C141, 'All Responses(Final)'!C100:'All Responses(Final)'!I249, 7, FALSE)</f>
        <v>treatment3</v>
      </c>
      <c r="C141" s="41" t="s">
        <v>602</v>
      </c>
      <c r="D141" s="18" t="s">
        <v>947</v>
      </c>
      <c r="E141" s="18" t="s">
        <v>956</v>
      </c>
      <c r="F141" s="18" t="s">
        <v>954</v>
      </c>
      <c r="G141" s="18" t="s">
        <v>976</v>
      </c>
      <c r="H141" s="18" t="s">
        <v>962</v>
      </c>
      <c r="I141" s="18" t="s">
        <v>955</v>
      </c>
    </row>
    <row r="142">
      <c r="A142" s="39" t="s">
        <v>606</v>
      </c>
      <c r="B142" s="40" t="str">
        <f>VLOOKUP(C142, 'All Responses(Final)'!C101:'All Responses(Final)'!I250, 7, FALSE)</f>
        <v>treatment3</v>
      </c>
      <c r="C142" s="40" t="s">
        <v>608</v>
      </c>
      <c r="D142" s="18" t="s">
        <v>952</v>
      </c>
    </row>
    <row r="143">
      <c r="A143" s="39" t="s">
        <v>618</v>
      </c>
      <c r="B143" s="40" t="str">
        <f>VLOOKUP(C143, 'All Responses(Final)'!C103:'All Responses(Final)'!I252, 7, FALSE)</f>
        <v>treatment3</v>
      </c>
      <c r="C143" s="40" t="s">
        <v>620</v>
      </c>
      <c r="D143" s="18" t="s">
        <v>952</v>
      </c>
    </row>
    <row r="144">
      <c r="A144" s="39" t="s">
        <v>630</v>
      </c>
      <c r="B144" s="40" t="str">
        <f>VLOOKUP(C144, 'All Responses(Final)'!C105:'All Responses(Final)'!I254, 7, FALSE)</f>
        <v>treatment3</v>
      </c>
      <c r="C144" s="40" t="s">
        <v>632</v>
      </c>
      <c r="D144" s="21" t="s">
        <v>934</v>
      </c>
    </row>
    <row r="145">
      <c r="A145" s="39" t="s">
        <v>642</v>
      </c>
      <c r="B145" s="40" t="str">
        <f>VLOOKUP(C145, 'All Responses(Final)'!C107:'All Responses(Final)'!I256, 7, FALSE)</f>
        <v>treatment3</v>
      </c>
      <c r="C145" s="40" t="s">
        <v>643</v>
      </c>
      <c r="D145" s="18" t="s">
        <v>947</v>
      </c>
      <c r="E145" s="18" t="s">
        <v>973</v>
      </c>
    </row>
    <row r="146">
      <c r="A146" s="39" t="s">
        <v>652</v>
      </c>
      <c r="B146" s="40" t="str">
        <f>VLOOKUP(C146, 'All Responses(Final)'!C109:'All Responses(Final)'!I258, 7, FALSE)</f>
        <v>treatment3</v>
      </c>
      <c r="C146" s="40" t="s">
        <v>654</v>
      </c>
      <c r="D146" s="18" t="s">
        <v>947</v>
      </c>
      <c r="E146" s="18" t="s">
        <v>956</v>
      </c>
      <c r="F146" s="18" t="s">
        <v>960</v>
      </c>
      <c r="G146" s="18" t="s">
        <v>962</v>
      </c>
    </row>
    <row r="147">
      <c r="A147" s="39" t="s">
        <v>676</v>
      </c>
      <c r="B147" s="40" t="str">
        <f>VLOOKUP(C147, 'All Responses(Final)'!C113:'All Responses(Final)'!I262, 7, FALSE)</f>
        <v>treatment3</v>
      </c>
      <c r="C147" s="40" t="s">
        <v>678</v>
      </c>
      <c r="D147" s="18" t="s">
        <v>947</v>
      </c>
      <c r="E147" s="18" t="s">
        <v>964</v>
      </c>
    </row>
    <row r="148">
      <c r="A148" s="39" t="s">
        <v>682</v>
      </c>
      <c r="B148" s="40" t="str">
        <f>VLOOKUP(C148, 'All Responses(Final)'!C114:'All Responses(Final)'!I263, 7, FALSE)</f>
        <v>treatment3</v>
      </c>
      <c r="C148" s="41" t="s">
        <v>684</v>
      </c>
      <c r="D148" s="18" t="s">
        <v>952</v>
      </c>
    </row>
    <row r="149">
      <c r="A149" s="39" t="s">
        <v>883</v>
      </c>
      <c r="B149" s="40" t="str">
        <f>VLOOKUP(C149, 'All Responses(Final)'!C148:'All Responses(Final)'!I297, 7, FALSE)</f>
        <v>treatment3</v>
      </c>
      <c r="C149" s="41" t="s">
        <v>885</v>
      </c>
      <c r="D149" s="18" t="s">
        <v>962</v>
      </c>
      <c r="E149" s="18" t="s">
        <v>965</v>
      </c>
    </row>
    <row r="150">
      <c r="A150" s="39" t="s">
        <v>889</v>
      </c>
      <c r="B150" s="40" t="str">
        <f>VLOOKUP(C150, 'All Responses(Final)'!C149:'All Responses(Final)'!I298, 7, FALSE)</f>
        <v>treatment3</v>
      </c>
      <c r="C150" s="40" t="s">
        <v>891</v>
      </c>
      <c r="D150" s="18" t="s">
        <v>962</v>
      </c>
      <c r="E150" s="18" t="s">
        <v>968</v>
      </c>
    </row>
    <row r="151">
      <c r="A151" s="39" t="s">
        <v>895</v>
      </c>
      <c r="B151" s="40" t="str">
        <f>VLOOKUP(C151, 'All Responses(Final)'!C150:'All Responses(Final)'!I299, 7, FALSE)</f>
        <v>treatment3</v>
      </c>
      <c r="C151" s="41" t="s">
        <v>897</v>
      </c>
      <c r="D151" s="18" t="s">
        <v>947</v>
      </c>
      <c r="E151" s="18" t="s">
        <v>951</v>
      </c>
    </row>
    <row r="152">
      <c r="A152" s="39" t="s">
        <v>901</v>
      </c>
      <c r="B152" s="40" t="str">
        <f>VLOOKUP(C152, 'All Responses(Final)'!C151:'All Responses(Final)'!I300, 7, FALSE)</f>
        <v>treatment3</v>
      </c>
      <c r="C152" s="40" t="s">
        <v>903</v>
      </c>
      <c r="D152" s="18" t="s">
        <v>947</v>
      </c>
      <c r="E152" s="18" t="s">
        <v>967</v>
      </c>
    </row>
    <row r="153">
      <c r="A153" s="39" t="s">
        <v>907</v>
      </c>
      <c r="B153" s="40" t="str">
        <f>VLOOKUP(C153, 'All Responses(Final)'!C152:'All Responses(Final)'!I301, 7, FALSE)</f>
        <v>treatment3</v>
      </c>
      <c r="C153" s="41" t="s">
        <v>909</v>
      </c>
      <c r="D153" s="18" t="s">
        <v>947</v>
      </c>
      <c r="E153" s="18" t="s">
        <v>951</v>
      </c>
    </row>
    <row r="154">
      <c r="A154" s="45"/>
      <c r="B154" s="46"/>
      <c r="C154" s="46"/>
    </row>
    <row r="155">
      <c r="A155" s="45"/>
      <c r="B155" s="46"/>
      <c r="C155" s="46"/>
    </row>
    <row r="156">
      <c r="A156" s="45"/>
      <c r="B156" s="46"/>
      <c r="C156" s="46"/>
    </row>
    <row r="157">
      <c r="A157" s="45"/>
      <c r="B157" s="46"/>
      <c r="C157" s="46"/>
    </row>
    <row r="158">
      <c r="A158" s="45"/>
      <c r="B158" s="46"/>
      <c r="C158" s="46"/>
    </row>
    <row r="159">
      <c r="A159" s="45"/>
      <c r="B159" s="46"/>
      <c r="C159" s="46"/>
    </row>
    <row r="160">
      <c r="A160" s="45"/>
      <c r="B160" s="46"/>
      <c r="C160" s="46"/>
    </row>
    <row r="161">
      <c r="A161" s="45"/>
      <c r="B161" s="46"/>
      <c r="C161" s="46"/>
    </row>
    <row r="162">
      <c r="A162" s="45"/>
      <c r="B162" s="46"/>
      <c r="C162" s="46"/>
    </row>
    <row r="163">
      <c r="A163" s="45"/>
      <c r="B163" s="46"/>
      <c r="C163" s="46"/>
    </row>
    <row r="164">
      <c r="A164" s="45"/>
      <c r="B164" s="46"/>
      <c r="C164" s="46"/>
    </row>
    <row r="165">
      <c r="A165" s="45"/>
      <c r="B165" s="46"/>
      <c r="C165" s="46"/>
    </row>
    <row r="166">
      <c r="A166" s="45"/>
      <c r="B166" s="46"/>
      <c r="C166" s="46"/>
    </row>
    <row r="167">
      <c r="A167" s="45"/>
      <c r="B167" s="46"/>
      <c r="C167" s="46"/>
    </row>
    <row r="168">
      <c r="A168" s="45"/>
      <c r="B168" s="46"/>
      <c r="C168" s="46"/>
    </row>
    <row r="169">
      <c r="A169" s="45"/>
      <c r="B169" s="46"/>
      <c r="C169" s="46"/>
    </row>
    <row r="170">
      <c r="A170" s="45"/>
      <c r="B170" s="46"/>
      <c r="C170" s="46"/>
    </row>
    <row r="171">
      <c r="A171" s="45"/>
      <c r="B171" s="46"/>
      <c r="C171" s="46"/>
    </row>
    <row r="172">
      <c r="A172" s="45"/>
      <c r="B172" s="46"/>
      <c r="C172" s="46"/>
    </row>
    <row r="173">
      <c r="A173" s="45"/>
      <c r="B173" s="46"/>
      <c r="C173" s="46"/>
    </row>
    <row r="174">
      <c r="A174" s="45"/>
      <c r="B174" s="46"/>
      <c r="C174" s="46"/>
    </row>
    <row r="175">
      <c r="A175" s="45"/>
      <c r="B175" s="46"/>
      <c r="C175" s="46"/>
    </row>
    <row r="176">
      <c r="A176" s="45"/>
      <c r="B176" s="46"/>
      <c r="C176" s="46"/>
    </row>
    <row r="177">
      <c r="A177" s="45"/>
      <c r="B177" s="46"/>
      <c r="C177" s="46"/>
    </row>
    <row r="178">
      <c r="A178" s="45"/>
      <c r="B178" s="46"/>
      <c r="C178" s="46"/>
    </row>
    <row r="179">
      <c r="A179" s="45"/>
      <c r="B179" s="46"/>
      <c r="C179" s="46"/>
    </row>
    <row r="180">
      <c r="A180" s="45"/>
      <c r="B180" s="46"/>
      <c r="C180" s="46"/>
    </row>
    <row r="181">
      <c r="A181" s="45"/>
      <c r="B181" s="46"/>
      <c r="C181" s="46"/>
    </row>
    <row r="182">
      <c r="A182" s="45"/>
      <c r="B182" s="46"/>
      <c r="C182" s="46"/>
    </row>
    <row r="183">
      <c r="A183" s="45"/>
      <c r="B183" s="46"/>
      <c r="C183" s="46"/>
    </row>
    <row r="184">
      <c r="A184" s="45"/>
      <c r="B184" s="46"/>
      <c r="C184" s="46"/>
    </row>
    <row r="185">
      <c r="A185" s="45"/>
      <c r="B185" s="46"/>
      <c r="C185" s="46"/>
    </row>
    <row r="186">
      <c r="A186" s="45"/>
      <c r="B186" s="46"/>
      <c r="C186" s="46"/>
    </row>
    <row r="187">
      <c r="A187" s="45"/>
      <c r="B187" s="46"/>
      <c r="C187" s="46"/>
    </row>
    <row r="188">
      <c r="A188" s="45"/>
      <c r="B188" s="46"/>
      <c r="C188" s="46"/>
    </row>
    <row r="189">
      <c r="A189" s="45"/>
      <c r="B189" s="46"/>
      <c r="C189" s="46"/>
    </row>
    <row r="190">
      <c r="A190" s="45"/>
      <c r="B190" s="46"/>
      <c r="C190" s="46"/>
    </row>
    <row r="191">
      <c r="A191" s="45"/>
      <c r="B191" s="46"/>
      <c r="C191" s="46"/>
    </row>
    <row r="192">
      <c r="A192" s="45"/>
      <c r="B192" s="46"/>
      <c r="C192" s="46"/>
    </row>
    <row r="193">
      <c r="A193" s="45"/>
      <c r="B193" s="46"/>
      <c r="C193" s="46"/>
    </row>
    <row r="194">
      <c r="A194" s="45"/>
      <c r="B194" s="46"/>
      <c r="C194" s="46"/>
    </row>
    <row r="195">
      <c r="A195" s="45"/>
      <c r="B195" s="46"/>
      <c r="C195" s="46"/>
    </row>
    <row r="196">
      <c r="A196" s="45"/>
      <c r="B196" s="46"/>
      <c r="C196" s="46"/>
    </row>
    <row r="197">
      <c r="A197" s="45"/>
      <c r="B197" s="46"/>
      <c r="C197" s="46"/>
    </row>
    <row r="198">
      <c r="A198" s="45"/>
      <c r="B198" s="46"/>
      <c r="C198" s="46"/>
    </row>
    <row r="199">
      <c r="A199" s="45"/>
      <c r="B199" s="46"/>
      <c r="C199" s="46"/>
    </row>
    <row r="200">
      <c r="A200" s="45"/>
      <c r="B200" s="46"/>
      <c r="C200" s="46"/>
    </row>
    <row r="201">
      <c r="A201" s="45"/>
      <c r="B201" s="46"/>
      <c r="C201" s="46"/>
    </row>
    <row r="202">
      <c r="A202" s="45"/>
      <c r="B202" s="46"/>
      <c r="C202" s="46"/>
    </row>
    <row r="203">
      <c r="A203" s="45"/>
      <c r="B203" s="46"/>
      <c r="C203" s="46"/>
    </row>
    <row r="204">
      <c r="A204" s="45"/>
      <c r="B204" s="46"/>
      <c r="C204" s="46"/>
    </row>
    <row r="205">
      <c r="A205" s="45"/>
      <c r="B205" s="46"/>
      <c r="C205" s="46"/>
    </row>
    <row r="206">
      <c r="A206" s="45"/>
      <c r="B206" s="46"/>
      <c r="C206" s="46"/>
    </row>
    <row r="207">
      <c r="A207" s="45"/>
      <c r="B207" s="46"/>
      <c r="C207" s="46"/>
    </row>
    <row r="208">
      <c r="A208" s="45"/>
      <c r="B208" s="46"/>
      <c r="C208" s="46"/>
    </row>
    <row r="209">
      <c r="A209" s="45"/>
      <c r="B209" s="46"/>
      <c r="C209" s="46"/>
    </row>
    <row r="210">
      <c r="A210" s="45"/>
      <c r="B210" s="46"/>
      <c r="C210" s="46"/>
    </row>
    <row r="211">
      <c r="A211" s="45"/>
      <c r="B211" s="46"/>
      <c r="C211" s="46"/>
    </row>
    <row r="212">
      <c r="A212" s="45"/>
      <c r="B212" s="46"/>
      <c r="C212" s="46"/>
    </row>
    <row r="213">
      <c r="A213" s="45"/>
      <c r="B213" s="46"/>
      <c r="C213" s="46"/>
    </row>
    <row r="214">
      <c r="A214" s="45"/>
      <c r="B214" s="46"/>
      <c r="C214" s="46"/>
    </row>
    <row r="215">
      <c r="A215" s="45"/>
      <c r="B215" s="46"/>
      <c r="C215" s="46"/>
    </row>
    <row r="216">
      <c r="A216" s="45"/>
      <c r="B216" s="46"/>
      <c r="C216" s="46"/>
    </row>
    <row r="217">
      <c r="A217" s="45"/>
      <c r="B217" s="46"/>
      <c r="C217" s="46"/>
    </row>
    <row r="218">
      <c r="A218" s="45"/>
      <c r="B218" s="46"/>
      <c r="C218" s="46"/>
    </row>
    <row r="219">
      <c r="A219" s="45"/>
      <c r="B219" s="46"/>
      <c r="C219" s="46"/>
    </row>
    <row r="220">
      <c r="A220" s="45"/>
      <c r="B220" s="46"/>
      <c r="C220" s="46"/>
    </row>
    <row r="221">
      <c r="A221" s="45"/>
      <c r="B221" s="46"/>
      <c r="C221" s="46"/>
    </row>
    <row r="222">
      <c r="A222" s="45"/>
      <c r="B222" s="46"/>
      <c r="C222" s="46"/>
    </row>
    <row r="223">
      <c r="A223" s="45"/>
      <c r="B223" s="46"/>
      <c r="C223" s="46"/>
    </row>
    <row r="224">
      <c r="A224" s="45"/>
      <c r="B224" s="46"/>
      <c r="C224" s="46"/>
    </row>
    <row r="225">
      <c r="A225" s="45"/>
      <c r="B225" s="46"/>
      <c r="C225" s="46"/>
    </row>
    <row r="226">
      <c r="A226" s="45"/>
      <c r="B226" s="46"/>
      <c r="C226" s="46"/>
    </row>
    <row r="227">
      <c r="A227" s="45"/>
      <c r="B227" s="46"/>
      <c r="C227" s="46"/>
    </row>
    <row r="228">
      <c r="A228" s="45"/>
      <c r="B228" s="46"/>
      <c r="C228" s="46"/>
    </row>
    <row r="229">
      <c r="A229" s="45"/>
      <c r="B229" s="46"/>
      <c r="C229" s="46"/>
    </row>
    <row r="230">
      <c r="A230" s="45"/>
      <c r="B230" s="46"/>
      <c r="C230" s="46"/>
    </row>
    <row r="231">
      <c r="A231" s="45"/>
      <c r="B231" s="46"/>
      <c r="C231" s="46"/>
    </row>
    <row r="232">
      <c r="A232" s="45"/>
      <c r="B232" s="46"/>
      <c r="C232" s="46"/>
    </row>
    <row r="233">
      <c r="A233" s="45"/>
      <c r="B233" s="46"/>
      <c r="C233" s="46"/>
    </row>
    <row r="234">
      <c r="A234" s="45"/>
      <c r="B234" s="46"/>
      <c r="C234" s="46"/>
    </row>
    <row r="235">
      <c r="A235" s="45"/>
      <c r="B235" s="46"/>
      <c r="C235" s="46"/>
    </row>
    <row r="236">
      <c r="A236" s="45"/>
      <c r="B236" s="46"/>
      <c r="C236" s="46"/>
    </row>
    <row r="237">
      <c r="A237" s="45"/>
      <c r="B237" s="46"/>
      <c r="C237" s="46"/>
    </row>
    <row r="238">
      <c r="A238" s="45"/>
      <c r="B238" s="46"/>
      <c r="C238" s="46"/>
    </row>
    <row r="239">
      <c r="A239" s="45"/>
      <c r="B239" s="46"/>
      <c r="C239" s="46"/>
    </row>
    <row r="240">
      <c r="A240" s="45"/>
      <c r="B240" s="46"/>
      <c r="C240" s="46"/>
    </row>
    <row r="241">
      <c r="A241" s="45"/>
      <c r="B241" s="46"/>
      <c r="C241" s="46"/>
    </row>
    <row r="242">
      <c r="A242" s="45"/>
      <c r="B242" s="46"/>
      <c r="C242" s="46"/>
    </row>
    <row r="243">
      <c r="A243" s="45"/>
      <c r="B243" s="46"/>
      <c r="C243" s="46"/>
    </row>
    <row r="244">
      <c r="A244" s="45"/>
      <c r="B244" s="46"/>
      <c r="C244" s="46"/>
    </row>
    <row r="245">
      <c r="A245" s="45"/>
      <c r="B245" s="46"/>
      <c r="C245" s="46"/>
    </row>
    <row r="246">
      <c r="A246" s="45"/>
      <c r="B246" s="46"/>
      <c r="C246" s="46"/>
    </row>
    <row r="247">
      <c r="A247" s="45"/>
      <c r="B247" s="46"/>
      <c r="C247" s="46"/>
    </row>
    <row r="248">
      <c r="A248" s="45"/>
      <c r="B248" s="46"/>
      <c r="C248" s="46"/>
    </row>
    <row r="249">
      <c r="A249" s="45"/>
      <c r="B249" s="46"/>
      <c r="C249" s="46"/>
    </row>
    <row r="250">
      <c r="A250" s="45"/>
      <c r="B250" s="46"/>
      <c r="C250" s="46"/>
    </row>
    <row r="251">
      <c r="A251" s="45"/>
      <c r="B251" s="46"/>
      <c r="C251" s="46"/>
    </row>
    <row r="252">
      <c r="A252" s="45"/>
      <c r="B252" s="46"/>
      <c r="C252" s="46"/>
    </row>
    <row r="253">
      <c r="A253" s="45"/>
      <c r="B253" s="46"/>
      <c r="C253" s="46"/>
    </row>
    <row r="254">
      <c r="A254" s="45"/>
      <c r="B254" s="46"/>
      <c r="C254" s="46"/>
    </row>
    <row r="255">
      <c r="A255" s="45"/>
      <c r="B255" s="46"/>
      <c r="C255" s="46"/>
    </row>
    <row r="256">
      <c r="A256" s="45"/>
      <c r="B256" s="46"/>
      <c r="C256" s="46"/>
    </row>
    <row r="257">
      <c r="A257" s="45"/>
      <c r="B257" s="46"/>
      <c r="C257" s="46"/>
    </row>
    <row r="258">
      <c r="A258" s="45"/>
      <c r="B258" s="46"/>
      <c r="C258" s="46"/>
    </row>
    <row r="259">
      <c r="A259" s="45"/>
      <c r="B259" s="46"/>
      <c r="C259" s="46"/>
    </row>
    <row r="260">
      <c r="A260" s="45"/>
      <c r="B260" s="46"/>
      <c r="C260" s="46"/>
    </row>
    <row r="261">
      <c r="A261" s="45"/>
      <c r="B261" s="46"/>
      <c r="C261" s="46"/>
    </row>
    <row r="262">
      <c r="A262" s="45"/>
      <c r="B262" s="46"/>
      <c r="C262" s="46"/>
    </row>
    <row r="263">
      <c r="A263" s="45"/>
      <c r="B263" s="46"/>
      <c r="C263" s="46"/>
    </row>
    <row r="264">
      <c r="A264" s="45"/>
      <c r="B264" s="46"/>
      <c r="C264" s="46"/>
    </row>
    <row r="265">
      <c r="A265" s="45"/>
      <c r="B265" s="46"/>
      <c r="C265" s="46"/>
    </row>
    <row r="266">
      <c r="A266" s="45"/>
      <c r="B266" s="46"/>
      <c r="C266" s="46"/>
    </row>
    <row r="267">
      <c r="A267" s="45"/>
      <c r="B267" s="46"/>
      <c r="C267" s="46"/>
    </row>
    <row r="268">
      <c r="A268" s="45"/>
      <c r="B268" s="46"/>
      <c r="C268" s="46"/>
    </row>
    <row r="269">
      <c r="A269" s="45"/>
      <c r="B269" s="46"/>
      <c r="C269" s="46"/>
    </row>
    <row r="270">
      <c r="A270" s="45"/>
      <c r="B270" s="46"/>
      <c r="C270" s="46"/>
    </row>
    <row r="271">
      <c r="A271" s="45"/>
      <c r="B271" s="46"/>
      <c r="C271" s="46"/>
    </row>
    <row r="272">
      <c r="A272" s="45"/>
      <c r="B272" s="46"/>
      <c r="C272" s="46"/>
    </row>
    <row r="273">
      <c r="A273" s="45"/>
      <c r="B273" s="46"/>
      <c r="C273" s="46"/>
    </row>
    <row r="274">
      <c r="A274" s="45"/>
      <c r="B274" s="46"/>
      <c r="C274" s="46"/>
    </row>
    <row r="275">
      <c r="A275" s="45"/>
      <c r="B275" s="46"/>
      <c r="C275" s="46"/>
    </row>
    <row r="276">
      <c r="A276" s="45"/>
      <c r="B276" s="46"/>
      <c r="C276" s="46"/>
    </row>
    <row r="277">
      <c r="A277" s="45"/>
      <c r="B277" s="46"/>
      <c r="C277" s="46"/>
    </row>
    <row r="278">
      <c r="A278" s="45"/>
      <c r="B278" s="46"/>
      <c r="C278" s="46"/>
    </row>
    <row r="279">
      <c r="A279" s="45"/>
      <c r="B279" s="46"/>
      <c r="C279" s="46"/>
    </row>
    <row r="280">
      <c r="A280" s="45"/>
      <c r="B280" s="46"/>
      <c r="C280" s="46"/>
    </row>
    <row r="281">
      <c r="A281" s="45"/>
      <c r="B281" s="46"/>
      <c r="C281" s="46"/>
    </row>
    <row r="282">
      <c r="A282" s="45"/>
      <c r="B282" s="46"/>
      <c r="C282" s="46"/>
    </row>
    <row r="283">
      <c r="A283" s="45"/>
      <c r="B283" s="46"/>
      <c r="C283" s="46"/>
    </row>
    <row r="284">
      <c r="A284" s="45"/>
      <c r="B284" s="46"/>
      <c r="C284" s="46"/>
    </row>
    <row r="285">
      <c r="A285" s="45"/>
      <c r="B285" s="46"/>
      <c r="C285" s="46"/>
    </row>
    <row r="286">
      <c r="A286" s="45"/>
      <c r="B286" s="46"/>
      <c r="C286" s="46"/>
    </row>
    <row r="287">
      <c r="A287" s="45"/>
      <c r="B287" s="46"/>
      <c r="C287" s="46"/>
    </row>
    <row r="288">
      <c r="A288" s="45"/>
      <c r="B288" s="46"/>
      <c r="C288" s="46"/>
    </row>
    <row r="289">
      <c r="A289" s="45"/>
      <c r="B289" s="46"/>
      <c r="C289" s="46"/>
    </row>
    <row r="290">
      <c r="A290" s="45"/>
      <c r="B290" s="46"/>
      <c r="C290" s="46"/>
    </row>
    <row r="291">
      <c r="A291" s="45"/>
      <c r="B291" s="46"/>
      <c r="C291" s="46"/>
    </row>
    <row r="292">
      <c r="A292" s="45"/>
      <c r="B292" s="46"/>
      <c r="C292" s="46"/>
    </row>
    <row r="293">
      <c r="A293" s="45"/>
      <c r="B293" s="46"/>
      <c r="C293" s="46"/>
    </row>
    <row r="294">
      <c r="A294" s="45"/>
      <c r="B294" s="46"/>
      <c r="C294" s="46"/>
    </row>
    <row r="295">
      <c r="A295" s="45"/>
      <c r="B295" s="46"/>
      <c r="C295" s="46"/>
    </row>
    <row r="296">
      <c r="A296" s="45"/>
      <c r="B296" s="46"/>
      <c r="C296" s="46"/>
    </row>
    <row r="297">
      <c r="A297" s="45"/>
      <c r="B297" s="46"/>
      <c r="C297" s="46"/>
    </row>
    <row r="298">
      <c r="A298" s="45"/>
      <c r="B298" s="46"/>
      <c r="C298" s="46"/>
    </row>
    <row r="299">
      <c r="A299" s="45"/>
      <c r="B299" s="46"/>
      <c r="C299" s="46"/>
    </row>
    <row r="300">
      <c r="A300" s="45"/>
      <c r="B300" s="46"/>
      <c r="C300" s="46"/>
    </row>
    <row r="301">
      <c r="A301" s="45"/>
      <c r="B301" s="46"/>
      <c r="C301" s="46"/>
    </row>
    <row r="302">
      <c r="A302" s="45"/>
      <c r="B302" s="46"/>
      <c r="C302" s="46"/>
    </row>
    <row r="303">
      <c r="A303" s="45"/>
      <c r="B303" s="46"/>
      <c r="C303" s="46"/>
    </row>
    <row r="304">
      <c r="A304" s="45"/>
      <c r="B304" s="46"/>
      <c r="C304" s="46"/>
    </row>
    <row r="305">
      <c r="A305" s="45"/>
      <c r="B305" s="46"/>
      <c r="C305" s="46"/>
    </row>
    <row r="306">
      <c r="A306" s="45"/>
      <c r="B306" s="46"/>
      <c r="C306" s="46"/>
    </row>
    <row r="307">
      <c r="A307" s="45"/>
      <c r="B307" s="46"/>
      <c r="C307" s="46"/>
    </row>
    <row r="308">
      <c r="A308" s="45"/>
      <c r="B308" s="46"/>
      <c r="C308" s="46"/>
    </row>
    <row r="309">
      <c r="A309" s="45"/>
      <c r="B309" s="46"/>
      <c r="C309" s="46"/>
    </row>
    <row r="310">
      <c r="A310" s="45"/>
      <c r="B310" s="46"/>
      <c r="C310" s="46"/>
    </row>
    <row r="311">
      <c r="A311" s="45"/>
      <c r="B311" s="46"/>
      <c r="C311" s="46"/>
    </row>
    <row r="312">
      <c r="A312" s="45"/>
      <c r="B312" s="46"/>
      <c r="C312" s="46"/>
    </row>
    <row r="313">
      <c r="A313" s="45"/>
      <c r="B313" s="46"/>
      <c r="C313" s="46"/>
    </row>
    <row r="314">
      <c r="A314" s="45"/>
      <c r="B314" s="46"/>
      <c r="C314" s="46"/>
    </row>
    <row r="315">
      <c r="A315" s="45"/>
      <c r="B315" s="46"/>
      <c r="C315" s="46"/>
    </row>
    <row r="316">
      <c r="A316" s="45"/>
      <c r="B316" s="46"/>
      <c r="C316" s="46"/>
    </row>
    <row r="317">
      <c r="A317" s="45"/>
      <c r="B317" s="46"/>
      <c r="C317" s="46"/>
    </row>
    <row r="318">
      <c r="A318" s="45"/>
      <c r="B318" s="46"/>
      <c r="C318" s="46"/>
    </row>
    <row r="319">
      <c r="A319" s="45"/>
      <c r="B319" s="46"/>
      <c r="C319" s="46"/>
    </row>
    <row r="320">
      <c r="A320" s="45"/>
      <c r="B320" s="46"/>
      <c r="C320" s="46"/>
    </row>
    <row r="321">
      <c r="A321" s="45"/>
      <c r="B321" s="46"/>
      <c r="C321" s="46"/>
    </row>
    <row r="322">
      <c r="A322" s="45"/>
      <c r="B322" s="46"/>
      <c r="C322" s="46"/>
    </row>
    <row r="323">
      <c r="A323" s="45"/>
      <c r="B323" s="46"/>
      <c r="C323" s="46"/>
    </row>
    <row r="324">
      <c r="A324" s="45"/>
      <c r="B324" s="46"/>
      <c r="C324" s="46"/>
    </row>
    <row r="325">
      <c r="A325" s="45"/>
      <c r="B325" s="46"/>
      <c r="C325" s="46"/>
    </row>
    <row r="326">
      <c r="A326" s="45"/>
      <c r="B326" s="46"/>
      <c r="C326" s="46"/>
    </row>
    <row r="327">
      <c r="A327" s="45"/>
      <c r="B327" s="46"/>
      <c r="C327" s="46"/>
    </row>
    <row r="328">
      <c r="A328" s="45"/>
      <c r="B328" s="46"/>
      <c r="C328" s="46"/>
    </row>
    <row r="329">
      <c r="A329" s="45"/>
      <c r="B329" s="46"/>
      <c r="C329" s="46"/>
    </row>
    <row r="330">
      <c r="A330" s="45"/>
      <c r="B330" s="46"/>
      <c r="C330" s="46"/>
    </row>
    <row r="331">
      <c r="A331" s="45"/>
      <c r="B331" s="46"/>
      <c r="C331" s="46"/>
    </row>
    <row r="332">
      <c r="A332" s="45"/>
      <c r="B332" s="46"/>
      <c r="C332" s="46"/>
    </row>
    <row r="333">
      <c r="A333" s="45"/>
      <c r="B333" s="46"/>
      <c r="C333" s="46"/>
    </row>
    <row r="334">
      <c r="A334" s="45"/>
      <c r="B334" s="46"/>
      <c r="C334" s="46"/>
    </row>
    <row r="335">
      <c r="A335" s="45"/>
      <c r="B335" s="46"/>
      <c r="C335" s="46"/>
    </row>
    <row r="336">
      <c r="A336" s="45"/>
      <c r="B336" s="46"/>
      <c r="C336" s="46"/>
    </row>
    <row r="337">
      <c r="A337" s="45"/>
      <c r="B337" s="46"/>
      <c r="C337" s="46"/>
    </row>
    <row r="338">
      <c r="A338" s="45"/>
      <c r="B338" s="46"/>
      <c r="C338" s="46"/>
    </row>
    <row r="339">
      <c r="A339" s="45"/>
      <c r="B339" s="46"/>
      <c r="C339" s="46"/>
    </row>
    <row r="340">
      <c r="A340" s="45"/>
      <c r="B340" s="46"/>
      <c r="C340" s="46"/>
    </row>
    <row r="341">
      <c r="A341" s="45"/>
      <c r="B341" s="46"/>
      <c r="C341" s="46"/>
    </row>
    <row r="342">
      <c r="A342" s="45"/>
      <c r="B342" s="46"/>
      <c r="C342" s="46"/>
    </row>
    <row r="343">
      <c r="A343" s="45"/>
      <c r="B343" s="46"/>
      <c r="C343" s="46"/>
    </row>
    <row r="344">
      <c r="A344" s="45"/>
      <c r="B344" s="46"/>
      <c r="C344" s="46"/>
    </row>
    <row r="345">
      <c r="A345" s="45"/>
      <c r="B345" s="46"/>
      <c r="C345" s="46"/>
    </row>
    <row r="346">
      <c r="A346" s="45"/>
      <c r="B346" s="46"/>
      <c r="C346" s="46"/>
    </row>
    <row r="347">
      <c r="A347" s="45"/>
      <c r="B347" s="46"/>
      <c r="C347" s="46"/>
    </row>
    <row r="348">
      <c r="A348" s="45"/>
      <c r="B348" s="46"/>
      <c r="C348" s="46"/>
    </row>
    <row r="349">
      <c r="A349" s="45"/>
      <c r="B349" s="46"/>
      <c r="C349" s="46"/>
    </row>
    <row r="350">
      <c r="A350" s="45"/>
      <c r="B350" s="46"/>
      <c r="C350" s="46"/>
    </row>
    <row r="351">
      <c r="A351" s="45"/>
      <c r="B351" s="46"/>
      <c r="C351" s="46"/>
    </row>
    <row r="352">
      <c r="A352" s="45"/>
      <c r="B352" s="46"/>
      <c r="C352" s="46"/>
    </row>
    <row r="353">
      <c r="A353" s="45"/>
      <c r="B353" s="46"/>
      <c r="C353" s="46"/>
    </row>
    <row r="354">
      <c r="A354" s="45"/>
      <c r="B354" s="46"/>
      <c r="C354" s="46"/>
    </row>
    <row r="355">
      <c r="A355" s="45"/>
      <c r="B355" s="46"/>
      <c r="C355" s="46"/>
    </row>
    <row r="356">
      <c r="A356" s="45"/>
      <c r="B356" s="46"/>
      <c r="C356" s="46"/>
    </row>
    <row r="357">
      <c r="A357" s="45"/>
      <c r="B357" s="46"/>
      <c r="C357" s="46"/>
    </row>
    <row r="358">
      <c r="A358" s="45"/>
      <c r="B358" s="46"/>
      <c r="C358" s="46"/>
    </row>
    <row r="359">
      <c r="A359" s="45"/>
      <c r="B359" s="46"/>
      <c r="C359" s="46"/>
    </row>
    <row r="360">
      <c r="A360" s="45"/>
      <c r="B360" s="46"/>
      <c r="C360" s="46"/>
    </row>
    <row r="361">
      <c r="A361" s="45"/>
      <c r="B361" s="46"/>
      <c r="C361" s="46"/>
    </row>
    <row r="362">
      <c r="A362" s="45"/>
      <c r="B362" s="46"/>
      <c r="C362" s="46"/>
    </row>
    <row r="363">
      <c r="A363" s="45"/>
      <c r="B363" s="46"/>
      <c r="C363" s="46"/>
    </row>
    <row r="364">
      <c r="A364" s="45"/>
      <c r="B364" s="46"/>
      <c r="C364" s="46"/>
    </row>
    <row r="365">
      <c r="A365" s="45"/>
      <c r="B365" s="46"/>
      <c r="C365" s="46"/>
    </row>
    <row r="366">
      <c r="A366" s="45"/>
      <c r="B366" s="46"/>
      <c r="C366" s="46"/>
    </row>
    <row r="367">
      <c r="A367" s="45"/>
      <c r="B367" s="46"/>
      <c r="C367" s="46"/>
    </row>
    <row r="368">
      <c r="A368" s="45"/>
      <c r="B368" s="46"/>
      <c r="C368" s="46"/>
    </row>
    <row r="369">
      <c r="A369" s="45"/>
      <c r="B369" s="46"/>
      <c r="C369" s="46"/>
    </row>
    <row r="370">
      <c r="A370" s="45"/>
      <c r="B370" s="46"/>
      <c r="C370" s="46"/>
    </row>
    <row r="371">
      <c r="A371" s="45"/>
      <c r="B371" s="46"/>
      <c r="C371" s="46"/>
    </row>
    <row r="372">
      <c r="A372" s="45"/>
      <c r="B372" s="46"/>
      <c r="C372" s="46"/>
    </row>
    <row r="373">
      <c r="A373" s="45"/>
      <c r="B373" s="46"/>
      <c r="C373" s="46"/>
    </row>
    <row r="374">
      <c r="A374" s="45"/>
      <c r="B374" s="46"/>
      <c r="C374" s="46"/>
    </row>
    <row r="375">
      <c r="A375" s="45"/>
      <c r="B375" s="46"/>
      <c r="C375" s="46"/>
    </row>
    <row r="376">
      <c r="A376" s="45"/>
      <c r="B376" s="46"/>
      <c r="C376" s="46"/>
    </row>
    <row r="377">
      <c r="A377" s="45"/>
      <c r="B377" s="46"/>
      <c r="C377" s="46"/>
    </row>
    <row r="378">
      <c r="A378" s="45"/>
      <c r="B378" s="46"/>
      <c r="C378" s="46"/>
    </row>
    <row r="379">
      <c r="A379" s="45"/>
      <c r="B379" s="46"/>
      <c r="C379" s="46"/>
    </row>
    <row r="380">
      <c r="A380" s="45"/>
      <c r="B380" s="46"/>
      <c r="C380" s="46"/>
    </row>
    <row r="381">
      <c r="A381" s="45"/>
      <c r="B381" s="46"/>
      <c r="C381" s="46"/>
    </row>
    <row r="382">
      <c r="A382" s="45"/>
      <c r="B382" s="46"/>
      <c r="C382" s="46"/>
    </row>
    <row r="383">
      <c r="A383" s="45"/>
      <c r="B383" s="46"/>
      <c r="C383" s="46"/>
    </row>
    <row r="384">
      <c r="A384" s="45"/>
      <c r="B384" s="46"/>
      <c r="C384" s="46"/>
    </row>
    <row r="385">
      <c r="A385" s="45"/>
      <c r="B385" s="46"/>
      <c r="C385" s="46"/>
    </row>
    <row r="386">
      <c r="A386" s="45"/>
      <c r="B386" s="46"/>
      <c r="C386" s="46"/>
    </row>
    <row r="387">
      <c r="A387" s="45"/>
      <c r="B387" s="46"/>
      <c r="C387" s="46"/>
    </row>
    <row r="388">
      <c r="A388" s="45"/>
      <c r="B388" s="46"/>
      <c r="C388" s="46"/>
    </row>
    <row r="389">
      <c r="A389" s="45"/>
      <c r="B389" s="46"/>
      <c r="C389" s="46"/>
    </row>
    <row r="390">
      <c r="A390" s="45"/>
      <c r="B390" s="46"/>
      <c r="C390" s="46"/>
    </row>
    <row r="391">
      <c r="A391" s="45"/>
      <c r="B391" s="46"/>
      <c r="C391" s="46"/>
    </row>
    <row r="392">
      <c r="A392" s="45"/>
      <c r="B392" s="46"/>
      <c r="C392" s="46"/>
    </row>
    <row r="393">
      <c r="A393" s="45"/>
      <c r="B393" s="46"/>
      <c r="C393" s="46"/>
    </row>
    <row r="394">
      <c r="A394" s="45"/>
      <c r="B394" s="46"/>
      <c r="C394" s="46"/>
    </row>
    <row r="395">
      <c r="A395" s="45"/>
      <c r="B395" s="46"/>
      <c r="C395" s="46"/>
    </row>
    <row r="396">
      <c r="A396" s="45"/>
      <c r="B396" s="46"/>
      <c r="C396" s="46"/>
    </row>
    <row r="397">
      <c r="A397" s="45"/>
      <c r="B397" s="46"/>
      <c r="C397" s="46"/>
    </row>
    <row r="398">
      <c r="A398" s="45"/>
      <c r="B398" s="46"/>
      <c r="C398" s="46"/>
    </row>
    <row r="399">
      <c r="A399" s="45"/>
      <c r="B399" s="46"/>
      <c r="C399" s="46"/>
    </row>
    <row r="400">
      <c r="A400" s="45"/>
      <c r="B400" s="46"/>
      <c r="C400" s="46"/>
    </row>
    <row r="401">
      <c r="A401" s="45"/>
      <c r="B401" s="46"/>
      <c r="C401" s="46"/>
    </row>
    <row r="402">
      <c r="A402" s="45"/>
      <c r="B402" s="46"/>
      <c r="C402" s="46"/>
    </row>
    <row r="403">
      <c r="A403" s="45"/>
      <c r="B403" s="46"/>
      <c r="C403" s="46"/>
    </row>
    <row r="404">
      <c r="A404" s="45"/>
      <c r="B404" s="46"/>
      <c r="C404" s="46"/>
    </row>
    <row r="405">
      <c r="A405" s="45"/>
      <c r="B405" s="46"/>
      <c r="C405" s="46"/>
    </row>
    <row r="406">
      <c r="A406" s="45"/>
      <c r="B406" s="46"/>
      <c r="C406" s="46"/>
    </row>
    <row r="407">
      <c r="A407" s="45"/>
      <c r="B407" s="46"/>
      <c r="C407" s="46"/>
    </row>
    <row r="408">
      <c r="A408" s="45"/>
      <c r="B408" s="46"/>
      <c r="C408" s="46"/>
    </row>
    <row r="409">
      <c r="A409" s="45"/>
      <c r="B409" s="46"/>
      <c r="C409" s="46"/>
    </row>
    <row r="410">
      <c r="A410" s="45"/>
      <c r="B410" s="46"/>
      <c r="C410" s="46"/>
    </row>
    <row r="411">
      <c r="A411" s="45"/>
      <c r="B411" s="46"/>
      <c r="C411" s="46"/>
    </row>
    <row r="412">
      <c r="A412" s="45"/>
      <c r="B412" s="46"/>
      <c r="C412" s="46"/>
    </row>
    <row r="413">
      <c r="A413" s="45"/>
      <c r="B413" s="46"/>
      <c r="C413" s="46"/>
    </row>
    <row r="414">
      <c r="A414" s="45"/>
      <c r="B414" s="46"/>
      <c r="C414" s="46"/>
    </row>
    <row r="415">
      <c r="A415" s="45"/>
      <c r="B415" s="46"/>
      <c r="C415" s="46"/>
    </row>
    <row r="416">
      <c r="A416" s="45"/>
      <c r="B416" s="46"/>
      <c r="C416" s="46"/>
    </row>
    <row r="417">
      <c r="A417" s="45"/>
      <c r="B417" s="46"/>
      <c r="C417" s="46"/>
    </row>
    <row r="418">
      <c r="A418" s="45"/>
      <c r="B418" s="46"/>
      <c r="C418" s="46"/>
    </row>
    <row r="419">
      <c r="A419" s="45"/>
      <c r="B419" s="46"/>
      <c r="C419" s="46"/>
    </row>
    <row r="420">
      <c r="A420" s="45"/>
      <c r="B420" s="46"/>
      <c r="C420" s="46"/>
    </row>
    <row r="421">
      <c r="A421" s="45"/>
      <c r="B421" s="46"/>
      <c r="C421" s="46"/>
    </row>
    <row r="422">
      <c r="A422" s="45"/>
      <c r="B422" s="46"/>
      <c r="C422" s="46"/>
    </row>
    <row r="423">
      <c r="A423" s="45"/>
      <c r="B423" s="46"/>
      <c r="C423" s="46"/>
    </row>
    <row r="424">
      <c r="A424" s="45"/>
      <c r="B424" s="46"/>
      <c r="C424" s="46"/>
    </row>
    <row r="425">
      <c r="A425" s="45"/>
      <c r="B425" s="46"/>
      <c r="C425" s="46"/>
    </row>
    <row r="426">
      <c r="A426" s="45"/>
      <c r="B426" s="46"/>
      <c r="C426" s="46"/>
    </row>
    <row r="427">
      <c r="A427" s="45"/>
      <c r="B427" s="46"/>
      <c r="C427" s="46"/>
    </row>
    <row r="428">
      <c r="A428" s="45"/>
      <c r="B428" s="46"/>
      <c r="C428" s="46"/>
    </row>
    <row r="429">
      <c r="A429" s="45"/>
      <c r="B429" s="46"/>
      <c r="C429" s="46"/>
    </row>
    <row r="430">
      <c r="A430" s="45"/>
      <c r="B430" s="46"/>
      <c r="C430" s="46"/>
    </row>
    <row r="431">
      <c r="A431" s="45"/>
      <c r="B431" s="46"/>
      <c r="C431" s="46"/>
    </row>
    <row r="432">
      <c r="A432" s="45"/>
      <c r="B432" s="46"/>
      <c r="C432" s="46"/>
    </row>
    <row r="433">
      <c r="A433" s="45"/>
      <c r="B433" s="46"/>
      <c r="C433" s="46"/>
    </row>
    <row r="434">
      <c r="A434" s="45"/>
      <c r="B434" s="46"/>
      <c r="C434" s="46"/>
    </row>
    <row r="435">
      <c r="A435" s="45"/>
      <c r="B435" s="46"/>
      <c r="C435" s="46"/>
    </row>
    <row r="436">
      <c r="A436" s="45"/>
      <c r="B436" s="46"/>
      <c r="C436" s="46"/>
    </row>
    <row r="437">
      <c r="A437" s="45"/>
      <c r="B437" s="46"/>
      <c r="C437" s="46"/>
    </row>
    <row r="438">
      <c r="A438" s="45"/>
      <c r="B438" s="46"/>
      <c r="C438" s="46"/>
    </row>
    <row r="439">
      <c r="A439" s="45"/>
      <c r="B439" s="46"/>
      <c r="C439" s="46"/>
    </row>
    <row r="440">
      <c r="A440" s="45"/>
      <c r="B440" s="46"/>
      <c r="C440" s="46"/>
    </row>
    <row r="441">
      <c r="A441" s="45"/>
      <c r="B441" s="46"/>
      <c r="C441" s="46"/>
    </row>
    <row r="442">
      <c r="A442" s="45"/>
      <c r="B442" s="46"/>
      <c r="C442" s="46"/>
    </row>
    <row r="443">
      <c r="A443" s="45"/>
      <c r="B443" s="46"/>
      <c r="C443" s="46"/>
    </row>
    <row r="444">
      <c r="A444" s="45"/>
      <c r="B444" s="46"/>
      <c r="C444" s="46"/>
    </row>
    <row r="445">
      <c r="A445" s="45"/>
      <c r="B445" s="46"/>
      <c r="C445" s="46"/>
    </row>
    <row r="446">
      <c r="A446" s="45"/>
      <c r="B446" s="46"/>
      <c r="C446" s="46"/>
    </row>
    <row r="447">
      <c r="A447" s="45"/>
      <c r="B447" s="46"/>
      <c r="C447" s="46"/>
    </row>
    <row r="448">
      <c r="A448" s="45"/>
      <c r="B448" s="46"/>
      <c r="C448" s="46"/>
    </row>
    <row r="449">
      <c r="A449" s="45"/>
      <c r="B449" s="46"/>
      <c r="C449" s="46"/>
    </row>
    <row r="450">
      <c r="A450" s="45"/>
      <c r="B450" s="46"/>
      <c r="C450" s="46"/>
    </row>
    <row r="451">
      <c r="A451" s="45"/>
      <c r="B451" s="46"/>
      <c r="C451" s="46"/>
    </row>
    <row r="452">
      <c r="A452" s="45"/>
      <c r="B452" s="46"/>
      <c r="C452" s="46"/>
    </row>
    <row r="453">
      <c r="A453" s="45"/>
      <c r="B453" s="46"/>
      <c r="C453" s="46"/>
    </row>
    <row r="454">
      <c r="A454" s="45"/>
      <c r="B454" s="46"/>
      <c r="C454" s="46"/>
    </row>
    <row r="455">
      <c r="A455" s="45"/>
      <c r="B455" s="46"/>
      <c r="C455" s="46"/>
    </row>
    <row r="456">
      <c r="A456" s="45"/>
      <c r="B456" s="46"/>
      <c r="C456" s="46"/>
    </row>
    <row r="457">
      <c r="A457" s="45"/>
      <c r="B457" s="46"/>
      <c r="C457" s="46"/>
    </row>
    <row r="458">
      <c r="A458" s="45"/>
      <c r="B458" s="46"/>
      <c r="C458" s="46"/>
    </row>
    <row r="459">
      <c r="A459" s="45"/>
      <c r="B459" s="46"/>
      <c r="C459" s="46"/>
    </row>
    <row r="460">
      <c r="A460" s="45"/>
      <c r="B460" s="46"/>
      <c r="C460" s="46"/>
    </row>
    <row r="461">
      <c r="A461" s="45"/>
      <c r="B461" s="46"/>
      <c r="C461" s="46"/>
    </row>
    <row r="462">
      <c r="A462" s="45"/>
      <c r="B462" s="46"/>
      <c r="C462" s="46"/>
    </row>
    <row r="463">
      <c r="A463" s="45"/>
      <c r="B463" s="46"/>
      <c r="C463" s="46"/>
    </row>
    <row r="464">
      <c r="A464" s="45"/>
      <c r="B464" s="46"/>
      <c r="C464" s="46"/>
    </row>
    <row r="465">
      <c r="A465" s="45"/>
      <c r="B465" s="46"/>
      <c r="C465" s="46"/>
    </row>
    <row r="466">
      <c r="A466" s="45"/>
      <c r="B466" s="46"/>
      <c r="C466" s="46"/>
    </row>
    <row r="467">
      <c r="A467" s="45"/>
      <c r="B467" s="46"/>
      <c r="C467" s="46"/>
    </row>
    <row r="468">
      <c r="A468" s="45"/>
      <c r="B468" s="46"/>
      <c r="C468" s="46"/>
    </row>
    <row r="469">
      <c r="A469" s="45"/>
      <c r="B469" s="46"/>
      <c r="C469" s="46"/>
    </row>
    <row r="470">
      <c r="A470" s="45"/>
      <c r="B470" s="46"/>
      <c r="C470" s="46"/>
    </row>
    <row r="471">
      <c r="A471" s="45"/>
      <c r="B471" s="46"/>
      <c r="C471" s="46"/>
    </row>
    <row r="472">
      <c r="A472" s="45"/>
      <c r="B472" s="46"/>
      <c r="C472" s="46"/>
    </row>
    <row r="473">
      <c r="A473" s="45"/>
      <c r="B473" s="46"/>
      <c r="C473" s="46"/>
    </row>
    <row r="474">
      <c r="A474" s="45"/>
      <c r="B474" s="46"/>
      <c r="C474" s="46"/>
    </row>
    <row r="475">
      <c r="A475" s="45"/>
      <c r="B475" s="46"/>
      <c r="C475" s="46"/>
    </row>
    <row r="476">
      <c r="A476" s="45"/>
      <c r="B476" s="46"/>
      <c r="C476" s="46"/>
    </row>
    <row r="477">
      <c r="A477" s="45"/>
      <c r="B477" s="46"/>
      <c r="C477" s="46"/>
    </row>
    <row r="478">
      <c r="A478" s="45"/>
      <c r="B478" s="46"/>
      <c r="C478" s="46"/>
    </row>
    <row r="479">
      <c r="A479" s="45"/>
      <c r="B479" s="46"/>
      <c r="C479" s="46"/>
    </row>
    <row r="480">
      <c r="A480" s="45"/>
      <c r="B480" s="46"/>
      <c r="C480" s="46"/>
    </row>
    <row r="481">
      <c r="A481" s="45"/>
      <c r="B481" s="46"/>
      <c r="C481" s="46"/>
    </row>
    <row r="482">
      <c r="A482" s="45"/>
      <c r="B482" s="46"/>
      <c r="C482" s="46"/>
    </row>
    <row r="483">
      <c r="A483" s="45"/>
      <c r="B483" s="46"/>
      <c r="C483" s="46"/>
    </row>
    <row r="484">
      <c r="A484" s="45"/>
      <c r="B484" s="46"/>
      <c r="C484" s="46"/>
    </row>
    <row r="485">
      <c r="A485" s="45"/>
      <c r="B485" s="46"/>
      <c r="C485" s="46"/>
    </row>
    <row r="486">
      <c r="A486" s="45"/>
      <c r="B486" s="46"/>
      <c r="C486" s="46"/>
    </row>
    <row r="487">
      <c r="A487" s="45"/>
      <c r="B487" s="46"/>
      <c r="C487" s="46"/>
    </row>
    <row r="488">
      <c r="A488" s="45"/>
      <c r="B488" s="46"/>
      <c r="C488" s="46"/>
    </row>
    <row r="489">
      <c r="A489" s="45"/>
      <c r="B489" s="46"/>
      <c r="C489" s="46"/>
    </row>
    <row r="490">
      <c r="A490" s="45"/>
      <c r="B490" s="46"/>
      <c r="C490" s="46"/>
    </row>
    <row r="491">
      <c r="A491" s="45"/>
      <c r="B491" s="46"/>
      <c r="C491" s="46"/>
    </row>
    <row r="492">
      <c r="A492" s="45"/>
      <c r="B492" s="46"/>
      <c r="C492" s="46"/>
    </row>
    <row r="493">
      <c r="A493" s="45"/>
      <c r="B493" s="46"/>
      <c r="C493" s="46"/>
    </row>
    <row r="494">
      <c r="A494" s="45"/>
      <c r="B494" s="46"/>
      <c r="C494" s="46"/>
    </row>
    <row r="495">
      <c r="A495" s="45"/>
      <c r="B495" s="46"/>
      <c r="C495" s="46"/>
    </row>
    <row r="496">
      <c r="A496" s="45"/>
      <c r="B496" s="46"/>
      <c r="C496" s="46"/>
    </row>
    <row r="497">
      <c r="A497" s="45"/>
      <c r="B497" s="46"/>
      <c r="C497" s="46"/>
    </row>
    <row r="498">
      <c r="A498" s="45"/>
      <c r="B498" s="46"/>
      <c r="C498" s="46"/>
    </row>
    <row r="499">
      <c r="A499" s="45"/>
      <c r="B499" s="46"/>
      <c r="C499" s="46"/>
    </row>
    <row r="500">
      <c r="A500" s="45"/>
      <c r="B500" s="46"/>
      <c r="C500" s="46"/>
    </row>
    <row r="501">
      <c r="A501" s="45"/>
      <c r="B501" s="46"/>
      <c r="C501" s="46"/>
    </row>
    <row r="502">
      <c r="A502" s="45"/>
      <c r="B502" s="46"/>
      <c r="C502" s="46"/>
    </row>
    <row r="503">
      <c r="A503" s="45"/>
      <c r="B503" s="46"/>
      <c r="C503" s="46"/>
    </row>
    <row r="504">
      <c r="A504" s="45"/>
      <c r="B504" s="46"/>
      <c r="C504" s="46"/>
    </row>
    <row r="505">
      <c r="A505" s="45"/>
      <c r="B505" s="46"/>
      <c r="C505" s="46"/>
    </row>
    <row r="506">
      <c r="A506" s="45"/>
      <c r="B506" s="46"/>
      <c r="C506" s="46"/>
    </row>
    <row r="507">
      <c r="A507" s="45"/>
      <c r="B507" s="46"/>
      <c r="C507" s="46"/>
    </row>
    <row r="508">
      <c r="A508" s="45"/>
      <c r="B508" s="46"/>
      <c r="C508" s="46"/>
    </row>
    <row r="509">
      <c r="A509" s="45"/>
      <c r="B509" s="46"/>
      <c r="C509" s="46"/>
    </row>
    <row r="510">
      <c r="A510" s="45"/>
      <c r="B510" s="46"/>
      <c r="C510" s="46"/>
    </row>
    <row r="511">
      <c r="A511" s="45"/>
      <c r="B511" s="46"/>
      <c r="C511" s="46"/>
    </row>
    <row r="512">
      <c r="A512" s="45"/>
      <c r="B512" s="46"/>
      <c r="C512" s="46"/>
    </row>
    <row r="513">
      <c r="A513" s="45"/>
      <c r="B513" s="46"/>
      <c r="C513" s="46"/>
    </row>
    <row r="514">
      <c r="A514" s="45"/>
      <c r="B514" s="46"/>
      <c r="C514" s="46"/>
    </row>
    <row r="515">
      <c r="A515" s="45"/>
      <c r="B515" s="46"/>
      <c r="C515" s="46"/>
    </row>
    <row r="516">
      <c r="A516" s="45"/>
      <c r="B516" s="46"/>
      <c r="C516" s="46"/>
    </row>
    <row r="517">
      <c r="A517" s="45"/>
      <c r="B517" s="46"/>
      <c r="C517" s="46"/>
    </row>
    <row r="518">
      <c r="A518" s="45"/>
      <c r="B518" s="46"/>
      <c r="C518" s="46"/>
    </row>
    <row r="519">
      <c r="A519" s="45"/>
      <c r="B519" s="46"/>
      <c r="C519" s="46"/>
    </row>
    <row r="520">
      <c r="A520" s="45"/>
      <c r="B520" s="46"/>
      <c r="C520" s="46"/>
    </row>
    <row r="521">
      <c r="A521" s="45"/>
      <c r="B521" s="46"/>
      <c r="C521" s="46"/>
    </row>
    <row r="522">
      <c r="A522" s="45"/>
      <c r="B522" s="46"/>
      <c r="C522" s="46"/>
    </row>
    <row r="523">
      <c r="A523" s="45"/>
      <c r="B523" s="46"/>
      <c r="C523" s="46"/>
    </row>
    <row r="524">
      <c r="A524" s="45"/>
      <c r="B524" s="46"/>
      <c r="C524" s="46"/>
    </row>
    <row r="525">
      <c r="A525" s="45"/>
      <c r="B525" s="46"/>
      <c r="C525" s="46"/>
    </row>
    <row r="526">
      <c r="A526" s="45"/>
      <c r="B526" s="46"/>
      <c r="C526" s="46"/>
    </row>
    <row r="527">
      <c r="A527" s="45"/>
      <c r="B527" s="46"/>
      <c r="C527" s="46"/>
    </row>
    <row r="528">
      <c r="A528" s="45"/>
      <c r="B528" s="46"/>
      <c r="C528" s="46"/>
    </row>
    <row r="529">
      <c r="A529" s="45"/>
      <c r="B529" s="46"/>
      <c r="C529" s="46"/>
    </row>
    <row r="530">
      <c r="A530" s="45"/>
      <c r="B530" s="46"/>
      <c r="C530" s="46"/>
    </row>
    <row r="531">
      <c r="A531" s="45"/>
      <c r="B531" s="46"/>
      <c r="C531" s="46"/>
    </row>
    <row r="532">
      <c r="A532" s="45"/>
      <c r="B532" s="46"/>
      <c r="C532" s="46"/>
    </row>
    <row r="533">
      <c r="A533" s="45"/>
      <c r="B533" s="46"/>
      <c r="C533" s="46"/>
    </row>
    <row r="534">
      <c r="A534" s="45"/>
      <c r="B534" s="46"/>
      <c r="C534" s="46"/>
    </row>
    <row r="535">
      <c r="A535" s="45"/>
      <c r="B535" s="46"/>
      <c r="C535" s="46"/>
    </row>
    <row r="536">
      <c r="A536" s="45"/>
      <c r="B536" s="46"/>
      <c r="C536" s="46"/>
    </row>
    <row r="537">
      <c r="A537" s="45"/>
      <c r="B537" s="46"/>
      <c r="C537" s="46"/>
    </row>
    <row r="538">
      <c r="A538" s="45"/>
      <c r="B538" s="46"/>
      <c r="C538" s="46"/>
    </row>
    <row r="539">
      <c r="A539" s="45"/>
      <c r="B539" s="46"/>
      <c r="C539" s="46"/>
    </row>
    <row r="540">
      <c r="A540" s="45"/>
      <c r="B540" s="46"/>
      <c r="C540" s="46"/>
    </row>
    <row r="541">
      <c r="A541" s="45"/>
      <c r="B541" s="46"/>
      <c r="C541" s="46"/>
    </row>
    <row r="542">
      <c r="A542" s="45"/>
      <c r="B542" s="46"/>
      <c r="C542" s="46"/>
    </row>
    <row r="543">
      <c r="A543" s="45"/>
      <c r="B543" s="46"/>
      <c r="C543" s="46"/>
    </row>
    <row r="544">
      <c r="A544" s="45"/>
      <c r="B544" s="46"/>
      <c r="C544" s="46"/>
    </row>
    <row r="545">
      <c r="A545" s="45"/>
      <c r="B545" s="46"/>
      <c r="C545" s="46"/>
    </row>
    <row r="546">
      <c r="A546" s="45"/>
      <c r="B546" s="46"/>
      <c r="C546" s="46"/>
    </row>
    <row r="547">
      <c r="A547" s="45"/>
      <c r="B547" s="46"/>
      <c r="C547" s="46"/>
    </row>
    <row r="548">
      <c r="A548" s="45"/>
      <c r="B548" s="46"/>
      <c r="C548" s="46"/>
    </row>
    <row r="549">
      <c r="A549" s="45"/>
      <c r="B549" s="46"/>
      <c r="C549" s="46"/>
    </row>
    <row r="550">
      <c r="A550" s="45"/>
      <c r="B550" s="46"/>
      <c r="C550" s="46"/>
    </row>
    <row r="551">
      <c r="A551" s="45"/>
      <c r="B551" s="46"/>
      <c r="C551" s="46"/>
    </row>
    <row r="552">
      <c r="A552" s="45"/>
      <c r="B552" s="46"/>
      <c r="C552" s="46"/>
    </row>
    <row r="553">
      <c r="A553" s="45"/>
      <c r="B553" s="46"/>
      <c r="C553" s="46"/>
    </row>
    <row r="554">
      <c r="A554" s="45"/>
      <c r="B554" s="46"/>
      <c r="C554" s="46"/>
    </row>
    <row r="555">
      <c r="A555" s="45"/>
      <c r="B555" s="46"/>
      <c r="C555" s="46"/>
    </row>
    <row r="556">
      <c r="A556" s="45"/>
      <c r="B556" s="46"/>
      <c r="C556" s="46"/>
    </row>
    <row r="557">
      <c r="A557" s="45"/>
      <c r="B557" s="46"/>
      <c r="C557" s="46"/>
    </row>
    <row r="558">
      <c r="A558" s="45"/>
      <c r="B558" s="46"/>
      <c r="C558" s="46"/>
    </row>
    <row r="559">
      <c r="A559" s="45"/>
      <c r="B559" s="46"/>
      <c r="C559" s="46"/>
    </row>
    <row r="560">
      <c r="A560" s="45"/>
      <c r="B560" s="46"/>
      <c r="C560" s="46"/>
    </row>
    <row r="561">
      <c r="A561" s="45"/>
      <c r="B561" s="46"/>
      <c r="C561" s="46"/>
    </row>
    <row r="562">
      <c r="A562" s="45"/>
      <c r="B562" s="46"/>
      <c r="C562" s="46"/>
    </row>
    <row r="563">
      <c r="A563" s="45"/>
      <c r="B563" s="46"/>
      <c r="C563" s="46"/>
    </row>
    <row r="564">
      <c r="A564" s="45"/>
      <c r="B564" s="46"/>
      <c r="C564" s="46"/>
    </row>
    <row r="565">
      <c r="A565" s="45"/>
      <c r="B565" s="46"/>
      <c r="C565" s="46"/>
    </row>
    <row r="566">
      <c r="A566" s="45"/>
      <c r="B566" s="46"/>
      <c r="C566" s="46"/>
    </row>
    <row r="567">
      <c r="A567" s="45"/>
      <c r="B567" s="46"/>
      <c r="C567" s="46"/>
    </row>
    <row r="568">
      <c r="A568" s="45"/>
      <c r="B568" s="46"/>
      <c r="C568" s="46"/>
    </row>
    <row r="569">
      <c r="A569" s="45"/>
      <c r="B569" s="46"/>
      <c r="C569" s="46"/>
    </row>
    <row r="570">
      <c r="A570" s="45"/>
      <c r="B570" s="46"/>
      <c r="C570" s="46"/>
    </row>
    <row r="571">
      <c r="A571" s="45"/>
      <c r="B571" s="46"/>
      <c r="C571" s="46"/>
    </row>
    <row r="572">
      <c r="A572" s="45"/>
      <c r="B572" s="46"/>
      <c r="C572" s="46"/>
    </row>
    <row r="573">
      <c r="A573" s="45"/>
      <c r="B573" s="46"/>
      <c r="C573" s="46"/>
    </row>
    <row r="574">
      <c r="A574" s="45"/>
      <c r="B574" s="46"/>
      <c r="C574" s="46"/>
    </row>
    <row r="575">
      <c r="A575" s="45"/>
      <c r="B575" s="46"/>
      <c r="C575" s="46"/>
    </row>
    <row r="576">
      <c r="A576" s="45"/>
      <c r="B576" s="46"/>
      <c r="C576" s="46"/>
    </row>
    <row r="577">
      <c r="A577" s="45"/>
      <c r="B577" s="46"/>
      <c r="C577" s="46"/>
    </row>
    <row r="578">
      <c r="A578" s="45"/>
      <c r="B578" s="46"/>
      <c r="C578" s="46"/>
    </row>
    <row r="579">
      <c r="A579" s="45"/>
      <c r="B579" s="46"/>
      <c r="C579" s="46"/>
    </row>
    <row r="580">
      <c r="A580" s="45"/>
      <c r="B580" s="46"/>
      <c r="C580" s="46"/>
    </row>
    <row r="581">
      <c r="A581" s="45"/>
      <c r="B581" s="46"/>
      <c r="C581" s="46"/>
    </row>
    <row r="582">
      <c r="A582" s="45"/>
      <c r="B582" s="46"/>
      <c r="C582" s="46"/>
    </row>
    <row r="583">
      <c r="A583" s="45"/>
      <c r="B583" s="46"/>
      <c r="C583" s="46"/>
    </row>
    <row r="584">
      <c r="A584" s="45"/>
      <c r="B584" s="46"/>
      <c r="C584" s="46"/>
    </row>
    <row r="585">
      <c r="A585" s="45"/>
      <c r="B585" s="46"/>
      <c r="C585" s="46"/>
    </row>
    <row r="586">
      <c r="A586" s="45"/>
      <c r="B586" s="46"/>
      <c r="C586" s="46"/>
    </row>
    <row r="587">
      <c r="A587" s="45"/>
      <c r="B587" s="46"/>
      <c r="C587" s="46"/>
    </row>
    <row r="588">
      <c r="A588" s="45"/>
      <c r="B588" s="46"/>
      <c r="C588" s="46"/>
    </row>
    <row r="589">
      <c r="A589" s="45"/>
      <c r="B589" s="46"/>
      <c r="C589" s="46"/>
    </row>
    <row r="590">
      <c r="A590" s="45"/>
      <c r="B590" s="46"/>
      <c r="C590" s="46"/>
    </row>
    <row r="591">
      <c r="A591" s="45"/>
      <c r="B591" s="46"/>
      <c r="C591" s="46"/>
    </row>
    <row r="592">
      <c r="A592" s="45"/>
      <c r="B592" s="46"/>
      <c r="C592" s="46"/>
    </row>
    <row r="593">
      <c r="A593" s="45"/>
      <c r="B593" s="46"/>
      <c r="C593" s="46"/>
    </row>
    <row r="594">
      <c r="A594" s="45"/>
      <c r="B594" s="46"/>
      <c r="C594" s="46"/>
    </row>
    <row r="595">
      <c r="A595" s="45"/>
      <c r="B595" s="46"/>
      <c r="C595" s="46"/>
    </row>
    <row r="596">
      <c r="A596" s="45"/>
      <c r="B596" s="46"/>
      <c r="C596" s="46"/>
    </row>
    <row r="597">
      <c r="A597" s="45"/>
      <c r="B597" s="46"/>
      <c r="C597" s="46"/>
    </row>
    <row r="598">
      <c r="A598" s="45"/>
      <c r="B598" s="46"/>
      <c r="C598" s="46"/>
    </row>
    <row r="599">
      <c r="A599" s="45"/>
      <c r="B599" s="46"/>
      <c r="C599" s="46"/>
    </row>
    <row r="600">
      <c r="A600" s="45"/>
      <c r="B600" s="46"/>
      <c r="C600" s="46"/>
    </row>
    <row r="601">
      <c r="A601" s="45"/>
      <c r="B601" s="46"/>
      <c r="C601" s="46"/>
    </row>
    <row r="602">
      <c r="A602" s="45"/>
      <c r="B602" s="46"/>
      <c r="C602" s="46"/>
    </row>
    <row r="603">
      <c r="A603" s="45"/>
      <c r="B603" s="46"/>
      <c r="C603" s="46"/>
    </row>
    <row r="604">
      <c r="A604" s="45"/>
      <c r="B604" s="46"/>
      <c r="C604" s="46"/>
    </row>
    <row r="605">
      <c r="A605" s="45"/>
      <c r="B605" s="46"/>
      <c r="C605" s="46"/>
    </row>
    <row r="606">
      <c r="A606" s="45"/>
      <c r="B606" s="46"/>
      <c r="C606" s="46"/>
    </row>
    <row r="607">
      <c r="A607" s="45"/>
      <c r="B607" s="46"/>
      <c r="C607" s="46"/>
    </row>
    <row r="608">
      <c r="A608" s="45"/>
      <c r="B608" s="46"/>
      <c r="C608" s="46"/>
    </row>
    <row r="609">
      <c r="A609" s="45"/>
      <c r="B609" s="46"/>
      <c r="C609" s="46"/>
    </row>
    <row r="610">
      <c r="A610" s="45"/>
      <c r="B610" s="46"/>
      <c r="C610" s="46"/>
    </row>
    <row r="611">
      <c r="A611" s="45"/>
      <c r="B611" s="46"/>
      <c r="C611" s="46"/>
    </row>
    <row r="612">
      <c r="A612" s="45"/>
      <c r="B612" s="46"/>
      <c r="C612" s="46"/>
    </row>
    <row r="613">
      <c r="A613" s="45"/>
      <c r="B613" s="46"/>
      <c r="C613" s="46"/>
    </row>
    <row r="614">
      <c r="A614" s="45"/>
      <c r="B614" s="46"/>
      <c r="C614" s="46"/>
    </row>
    <row r="615">
      <c r="A615" s="45"/>
      <c r="B615" s="46"/>
      <c r="C615" s="46"/>
    </row>
    <row r="616">
      <c r="A616" s="45"/>
      <c r="B616" s="46"/>
      <c r="C616" s="46"/>
    </row>
    <row r="617">
      <c r="A617" s="45"/>
      <c r="B617" s="46"/>
      <c r="C617" s="46"/>
    </row>
    <row r="618">
      <c r="A618" s="45"/>
      <c r="B618" s="46"/>
      <c r="C618" s="46"/>
    </row>
    <row r="619">
      <c r="A619" s="45"/>
      <c r="B619" s="46"/>
      <c r="C619" s="46"/>
    </row>
    <row r="620">
      <c r="A620" s="45"/>
      <c r="B620" s="46"/>
      <c r="C620" s="46"/>
    </row>
    <row r="621">
      <c r="A621" s="45"/>
      <c r="B621" s="46"/>
      <c r="C621" s="46"/>
    </row>
    <row r="622">
      <c r="A622" s="45"/>
      <c r="B622" s="46"/>
      <c r="C622" s="46"/>
    </row>
    <row r="623">
      <c r="A623" s="45"/>
      <c r="B623" s="46"/>
      <c r="C623" s="46"/>
    </row>
    <row r="624">
      <c r="A624" s="45"/>
      <c r="B624" s="46"/>
      <c r="C624" s="46"/>
    </row>
    <row r="625">
      <c r="A625" s="45"/>
      <c r="B625" s="46"/>
      <c r="C625" s="46"/>
    </row>
    <row r="626">
      <c r="A626" s="45"/>
      <c r="B626" s="46"/>
      <c r="C626" s="46"/>
    </row>
    <row r="627">
      <c r="A627" s="45"/>
      <c r="B627" s="46"/>
      <c r="C627" s="46"/>
    </row>
    <row r="628">
      <c r="A628" s="45"/>
      <c r="B628" s="46"/>
      <c r="C628" s="46"/>
    </row>
    <row r="629">
      <c r="A629" s="45"/>
      <c r="B629" s="46"/>
      <c r="C629" s="46"/>
    </row>
    <row r="630">
      <c r="A630" s="45"/>
      <c r="B630" s="46"/>
      <c r="C630" s="46"/>
    </row>
    <row r="631">
      <c r="A631" s="45"/>
      <c r="B631" s="46"/>
      <c r="C631" s="46"/>
    </row>
    <row r="632">
      <c r="A632" s="45"/>
      <c r="B632" s="46"/>
      <c r="C632" s="46"/>
    </row>
    <row r="633">
      <c r="A633" s="45"/>
      <c r="B633" s="46"/>
      <c r="C633" s="46"/>
    </row>
    <row r="634">
      <c r="A634" s="45"/>
      <c r="B634" s="46"/>
      <c r="C634" s="46"/>
    </row>
    <row r="635">
      <c r="A635" s="45"/>
      <c r="B635" s="46"/>
      <c r="C635" s="46"/>
    </row>
    <row r="636">
      <c r="A636" s="45"/>
      <c r="B636" s="46"/>
      <c r="C636" s="46"/>
    </row>
    <row r="637">
      <c r="A637" s="45"/>
      <c r="B637" s="46"/>
      <c r="C637" s="46"/>
    </row>
    <row r="638">
      <c r="A638" s="45"/>
      <c r="B638" s="46"/>
      <c r="C638" s="46"/>
    </row>
    <row r="639">
      <c r="A639" s="45"/>
      <c r="B639" s="46"/>
      <c r="C639" s="46"/>
    </row>
    <row r="640">
      <c r="A640" s="45"/>
      <c r="B640" s="46"/>
      <c r="C640" s="46"/>
    </row>
    <row r="641">
      <c r="A641" s="45"/>
      <c r="B641" s="46"/>
      <c r="C641" s="46"/>
    </row>
    <row r="642">
      <c r="A642" s="45"/>
      <c r="B642" s="46"/>
      <c r="C642" s="46"/>
    </row>
    <row r="643">
      <c r="A643" s="45"/>
      <c r="B643" s="46"/>
      <c r="C643" s="46"/>
    </row>
    <row r="644">
      <c r="A644" s="45"/>
      <c r="B644" s="46"/>
      <c r="C644" s="46"/>
    </row>
    <row r="645">
      <c r="A645" s="45"/>
      <c r="B645" s="46"/>
      <c r="C645" s="46"/>
    </row>
    <row r="646">
      <c r="A646" s="45"/>
      <c r="B646" s="46"/>
      <c r="C646" s="46"/>
    </row>
    <row r="647">
      <c r="A647" s="45"/>
      <c r="B647" s="46"/>
      <c r="C647" s="46"/>
    </row>
    <row r="648">
      <c r="A648" s="45"/>
      <c r="B648" s="46"/>
      <c r="C648" s="46"/>
    </row>
    <row r="649">
      <c r="A649" s="45"/>
      <c r="B649" s="46"/>
      <c r="C649" s="46"/>
    </row>
    <row r="650">
      <c r="A650" s="45"/>
      <c r="B650" s="46"/>
      <c r="C650" s="46"/>
    </row>
    <row r="651">
      <c r="A651" s="45"/>
      <c r="B651" s="46"/>
      <c r="C651" s="46"/>
    </row>
    <row r="652">
      <c r="A652" s="45"/>
      <c r="B652" s="46"/>
      <c r="C652" s="46"/>
    </row>
    <row r="653">
      <c r="A653" s="45"/>
      <c r="B653" s="46"/>
      <c r="C653" s="46"/>
    </row>
    <row r="654">
      <c r="A654" s="45"/>
      <c r="B654" s="46"/>
      <c r="C654" s="46"/>
    </row>
    <row r="655">
      <c r="A655" s="45"/>
      <c r="B655" s="46"/>
      <c r="C655" s="46"/>
    </row>
    <row r="656">
      <c r="A656" s="45"/>
      <c r="B656" s="46"/>
      <c r="C656" s="46"/>
    </row>
    <row r="657">
      <c r="A657" s="45"/>
      <c r="B657" s="46"/>
      <c r="C657" s="46"/>
    </row>
    <row r="658">
      <c r="A658" s="45"/>
      <c r="B658" s="46"/>
      <c r="C658" s="46"/>
    </row>
    <row r="659">
      <c r="A659" s="45"/>
      <c r="B659" s="46"/>
      <c r="C659" s="46"/>
    </row>
    <row r="660">
      <c r="A660" s="45"/>
      <c r="B660" s="46"/>
      <c r="C660" s="46"/>
    </row>
    <row r="661">
      <c r="A661" s="45"/>
      <c r="B661" s="46"/>
      <c r="C661" s="46"/>
    </row>
    <row r="662">
      <c r="A662" s="45"/>
      <c r="B662" s="46"/>
      <c r="C662" s="46"/>
    </row>
    <row r="663">
      <c r="A663" s="45"/>
      <c r="B663" s="46"/>
      <c r="C663" s="46"/>
    </row>
    <row r="664">
      <c r="A664" s="45"/>
      <c r="B664" s="46"/>
      <c r="C664" s="46"/>
    </row>
    <row r="665">
      <c r="A665" s="45"/>
      <c r="B665" s="46"/>
      <c r="C665" s="46"/>
    </row>
    <row r="666">
      <c r="A666" s="45"/>
      <c r="B666" s="46"/>
      <c r="C666" s="46"/>
    </row>
    <row r="667">
      <c r="A667" s="45"/>
      <c r="B667" s="46"/>
      <c r="C667" s="46"/>
    </row>
    <row r="668">
      <c r="A668" s="45"/>
      <c r="B668" s="46"/>
      <c r="C668" s="46"/>
    </row>
    <row r="669">
      <c r="A669" s="45"/>
      <c r="B669" s="46"/>
      <c r="C669" s="46"/>
    </row>
    <row r="670">
      <c r="A670" s="45"/>
      <c r="B670" s="46"/>
      <c r="C670" s="46"/>
    </row>
    <row r="671">
      <c r="A671" s="45"/>
      <c r="B671" s="46"/>
      <c r="C671" s="46"/>
    </row>
    <row r="672">
      <c r="A672" s="45"/>
      <c r="B672" s="46"/>
      <c r="C672" s="46"/>
    </row>
    <row r="673">
      <c r="A673" s="45"/>
      <c r="B673" s="46"/>
      <c r="C673" s="46"/>
    </row>
    <row r="674">
      <c r="A674" s="45"/>
      <c r="B674" s="46"/>
      <c r="C674" s="46"/>
    </row>
    <row r="675">
      <c r="A675" s="45"/>
      <c r="B675" s="46"/>
      <c r="C675" s="46"/>
    </row>
    <row r="676">
      <c r="A676" s="45"/>
      <c r="B676" s="46"/>
      <c r="C676" s="46"/>
    </row>
    <row r="677">
      <c r="A677" s="45"/>
      <c r="B677" s="46"/>
      <c r="C677" s="46"/>
    </row>
    <row r="678">
      <c r="A678" s="45"/>
      <c r="B678" s="46"/>
      <c r="C678" s="46"/>
    </row>
    <row r="679">
      <c r="A679" s="45"/>
      <c r="B679" s="46"/>
      <c r="C679" s="46"/>
    </row>
    <row r="680">
      <c r="A680" s="45"/>
      <c r="B680" s="46"/>
      <c r="C680" s="46"/>
    </row>
    <row r="681">
      <c r="A681" s="45"/>
      <c r="B681" s="46"/>
      <c r="C681" s="46"/>
    </row>
    <row r="682">
      <c r="A682" s="45"/>
      <c r="B682" s="46"/>
      <c r="C682" s="46"/>
    </row>
    <row r="683">
      <c r="A683" s="45"/>
      <c r="B683" s="46"/>
      <c r="C683" s="46"/>
    </row>
    <row r="684">
      <c r="A684" s="45"/>
      <c r="B684" s="46"/>
      <c r="C684" s="46"/>
    </row>
    <row r="685">
      <c r="A685" s="45"/>
      <c r="B685" s="46"/>
      <c r="C685" s="46"/>
    </row>
    <row r="686">
      <c r="A686" s="45"/>
      <c r="B686" s="46"/>
      <c r="C686" s="46"/>
    </row>
    <row r="687">
      <c r="A687" s="45"/>
      <c r="B687" s="46"/>
      <c r="C687" s="46"/>
    </row>
    <row r="688">
      <c r="A688" s="45"/>
      <c r="B688" s="46"/>
      <c r="C688" s="46"/>
    </row>
    <row r="689">
      <c r="A689" s="45"/>
      <c r="B689" s="46"/>
      <c r="C689" s="46"/>
    </row>
    <row r="690">
      <c r="A690" s="45"/>
      <c r="B690" s="46"/>
      <c r="C690" s="46"/>
    </row>
    <row r="691">
      <c r="A691" s="45"/>
      <c r="B691" s="46"/>
      <c r="C691" s="46"/>
    </row>
    <row r="692">
      <c r="A692" s="45"/>
      <c r="B692" s="46"/>
      <c r="C692" s="46"/>
    </row>
    <row r="693">
      <c r="A693" s="45"/>
      <c r="B693" s="46"/>
      <c r="C693" s="46"/>
    </row>
    <row r="694">
      <c r="A694" s="45"/>
      <c r="B694" s="46"/>
      <c r="C694" s="46"/>
    </row>
    <row r="695">
      <c r="A695" s="45"/>
      <c r="B695" s="46"/>
      <c r="C695" s="46"/>
    </row>
    <row r="696">
      <c r="A696" s="45"/>
      <c r="B696" s="46"/>
      <c r="C696" s="46"/>
    </row>
    <row r="697">
      <c r="A697" s="45"/>
      <c r="B697" s="46"/>
      <c r="C697" s="46"/>
    </row>
    <row r="698">
      <c r="A698" s="45"/>
      <c r="B698" s="46"/>
      <c r="C698" s="46"/>
    </row>
    <row r="699">
      <c r="A699" s="45"/>
      <c r="B699" s="46"/>
      <c r="C699" s="46"/>
    </row>
    <row r="700">
      <c r="A700" s="45"/>
      <c r="B700" s="46"/>
      <c r="C700" s="46"/>
    </row>
    <row r="701">
      <c r="A701" s="45"/>
      <c r="B701" s="46"/>
      <c r="C701" s="46"/>
    </row>
    <row r="702">
      <c r="A702" s="45"/>
      <c r="B702" s="46"/>
      <c r="C702" s="46"/>
    </row>
    <row r="703">
      <c r="A703" s="45"/>
      <c r="B703" s="46"/>
      <c r="C703" s="46"/>
    </row>
    <row r="704">
      <c r="A704" s="45"/>
      <c r="B704" s="46"/>
      <c r="C704" s="46"/>
    </row>
    <row r="705">
      <c r="A705" s="45"/>
      <c r="B705" s="46"/>
      <c r="C705" s="46"/>
    </row>
    <row r="706">
      <c r="A706" s="45"/>
      <c r="B706" s="46"/>
      <c r="C706" s="46"/>
    </row>
    <row r="707">
      <c r="A707" s="45"/>
      <c r="B707" s="46"/>
      <c r="C707" s="46"/>
    </row>
    <row r="708">
      <c r="A708" s="45"/>
      <c r="B708" s="46"/>
      <c r="C708" s="46"/>
    </row>
    <row r="709">
      <c r="A709" s="45"/>
      <c r="B709" s="46"/>
      <c r="C709" s="46"/>
    </row>
    <row r="710">
      <c r="A710" s="45"/>
      <c r="B710" s="46"/>
      <c r="C710" s="46"/>
    </row>
    <row r="711">
      <c r="A711" s="45"/>
      <c r="B711" s="46"/>
      <c r="C711" s="46"/>
    </row>
    <row r="712">
      <c r="A712" s="45"/>
      <c r="B712" s="46"/>
      <c r="C712" s="46"/>
    </row>
    <row r="713">
      <c r="A713" s="45"/>
      <c r="B713" s="46"/>
      <c r="C713" s="46"/>
    </row>
    <row r="714">
      <c r="A714" s="45"/>
      <c r="B714" s="46"/>
      <c r="C714" s="46"/>
    </row>
    <row r="715">
      <c r="A715" s="45"/>
      <c r="B715" s="46"/>
      <c r="C715" s="46"/>
    </row>
    <row r="716">
      <c r="A716" s="45"/>
      <c r="B716" s="46"/>
      <c r="C716" s="46"/>
    </row>
    <row r="717">
      <c r="A717" s="45"/>
      <c r="B717" s="46"/>
      <c r="C717" s="46"/>
    </row>
    <row r="718">
      <c r="A718" s="45"/>
      <c r="B718" s="46"/>
      <c r="C718" s="46"/>
    </row>
    <row r="719">
      <c r="A719" s="45"/>
      <c r="B719" s="46"/>
      <c r="C719" s="46"/>
    </row>
    <row r="720">
      <c r="A720" s="45"/>
      <c r="B720" s="46"/>
      <c r="C720" s="46"/>
    </row>
    <row r="721">
      <c r="A721" s="45"/>
      <c r="B721" s="46"/>
      <c r="C721" s="46"/>
    </row>
    <row r="722">
      <c r="A722" s="45"/>
      <c r="B722" s="46"/>
      <c r="C722" s="46"/>
    </row>
    <row r="723">
      <c r="A723" s="45"/>
      <c r="B723" s="46"/>
      <c r="C723" s="46"/>
    </row>
    <row r="724">
      <c r="A724" s="45"/>
      <c r="B724" s="46"/>
      <c r="C724" s="46"/>
    </row>
    <row r="725">
      <c r="A725" s="45"/>
      <c r="B725" s="46"/>
      <c r="C725" s="46"/>
    </row>
    <row r="726">
      <c r="A726" s="45"/>
      <c r="B726" s="46"/>
      <c r="C726" s="46"/>
    </row>
    <row r="727">
      <c r="A727" s="45"/>
      <c r="B727" s="46"/>
      <c r="C727" s="46"/>
    </row>
    <row r="728">
      <c r="A728" s="45"/>
      <c r="B728" s="46"/>
      <c r="C728" s="46"/>
    </row>
    <row r="729">
      <c r="A729" s="45"/>
      <c r="B729" s="46"/>
      <c r="C729" s="46"/>
    </row>
    <row r="730">
      <c r="A730" s="45"/>
      <c r="B730" s="46"/>
      <c r="C730" s="46"/>
    </row>
    <row r="731">
      <c r="A731" s="45"/>
      <c r="B731" s="46"/>
      <c r="C731" s="46"/>
    </row>
    <row r="732">
      <c r="A732" s="45"/>
      <c r="B732" s="46"/>
      <c r="C732" s="46"/>
    </row>
    <row r="733">
      <c r="A733" s="45"/>
      <c r="B733" s="46"/>
      <c r="C733" s="46"/>
    </row>
    <row r="734">
      <c r="A734" s="45"/>
      <c r="B734" s="46"/>
      <c r="C734" s="46"/>
    </row>
    <row r="735">
      <c r="A735" s="45"/>
      <c r="B735" s="46"/>
      <c r="C735" s="46"/>
    </row>
    <row r="736">
      <c r="A736" s="45"/>
      <c r="B736" s="46"/>
      <c r="C736" s="46"/>
    </row>
    <row r="737">
      <c r="A737" s="45"/>
      <c r="B737" s="46"/>
      <c r="C737" s="46"/>
    </row>
    <row r="738">
      <c r="A738" s="45"/>
      <c r="B738" s="46"/>
      <c r="C738" s="46"/>
    </row>
    <row r="739">
      <c r="A739" s="45"/>
      <c r="B739" s="46"/>
      <c r="C739" s="46"/>
    </row>
    <row r="740">
      <c r="A740" s="45"/>
      <c r="B740" s="46"/>
      <c r="C740" s="46"/>
    </row>
    <row r="741">
      <c r="A741" s="45"/>
      <c r="B741" s="46"/>
      <c r="C741" s="46"/>
    </row>
    <row r="742">
      <c r="A742" s="45"/>
      <c r="B742" s="46"/>
      <c r="C742" s="46"/>
    </row>
    <row r="743">
      <c r="A743" s="45"/>
      <c r="B743" s="46"/>
      <c r="C743" s="46"/>
    </row>
    <row r="744">
      <c r="A744" s="45"/>
      <c r="B744" s="46"/>
      <c r="C744" s="46"/>
    </row>
    <row r="745">
      <c r="A745" s="45"/>
      <c r="B745" s="46"/>
      <c r="C745" s="46"/>
    </row>
    <row r="746">
      <c r="A746" s="45"/>
      <c r="B746" s="46"/>
      <c r="C746" s="46"/>
    </row>
    <row r="747">
      <c r="A747" s="45"/>
      <c r="B747" s="46"/>
      <c r="C747" s="46"/>
    </row>
    <row r="748">
      <c r="A748" s="45"/>
      <c r="B748" s="46"/>
      <c r="C748" s="46"/>
    </row>
    <row r="749">
      <c r="A749" s="45"/>
      <c r="B749" s="46"/>
      <c r="C749" s="46"/>
    </row>
    <row r="750">
      <c r="A750" s="45"/>
      <c r="B750" s="46"/>
      <c r="C750" s="46"/>
    </row>
    <row r="751">
      <c r="A751" s="45"/>
      <c r="B751" s="46"/>
      <c r="C751" s="46"/>
    </row>
    <row r="752">
      <c r="A752" s="45"/>
      <c r="B752" s="46"/>
      <c r="C752" s="46"/>
    </row>
    <row r="753">
      <c r="A753" s="45"/>
      <c r="B753" s="46"/>
      <c r="C753" s="46"/>
    </row>
    <row r="754">
      <c r="A754" s="45"/>
      <c r="B754" s="46"/>
      <c r="C754" s="46"/>
    </row>
    <row r="755">
      <c r="A755" s="45"/>
      <c r="B755" s="46"/>
      <c r="C755" s="46"/>
    </row>
    <row r="756">
      <c r="A756" s="45"/>
      <c r="B756" s="46"/>
      <c r="C756" s="46"/>
    </row>
    <row r="757">
      <c r="A757" s="45"/>
      <c r="B757" s="46"/>
      <c r="C757" s="46"/>
    </row>
    <row r="758">
      <c r="A758" s="45"/>
      <c r="B758" s="46"/>
      <c r="C758" s="46"/>
    </row>
    <row r="759">
      <c r="A759" s="45"/>
      <c r="B759" s="46"/>
      <c r="C759" s="46"/>
    </row>
    <row r="760">
      <c r="A760" s="45"/>
      <c r="B760" s="46"/>
      <c r="C760" s="46"/>
    </row>
    <row r="761">
      <c r="A761" s="45"/>
      <c r="B761" s="46"/>
      <c r="C761" s="46"/>
    </row>
    <row r="762">
      <c r="A762" s="45"/>
      <c r="B762" s="46"/>
      <c r="C762" s="46"/>
    </row>
    <row r="763">
      <c r="A763" s="45"/>
      <c r="B763" s="46"/>
      <c r="C763" s="46"/>
    </row>
    <row r="764">
      <c r="A764" s="45"/>
      <c r="B764" s="46"/>
      <c r="C764" s="46"/>
    </row>
    <row r="765">
      <c r="A765" s="45"/>
      <c r="B765" s="46"/>
      <c r="C765" s="46"/>
    </row>
    <row r="766">
      <c r="A766" s="45"/>
      <c r="B766" s="46"/>
      <c r="C766" s="46"/>
    </row>
    <row r="767">
      <c r="A767" s="45"/>
      <c r="B767" s="46"/>
      <c r="C767" s="46"/>
    </row>
    <row r="768">
      <c r="A768" s="45"/>
      <c r="B768" s="46"/>
      <c r="C768" s="46"/>
    </row>
    <row r="769">
      <c r="A769" s="45"/>
      <c r="B769" s="46"/>
      <c r="C769" s="46"/>
    </row>
    <row r="770">
      <c r="A770" s="45"/>
      <c r="B770" s="46"/>
      <c r="C770" s="46"/>
    </row>
    <row r="771">
      <c r="A771" s="45"/>
      <c r="B771" s="46"/>
      <c r="C771" s="46"/>
    </row>
    <row r="772">
      <c r="A772" s="45"/>
      <c r="B772" s="46"/>
      <c r="C772" s="46"/>
    </row>
    <row r="773">
      <c r="A773" s="45"/>
      <c r="B773" s="46"/>
      <c r="C773" s="46"/>
    </row>
    <row r="774">
      <c r="A774" s="45"/>
      <c r="B774" s="46"/>
      <c r="C774" s="46"/>
    </row>
    <row r="775">
      <c r="A775" s="45"/>
      <c r="B775" s="46"/>
      <c r="C775" s="46"/>
    </row>
    <row r="776">
      <c r="A776" s="45"/>
      <c r="B776" s="46"/>
      <c r="C776" s="46"/>
    </row>
    <row r="777">
      <c r="A777" s="45"/>
      <c r="B777" s="46"/>
      <c r="C777" s="46"/>
    </row>
    <row r="778">
      <c r="A778" s="45"/>
      <c r="B778" s="46"/>
      <c r="C778" s="46"/>
    </row>
    <row r="779">
      <c r="A779" s="45"/>
      <c r="B779" s="46"/>
      <c r="C779" s="46"/>
    </row>
    <row r="780">
      <c r="A780" s="45"/>
      <c r="B780" s="46"/>
      <c r="C780" s="46"/>
    </row>
    <row r="781">
      <c r="A781" s="45"/>
      <c r="B781" s="46"/>
      <c r="C781" s="46"/>
    </row>
    <row r="782">
      <c r="A782" s="45"/>
      <c r="B782" s="46"/>
      <c r="C782" s="46"/>
    </row>
    <row r="783">
      <c r="A783" s="45"/>
      <c r="B783" s="46"/>
      <c r="C783" s="46"/>
    </row>
    <row r="784">
      <c r="A784" s="45"/>
      <c r="B784" s="46"/>
      <c r="C784" s="46"/>
    </row>
    <row r="785">
      <c r="A785" s="45"/>
      <c r="B785" s="46"/>
      <c r="C785" s="46"/>
    </row>
    <row r="786">
      <c r="A786" s="45"/>
      <c r="B786" s="46"/>
      <c r="C786" s="46"/>
    </row>
    <row r="787">
      <c r="A787" s="45"/>
      <c r="B787" s="46"/>
      <c r="C787" s="46"/>
    </row>
    <row r="788">
      <c r="A788" s="45"/>
      <c r="B788" s="46"/>
      <c r="C788" s="46"/>
    </row>
    <row r="789">
      <c r="A789" s="45"/>
      <c r="B789" s="46"/>
      <c r="C789" s="46"/>
    </row>
    <row r="790">
      <c r="A790" s="45"/>
      <c r="B790" s="46"/>
      <c r="C790" s="46"/>
    </row>
    <row r="791">
      <c r="A791" s="45"/>
      <c r="B791" s="46"/>
      <c r="C791" s="46"/>
    </row>
    <row r="792">
      <c r="A792" s="45"/>
      <c r="B792" s="46"/>
      <c r="C792" s="46"/>
    </row>
    <row r="793">
      <c r="A793" s="45"/>
      <c r="B793" s="46"/>
      <c r="C793" s="46"/>
    </row>
    <row r="794">
      <c r="A794" s="45"/>
      <c r="B794" s="46"/>
      <c r="C794" s="46"/>
    </row>
    <row r="795">
      <c r="A795" s="45"/>
      <c r="B795" s="46"/>
      <c r="C795" s="46"/>
    </row>
    <row r="796">
      <c r="A796" s="45"/>
      <c r="B796" s="46"/>
      <c r="C796" s="46"/>
    </row>
    <row r="797">
      <c r="A797" s="45"/>
      <c r="B797" s="46"/>
      <c r="C797" s="46"/>
    </row>
    <row r="798">
      <c r="A798" s="45"/>
      <c r="B798" s="46"/>
      <c r="C798" s="46"/>
    </row>
    <row r="799">
      <c r="A799" s="45"/>
      <c r="B799" s="46"/>
      <c r="C799" s="46"/>
    </row>
    <row r="800">
      <c r="A800" s="45"/>
      <c r="B800" s="46"/>
      <c r="C800" s="46"/>
    </row>
    <row r="801">
      <c r="A801" s="45"/>
      <c r="B801" s="46"/>
      <c r="C801" s="46"/>
    </row>
    <row r="802">
      <c r="A802" s="45"/>
      <c r="B802" s="46"/>
      <c r="C802" s="46"/>
    </row>
    <row r="803">
      <c r="A803" s="45"/>
      <c r="B803" s="46"/>
      <c r="C803" s="46"/>
    </row>
    <row r="804">
      <c r="A804" s="45"/>
      <c r="B804" s="46"/>
      <c r="C804" s="46"/>
    </row>
    <row r="805">
      <c r="A805" s="45"/>
      <c r="B805" s="46"/>
      <c r="C805" s="46"/>
    </row>
    <row r="806">
      <c r="A806" s="45"/>
      <c r="B806" s="46"/>
      <c r="C806" s="46"/>
    </row>
    <row r="807">
      <c r="A807" s="45"/>
      <c r="B807" s="46"/>
      <c r="C807" s="46"/>
    </row>
    <row r="808">
      <c r="A808" s="45"/>
      <c r="B808" s="46"/>
      <c r="C808" s="46"/>
    </row>
    <row r="809">
      <c r="A809" s="45"/>
      <c r="B809" s="46"/>
      <c r="C809" s="46"/>
    </row>
    <row r="810">
      <c r="A810" s="45"/>
      <c r="B810" s="46"/>
      <c r="C810" s="46"/>
    </row>
    <row r="811">
      <c r="A811" s="45"/>
      <c r="B811" s="46"/>
      <c r="C811" s="46"/>
    </row>
    <row r="812">
      <c r="A812" s="45"/>
      <c r="B812" s="46"/>
      <c r="C812" s="46"/>
    </row>
    <row r="813">
      <c r="A813" s="45"/>
      <c r="B813" s="46"/>
      <c r="C813" s="46"/>
    </row>
    <row r="814">
      <c r="A814" s="45"/>
      <c r="B814" s="46"/>
      <c r="C814" s="46"/>
    </row>
    <row r="815">
      <c r="A815" s="45"/>
      <c r="B815" s="46"/>
      <c r="C815" s="46"/>
    </row>
    <row r="816">
      <c r="A816" s="45"/>
      <c r="B816" s="46"/>
      <c r="C816" s="46"/>
    </row>
    <row r="817">
      <c r="A817" s="45"/>
      <c r="B817" s="46"/>
      <c r="C817" s="46"/>
    </row>
    <row r="818">
      <c r="A818" s="45"/>
      <c r="B818" s="46"/>
      <c r="C818" s="46"/>
    </row>
    <row r="819">
      <c r="A819" s="45"/>
      <c r="B819" s="46"/>
      <c r="C819" s="46"/>
    </row>
    <row r="820">
      <c r="A820" s="45"/>
      <c r="B820" s="46"/>
      <c r="C820" s="46"/>
    </row>
    <row r="821">
      <c r="A821" s="45"/>
      <c r="B821" s="46"/>
      <c r="C821" s="46"/>
    </row>
    <row r="822">
      <c r="A822" s="45"/>
      <c r="B822" s="46"/>
      <c r="C822" s="46"/>
    </row>
    <row r="823">
      <c r="A823" s="45"/>
      <c r="B823" s="46"/>
      <c r="C823" s="46"/>
    </row>
    <row r="824">
      <c r="A824" s="45"/>
      <c r="B824" s="46"/>
      <c r="C824" s="46"/>
    </row>
    <row r="825">
      <c r="A825" s="45"/>
      <c r="B825" s="46"/>
      <c r="C825" s="46"/>
    </row>
    <row r="826">
      <c r="A826" s="45"/>
      <c r="B826" s="46"/>
      <c r="C826" s="46"/>
    </row>
    <row r="827">
      <c r="A827" s="45"/>
      <c r="B827" s="46"/>
      <c r="C827" s="46"/>
    </row>
    <row r="828">
      <c r="A828" s="45"/>
      <c r="B828" s="46"/>
      <c r="C828" s="46"/>
    </row>
    <row r="829">
      <c r="A829" s="45"/>
      <c r="B829" s="46"/>
      <c r="C829" s="46"/>
    </row>
    <row r="830">
      <c r="A830" s="45"/>
      <c r="B830" s="46"/>
      <c r="C830" s="46"/>
    </row>
    <row r="831">
      <c r="A831" s="45"/>
      <c r="B831" s="46"/>
      <c r="C831" s="46"/>
    </row>
    <row r="832">
      <c r="A832" s="45"/>
      <c r="B832" s="46"/>
      <c r="C832" s="46"/>
    </row>
    <row r="833">
      <c r="A833" s="45"/>
      <c r="B833" s="46"/>
      <c r="C833" s="46"/>
    </row>
    <row r="834">
      <c r="A834" s="45"/>
      <c r="B834" s="46"/>
      <c r="C834" s="46"/>
    </row>
    <row r="835">
      <c r="A835" s="45"/>
      <c r="B835" s="46"/>
      <c r="C835" s="46"/>
    </row>
    <row r="836">
      <c r="A836" s="45"/>
      <c r="B836" s="46"/>
      <c r="C836" s="46"/>
    </row>
    <row r="837">
      <c r="A837" s="45"/>
      <c r="B837" s="46"/>
      <c r="C837" s="46"/>
    </row>
    <row r="838">
      <c r="A838" s="45"/>
      <c r="B838" s="46"/>
      <c r="C838" s="46"/>
    </row>
    <row r="839">
      <c r="A839" s="45"/>
      <c r="B839" s="46"/>
      <c r="C839" s="46"/>
    </row>
    <row r="840">
      <c r="A840" s="45"/>
      <c r="B840" s="46"/>
      <c r="C840" s="46"/>
    </row>
    <row r="841">
      <c r="A841" s="45"/>
      <c r="B841" s="46"/>
      <c r="C841" s="46"/>
    </row>
    <row r="842">
      <c r="A842" s="45"/>
      <c r="B842" s="46"/>
      <c r="C842" s="46"/>
    </row>
    <row r="843">
      <c r="A843" s="45"/>
      <c r="B843" s="46"/>
      <c r="C843" s="46"/>
    </row>
    <row r="844">
      <c r="A844" s="45"/>
      <c r="B844" s="46"/>
      <c r="C844" s="46"/>
    </row>
    <row r="845">
      <c r="A845" s="45"/>
      <c r="B845" s="46"/>
      <c r="C845" s="46"/>
    </row>
    <row r="846">
      <c r="A846" s="45"/>
      <c r="B846" s="46"/>
      <c r="C846" s="46"/>
    </row>
    <row r="847">
      <c r="A847" s="45"/>
      <c r="B847" s="46"/>
      <c r="C847" s="46"/>
    </row>
    <row r="848">
      <c r="A848" s="45"/>
      <c r="B848" s="46"/>
      <c r="C848" s="46"/>
    </row>
    <row r="849">
      <c r="A849" s="45"/>
      <c r="B849" s="46"/>
      <c r="C849" s="46"/>
    </row>
    <row r="850">
      <c r="A850" s="45"/>
      <c r="B850" s="46"/>
      <c r="C850" s="46"/>
    </row>
    <row r="851">
      <c r="A851" s="45"/>
      <c r="B851" s="46"/>
      <c r="C851" s="46"/>
    </row>
    <row r="852">
      <c r="A852" s="45"/>
      <c r="B852" s="46"/>
      <c r="C852" s="46"/>
    </row>
    <row r="853">
      <c r="A853" s="45"/>
      <c r="B853" s="46"/>
      <c r="C853" s="46"/>
    </row>
    <row r="854">
      <c r="A854" s="45"/>
      <c r="B854" s="46"/>
      <c r="C854" s="46"/>
    </row>
    <row r="855">
      <c r="A855" s="45"/>
      <c r="B855" s="46"/>
      <c r="C855" s="46"/>
    </row>
    <row r="856">
      <c r="A856" s="45"/>
      <c r="B856" s="46"/>
      <c r="C856" s="46"/>
    </row>
    <row r="857">
      <c r="A857" s="45"/>
      <c r="B857" s="46"/>
      <c r="C857" s="46"/>
    </row>
    <row r="858">
      <c r="A858" s="45"/>
      <c r="B858" s="46"/>
      <c r="C858" s="46"/>
    </row>
    <row r="859">
      <c r="A859" s="45"/>
      <c r="B859" s="46"/>
      <c r="C859" s="46"/>
    </row>
    <row r="860">
      <c r="A860" s="45"/>
      <c r="B860" s="46"/>
      <c r="C860" s="46"/>
    </row>
    <row r="861">
      <c r="A861" s="45"/>
      <c r="B861" s="46"/>
      <c r="C861" s="46"/>
    </row>
    <row r="862">
      <c r="A862" s="45"/>
      <c r="B862" s="46"/>
      <c r="C862" s="46"/>
    </row>
    <row r="863">
      <c r="A863" s="45"/>
      <c r="B863" s="46"/>
      <c r="C863" s="46"/>
    </row>
    <row r="864">
      <c r="A864" s="45"/>
      <c r="B864" s="46"/>
      <c r="C864" s="46"/>
    </row>
    <row r="865">
      <c r="A865" s="45"/>
      <c r="B865" s="46"/>
      <c r="C865" s="46"/>
    </row>
    <row r="866">
      <c r="A866" s="45"/>
      <c r="B866" s="46"/>
      <c r="C866" s="46"/>
    </row>
    <row r="867">
      <c r="A867" s="45"/>
      <c r="B867" s="46"/>
      <c r="C867" s="46"/>
    </row>
    <row r="868">
      <c r="A868" s="45"/>
      <c r="B868" s="46"/>
      <c r="C868" s="46"/>
    </row>
    <row r="869">
      <c r="A869" s="45"/>
      <c r="B869" s="46"/>
      <c r="C869" s="46"/>
    </row>
    <row r="870">
      <c r="A870" s="45"/>
      <c r="B870" s="46"/>
      <c r="C870" s="46"/>
    </row>
    <row r="871">
      <c r="A871" s="45"/>
      <c r="B871" s="46"/>
      <c r="C871" s="46"/>
    </row>
    <row r="872">
      <c r="A872" s="45"/>
      <c r="B872" s="46"/>
      <c r="C872" s="46"/>
    </row>
    <row r="873">
      <c r="A873" s="45"/>
      <c r="B873" s="46"/>
      <c r="C873" s="46"/>
    </row>
    <row r="874">
      <c r="A874" s="45"/>
      <c r="B874" s="46"/>
      <c r="C874" s="46"/>
    </row>
    <row r="875">
      <c r="A875" s="45"/>
      <c r="B875" s="46"/>
      <c r="C875" s="46"/>
    </row>
    <row r="876">
      <c r="A876" s="45"/>
      <c r="B876" s="46"/>
      <c r="C876" s="46"/>
    </row>
    <row r="877">
      <c r="A877" s="45"/>
      <c r="B877" s="46"/>
      <c r="C877" s="46"/>
    </row>
    <row r="878">
      <c r="A878" s="45"/>
      <c r="B878" s="46"/>
      <c r="C878" s="46"/>
    </row>
    <row r="879">
      <c r="A879" s="45"/>
      <c r="B879" s="46"/>
      <c r="C879" s="46"/>
    </row>
    <row r="880">
      <c r="A880" s="45"/>
      <c r="B880" s="46"/>
      <c r="C880" s="46"/>
    </row>
    <row r="881">
      <c r="A881" s="45"/>
      <c r="B881" s="46"/>
      <c r="C881" s="46"/>
    </row>
    <row r="882">
      <c r="A882" s="45"/>
      <c r="B882" s="46"/>
      <c r="C882" s="46"/>
    </row>
    <row r="883">
      <c r="A883" s="45"/>
      <c r="B883" s="46"/>
      <c r="C883" s="46"/>
    </row>
    <row r="884">
      <c r="A884" s="45"/>
      <c r="B884" s="46"/>
      <c r="C884" s="46"/>
    </row>
    <row r="885">
      <c r="A885" s="45"/>
      <c r="B885" s="46"/>
      <c r="C885" s="46"/>
    </row>
    <row r="886">
      <c r="A886" s="45"/>
      <c r="B886" s="46"/>
      <c r="C886" s="46"/>
    </row>
    <row r="887">
      <c r="A887" s="45"/>
      <c r="B887" s="46"/>
      <c r="C887" s="46"/>
    </row>
    <row r="888">
      <c r="A888" s="45"/>
      <c r="B888" s="46"/>
      <c r="C888" s="46"/>
    </row>
    <row r="889">
      <c r="A889" s="45"/>
      <c r="B889" s="46"/>
      <c r="C889" s="46"/>
    </row>
    <row r="890">
      <c r="A890" s="45"/>
      <c r="B890" s="46"/>
      <c r="C890" s="46"/>
    </row>
    <row r="891">
      <c r="A891" s="45"/>
      <c r="B891" s="46"/>
      <c r="C891" s="46"/>
    </row>
    <row r="892">
      <c r="A892" s="45"/>
      <c r="B892" s="46"/>
      <c r="C892" s="46"/>
    </row>
    <row r="893">
      <c r="A893" s="45"/>
      <c r="B893" s="46"/>
      <c r="C893" s="46"/>
    </row>
    <row r="894">
      <c r="A894" s="45"/>
      <c r="B894" s="46"/>
      <c r="C894" s="46"/>
    </row>
    <row r="895">
      <c r="A895" s="45"/>
      <c r="B895" s="46"/>
      <c r="C895" s="46"/>
    </row>
    <row r="896">
      <c r="A896" s="45"/>
      <c r="B896" s="46"/>
      <c r="C896" s="46"/>
    </row>
    <row r="897">
      <c r="A897" s="45"/>
      <c r="B897" s="46"/>
      <c r="C897" s="46"/>
    </row>
    <row r="898">
      <c r="A898" s="45"/>
      <c r="B898" s="46"/>
      <c r="C898" s="46"/>
    </row>
    <row r="899">
      <c r="A899" s="45"/>
      <c r="B899" s="46"/>
      <c r="C899" s="46"/>
    </row>
    <row r="900">
      <c r="A900" s="45"/>
      <c r="B900" s="46"/>
      <c r="C900" s="46"/>
    </row>
    <row r="901">
      <c r="A901" s="45"/>
      <c r="B901" s="46"/>
      <c r="C901" s="46"/>
    </row>
    <row r="902">
      <c r="A902" s="45"/>
      <c r="B902" s="46"/>
      <c r="C902" s="46"/>
    </row>
    <row r="903">
      <c r="A903" s="45"/>
      <c r="B903" s="46"/>
      <c r="C903" s="46"/>
    </row>
    <row r="904">
      <c r="A904" s="45"/>
      <c r="B904" s="46"/>
      <c r="C904" s="46"/>
    </row>
    <row r="905">
      <c r="A905" s="45"/>
      <c r="B905" s="46"/>
      <c r="C905" s="46"/>
    </row>
    <row r="906">
      <c r="A906" s="45"/>
      <c r="B906" s="46"/>
      <c r="C906" s="46"/>
    </row>
    <row r="907">
      <c r="A907" s="45"/>
      <c r="B907" s="46"/>
      <c r="C907" s="46"/>
    </row>
    <row r="908">
      <c r="A908" s="45"/>
      <c r="B908" s="46"/>
      <c r="C908" s="46"/>
    </row>
    <row r="909">
      <c r="A909" s="45"/>
      <c r="B909" s="46"/>
      <c r="C909" s="46"/>
    </row>
    <row r="910">
      <c r="A910" s="45"/>
      <c r="B910" s="46"/>
      <c r="C910" s="46"/>
    </row>
    <row r="911">
      <c r="A911" s="45"/>
      <c r="B911" s="46"/>
      <c r="C911" s="46"/>
    </row>
    <row r="912">
      <c r="A912" s="45"/>
      <c r="B912" s="46"/>
      <c r="C912" s="46"/>
    </row>
    <row r="913">
      <c r="A913" s="45"/>
      <c r="B913" s="46"/>
      <c r="C913" s="46"/>
    </row>
    <row r="914">
      <c r="A914" s="45"/>
      <c r="B914" s="46"/>
      <c r="C914" s="46"/>
    </row>
    <row r="915">
      <c r="A915" s="45"/>
      <c r="B915" s="46"/>
      <c r="C915" s="46"/>
    </row>
    <row r="916">
      <c r="A916" s="45"/>
      <c r="B916" s="46"/>
      <c r="C916" s="46"/>
    </row>
    <row r="917">
      <c r="A917" s="45"/>
      <c r="B917" s="46"/>
      <c r="C917" s="46"/>
    </row>
    <row r="918">
      <c r="A918" s="45"/>
      <c r="B918" s="46"/>
      <c r="C918" s="46"/>
    </row>
    <row r="919">
      <c r="A919" s="45"/>
      <c r="B919" s="46"/>
      <c r="C919" s="46"/>
    </row>
    <row r="920">
      <c r="A920" s="45"/>
      <c r="B920" s="46"/>
      <c r="C920" s="46"/>
    </row>
    <row r="921">
      <c r="A921" s="45"/>
      <c r="B921" s="46"/>
      <c r="C921" s="46"/>
    </row>
    <row r="922">
      <c r="A922" s="45"/>
      <c r="B922" s="46"/>
      <c r="C922" s="46"/>
    </row>
    <row r="923">
      <c r="A923" s="45"/>
      <c r="B923" s="46"/>
      <c r="C923" s="46"/>
    </row>
    <row r="924">
      <c r="A924" s="45"/>
      <c r="B924" s="46"/>
      <c r="C924" s="46"/>
    </row>
    <row r="925">
      <c r="A925" s="45"/>
      <c r="B925" s="46"/>
      <c r="C925" s="46"/>
    </row>
    <row r="926">
      <c r="A926" s="45"/>
      <c r="B926" s="46"/>
      <c r="C926" s="46"/>
    </row>
    <row r="927">
      <c r="A927" s="45"/>
      <c r="B927" s="46"/>
      <c r="C927" s="46"/>
    </row>
    <row r="928">
      <c r="A928" s="45"/>
      <c r="B928" s="46"/>
      <c r="C928" s="46"/>
    </row>
    <row r="929">
      <c r="A929" s="45"/>
      <c r="B929" s="46"/>
      <c r="C929" s="46"/>
    </row>
    <row r="930">
      <c r="A930" s="45"/>
      <c r="B930" s="46"/>
      <c r="C930" s="46"/>
    </row>
    <row r="931">
      <c r="A931" s="45"/>
      <c r="B931" s="46"/>
      <c r="C931" s="46"/>
    </row>
    <row r="932">
      <c r="A932" s="45"/>
      <c r="B932" s="46"/>
      <c r="C932" s="46"/>
    </row>
    <row r="933">
      <c r="A933" s="45"/>
      <c r="B933" s="46"/>
      <c r="C933" s="46"/>
    </row>
    <row r="934">
      <c r="A934" s="45"/>
      <c r="B934" s="46"/>
      <c r="C934" s="46"/>
    </row>
    <row r="935">
      <c r="A935" s="45"/>
      <c r="B935" s="46"/>
      <c r="C935" s="46"/>
    </row>
    <row r="936">
      <c r="A936" s="45"/>
      <c r="B936" s="46"/>
      <c r="C936" s="46"/>
    </row>
    <row r="937">
      <c r="A937" s="45"/>
      <c r="B937" s="46"/>
      <c r="C937" s="46"/>
    </row>
    <row r="938">
      <c r="A938" s="45"/>
      <c r="B938" s="46"/>
      <c r="C938" s="46"/>
    </row>
    <row r="939">
      <c r="A939" s="45"/>
      <c r="B939" s="46"/>
      <c r="C939" s="46"/>
    </row>
    <row r="940">
      <c r="A940" s="45"/>
      <c r="B940" s="46"/>
      <c r="C940" s="46"/>
    </row>
    <row r="941">
      <c r="A941" s="45"/>
      <c r="B941" s="46"/>
      <c r="C941" s="46"/>
    </row>
    <row r="942">
      <c r="A942" s="45"/>
      <c r="B942" s="46"/>
      <c r="C942" s="46"/>
    </row>
    <row r="943">
      <c r="A943" s="45"/>
      <c r="B943" s="46"/>
      <c r="C943" s="46"/>
    </row>
    <row r="944">
      <c r="A944" s="45"/>
      <c r="B944" s="46"/>
      <c r="C944" s="46"/>
    </row>
    <row r="945">
      <c r="A945" s="45"/>
      <c r="B945" s="46"/>
      <c r="C945" s="46"/>
    </row>
    <row r="946">
      <c r="A946" s="45"/>
      <c r="B946" s="46"/>
      <c r="C946" s="46"/>
    </row>
    <row r="947">
      <c r="A947" s="45"/>
      <c r="B947" s="46"/>
      <c r="C947" s="46"/>
    </row>
    <row r="948">
      <c r="A948" s="45"/>
      <c r="B948" s="46"/>
      <c r="C948" s="46"/>
    </row>
    <row r="949">
      <c r="A949" s="45"/>
      <c r="B949" s="46"/>
      <c r="C949" s="46"/>
    </row>
    <row r="950">
      <c r="A950" s="45"/>
      <c r="B950" s="46"/>
      <c r="C950" s="46"/>
    </row>
    <row r="951">
      <c r="A951" s="45"/>
      <c r="B951" s="46"/>
      <c r="C951" s="46"/>
    </row>
    <row r="952">
      <c r="A952" s="45"/>
      <c r="B952" s="46"/>
      <c r="C952" s="46"/>
    </row>
    <row r="953">
      <c r="A953" s="45"/>
      <c r="B953" s="46"/>
      <c r="C953" s="46"/>
    </row>
    <row r="954">
      <c r="A954" s="45"/>
      <c r="B954" s="46"/>
      <c r="C954" s="46"/>
    </row>
    <row r="955">
      <c r="A955" s="45"/>
      <c r="B955" s="46"/>
      <c r="C955" s="46"/>
    </row>
    <row r="956">
      <c r="A956" s="45"/>
      <c r="B956" s="46"/>
      <c r="C956" s="46"/>
    </row>
    <row r="957">
      <c r="A957" s="45"/>
      <c r="B957" s="46"/>
      <c r="C957" s="46"/>
    </row>
    <row r="958">
      <c r="A958" s="45"/>
      <c r="B958" s="46"/>
      <c r="C958" s="46"/>
    </row>
    <row r="959">
      <c r="A959" s="45"/>
      <c r="B959" s="46"/>
      <c r="C959" s="46"/>
    </row>
    <row r="960">
      <c r="A960" s="45"/>
      <c r="B960" s="46"/>
      <c r="C960" s="46"/>
    </row>
    <row r="961">
      <c r="A961" s="45"/>
      <c r="B961" s="46"/>
      <c r="C961" s="46"/>
    </row>
    <row r="962">
      <c r="A962" s="45"/>
      <c r="B962" s="46"/>
      <c r="C962" s="46"/>
    </row>
    <row r="963">
      <c r="A963" s="45"/>
      <c r="B963" s="46"/>
      <c r="C963" s="46"/>
    </row>
    <row r="964">
      <c r="A964" s="45"/>
      <c r="B964" s="46"/>
      <c r="C964" s="46"/>
    </row>
    <row r="965">
      <c r="A965" s="45"/>
      <c r="B965" s="46"/>
      <c r="C965" s="46"/>
    </row>
    <row r="966">
      <c r="A966" s="45"/>
      <c r="B966" s="46"/>
      <c r="C966" s="46"/>
    </row>
    <row r="967">
      <c r="A967" s="45"/>
      <c r="B967" s="46"/>
      <c r="C967" s="46"/>
    </row>
    <row r="968">
      <c r="A968" s="45"/>
      <c r="B968" s="46"/>
      <c r="C968" s="46"/>
    </row>
    <row r="969">
      <c r="A969" s="45"/>
      <c r="B969" s="46"/>
      <c r="C969" s="46"/>
    </row>
    <row r="970">
      <c r="A970" s="45"/>
      <c r="B970" s="46"/>
      <c r="C970" s="46"/>
    </row>
    <row r="971">
      <c r="A971" s="45"/>
      <c r="B971" s="46"/>
      <c r="C971" s="46"/>
    </row>
    <row r="972">
      <c r="A972" s="45"/>
      <c r="B972" s="46"/>
      <c r="C972" s="46"/>
    </row>
    <row r="973">
      <c r="A973" s="45"/>
      <c r="B973" s="46"/>
      <c r="C973" s="46"/>
    </row>
    <row r="974">
      <c r="A974" s="45"/>
      <c r="B974" s="46"/>
      <c r="C974" s="46"/>
    </row>
    <row r="975">
      <c r="A975" s="45"/>
      <c r="B975" s="46"/>
      <c r="C975" s="46"/>
    </row>
    <row r="976">
      <c r="A976" s="45"/>
      <c r="B976" s="46"/>
      <c r="C976" s="46"/>
    </row>
    <row r="977">
      <c r="A977" s="45"/>
      <c r="B977" s="46"/>
      <c r="C977" s="46"/>
    </row>
    <row r="978">
      <c r="A978" s="45"/>
      <c r="B978" s="46"/>
      <c r="C978" s="46"/>
    </row>
    <row r="979">
      <c r="A979" s="45"/>
      <c r="B979" s="46"/>
      <c r="C979" s="46"/>
    </row>
    <row r="980">
      <c r="A980" s="45"/>
      <c r="B980" s="46"/>
      <c r="C980" s="46"/>
    </row>
    <row r="981">
      <c r="A981" s="45"/>
      <c r="B981" s="46"/>
      <c r="C981" s="46"/>
    </row>
    <row r="982">
      <c r="A982" s="45"/>
      <c r="B982" s="46"/>
      <c r="C982" s="46"/>
    </row>
    <row r="983">
      <c r="A983" s="45"/>
      <c r="B983" s="46"/>
      <c r="C983" s="46"/>
    </row>
    <row r="984">
      <c r="A984" s="45"/>
      <c r="B984" s="46"/>
      <c r="C984" s="46"/>
    </row>
    <row r="985">
      <c r="A985" s="45"/>
      <c r="B985" s="46"/>
      <c r="C985" s="46"/>
    </row>
    <row r="986">
      <c r="A986" s="45"/>
      <c r="B986" s="46"/>
      <c r="C986" s="46"/>
    </row>
    <row r="987">
      <c r="A987" s="45"/>
      <c r="B987" s="46"/>
      <c r="C987" s="46"/>
    </row>
    <row r="988">
      <c r="A988" s="45"/>
      <c r="B988" s="46"/>
      <c r="C988" s="46"/>
    </row>
    <row r="989">
      <c r="A989" s="45"/>
      <c r="B989" s="46"/>
      <c r="C989" s="46"/>
    </row>
    <row r="990">
      <c r="A990" s="45"/>
      <c r="B990" s="46"/>
      <c r="C990" s="46"/>
    </row>
    <row r="991">
      <c r="A991" s="45"/>
      <c r="B991" s="46"/>
      <c r="C991" s="46"/>
    </row>
    <row r="992">
      <c r="A992" s="45"/>
      <c r="B992" s="46"/>
      <c r="C992" s="46"/>
    </row>
    <row r="993">
      <c r="A993" s="45"/>
      <c r="B993" s="46"/>
      <c r="C993" s="46"/>
    </row>
    <row r="994">
      <c r="A994" s="45"/>
      <c r="B994" s="46"/>
      <c r="C994" s="46"/>
    </row>
    <row r="995">
      <c r="A995" s="45"/>
      <c r="B995" s="46"/>
      <c r="C995" s="46"/>
    </row>
    <row r="996">
      <c r="A996" s="45"/>
      <c r="B996" s="46"/>
      <c r="C996" s="46"/>
    </row>
    <row r="997">
      <c r="A997" s="45"/>
      <c r="B997" s="46"/>
      <c r="C997" s="46"/>
    </row>
    <row r="998">
      <c r="A998" s="45"/>
      <c r="B998" s="46"/>
      <c r="C998" s="46"/>
    </row>
    <row r="999">
      <c r="A999" s="45"/>
      <c r="B999" s="46"/>
      <c r="C999" s="46"/>
    </row>
    <row r="1000">
      <c r="A1000" s="45"/>
      <c r="B1000" s="46"/>
      <c r="C1000" s="46"/>
    </row>
    <row r="1001">
      <c r="A1001" s="45"/>
      <c r="B1001" s="46"/>
      <c r="C1001" s="4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2.0"/>
    <col customWidth="1" min="3" max="3" width="62.63"/>
    <col customWidth="1" min="4" max="4" width="28.0"/>
    <col customWidth="1" min="5" max="5" width="30.38"/>
    <col customWidth="1" min="6" max="11" width="25.13"/>
  </cols>
  <sheetData>
    <row r="1">
      <c r="A1" s="36" t="s">
        <v>913</v>
      </c>
      <c r="B1" s="37" t="s">
        <v>914</v>
      </c>
      <c r="C1" s="38" t="s">
        <v>11</v>
      </c>
      <c r="D1" s="17" t="s">
        <v>915</v>
      </c>
      <c r="E1" s="17" t="s">
        <v>916</v>
      </c>
      <c r="F1" s="17" t="s">
        <v>917</v>
      </c>
      <c r="G1" s="17" t="s">
        <v>918</v>
      </c>
      <c r="H1" s="17" t="s">
        <v>919</v>
      </c>
      <c r="I1" s="17" t="s">
        <v>920</v>
      </c>
      <c r="J1" s="17" t="s">
        <v>921</v>
      </c>
      <c r="K1" s="17" t="s">
        <v>922</v>
      </c>
    </row>
    <row r="2">
      <c r="A2" s="39" t="s">
        <v>24</v>
      </c>
      <c r="B2" s="40" t="str">
        <f>VLOOKUP(C2, 'All Responses(Final)'!C4:'All Responses(Final)'!I153, 7, FALSE)</f>
        <v>treatment1</v>
      </c>
      <c r="C2" s="41" t="s">
        <v>26</v>
      </c>
      <c r="D2" s="18" t="s">
        <v>947</v>
      </c>
      <c r="E2" s="18" t="s">
        <v>948</v>
      </c>
    </row>
    <row r="3">
      <c r="A3" s="39" t="s">
        <v>50</v>
      </c>
      <c r="B3" s="40" t="str">
        <f>VLOOKUP(C3, 'All Responses(Final)'!C8:'All Responses(Final)'!I157, 7, FALSE)</f>
        <v>treatment1</v>
      </c>
      <c r="C3" s="41" t="s">
        <v>52</v>
      </c>
      <c r="D3" s="18" t="s">
        <v>947</v>
      </c>
      <c r="E3" s="18" t="s">
        <v>948</v>
      </c>
    </row>
    <row r="4">
      <c r="A4" s="39" t="s">
        <v>56</v>
      </c>
      <c r="B4" s="40" t="str">
        <f>VLOOKUP(C4, 'All Responses(Final)'!C9:'All Responses(Final)'!I158, 7, FALSE)</f>
        <v>treatment1</v>
      </c>
      <c r="C4" s="40" t="s">
        <v>58</v>
      </c>
      <c r="D4" s="18" t="s">
        <v>949</v>
      </c>
    </row>
    <row r="5">
      <c r="A5" s="39" t="s">
        <v>68</v>
      </c>
      <c r="B5" s="40" t="str">
        <f>VLOOKUP(C5, 'All Responses(Final)'!C11:'All Responses(Final)'!I160, 7, FALSE)</f>
        <v>treatment1</v>
      </c>
      <c r="C5" s="40" t="s">
        <v>70</v>
      </c>
      <c r="D5" s="18" t="s">
        <v>947</v>
      </c>
      <c r="E5" s="18" t="s">
        <v>977</v>
      </c>
    </row>
    <row r="6">
      <c r="A6" s="39" t="s">
        <v>74</v>
      </c>
      <c r="B6" s="40" t="str">
        <f>VLOOKUP(C6, 'All Responses(Final)'!C12:'All Responses(Final)'!I161, 7, FALSE)</f>
        <v>treatment1</v>
      </c>
      <c r="C6" s="41" t="s">
        <v>76</v>
      </c>
      <c r="D6" s="18" t="s">
        <v>947</v>
      </c>
      <c r="E6" s="47" t="s">
        <v>948</v>
      </c>
    </row>
    <row r="7">
      <c r="A7" s="39" t="s">
        <v>80</v>
      </c>
      <c r="B7" s="40" t="str">
        <f>VLOOKUP(C7, 'All Responses(Final)'!C13:'All Responses(Final)'!I162, 7, FALSE)</f>
        <v>treatment1</v>
      </c>
      <c r="C7" s="40" t="s">
        <v>82</v>
      </c>
      <c r="D7" s="18" t="s">
        <v>947</v>
      </c>
    </row>
    <row r="8">
      <c r="A8" s="39" t="s">
        <v>110</v>
      </c>
      <c r="B8" s="40" t="str">
        <f>VLOOKUP(C8, 'All Responses(Final)'!C18:'All Responses(Final)'!I167, 7, FALSE)</f>
        <v>treatment1</v>
      </c>
      <c r="C8" s="41" t="s">
        <v>112</v>
      </c>
      <c r="D8" s="18" t="s">
        <v>952</v>
      </c>
    </row>
    <row r="9">
      <c r="A9" s="39" t="s">
        <v>122</v>
      </c>
      <c r="B9" s="40" t="str">
        <f>VLOOKUP(C9, 'All Responses(Final)'!C20:'All Responses(Final)'!I169, 7, FALSE)</f>
        <v>treatment1</v>
      </c>
      <c r="C9" s="41" t="s">
        <v>124</v>
      </c>
      <c r="D9" s="18" t="s">
        <v>947</v>
      </c>
      <c r="E9" s="31" t="s">
        <v>953</v>
      </c>
      <c r="F9" s="31" t="s">
        <v>955</v>
      </c>
      <c r="G9" s="31" t="s">
        <v>954</v>
      </c>
    </row>
    <row r="10">
      <c r="A10" s="39" t="s">
        <v>128</v>
      </c>
      <c r="B10" s="40" t="str">
        <f>VLOOKUP(C10, 'All Responses(Final)'!C21:'All Responses(Final)'!I170, 7, FALSE)</f>
        <v>treatment1</v>
      </c>
      <c r="C10" s="40" t="s">
        <v>130</v>
      </c>
      <c r="D10" s="18" t="s">
        <v>947</v>
      </c>
      <c r="E10" s="18" t="s">
        <v>956</v>
      </c>
    </row>
    <row r="11">
      <c r="A11" s="39" t="s">
        <v>152</v>
      </c>
      <c r="B11" s="40" t="str">
        <f>VLOOKUP(C11, 'All Responses(Final)'!C25:'All Responses(Final)'!I174, 7, FALSE)</f>
        <v>treatment1</v>
      </c>
      <c r="C11" s="40" t="s">
        <v>154</v>
      </c>
      <c r="D11" s="18" t="s">
        <v>962</v>
      </c>
      <c r="E11" s="48" t="s">
        <v>958</v>
      </c>
      <c r="F11" s="48" t="s">
        <v>949</v>
      </c>
      <c r="G11" s="48" t="s">
        <v>947</v>
      </c>
      <c r="H11" s="48" t="s">
        <v>957</v>
      </c>
    </row>
    <row r="12">
      <c r="A12" s="39" t="s">
        <v>164</v>
      </c>
      <c r="B12" s="40" t="str">
        <f>VLOOKUP(C12, 'All Responses(Final)'!C27:'All Responses(Final)'!I176, 7, FALSE)</f>
        <v>treatment1</v>
      </c>
      <c r="C12" s="40" t="s">
        <v>166</v>
      </c>
      <c r="D12" s="18" t="s">
        <v>947</v>
      </c>
      <c r="E12" s="31" t="s">
        <v>959</v>
      </c>
    </row>
    <row r="13">
      <c r="A13" s="39" t="s">
        <v>170</v>
      </c>
      <c r="B13" s="40" t="str">
        <f>VLOOKUP(C13, 'All Responses(Final)'!C28:'All Responses(Final)'!I177, 7, FALSE)</f>
        <v>treatment1</v>
      </c>
      <c r="C13" s="41" t="s">
        <v>172</v>
      </c>
      <c r="D13" s="18" t="s">
        <v>947</v>
      </c>
      <c r="E13" s="18" t="s">
        <v>948</v>
      </c>
    </row>
    <row r="14">
      <c r="A14" s="39" t="s">
        <v>187</v>
      </c>
      <c r="B14" s="40" t="str">
        <f>VLOOKUP(C14, 'All Responses(Final)'!C31:'All Responses(Final)'!I180, 7, FALSE)</f>
        <v>treatment1</v>
      </c>
      <c r="C14" s="40" t="s">
        <v>189</v>
      </c>
      <c r="D14" s="18" t="s">
        <v>947</v>
      </c>
      <c r="E14" s="18" t="s">
        <v>959</v>
      </c>
    </row>
    <row r="15">
      <c r="A15" s="39" t="s">
        <v>199</v>
      </c>
      <c r="B15" s="40" t="str">
        <f>VLOOKUP(C15, 'All Responses(Final)'!C33:'All Responses(Final)'!I182, 7, FALSE)</f>
        <v>treatment1</v>
      </c>
      <c r="C15" s="40" t="s">
        <v>201</v>
      </c>
      <c r="D15" s="18" t="s">
        <v>947</v>
      </c>
    </row>
    <row r="16">
      <c r="A16" s="39" t="s">
        <v>235</v>
      </c>
      <c r="B16" s="40" t="str">
        <f>VLOOKUP(C16, 'All Responses(Final)'!C39:'All Responses(Final)'!I188, 7, FALSE)</f>
        <v>treatment1</v>
      </c>
      <c r="C16" s="40" t="s">
        <v>237</v>
      </c>
      <c r="D16" s="18" t="s">
        <v>947</v>
      </c>
      <c r="E16" s="18" t="s">
        <v>948</v>
      </c>
    </row>
    <row r="17">
      <c r="A17" s="39" t="s">
        <v>247</v>
      </c>
      <c r="B17" s="40" t="str">
        <f>VLOOKUP(C17, 'All Responses(Final)'!C41:'All Responses(Final)'!I190, 7, FALSE)</f>
        <v>treatment1</v>
      </c>
      <c r="C17" s="40" t="s">
        <v>249</v>
      </c>
    </row>
    <row r="18">
      <c r="A18" s="39" t="s">
        <v>253</v>
      </c>
      <c r="B18" s="40" t="str">
        <f>VLOOKUP(C18, 'All Responses(Final)'!C42:'All Responses(Final)'!I191, 7, FALSE)</f>
        <v>treatment1</v>
      </c>
      <c r="C18" s="41" t="s">
        <v>255</v>
      </c>
    </row>
    <row r="19">
      <c r="A19" s="39" t="s">
        <v>265</v>
      </c>
      <c r="B19" s="40" t="str">
        <f>VLOOKUP(C19, 'All Responses(Final)'!C44:'All Responses(Final)'!I193, 7, FALSE)</f>
        <v>treatment1</v>
      </c>
      <c r="C19" s="41" t="s">
        <v>267</v>
      </c>
    </row>
    <row r="20">
      <c r="A20" s="39" t="s">
        <v>283</v>
      </c>
      <c r="B20" s="40" t="str">
        <f>VLOOKUP(C20, 'All Responses(Final)'!C47:'All Responses(Final)'!I196, 7, FALSE)</f>
        <v>treatment1</v>
      </c>
      <c r="C20" s="40" t="s">
        <v>285</v>
      </c>
    </row>
    <row r="21">
      <c r="A21" s="39" t="s">
        <v>289</v>
      </c>
      <c r="B21" s="40" t="str">
        <f>VLOOKUP(C21, 'All Responses(Final)'!C48:'All Responses(Final)'!I197, 7, FALSE)</f>
        <v>treatment1</v>
      </c>
      <c r="C21" s="41" t="s">
        <v>291</v>
      </c>
    </row>
    <row r="22">
      <c r="A22" s="39" t="s">
        <v>295</v>
      </c>
      <c r="B22" s="40" t="str">
        <f>VLOOKUP(C22, 'All Responses(Final)'!C49:'All Responses(Final)'!I198, 7, FALSE)</f>
        <v>treatment1</v>
      </c>
      <c r="C22" s="40" t="s">
        <v>297</v>
      </c>
    </row>
    <row r="23">
      <c r="A23" s="39" t="s">
        <v>325</v>
      </c>
      <c r="B23" s="40" t="str">
        <f>VLOOKUP(C23, 'All Responses(Final)'!C54:'All Responses(Final)'!I203, 7, FALSE)</f>
        <v>treatment1</v>
      </c>
      <c r="C23" s="41" t="s">
        <v>327</v>
      </c>
    </row>
    <row r="24">
      <c r="A24" s="39" t="s">
        <v>331</v>
      </c>
      <c r="B24" s="40" t="str">
        <f>VLOOKUP(C24, 'All Responses(Final)'!C55:'All Responses(Final)'!I204, 7, FALSE)</f>
        <v>treatment1</v>
      </c>
      <c r="C24" s="40" t="s">
        <v>333</v>
      </c>
      <c r="G24" s="4"/>
    </row>
    <row r="25">
      <c r="A25" s="39" t="s">
        <v>337</v>
      </c>
      <c r="B25" s="40" t="str">
        <f>VLOOKUP(C25, 'All Responses(Final)'!C56:'All Responses(Final)'!I205, 7, FALSE)</f>
        <v>treatment1</v>
      </c>
      <c r="C25" s="41" t="s">
        <v>339</v>
      </c>
    </row>
    <row r="26">
      <c r="A26" s="39" t="s">
        <v>367</v>
      </c>
      <c r="B26" s="40" t="str">
        <f>VLOOKUP(C26, 'All Responses(Final)'!C61:'All Responses(Final)'!I210, 7, FALSE)</f>
        <v>treatment1</v>
      </c>
      <c r="C26" s="40" t="s">
        <v>369</v>
      </c>
    </row>
    <row r="27">
      <c r="A27" s="39" t="s">
        <v>373</v>
      </c>
      <c r="B27" s="40" t="str">
        <f>VLOOKUP(C27, 'All Responses(Final)'!C62:'All Responses(Final)'!I211, 7, FALSE)</f>
        <v>treatment1</v>
      </c>
      <c r="C27" s="41" t="s">
        <v>375</v>
      </c>
    </row>
    <row r="28">
      <c r="A28" s="39" t="s">
        <v>379</v>
      </c>
      <c r="B28" s="40" t="str">
        <f>VLOOKUP(C28, 'All Responses(Final)'!C63:'All Responses(Final)'!I212, 7, FALSE)</f>
        <v>treatment1</v>
      </c>
      <c r="C28" s="40" t="s">
        <v>381</v>
      </c>
    </row>
    <row r="29">
      <c r="A29" s="39" t="s">
        <v>385</v>
      </c>
      <c r="B29" s="40" t="str">
        <f>VLOOKUP(C29, 'All Responses(Final)'!C64:'All Responses(Final)'!I213, 7, FALSE)</f>
        <v>treatment1</v>
      </c>
      <c r="C29" s="41" t="s">
        <v>387</v>
      </c>
    </row>
    <row r="30">
      <c r="A30" s="39" t="s">
        <v>415</v>
      </c>
      <c r="B30" s="40" t="str">
        <f>VLOOKUP(C30, 'All Responses(Final)'!C69:'All Responses(Final)'!I218, 7, FALSE)</f>
        <v>treatment1</v>
      </c>
      <c r="C30" s="40" t="s">
        <v>417</v>
      </c>
    </row>
    <row r="31">
      <c r="A31" s="39" t="s">
        <v>457</v>
      </c>
      <c r="B31" s="40" t="str">
        <f>VLOOKUP(C31, 'All Responses(Final)'!C76:'All Responses(Final)'!I225, 7, FALSE)</f>
        <v>treatment1</v>
      </c>
      <c r="C31" s="41" t="s">
        <v>459</v>
      </c>
    </row>
    <row r="32">
      <c r="A32" s="39" t="s">
        <v>469</v>
      </c>
      <c r="B32" s="40" t="str">
        <f>VLOOKUP(C32, 'All Responses(Final)'!C78:'All Responses(Final)'!I227, 7, FALSE)</f>
        <v>treatment1</v>
      </c>
      <c r="C32" s="41" t="s">
        <v>471</v>
      </c>
    </row>
    <row r="33">
      <c r="A33" s="39" t="s">
        <v>475</v>
      </c>
      <c r="B33" s="40" t="str">
        <f>VLOOKUP(C33, 'All Responses(Final)'!C79:'All Responses(Final)'!I228, 7, FALSE)</f>
        <v>treatment1</v>
      </c>
      <c r="C33" s="40" t="s">
        <v>477</v>
      </c>
    </row>
    <row r="34">
      <c r="A34" s="39" t="s">
        <v>481</v>
      </c>
      <c r="B34" s="40" t="str">
        <f>VLOOKUP(C34, 'All Responses(Final)'!C80:'All Responses(Final)'!I229, 7, FALSE)</f>
        <v>treatment1</v>
      </c>
      <c r="C34" s="41" t="s">
        <v>483</v>
      </c>
    </row>
    <row r="35">
      <c r="A35" s="39" t="s">
        <v>493</v>
      </c>
      <c r="B35" s="40" t="str">
        <f>VLOOKUP(C35, 'All Responses(Final)'!C82:'All Responses(Final)'!I231, 7, FALSE)</f>
        <v>treatment1</v>
      </c>
      <c r="C35" s="41" t="s">
        <v>495</v>
      </c>
    </row>
    <row r="36">
      <c r="A36" s="39" t="s">
        <v>517</v>
      </c>
      <c r="B36" s="40" t="str">
        <f>VLOOKUP(C36, 'All Responses(Final)'!C86:'All Responses(Final)'!I235, 7, FALSE)</f>
        <v>treatment1</v>
      </c>
      <c r="C36" s="41" t="s">
        <v>519</v>
      </c>
    </row>
    <row r="37">
      <c r="A37" s="39" t="s">
        <v>541</v>
      </c>
      <c r="B37" s="40" t="str">
        <f>VLOOKUP(C37, 'All Responses(Final)'!C90:'All Responses(Final)'!I239, 7, FALSE)</f>
        <v>treatment1</v>
      </c>
      <c r="C37" s="41" t="s">
        <v>543</v>
      </c>
    </row>
    <row r="38">
      <c r="A38" s="39" t="s">
        <v>582</v>
      </c>
      <c r="B38" s="40" t="str">
        <f>VLOOKUP(C38, 'All Responses(Final)'!C97:'All Responses(Final)'!I246, 7, FALSE)</f>
        <v>treatment1</v>
      </c>
      <c r="C38" s="40" t="s">
        <v>584</v>
      </c>
    </row>
    <row r="39">
      <c r="A39" s="39" t="s">
        <v>612</v>
      </c>
      <c r="B39" s="40" t="str">
        <f>VLOOKUP(C39, 'All Responses(Final)'!C102:'All Responses(Final)'!I251, 7, FALSE)</f>
        <v>treatment1</v>
      </c>
      <c r="C39" s="41" t="s">
        <v>614</v>
      </c>
    </row>
    <row r="40">
      <c r="A40" s="39" t="s">
        <v>624</v>
      </c>
      <c r="B40" s="40" t="str">
        <f>VLOOKUP(C40, 'All Responses(Final)'!C104:'All Responses(Final)'!I253, 7, FALSE)</f>
        <v>treatment1</v>
      </c>
      <c r="C40" s="41" t="s">
        <v>626</v>
      </c>
    </row>
    <row r="41">
      <c r="A41" s="39" t="s">
        <v>636</v>
      </c>
      <c r="B41" s="40" t="str">
        <f>VLOOKUP(C41, 'All Responses(Final)'!C106:'All Responses(Final)'!I255, 7, FALSE)</f>
        <v>treatment1</v>
      </c>
      <c r="C41" s="41" t="s">
        <v>638</v>
      </c>
    </row>
    <row r="42">
      <c r="A42" s="39" t="s">
        <v>664</v>
      </c>
      <c r="B42" s="40" t="str">
        <f>VLOOKUP(C42, 'All Responses(Final)'!C111:'All Responses(Final)'!I260, 7, FALSE)</f>
        <v>treatment1</v>
      </c>
      <c r="C42" s="40" t="s">
        <v>666</v>
      </c>
    </row>
    <row r="43">
      <c r="A43" s="39" t="s">
        <v>832</v>
      </c>
      <c r="B43" s="40" t="str">
        <f>VLOOKUP(C43, 'All Responses(Final)'!C139:'All Responses(Final)'!I288, 7, FALSE)</f>
        <v>treatment1</v>
      </c>
      <c r="C43" s="40" t="s">
        <v>834</v>
      </c>
      <c r="D43" s="18"/>
      <c r="E43" s="18"/>
    </row>
    <row r="44">
      <c r="A44" s="39" t="s">
        <v>838</v>
      </c>
      <c r="B44" s="40" t="str">
        <f>VLOOKUP(C44, 'All Responses(Final)'!C140:'All Responses(Final)'!I289, 7, FALSE)</f>
        <v>treatment1</v>
      </c>
      <c r="C44" s="41" t="s">
        <v>840</v>
      </c>
      <c r="D44" s="18"/>
      <c r="E44" s="18"/>
    </row>
    <row r="45">
      <c r="A45" s="39" t="s">
        <v>844</v>
      </c>
      <c r="B45" s="40" t="str">
        <f>VLOOKUP(C45, 'All Responses(Final)'!C141:'All Responses(Final)'!I290, 7, FALSE)</f>
        <v>treatment1</v>
      </c>
      <c r="C45" s="40" t="s">
        <v>846</v>
      </c>
      <c r="D45" s="18"/>
      <c r="E45" s="18"/>
    </row>
    <row r="46">
      <c r="A46" s="39" t="s">
        <v>850</v>
      </c>
      <c r="B46" s="40" t="str">
        <f>VLOOKUP(C46, 'All Responses(Final)'!C142:'All Responses(Final)'!I291, 7, FALSE)</f>
        <v>treatment1</v>
      </c>
      <c r="C46" s="41" t="s">
        <v>852</v>
      </c>
      <c r="D46" s="18"/>
      <c r="E46" s="18"/>
    </row>
    <row r="47">
      <c r="A47" s="39" t="s">
        <v>855</v>
      </c>
      <c r="B47" s="40" t="str">
        <f>VLOOKUP(C47, 'All Responses(Final)'!C143:'All Responses(Final)'!I292, 7, FALSE)</f>
        <v>treatment1</v>
      </c>
      <c r="C47" s="40" t="s">
        <v>296</v>
      </c>
      <c r="D47" s="18"/>
      <c r="E47" s="18"/>
    </row>
    <row r="48">
      <c r="A48" s="39" t="s">
        <v>859</v>
      </c>
      <c r="B48" s="40" t="str">
        <f>VLOOKUP(C48, 'All Responses(Final)'!C144:'All Responses(Final)'!I293, 7, FALSE)</f>
        <v>treatment1</v>
      </c>
      <c r="C48" s="41" t="s">
        <v>861</v>
      </c>
      <c r="D48" s="18"/>
      <c r="E48" s="18"/>
    </row>
    <row r="49">
      <c r="A49" s="39" t="s">
        <v>865</v>
      </c>
      <c r="B49" s="40" t="str">
        <f>VLOOKUP(C49, 'All Responses(Final)'!C145:'All Responses(Final)'!I294, 7, FALSE)</f>
        <v>treatment1</v>
      </c>
      <c r="C49" s="40" t="s">
        <v>867</v>
      </c>
      <c r="D49" s="18"/>
      <c r="E49" s="18"/>
    </row>
    <row r="50">
      <c r="A50" s="39" t="s">
        <v>871</v>
      </c>
      <c r="B50" s="40" t="str">
        <f>VLOOKUP(C50, 'All Responses(Final)'!C146:'All Responses(Final)'!I295, 7, FALSE)</f>
        <v>treatment1</v>
      </c>
      <c r="C50" s="41" t="s">
        <v>873</v>
      </c>
      <c r="D50" s="18"/>
      <c r="E50" s="18"/>
    </row>
    <row r="51">
      <c r="A51" s="39" t="s">
        <v>877</v>
      </c>
      <c r="B51" s="40" t="str">
        <f>VLOOKUP(C51, 'All Responses(Final)'!C147:'All Responses(Final)'!I296, 7, FALSE)</f>
        <v>treatment1</v>
      </c>
      <c r="C51" s="40" t="s">
        <v>879</v>
      </c>
      <c r="D51" s="18"/>
      <c r="E51" s="18"/>
    </row>
    <row r="52">
      <c r="A52" s="49"/>
      <c r="B52" s="44"/>
      <c r="C52" s="50"/>
      <c r="D52" s="26"/>
      <c r="E52" s="26"/>
      <c r="F52" s="24"/>
      <c r="G52" s="24"/>
      <c r="H52" s="24"/>
      <c r="I52" s="24"/>
      <c r="J52" s="24"/>
      <c r="K52" s="24"/>
      <c r="L52" s="24"/>
      <c r="M52" s="24"/>
      <c r="N52" s="24"/>
      <c r="O52" s="24"/>
      <c r="P52" s="24"/>
      <c r="Q52" s="24"/>
      <c r="R52" s="24"/>
      <c r="S52" s="24"/>
      <c r="T52" s="24"/>
      <c r="U52" s="24"/>
      <c r="V52" s="24"/>
      <c r="W52" s="24"/>
      <c r="X52" s="24"/>
      <c r="Y52" s="24"/>
      <c r="Z52" s="24"/>
      <c r="AA52" s="24"/>
    </row>
    <row r="53">
      <c r="A53" s="39" t="s">
        <v>31</v>
      </c>
      <c r="B53" s="40" t="str">
        <f>VLOOKUP(C53, 'All Responses(Final)'!C5:'All Responses(Final)'!I154, 7, FALSE)</f>
        <v>treatment2</v>
      </c>
      <c r="C53" s="40" t="s">
        <v>33</v>
      </c>
      <c r="D53" s="18" t="s">
        <v>938</v>
      </c>
      <c r="E53" s="18" t="s">
        <v>963</v>
      </c>
    </row>
    <row r="54">
      <c r="A54" s="39" t="s">
        <v>98</v>
      </c>
      <c r="B54" s="40" t="str">
        <f>VLOOKUP(C54, 'All Responses(Final)'!C16:'All Responses(Final)'!I165, 7, FALSE)</f>
        <v>treatment2</v>
      </c>
      <c r="C54" s="41" t="s">
        <v>100</v>
      </c>
      <c r="D54" s="18" t="s">
        <v>947</v>
      </c>
      <c r="E54" s="18" t="s">
        <v>978</v>
      </c>
    </row>
    <row r="55">
      <c r="A55" s="39" t="s">
        <v>104</v>
      </c>
      <c r="B55" s="40" t="str">
        <f>VLOOKUP(C55, 'All Responses(Final)'!C17:'All Responses(Final)'!I166, 7, FALSE)</f>
        <v>treatment2</v>
      </c>
      <c r="C55" s="40" t="s">
        <v>106</v>
      </c>
      <c r="D55" s="18" t="s">
        <v>947</v>
      </c>
      <c r="E55" s="18" t="s">
        <v>949</v>
      </c>
      <c r="F55" s="18" t="s">
        <v>958</v>
      </c>
    </row>
    <row r="56">
      <c r="A56" s="39" t="s">
        <v>116</v>
      </c>
      <c r="B56" s="40" t="str">
        <f>VLOOKUP(C56, 'All Responses(Final)'!C19:'All Responses(Final)'!I168, 7, FALSE)</f>
        <v>treatment2</v>
      </c>
      <c r="C56" s="40" t="s">
        <v>118</v>
      </c>
      <c r="D56" s="18" t="s">
        <v>962</v>
      </c>
      <c r="E56" s="18" t="s">
        <v>971</v>
      </c>
    </row>
    <row r="57">
      <c r="A57" s="39" t="s">
        <v>134</v>
      </c>
      <c r="B57" s="40" t="str">
        <f>VLOOKUP(C57, 'All Responses(Final)'!C22:'All Responses(Final)'!I171, 7, FALSE)</f>
        <v>treatment2</v>
      </c>
      <c r="C57" s="41" t="s">
        <v>136</v>
      </c>
      <c r="D57" s="18" t="s">
        <v>947</v>
      </c>
    </row>
    <row r="58">
      <c r="A58" s="39" t="s">
        <v>140</v>
      </c>
      <c r="B58" s="40" t="str">
        <f>VLOOKUP(C58, 'All Responses(Final)'!C23:'All Responses(Final)'!I172, 7, FALSE)</f>
        <v>treatment2</v>
      </c>
      <c r="C58" s="40" t="s">
        <v>142</v>
      </c>
      <c r="D58" s="18" t="s">
        <v>952</v>
      </c>
    </row>
    <row r="59">
      <c r="A59" s="39" t="s">
        <v>158</v>
      </c>
      <c r="B59" s="40" t="str">
        <f>VLOOKUP(C59, 'All Responses(Final)'!C26:'All Responses(Final)'!I175, 7, FALSE)</f>
        <v>treatment2</v>
      </c>
      <c r="C59" s="41" t="s">
        <v>160</v>
      </c>
      <c r="D59" s="18" t="s">
        <v>947</v>
      </c>
      <c r="E59" s="18" t="s">
        <v>952</v>
      </c>
      <c r="F59" s="31" t="s">
        <v>938</v>
      </c>
      <c r="G59" s="31" t="s">
        <v>963</v>
      </c>
    </row>
    <row r="60">
      <c r="A60" s="39" t="s">
        <v>181</v>
      </c>
      <c r="B60" s="40" t="str">
        <f>VLOOKUP(C60, 'All Responses(Final)'!C30:'All Responses(Final)'!I179, 7, FALSE)</f>
        <v>treatment2</v>
      </c>
      <c r="C60" s="41" t="s">
        <v>183</v>
      </c>
      <c r="D60" s="18" t="s">
        <v>938</v>
      </c>
    </row>
    <row r="61">
      <c r="A61" s="39" t="s">
        <v>193</v>
      </c>
      <c r="B61" s="40" t="str">
        <f>VLOOKUP(C61, 'All Responses(Final)'!C32:'All Responses(Final)'!I181, 7, FALSE)</f>
        <v>treatment2</v>
      </c>
      <c r="C61" s="41" t="s">
        <v>195</v>
      </c>
      <c r="D61" s="18" t="s">
        <v>952</v>
      </c>
    </row>
    <row r="62">
      <c r="A62" s="39" t="s">
        <v>211</v>
      </c>
      <c r="B62" s="40" t="str">
        <f>VLOOKUP(C62, 'All Responses(Final)'!C35:'All Responses(Final)'!I184, 7, FALSE)</f>
        <v>treatment2</v>
      </c>
      <c r="C62" s="40" t="s">
        <v>213</v>
      </c>
      <c r="D62" s="18" t="s">
        <v>952</v>
      </c>
    </row>
    <row r="63">
      <c r="A63" s="39" t="s">
        <v>223</v>
      </c>
      <c r="B63" s="40" t="str">
        <f>VLOOKUP(C63, 'All Responses(Final)'!C37:'All Responses(Final)'!I186, 7, FALSE)</f>
        <v>treatment2</v>
      </c>
      <c r="C63" s="40" t="s">
        <v>225</v>
      </c>
      <c r="D63" s="18" t="s">
        <v>947</v>
      </c>
      <c r="E63" s="18" t="s">
        <v>948</v>
      </c>
    </row>
    <row r="64">
      <c r="A64" s="39" t="s">
        <v>229</v>
      </c>
      <c r="B64" s="40" t="str">
        <f>VLOOKUP(C64, 'All Responses(Final)'!C38:'All Responses(Final)'!I187, 7, FALSE)</f>
        <v>treatment2</v>
      </c>
      <c r="C64" s="41" t="s">
        <v>231</v>
      </c>
      <c r="D64" s="18" t="s">
        <v>947</v>
      </c>
    </row>
    <row r="65">
      <c r="A65" s="39" t="s">
        <v>301</v>
      </c>
      <c r="B65" s="40" t="str">
        <f>VLOOKUP(C65, 'All Responses(Final)'!C50:'All Responses(Final)'!I199, 7, FALSE)</f>
        <v>treatment2</v>
      </c>
      <c r="C65" s="41" t="s">
        <v>303</v>
      </c>
      <c r="D65" s="18" t="s">
        <v>947</v>
      </c>
      <c r="E65" s="18" t="s">
        <v>948</v>
      </c>
    </row>
    <row r="66">
      <c r="A66" s="39" t="s">
        <v>307</v>
      </c>
      <c r="B66" s="40" t="str">
        <f>VLOOKUP(C66, 'All Responses(Final)'!C51:'All Responses(Final)'!I200, 7, FALSE)</f>
        <v>treatment2</v>
      </c>
      <c r="C66" s="40" t="s">
        <v>309</v>
      </c>
      <c r="D66" s="18" t="s">
        <v>947</v>
      </c>
      <c r="E66" s="18" t="s">
        <v>948</v>
      </c>
    </row>
    <row r="67">
      <c r="A67" s="39" t="s">
        <v>523</v>
      </c>
      <c r="B67" s="40" t="str">
        <f>VLOOKUP(C67, 'All Responses(Final)'!C87:'All Responses(Final)'!I236, 7, FALSE)</f>
        <v>treatment2</v>
      </c>
      <c r="C67" s="40" t="s">
        <v>525</v>
      </c>
      <c r="D67" s="18" t="s">
        <v>949</v>
      </c>
      <c r="E67" s="18" t="s">
        <v>958</v>
      </c>
    </row>
    <row r="68">
      <c r="A68" s="39" t="s">
        <v>529</v>
      </c>
      <c r="B68" s="40" t="str">
        <f>VLOOKUP(C68, 'All Responses(Final)'!C88:'All Responses(Final)'!I237, 7, FALSE)</f>
        <v>treatment2</v>
      </c>
      <c r="C68" s="41" t="s">
        <v>531</v>
      </c>
      <c r="D68" s="18" t="s">
        <v>947</v>
      </c>
      <c r="E68" s="18" t="s">
        <v>959</v>
      </c>
    </row>
    <row r="69">
      <c r="A69" s="39" t="s">
        <v>535</v>
      </c>
      <c r="B69" s="40" t="str">
        <f>VLOOKUP(C69, 'All Responses(Final)'!C89:'All Responses(Final)'!I238, 7, FALSE)</f>
        <v>treatment2</v>
      </c>
      <c r="C69" s="40" t="s">
        <v>537</v>
      </c>
    </row>
    <row r="70">
      <c r="A70" s="39" t="s">
        <v>547</v>
      </c>
      <c r="B70" s="40" t="str">
        <f>VLOOKUP(C70, 'All Responses(Final)'!C91:'All Responses(Final)'!I240, 7, FALSE)</f>
        <v>treatment2</v>
      </c>
      <c r="C70" s="40" t="s">
        <v>549</v>
      </c>
    </row>
    <row r="71">
      <c r="A71" s="39" t="s">
        <v>553</v>
      </c>
      <c r="B71" s="40" t="str">
        <f>VLOOKUP(C71, 'All Responses(Final)'!C92:'All Responses(Final)'!I241, 7, FALSE)</f>
        <v>treatment2</v>
      </c>
      <c r="C71" s="41" t="s">
        <v>555</v>
      </c>
    </row>
    <row r="72">
      <c r="A72" s="39" t="s">
        <v>559</v>
      </c>
      <c r="B72" s="40" t="str">
        <f>VLOOKUP(C72, 'All Responses(Final)'!C93:'All Responses(Final)'!I242, 7, FALSE)</f>
        <v>treatment2</v>
      </c>
      <c r="C72" s="40" t="s">
        <v>561</v>
      </c>
    </row>
    <row r="73">
      <c r="A73" s="39" t="s">
        <v>565</v>
      </c>
      <c r="B73" s="40" t="str">
        <f>VLOOKUP(C73, 'All Responses(Final)'!C94:'All Responses(Final)'!I243, 7, FALSE)</f>
        <v>treatment2</v>
      </c>
      <c r="C73" s="41" t="s">
        <v>567</v>
      </c>
    </row>
    <row r="74">
      <c r="A74" s="39" t="s">
        <v>571</v>
      </c>
      <c r="B74" s="40" t="str">
        <f>VLOOKUP(C74, 'All Responses(Final)'!C95:'All Responses(Final)'!I244, 7, FALSE)</f>
        <v>treatment2</v>
      </c>
      <c r="C74" s="40" t="s">
        <v>573</v>
      </c>
    </row>
    <row r="75">
      <c r="A75" s="39" t="s">
        <v>594</v>
      </c>
      <c r="B75" s="40" t="str">
        <f>VLOOKUP(C75, 'All Responses(Final)'!C99:'All Responses(Final)'!I248, 7, FALSE)</f>
        <v>treatment2</v>
      </c>
      <c r="C75" s="40" t="s">
        <v>596</v>
      </c>
    </row>
    <row r="76">
      <c r="A76" s="39" t="s">
        <v>646</v>
      </c>
      <c r="B76" s="40" t="str">
        <f>VLOOKUP(C76, 'All Responses(Final)'!C108:'All Responses(Final)'!I257, 7, FALSE)</f>
        <v>treatment2</v>
      </c>
      <c r="C76" s="41" t="s">
        <v>648</v>
      </c>
    </row>
    <row r="77">
      <c r="A77" s="39" t="s">
        <v>658</v>
      </c>
      <c r="B77" s="40" t="str">
        <f>VLOOKUP(C77, 'All Responses(Final)'!C110:'All Responses(Final)'!I259, 7, FALSE)</f>
        <v>treatment2</v>
      </c>
      <c r="C77" s="41" t="s">
        <v>660</v>
      </c>
    </row>
    <row r="78">
      <c r="A78" s="39" t="s">
        <v>670</v>
      </c>
      <c r="B78" s="40" t="str">
        <f>VLOOKUP(C78, 'All Responses(Final)'!C112:'All Responses(Final)'!I261, 7, FALSE)</f>
        <v>treatment2</v>
      </c>
      <c r="C78" s="41" t="s">
        <v>672</v>
      </c>
    </row>
    <row r="79">
      <c r="A79" s="39" t="s">
        <v>688</v>
      </c>
      <c r="B79" s="40" t="str">
        <f>VLOOKUP(C79, 'All Responses(Final)'!C115:'All Responses(Final)'!I264, 7, FALSE)</f>
        <v>treatment2</v>
      </c>
      <c r="C79" s="40" t="s">
        <v>690</v>
      </c>
      <c r="D79" s="18"/>
      <c r="E79" s="18"/>
    </row>
    <row r="80">
      <c r="A80" s="39" t="s">
        <v>694</v>
      </c>
      <c r="B80" s="40" t="str">
        <f>VLOOKUP(C80, 'All Responses(Final)'!C116:'All Responses(Final)'!I265, 7, FALSE)</f>
        <v>treatment2</v>
      </c>
      <c r="C80" s="41" t="s">
        <v>696</v>
      </c>
      <c r="D80" s="18"/>
      <c r="E80" s="18"/>
    </row>
    <row r="81">
      <c r="A81" s="39" t="s">
        <v>700</v>
      </c>
      <c r="B81" s="40" t="str">
        <f>VLOOKUP(C81, 'All Responses(Final)'!C117:'All Responses(Final)'!I266, 7, FALSE)</f>
        <v>treatment2</v>
      </c>
      <c r="C81" s="40" t="s">
        <v>702</v>
      </c>
      <c r="D81" s="18"/>
      <c r="E81" s="18"/>
    </row>
    <row r="82">
      <c r="A82" s="39" t="s">
        <v>706</v>
      </c>
      <c r="B82" s="40" t="str">
        <f>VLOOKUP(C82, 'All Responses(Final)'!C118:'All Responses(Final)'!I267, 7, FALSE)</f>
        <v>treatment2</v>
      </c>
      <c r="C82" s="41" t="s">
        <v>708</v>
      </c>
      <c r="D82" s="18"/>
      <c r="E82" s="18"/>
    </row>
    <row r="83">
      <c r="A83" s="39" t="s">
        <v>712</v>
      </c>
      <c r="B83" s="40" t="str">
        <f>VLOOKUP(C83, 'All Responses(Final)'!C119:'All Responses(Final)'!I268, 7, FALSE)</f>
        <v>treatment2</v>
      </c>
      <c r="C83" s="40" t="s">
        <v>714</v>
      </c>
      <c r="D83" s="18"/>
      <c r="E83" s="18"/>
    </row>
    <row r="84">
      <c r="A84" s="39" t="s">
        <v>718</v>
      </c>
      <c r="B84" s="40" t="str">
        <f>VLOOKUP(C84, 'All Responses(Final)'!C120:'All Responses(Final)'!I269, 7, FALSE)</f>
        <v>treatment2</v>
      </c>
      <c r="C84" s="41" t="s">
        <v>720</v>
      </c>
      <c r="D84" s="18"/>
      <c r="E84" s="18"/>
    </row>
    <row r="85">
      <c r="A85" s="39" t="s">
        <v>724</v>
      </c>
      <c r="B85" s="40" t="str">
        <f>VLOOKUP(C85, 'All Responses(Final)'!C121:'All Responses(Final)'!I270, 7, FALSE)</f>
        <v>treatment2</v>
      </c>
      <c r="C85" s="40" t="s">
        <v>726</v>
      </c>
      <c r="D85" s="18"/>
      <c r="E85" s="18"/>
    </row>
    <row r="86">
      <c r="A86" s="39" t="s">
        <v>730</v>
      </c>
      <c r="B86" s="40" t="str">
        <f>VLOOKUP(C86, 'All Responses(Final)'!C122:'All Responses(Final)'!I271, 7, FALSE)</f>
        <v>treatment2</v>
      </c>
      <c r="C86" s="41" t="s">
        <v>732</v>
      </c>
      <c r="D86" s="18"/>
      <c r="E86" s="18"/>
    </row>
    <row r="87">
      <c r="A87" s="39" t="s">
        <v>736</v>
      </c>
      <c r="B87" s="40" t="str">
        <f>VLOOKUP(C87, 'All Responses(Final)'!C123:'All Responses(Final)'!I272, 7, FALSE)</f>
        <v>treatment2</v>
      </c>
      <c r="C87" s="40" t="s">
        <v>738</v>
      </c>
      <c r="D87" s="18"/>
      <c r="E87" s="18"/>
    </row>
    <row r="88">
      <c r="A88" s="39" t="s">
        <v>742</v>
      </c>
      <c r="B88" s="40" t="str">
        <f>VLOOKUP(C88, 'All Responses(Final)'!C124:'All Responses(Final)'!I273, 7, FALSE)</f>
        <v>treatment2</v>
      </c>
      <c r="C88" s="41" t="s">
        <v>744</v>
      </c>
      <c r="D88" s="18"/>
      <c r="E88" s="18"/>
    </row>
    <row r="89">
      <c r="A89" s="39" t="s">
        <v>748</v>
      </c>
      <c r="B89" s="40" t="str">
        <f>VLOOKUP(C89, 'All Responses(Final)'!C125:'All Responses(Final)'!I274, 7, FALSE)</f>
        <v>treatment2</v>
      </c>
      <c r="C89" s="40" t="s">
        <v>750</v>
      </c>
      <c r="D89" s="18"/>
      <c r="E89" s="18"/>
    </row>
    <row r="90">
      <c r="A90" s="39" t="s">
        <v>754</v>
      </c>
      <c r="B90" s="40" t="str">
        <f>VLOOKUP(C90, 'All Responses(Final)'!C126:'All Responses(Final)'!I275, 7, FALSE)</f>
        <v>treatment2</v>
      </c>
      <c r="C90" s="41" t="s">
        <v>756</v>
      </c>
      <c r="D90" s="18"/>
      <c r="E90" s="18"/>
    </row>
    <row r="91">
      <c r="A91" s="39" t="s">
        <v>760</v>
      </c>
      <c r="B91" s="40" t="str">
        <f>VLOOKUP(C91, 'All Responses(Final)'!C127:'All Responses(Final)'!I276, 7, FALSE)</f>
        <v>treatment2</v>
      </c>
      <c r="C91" s="40" t="s">
        <v>762</v>
      </c>
      <c r="D91" s="18"/>
      <c r="E91" s="18"/>
    </row>
    <row r="92">
      <c r="A92" s="39" t="s">
        <v>766</v>
      </c>
      <c r="B92" s="40" t="str">
        <f>VLOOKUP(C92, 'All Responses(Final)'!C128:'All Responses(Final)'!I277, 7, FALSE)</f>
        <v>treatment2</v>
      </c>
      <c r="C92" s="41" t="s">
        <v>768</v>
      </c>
      <c r="D92" s="18"/>
      <c r="E92" s="18"/>
    </row>
    <row r="93">
      <c r="A93" s="39" t="s">
        <v>772</v>
      </c>
      <c r="B93" s="40" t="str">
        <f>VLOOKUP(C93, 'All Responses(Final)'!C129:'All Responses(Final)'!I278, 7, FALSE)</f>
        <v>treatment2</v>
      </c>
      <c r="C93" s="40" t="s">
        <v>774</v>
      </c>
      <c r="D93" s="18"/>
      <c r="E93" s="18"/>
    </row>
    <row r="94">
      <c r="A94" s="39" t="s">
        <v>778</v>
      </c>
      <c r="B94" s="40" t="str">
        <f>VLOOKUP(C94, 'All Responses(Final)'!C130:'All Responses(Final)'!I279, 7, FALSE)</f>
        <v>treatment2</v>
      </c>
      <c r="C94" s="41" t="s">
        <v>780</v>
      </c>
      <c r="D94" s="18"/>
      <c r="E94" s="18"/>
    </row>
    <row r="95">
      <c r="A95" s="39" t="s">
        <v>784</v>
      </c>
      <c r="B95" s="40" t="str">
        <f>VLOOKUP(C95, 'All Responses(Final)'!C131:'All Responses(Final)'!I280, 7, FALSE)</f>
        <v>treatment2</v>
      </c>
      <c r="C95" s="40" t="s">
        <v>786</v>
      </c>
      <c r="D95" s="18"/>
      <c r="E95" s="18"/>
    </row>
    <row r="96">
      <c r="A96" s="39" t="s">
        <v>790</v>
      </c>
      <c r="B96" s="40" t="str">
        <f>VLOOKUP(C96, 'All Responses(Final)'!C132:'All Responses(Final)'!I281, 7, FALSE)</f>
        <v>treatment2</v>
      </c>
      <c r="C96" s="41" t="s">
        <v>792</v>
      </c>
      <c r="D96" s="18"/>
      <c r="E96" s="18"/>
    </row>
    <row r="97">
      <c r="A97" s="39" t="s">
        <v>796</v>
      </c>
      <c r="B97" s="40" t="str">
        <f>VLOOKUP(C97, 'All Responses(Final)'!C133:'All Responses(Final)'!I282, 7, FALSE)</f>
        <v>treatment2</v>
      </c>
      <c r="C97" s="40" t="s">
        <v>798</v>
      </c>
      <c r="D97" s="18"/>
      <c r="E97" s="18"/>
    </row>
    <row r="98">
      <c r="A98" s="39" t="s">
        <v>802</v>
      </c>
      <c r="B98" s="40" t="str">
        <f>VLOOKUP(C98, 'All Responses(Final)'!C134:'All Responses(Final)'!I283, 7, FALSE)</f>
        <v>treatment2</v>
      </c>
      <c r="C98" s="41" t="s">
        <v>804</v>
      </c>
      <c r="D98" s="18"/>
      <c r="E98" s="18"/>
    </row>
    <row r="99">
      <c r="A99" s="39" t="s">
        <v>808</v>
      </c>
      <c r="B99" s="40" t="str">
        <f>VLOOKUP(C99, 'All Responses(Final)'!C135:'All Responses(Final)'!I284, 7, FALSE)</f>
        <v>treatment2</v>
      </c>
      <c r="C99" s="40" t="s">
        <v>810</v>
      </c>
      <c r="D99" s="18"/>
      <c r="E99" s="18"/>
    </row>
    <row r="100">
      <c r="A100" s="39" t="s">
        <v>814</v>
      </c>
      <c r="B100" s="40" t="str">
        <f>VLOOKUP(C100, 'All Responses(Final)'!C136:'All Responses(Final)'!I285, 7, FALSE)</f>
        <v>treatment2</v>
      </c>
      <c r="C100" s="41" t="s">
        <v>816</v>
      </c>
      <c r="D100" s="18"/>
      <c r="E100" s="18"/>
    </row>
    <row r="101">
      <c r="A101" s="39" t="s">
        <v>820</v>
      </c>
      <c r="B101" s="40" t="str">
        <f>VLOOKUP(C101, 'All Responses(Final)'!C137:'All Responses(Final)'!I286, 7, FALSE)</f>
        <v>treatment2</v>
      </c>
      <c r="C101" s="40" t="s">
        <v>822</v>
      </c>
      <c r="D101" s="18"/>
      <c r="E101" s="18"/>
    </row>
    <row r="102">
      <c r="A102" s="39" t="s">
        <v>826</v>
      </c>
      <c r="B102" s="40" t="str">
        <f>VLOOKUP(C102, 'All Responses(Final)'!C138:'All Responses(Final)'!I287, 7, FALSE)</f>
        <v>treatment2</v>
      </c>
      <c r="C102" s="41" t="s">
        <v>828</v>
      </c>
      <c r="D102" s="18"/>
      <c r="E102" s="18"/>
    </row>
    <row r="103">
      <c r="A103" s="49"/>
      <c r="B103" s="44"/>
      <c r="C103" s="50"/>
      <c r="D103" s="26"/>
      <c r="E103" s="26"/>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39" t="s">
        <v>17</v>
      </c>
      <c r="B104" s="40" t="str">
        <f>VLOOKUP(C104, 'All Responses(Final)'!C3:'All Responses(Final)'!I152, 7, FALSE)</f>
        <v>treatment3</v>
      </c>
      <c r="C104" s="40" t="s">
        <v>19</v>
      </c>
      <c r="D104" s="18" t="s">
        <v>949</v>
      </c>
      <c r="E104" s="31" t="s">
        <v>958</v>
      </c>
    </row>
    <row r="105">
      <c r="A105" s="39" t="s">
        <v>38</v>
      </c>
      <c r="B105" s="40" t="str">
        <f>VLOOKUP(C105, 'All Responses(Final)'!C6:'All Responses(Final)'!I155, 7, FALSE)</f>
        <v>treatment3</v>
      </c>
      <c r="C105" s="41" t="s">
        <v>40</v>
      </c>
      <c r="D105" s="51" t="s">
        <v>947</v>
      </c>
      <c r="E105" s="48" t="s">
        <v>956</v>
      </c>
      <c r="F105" s="48" t="s">
        <v>968</v>
      </c>
      <c r="G105" s="48" t="s">
        <v>954</v>
      </c>
      <c r="H105" s="48" t="s">
        <v>955</v>
      </c>
      <c r="I105" s="48" t="s">
        <v>962</v>
      </c>
    </row>
    <row r="106">
      <c r="A106" s="39" t="s">
        <v>44</v>
      </c>
      <c r="B106" s="40" t="str">
        <f>VLOOKUP(C106, 'All Responses(Final)'!C7:'All Responses(Final)'!I156, 7, FALSE)</f>
        <v>treatment3</v>
      </c>
      <c r="C106" s="40" t="s">
        <v>46</v>
      </c>
      <c r="D106" s="31" t="s">
        <v>962</v>
      </c>
      <c r="E106" s="31" t="s">
        <v>968</v>
      </c>
      <c r="F106" s="31" t="s">
        <v>947</v>
      </c>
      <c r="G106" s="31" t="s">
        <v>956</v>
      </c>
    </row>
    <row r="107">
      <c r="A107" s="39" t="s">
        <v>62</v>
      </c>
      <c r="B107" s="40" t="str">
        <f>VLOOKUP(C107, 'All Responses(Final)'!C10:'All Responses(Final)'!I159, 7, FALSE)</f>
        <v>treatment3</v>
      </c>
      <c r="C107" s="41" t="s">
        <v>64</v>
      </c>
      <c r="D107" s="18" t="s">
        <v>947</v>
      </c>
      <c r="E107" s="18" t="s">
        <v>964</v>
      </c>
    </row>
    <row r="108">
      <c r="A108" s="39" t="s">
        <v>86</v>
      </c>
      <c r="B108" s="40" t="str">
        <f>VLOOKUP(C108, 'All Responses(Final)'!C14:'All Responses(Final)'!I163, 7, FALSE)</f>
        <v>treatment3</v>
      </c>
      <c r="C108" s="41" t="s">
        <v>88</v>
      </c>
      <c r="D108" s="18" t="s">
        <v>947</v>
      </c>
      <c r="E108" s="18" t="s">
        <v>966</v>
      </c>
      <c r="F108" s="18" t="s">
        <v>955</v>
      </c>
    </row>
    <row r="109">
      <c r="A109" s="39" t="s">
        <v>92</v>
      </c>
      <c r="B109" s="40" t="str">
        <f>VLOOKUP(C109, 'All Responses(Final)'!C15:'All Responses(Final)'!I164, 7, FALSE)</f>
        <v>treatment3</v>
      </c>
      <c r="C109" s="40" t="s">
        <v>94</v>
      </c>
      <c r="D109" s="18" t="s">
        <v>952</v>
      </c>
    </row>
    <row r="110">
      <c r="A110" s="39" t="s">
        <v>146</v>
      </c>
      <c r="B110" s="40" t="str">
        <f>VLOOKUP(C110, 'All Responses(Final)'!C24:'All Responses(Final)'!I173, 7, FALSE)</f>
        <v>treatment3</v>
      </c>
      <c r="C110" s="41" t="s">
        <v>148</v>
      </c>
      <c r="D110" s="18" t="s">
        <v>962</v>
      </c>
      <c r="E110" s="48" t="s">
        <v>947</v>
      </c>
      <c r="F110" s="48" t="s">
        <v>964</v>
      </c>
    </row>
    <row r="111">
      <c r="A111" s="39" t="s">
        <v>176</v>
      </c>
      <c r="B111" s="40" t="str">
        <f>VLOOKUP(C111, 'All Responses(Final)'!C29:'All Responses(Final)'!I178, 7, FALSE)</f>
        <v>treatment3</v>
      </c>
      <c r="C111" s="40" t="s">
        <v>177</v>
      </c>
      <c r="D111" s="18" t="s">
        <v>934</v>
      </c>
    </row>
    <row r="112">
      <c r="A112" s="39" t="s">
        <v>205</v>
      </c>
      <c r="B112" s="40" t="str">
        <f>VLOOKUP(C112, 'All Responses(Final)'!C34:'All Responses(Final)'!I183, 7, FALSE)</f>
        <v>treatment3</v>
      </c>
      <c r="C112" s="41" t="s">
        <v>207</v>
      </c>
      <c r="D112" s="52" t="s">
        <v>962</v>
      </c>
      <c r="E112" s="52" t="s">
        <v>972</v>
      </c>
    </row>
    <row r="113">
      <c r="A113" s="39" t="s">
        <v>217</v>
      </c>
      <c r="B113" s="40" t="str">
        <f>VLOOKUP(C113, 'All Responses(Final)'!C36:'All Responses(Final)'!I185, 7, FALSE)</f>
        <v>treatment3</v>
      </c>
      <c r="C113" s="41" t="s">
        <v>219</v>
      </c>
      <c r="D113" s="18" t="s">
        <v>952</v>
      </c>
    </row>
    <row r="114">
      <c r="A114" s="39" t="s">
        <v>241</v>
      </c>
      <c r="B114" s="40" t="str">
        <f>VLOOKUP(C114, 'All Responses(Final)'!C40:'All Responses(Final)'!I189, 7, FALSE)</f>
        <v>treatment3</v>
      </c>
      <c r="C114" s="41" t="s">
        <v>243</v>
      </c>
      <c r="D114" s="18" t="s">
        <v>947</v>
      </c>
      <c r="E114" s="18" t="s">
        <v>967</v>
      </c>
    </row>
    <row r="115">
      <c r="A115" s="39" t="s">
        <v>259</v>
      </c>
      <c r="B115" s="40" t="str">
        <f>VLOOKUP(C115, 'All Responses(Final)'!C43:'All Responses(Final)'!I192, 7, FALSE)</f>
        <v>treatment3</v>
      </c>
      <c r="C115" s="40" t="s">
        <v>261</v>
      </c>
      <c r="D115" s="18" t="s">
        <v>947</v>
      </c>
      <c r="E115" s="18" t="s">
        <v>969</v>
      </c>
    </row>
    <row r="116">
      <c r="A116" s="39" t="s">
        <v>271</v>
      </c>
      <c r="B116" s="40" t="str">
        <f>VLOOKUP(C116, 'All Responses(Final)'!C45:'All Responses(Final)'!I194, 7, FALSE)</f>
        <v>treatment3</v>
      </c>
      <c r="C116" s="40" t="s">
        <v>273</v>
      </c>
      <c r="D116" s="18" t="s">
        <v>947</v>
      </c>
      <c r="E116" s="18" t="s">
        <v>959</v>
      </c>
    </row>
    <row r="117">
      <c r="A117" s="39" t="s">
        <v>277</v>
      </c>
      <c r="B117" s="40" t="str">
        <f>VLOOKUP(C117, 'All Responses(Final)'!C46:'All Responses(Final)'!I195, 7, FALSE)</f>
        <v>treatment3</v>
      </c>
      <c r="C117" s="41" t="s">
        <v>279</v>
      </c>
      <c r="D117" s="18" t="s">
        <v>952</v>
      </c>
    </row>
    <row r="118">
      <c r="A118" s="39" t="s">
        <v>313</v>
      </c>
      <c r="B118" s="40" t="str">
        <f>VLOOKUP(C118, 'All Responses(Final)'!C52:'All Responses(Final)'!I201, 7, FALSE)</f>
        <v>treatment3</v>
      </c>
      <c r="C118" s="41" t="s">
        <v>315</v>
      </c>
      <c r="D118" s="18" t="s">
        <v>949</v>
      </c>
      <c r="E118" s="18" t="s">
        <v>958</v>
      </c>
    </row>
    <row r="119">
      <c r="A119" s="39" t="s">
        <v>319</v>
      </c>
      <c r="B119" s="40" t="str">
        <f>VLOOKUP(C119, 'All Responses(Final)'!C53:'All Responses(Final)'!I202, 7, FALSE)</f>
        <v>treatment3</v>
      </c>
      <c r="C119" s="40" t="s">
        <v>321</v>
      </c>
    </row>
    <row r="120">
      <c r="A120" s="39" t="s">
        <v>343</v>
      </c>
      <c r="B120" s="40" t="str">
        <f>VLOOKUP(C120, 'All Responses(Final)'!C57:'All Responses(Final)'!I206, 7, FALSE)</f>
        <v>treatment3</v>
      </c>
      <c r="C120" s="40" t="s">
        <v>345</v>
      </c>
    </row>
    <row r="121">
      <c r="A121" s="39" t="s">
        <v>349</v>
      </c>
      <c r="B121" s="40" t="str">
        <f>VLOOKUP(C121, 'All Responses(Final)'!C58:'All Responses(Final)'!I207, 7, FALSE)</f>
        <v>treatment3</v>
      </c>
      <c r="C121" s="41" t="s">
        <v>351</v>
      </c>
    </row>
    <row r="122">
      <c r="A122" s="39" t="s">
        <v>355</v>
      </c>
      <c r="B122" s="40" t="str">
        <f>VLOOKUP(C122, 'All Responses(Final)'!C59:'All Responses(Final)'!I208, 7, FALSE)</f>
        <v>treatment3</v>
      </c>
      <c r="C122" s="40" t="s">
        <v>357</v>
      </c>
    </row>
    <row r="123">
      <c r="A123" s="39" t="s">
        <v>361</v>
      </c>
      <c r="B123" s="40" t="str">
        <f>VLOOKUP(C123, 'All Responses(Final)'!C60:'All Responses(Final)'!I209, 7, FALSE)</f>
        <v>treatment3</v>
      </c>
      <c r="C123" s="41" t="s">
        <v>363</v>
      </c>
    </row>
    <row r="124">
      <c r="A124" s="39" t="s">
        <v>391</v>
      </c>
      <c r="B124" s="40" t="str">
        <f>VLOOKUP(C124, 'All Responses(Final)'!C65:'All Responses(Final)'!I214, 7, FALSE)</f>
        <v>treatment3</v>
      </c>
      <c r="C124" s="40" t="s">
        <v>393</v>
      </c>
    </row>
    <row r="125">
      <c r="A125" s="39" t="s">
        <v>397</v>
      </c>
      <c r="B125" s="40" t="str">
        <f>VLOOKUP(C125, 'All Responses(Final)'!C66:'All Responses(Final)'!I215, 7, FALSE)</f>
        <v>treatment3</v>
      </c>
      <c r="C125" s="41" t="s">
        <v>399</v>
      </c>
    </row>
    <row r="126">
      <c r="A126" s="39" t="s">
        <v>403</v>
      </c>
      <c r="B126" s="40" t="str">
        <f>VLOOKUP(C126, 'All Responses(Final)'!C67:'All Responses(Final)'!I216, 7, FALSE)</f>
        <v>treatment3</v>
      </c>
      <c r="C126" s="40" t="s">
        <v>405</v>
      </c>
    </row>
    <row r="127">
      <c r="A127" s="39" t="s">
        <v>409</v>
      </c>
      <c r="B127" s="40" t="str">
        <f>VLOOKUP(C127, 'All Responses(Final)'!C68:'All Responses(Final)'!I217, 7, FALSE)</f>
        <v>treatment3</v>
      </c>
      <c r="C127" s="41" t="s">
        <v>411</v>
      </c>
    </row>
    <row r="128">
      <c r="A128" s="39" t="s">
        <v>421</v>
      </c>
      <c r="B128" s="40" t="str">
        <f>VLOOKUP(C128, 'All Responses(Final)'!C70:'All Responses(Final)'!I219, 7, FALSE)</f>
        <v>treatment3</v>
      </c>
      <c r="C128" s="41" t="s">
        <v>423</v>
      </c>
    </row>
    <row r="129">
      <c r="A129" s="39" t="s">
        <v>427</v>
      </c>
      <c r="B129" s="40" t="str">
        <f>VLOOKUP(C129, 'All Responses(Final)'!C71:'All Responses(Final)'!I220, 7, FALSE)</f>
        <v>treatment3</v>
      </c>
      <c r="C129" s="40" t="s">
        <v>429</v>
      </c>
    </row>
    <row r="130">
      <c r="A130" s="39" t="s">
        <v>433</v>
      </c>
      <c r="B130" s="40" t="str">
        <f>VLOOKUP(C130, 'All Responses(Final)'!C72:'All Responses(Final)'!I221, 7, FALSE)</f>
        <v>treatment3</v>
      </c>
      <c r="C130" s="41" t="s">
        <v>435</v>
      </c>
    </row>
    <row r="131">
      <c r="A131" s="39" t="s">
        <v>439</v>
      </c>
      <c r="B131" s="40" t="str">
        <f>VLOOKUP(C131, 'All Responses(Final)'!C73:'All Responses(Final)'!I222, 7, FALSE)</f>
        <v>treatment3</v>
      </c>
      <c r="C131" s="40" t="s">
        <v>441</v>
      </c>
    </row>
    <row r="132">
      <c r="A132" s="39" t="s">
        <v>445</v>
      </c>
      <c r="B132" s="40" t="str">
        <f>VLOOKUP(C132, 'All Responses(Final)'!C74:'All Responses(Final)'!I223, 7, FALSE)</f>
        <v>treatment3</v>
      </c>
      <c r="C132" s="41" t="s">
        <v>447</v>
      </c>
    </row>
    <row r="133">
      <c r="A133" s="39" t="s">
        <v>451</v>
      </c>
      <c r="B133" s="40" t="str">
        <f>VLOOKUP(C133, 'All Responses(Final)'!C75:'All Responses(Final)'!I224, 7, FALSE)</f>
        <v>treatment3</v>
      </c>
      <c r="C133" s="40" t="s">
        <v>453</v>
      </c>
    </row>
    <row r="134">
      <c r="A134" s="39" t="s">
        <v>463</v>
      </c>
      <c r="B134" s="40" t="str">
        <f>VLOOKUP(C134, 'All Responses(Final)'!C77:'All Responses(Final)'!I226, 7, FALSE)</f>
        <v>treatment3</v>
      </c>
      <c r="C134" s="40" t="s">
        <v>465</v>
      </c>
    </row>
    <row r="135">
      <c r="A135" s="39" t="s">
        <v>487</v>
      </c>
      <c r="B135" s="40" t="str">
        <f>VLOOKUP(C135, 'All Responses(Final)'!C81:'All Responses(Final)'!I230, 7, FALSE)</f>
        <v>treatment3</v>
      </c>
      <c r="C135" s="40" t="s">
        <v>489</v>
      </c>
    </row>
    <row r="136">
      <c r="A136" s="39" t="s">
        <v>499</v>
      </c>
      <c r="B136" s="40" t="str">
        <f>VLOOKUP(C136, 'All Responses(Final)'!C83:'All Responses(Final)'!I232, 7, FALSE)</f>
        <v>treatment3</v>
      </c>
      <c r="C136" s="40" t="s">
        <v>501</v>
      </c>
    </row>
    <row r="137">
      <c r="A137" s="39" t="s">
        <v>505</v>
      </c>
      <c r="B137" s="40" t="str">
        <f>VLOOKUP(C137, 'All Responses(Final)'!C84:'All Responses(Final)'!I233, 7, FALSE)</f>
        <v>treatment3</v>
      </c>
      <c r="C137" s="41" t="s">
        <v>507</v>
      </c>
    </row>
    <row r="138">
      <c r="A138" s="39" t="s">
        <v>511</v>
      </c>
      <c r="B138" s="40" t="str">
        <f>VLOOKUP(C138, 'All Responses(Final)'!C85:'All Responses(Final)'!I234, 7, FALSE)</f>
        <v>treatment3</v>
      </c>
      <c r="C138" s="40" t="s">
        <v>513</v>
      </c>
    </row>
    <row r="139">
      <c r="A139" s="39" t="s">
        <v>577</v>
      </c>
      <c r="B139" s="40" t="str">
        <f>VLOOKUP(C139, 'All Responses(Final)'!C96:'All Responses(Final)'!I245, 7, FALSE)</f>
        <v>treatment3</v>
      </c>
      <c r="C139" s="41" t="s">
        <v>578</v>
      </c>
    </row>
    <row r="140">
      <c r="A140" s="39" t="s">
        <v>588</v>
      </c>
      <c r="B140" s="40" t="str">
        <f>VLOOKUP(C140, 'All Responses(Final)'!C98:'All Responses(Final)'!I247, 7, FALSE)</f>
        <v>treatment3</v>
      </c>
      <c r="C140" s="41" t="s">
        <v>590</v>
      </c>
    </row>
    <row r="141">
      <c r="A141" s="39" t="s">
        <v>600</v>
      </c>
      <c r="B141" s="40" t="str">
        <f>VLOOKUP(C141, 'All Responses(Final)'!C100:'All Responses(Final)'!I249, 7, FALSE)</f>
        <v>treatment3</v>
      </c>
      <c r="C141" s="41" t="s">
        <v>602</v>
      </c>
    </row>
    <row r="142">
      <c r="A142" s="39" t="s">
        <v>606</v>
      </c>
      <c r="B142" s="40" t="str">
        <f>VLOOKUP(C142, 'All Responses(Final)'!C101:'All Responses(Final)'!I250, 7, FALSE)</f>
        <v>treatment3</v>
      </c>
      <c r="C142" s="40" t="s">
        <v>608</v>
      </c>
    </row>
    <row r="143">
      <c r="A143" s="39" t="s">
        <v>618</v>
      </c>
      <c r="B143" s="40" t="str">
        <f>VLOOKUP(C143, 'All Responses(Final)'!C103:'All Responses(Final)'!I252, 7, FALSE)</f>
        <v>treatment3</v>
      </c>
      <c r="C143" s="40" t="s">
        <v>620</v>
      </c>
    </row>
    <row r="144">
      <c r="A144" s="39" t="s">
        <v>630</v>
      </c>
      <c r="B144" s="40" t="str">
        <f>VLOOKUP(C144, 'All Responses(Final)'!C105:'All Responses(Final)'!I254, 7, FALSE)</f>
        <v>treatment3</v>
      </c>
      <c r="C144" s="40" t="s">
        <v>632</v>
      </c>
    </row>
    <row r="145">
      <c r="A145" s="39" t="s">
        <v>642</v>
      </c>
      <c r="B145" s="40" t="str">
        <f>VLOOKUP(C145, 'All Responses(Final)'!C107:'All Responses(Final)'!I256, 7, FALSE)</f>
        <v>treatment3</v>
      </c>
      <c r="C145" s="40" t="s">
        <v>643</v>
      </c>
    </row>
    <row r="146">
      <c r="A146" s="39" t="s">
        <v>652</v>
      </c>
      <c r="B146" s="40" t="str">
        <f>VLOOKUP(C146, 'All Responses(Final)'!C109:'All Responses(Final)'!I258, 7, FALSE)</f>
        <v>treatment3</v>
      </c>
      <c r="C146" s="40" t="s">
        <v>654</v>
      </c>
    </row>
    <row r="147">
      <c r="A147" s="39" t="s">
        <v>676</v>
      </c>
      <c r="B147" s="40" t="str">
        <f>VLOOKUP(C147, 'All Responses(Final)'!C113:'All Responses(Final)'!I262, 7, FALSE)</f>
        <v>treatment3</v>
      </c>
      <c r="C147" s="40" t="s">
        <v>678</v>
      </c>
    </row>
    <row r="148">
      <c r="A148" s="39" t="s">
        <v>682</v>
      </c>
      <c r="B148" s="40" t="str">
        <f>VLOOKUP(C148, 'All Responses(Final)'!C114:'All Responses(Final)'!I263, 7, FALSE)</f>
        <v>treatment3</v>
      </c>
      <c r="C148" s="41" t="s">
        <v>684</v>
      </c>
    </row>
    <row r="149">
      <c r="A149" s="39" t="s">
        <v>883</v>
      </c>
      <c r="B149" s="40" t="str">
        <f>VLOOKUP(C149, 'All Responses(Final)'!C148:'All Responses(Final)'!I297, 7, FALSE)</f>
        <v>treatment3</v>
      </c>
      <c r="C149" s="41" t="s">
        <v>885</v>
      </c>
    </row>
    <row r="150">
      <c r="A150" s="39" t="s">
        <v>889</v>
      </c>
      <c r="B150" s="40" t="str">
        <f>VLOOKUP(C150, 'All Responses(Final)'!C149:'All Responses(Final)'!I298, 7, FALSE)</f>
        <v>treatment3</v>
      </c>
      <c r="C150" s="40" t="s">
        <v>891</v>
      </c>
    </row>
    <row r="151">
      <c r="A151" s="39" t="s">
        <v>895</v>
      </c>
      <c r="B151" s="40" t="str">
        <f>VLOOKUP(C151, 'All Responses(Final)'!C150:'All Responses(Final)'!I299, 7, FALSE)</f>
        <v>treatment3</v>
      </c>
      <c r="C151" s="41" t="s">
        <v>897</v>
      </c>
    </row>
    <row r="152">
      <c r="A152" s="39" t="s">
        <v>901</v>
      </c>
      <c r="B152" s="40" t="str">
        <f>VLOOKUP(C152, 'All Responses(Final)'!C151:'All Responses(Final)'!I300, 7, FALSE)</f>
        <v>treatment3</v>
      </c>
      <c r="C152" s="40" t="s">
        <v>903</v>
      </c>
    </row>
    <row r="153">
      <c r="A153" s="39" t="s">
        <v>907</v>
      </c>
      <c r="B153" s="40" t="str">
        <f>VLOOKUP(C153, 'All Responses(Final)'!C152:'All Responses(Final)'!I301, 7, FALSE)</f>
        <v>treatment3</v>
      </c>
      <c r="C153" s="41" t="s">
        <v>909</v>
      </c>
    </row>
    <row r="154">
      <c r="A154" s="53"/>
      <c r="B154" s="54"/>
      <c r="C154" s="55"/>
    </row>
    <row r="155">
      <c r="A155" s="53"/>
      <c r="B155" s="54"/>
      <c r="C155" s="55"/>
    </row>
    <row r="156">
      <c r="A156" s="53"/>
      <c r="B156" s="54"/>
      <c r="C156" s="55"/>
    </row>
    <row r="157">
      <c r="A157" s="53"/>
      <c r="B157" s="54"/>
      <c r="C157" s="55"/>
    </row>
    <row r="158">
      <c r="A158" s="53"/>
      <c r="B158" s="54"/>
      <c r="C158" s="55"/>
    </row>
    <row r="159">
      <c r="A159" s="53"/>
      <c r="B159" s="54"/>
      <c r="C159" s="55"/>
    </row>
    <row r="160">
      <c r="A160" s="53"/>
      <c r="B160" s="54"/>
      <c r="C160" s="55"/>
    </row>
    <row r="161">
      <c r="A161" s="53"/>
      <c r="B161" s="54"/>
      <c r="C161" s="55"/>
    </row>
    <row r="162">
      <c r="A162" s="53"/>
      <c r="B162" s="54"/>
      <c r="C162" s="55"/>
    </row>
    <row r="163">
      <c r="A163" s="53"/>
      <c r="B163" s="54"/>
      <c r="C163" s="55"/>
    </row>
    <row r="164">
      <c r="A164" s="53"/>
      <c r="B164" s="54"/>
      <c r="C164" s="55"/>
    </row>
    <row r="165">
      <c r="A165" s="53"/>
      <c r="B165" s="54"/>
      <c r="C165" s="55"/>
    </row>
    <row r="166">
      <c r="A166" s="53"/>
      <c r="B166" s="54"/>
      <c r="C166" s="55"/>
    </row>
    <row r="167">
      <c r="A167" s="53"/>
      <c r="B167" s="54"/>
      <c r="C167" s="55"/>
    </row>
    <row r="168">
      <c r="A168" s="53"/>
      <c r="B168" s="54"/>
      <c r="C168" s="55"/>
    </row>
    <row r="169">
      <c r="A169" s="53"/>
      <c r="B169" s="54"/>
      <c r="C169" s="55"/>
    </row>
    <row r="170">
      <c r="A170" s="53"/>
      <c r="B170" s="54"/>
      <c r="C170" s="55"/>
    </row>
    <row r="171">
      <c r="A171" s="53"/>
      <c r="B171" s="54"/>
      <c r="C171" s="55"/>
    </row>
    <row r="172">
      <c r="A172" s="53"/>
      <c r="B172" s="54"/>
      <c r="C172" s="55"/>
    </row>
    <row r="173">
      <c r="A173" s="53"/>
      <c r="B173" s="54"/>
      <c r="C173" s="55"/>
    </row>
    <row r="174">
      <c r="A174" s="53"/>
      <c r="B174" s="54"/>
      <c r="C174" s="55"/>
    </row>
    <row r="175">
      <c r="A175" s="53"/>
      <c r="B175" s="54"/>
      <c r="C175" s="55"/>
    </row>
    <row r="176">
      <c r="A176" s="53"/>
      <c r="B176" s="54"/>
      <c r="C176" s="55"/>
    </row>
    <row r="177">
      <c r="A177" s="53"/>
      <c r="B177" s="54"/>
      <c r="C177" s="55"/>
    </row>
    <row r="178">
      <c r="A178" s="53"/>
      <c r="B178" s="54"/>
      <c r="C178" s="55"/>
    </row>
    <row r="179">
      <c r="A179" s="53"/>
      <c r="B179" s="54"/>
      <c r="C179" s="55"/>
    </row>
    <row r="180">
      <c r="A180" s="53"/>
      <c r="B180" s="54"/>
      <c r="C180" s="55"/>
    </row>
    <row r="181">
      <c r="A181" s="53"/>
      <c r="B181" s="54"/>
      <c r="C181" s="55"/>
    </row>
    <row r="182">
      <c r="A182" s="53"/>
      <c r="B182" s="54"/>
      <c r="C182" s="55"/>
    </row>
    <row r="183">
      <c r="A183" s="53"/>
      <c r="B183" s="54"/>
      <c r="C183" s="55"/>
    </row>
    <row r="184">
      <c r="A184" s="53"/>
      <c r="B184" s="54"/>
      <c r="C184" s="55"/>
    </row>
    <row r="185">
      <c r="A185" s="53"/>
      <c r="B185" s="54"/>
      <c r="C185" s="55"/>
    </row>
    <row r="186">
      <c r="A186" s="53"/>
      <c r="B186" s="54"/>
      <c r="C186" s="55"/>
    </row>
    <row r="187">
      <c r="A187" s="53"/>
      <c r="B187" s="54"/>
      <c r="C187" s="55"/>
    </row>
    <row r="188">
      <c r="A188" s="53"/>
      <c r="B188" s="54"/>
      <c r="C188" s="55"/>
    </row>
    <row r="189">
      <c r="A189" s="53"/>
      <c r="B189" s="56"/>
      <c r="C189" s="55"/>
    </row>
    <row r="190">
      <c r="A190" s="53"/>
      <c r="B190" s="56"/>
      <c r="C190" s="55"/>
    </row>
    <row r="191">
      <c r="A191" s="53"/>
      <c r="B191" s="56"/>
      <c r="C191" s="55"/>
    </row>
    <row r="192">
      <c r="A192" s="53"/>
      <c r="B192" s="56"/>
      <c r="C192" s="55"/>
    </row>
    <row r="193">
      <c r="A193" s="53"/>
      <c r="B193" s="56"/>
      <c r="C193" s="55"/>
    </row>
    <row r="194">
      <c r="A194" s="53"/>
      <c r="B194" s="56"/>
      <c r="C194" s="55"/>
    </row>
    <row r="195">
      <c r="A195" s="53"/>
      <c r="B195" s="56"/>
      <c r="C195" s="55"/>
    </row>
    <row r="196">
      <c r="A196" s="53"/>
      <c r="B196" s="56"/>
      <c r="C196" s="55"/>
    </row>
    <row r="197">
      <c r="A197" s="53"/>
      <c r="B197" s="56"/>
      <c r="C197" s="55"/>
    </row>
    <row r="198">
      <c r="A198" s="53"/>
      <c r="B198" s="56"/>
      <c r="C198" s="55"/>
    </row>
    <row r="199">
      <c r="A199" s="53"/>
      <c r="B199" s="56"/>
      <c r="C199" s="55"/>
    </row>
    <row r="200">
      <c r="A200" s="53"/>
      <c r="B200" s="56"/>
      <c r="C200" s="55"/>
    </row>
    <row r="201">
      <c r="A201" s="53"/>
      <c r="B201" s="56"/>
      <c r="C201" s="55"/>
    </row>
    <row r="202">
      <c r="A202" s="53"/>
      <c r="B202" s="56"/>
      <c r="C202" s="55"/>
    </row>
    <row r="203">
      <c r="A203" s="53"/>
      <c r="B203" s="56"/>
      <c r="C203" s="55"/>
    </row>
    <row r="204">
      <c r="A204" s="53"/>
      <c r="B204" s="56"/>
      <c r="C204" s="55"/>
    </row>
    <row r="205">
      <c r="A205" s="53"/>
      <c r="B205" s="56"/>
      <c r="C205" s="55"/>
    </row>
    <row r="206">
      <c r="A206" s="53"/>
      <c r="B206" s="56"/>
      <c r="C206" s="55"/>
    </row>
    <row r="207">
      <c r="A207" s="53"/>
      <c r="B207" s="56"/>
      <c r="C207" s="55"/>
    </row>
    <row r="208">
      <c r="A208" s="53"/>
      <c r="B208" s="56"/>
      <c r="C208" s="55"/>
    </row>
    <row r="209">
      <c r="A209" s="53"/>
      <c r="B209" s="56"/>
      <c r="C209" s="55"/>
    </row>
    <row r="210">
      <c r="A210" s="53"/>
      <c r="B210" s="56"/>
      <c r="C210" s="55"/>
    </row>
    <row r="211">
      <c r="A211" s="53"/>
      <c r="B211" s="56"/>
      <c r="C211" s="55"/>
    </row>
    <row r="212">
      <c r="A212" s="53"/>
      <c r="B212" s="56"/>
      <c r="C212" s="55"/>
    </row>
    <row r="213">
      <c r="A213" s="53"/>
      <c r="B213" s="56"/>
      <c r="C213" s="55"/>
    </row>
    <row r="214">
      <c r="A214" s="53"/>
      <c r="B214" s="56"/>
      <c r="C214" s="55"/>
    </row>
    <row r="215">
      <c r="A215" s="53"/>
      <c r="B215" s="56"/>
      <c r="C215" s="55"/>
    </row>
    <row r="216">
      <c r="A216" s="53"/>
      <c r="B216" s="56"/>
      <c r="C216" s="55"/>
    </row>
    <row r="217">
      <c r="A217" s="53"/>
      <c r="B217" s="56"/>
      <c r="C217" s="55"/>
    </row>
    <row r="218">
      <c r="A218" s="53"/>
      <c r="B218" s="56"/>
      <c r="C218" s="55"/>
    </row>
    <row r="219">
      <c r="A219" s="53"/>
      <c r="B219" s="56"/>
      <c r="C219" s="55"/>
    </row>
    <row r="220">
      <c r="A220" s="53"/>
      <c r="B220" s="56"/>
      <c r="C220" s="55"/>
    </row>
    <row r="221">
      <c r="A221" s="53"/>
      <c r="B221" s="56"/>
      <c r="C221" s="55"/>
    </row>
    <row r="222">
      <c r="A222" s="53"/>
      <c r="B222" s="56"/>
      <c r="C222" s="55"/>
    </row>
    <row r="223">
      <c r="A223" s="53"/>
      <c r="B223" s="56"/>
      <c r="C223" s="55"/>
    </row>
    <row r="224">
      <c r="A224" s="53"/>
      <c r="B224" s="56"/>
      <c r="C224" s="55"/>
    </row>
    <row r="225">
      <c r="A225" s="53"/>
      <c r="B225" s="56"/>
      <c r="C225" s="55"/>
    </row>
    <row r="226">
      <c r="A226" s="53"/>
      <c r="B226" s="56"/>
      <c r="C226" s="55"/>
    </row>
    <row r="227">
      <c r="A227" s="53"/>
      <c r="B227" s="56"/>
      <c r="C227" s="55"/>
    </row>
    <row r="228">
      <c r="A228" s="53"/>
      <c r="B228" s="56"/>
      <c r="C228" s="55"/>
    </row>
    <row r="229">
      <c r="A229" s="53"/>
      <c r="B229" s="56"/>
      <c r="C229" s="55"/>
    </row>
    <row r="230">
      <c r="A230" s="53"/>
      <c r="B230" s="56"/>
      <c r="C230" s="55"/>
    </row>
    <row r="231">
      <c r="A231" s="53"/>
      <c r="B231" s="56"/>
      <c r="C231" s="55"/>
    </row>
    <row r="232">
      <c r="A232" s="53"/>
      <c r="B232" s="56"/>
      <c r="C232" s="55"/>
    </row>
    <row r="233">
      <c r="A233" s="53"/>
      <c r="B233" s="56"/>
      <c r="C233" s="55"/>
    </row>
    <row r="234">
      <c r="A234" s="53"/>
      <c r="B234" s="56"/>
      <c r="C234" s="55"/>
    </row>
    <row r="235">
      <c r="A235" s="53"/>
      <c r="B235" s="56"/>
      <c r="C235" s="55"/>
    </row>
    <row r="236">
      <c r="A236" s="53"/>
      <c r="B236" s="56"/>
      <c r="C236" s="55"/>
    </row>
    <row r="237">
      <c r="A237" s="53"/>
      <c r="B237" s="56"/>
      <c r="C237" s="55"/>
    </row>
    <row r="238">
      <c r="A238" s="53"/>
      <c r="B238" s="56"/>
      <c r="C238" s="55"/>
    </row>
    <row r="239">
      <c r="A239" s="53"/>
      <c r="B239" s="56"/>
      <c r="C239" s="55"/>
    </row>
    <row r="240">
      <c r="A240" s="53"/>
      <c r="B240" s="56"/>
      <c r="C240" s="55"/>
    </row>
    <row r="241">
      <c r="A241" s="53"/>
      <c r="B241" s="56"/>
      <c r="C241" s="55"/>
    </row>
    <row r="242">
      <c r="A242" s="53"/>
      <c r="B242" s="56"/>
      <c r="C242" s="55"/>
    </row>
    <row r="243">
      <c r="A243" s="53"/>
      <c r="B243" s="56"/>
      <c r="C243" s="55"/>
    </row>
    <row r="244">
      <c r="A244" s="53"/>
      <c r="B244" s="56"/>
      <c r="C244" s="55"/>
    </row>
    <row r="245">
      <c r="A245" s="53"/>
      <c r="B245" s="56"/>
      <c r="C245" s="55"/>
    </row>
    <row r="246">
      <c r="A246" s="53"/>
      <c r="B246" s="56"/>
      <c r="C246" s="55"/>
    </row>
    <row r="247">
      <c r="A247" s="53"/>
      <c r="B247" s="56"/>
      <c r="C247" s="55"/>
    </row>
    <row r="248">
      <c r="A248" s="53"/>
      <c r="B248" s="56"/>
      <c r="C248" s="55"/>
    </row>
    <row r="249">
      <c r="A249" s="53"/>
      <c r="B249" s="56"/>
      <c r="C249" s="55"/>
    </row>
    <row r="250">
      <c r="A250" s="53"/>
      <c r="B250" s="56"/>
      <c r="C250" s="55"/>
    </row>
    <row r="251">
      <c r="A251" s="53"/>
      <c r="B251" s="56"/>
      <c r="C251" s="55"/>
    </row>
    <row r="252">
      <c r="A252" s="53"/>
      <c r="B252" s="56"/>
      <c r="C252" s="55"/>
    </row>
    <row r="253">
      <c r="A253" s="53"/>
      <c r="B253" s="56"/>
      <c r="C253" s="55"/>
    </row>
    <row r="254">
      <c r="A254" s="53"/>
      <c r="B254" s="56"/>
      <c r="C254" s="55"/>
    </row>
    <row r="255">
      <c r="A255" s="53"/>
      <c r="B255" s="56"/>
      <c r="C255" s="55"/>
    </row>
    <row r="256">
      <c r="A256" s="53"/>
      <c r="B256" s="56"/>
      <c r="C256" s="55"/>
    </row>
    <row r="257">
      <c r="A257" s="53"/>
      <c r="B257" s="56"/>
      <c r="C257" s="55"/>
    </row>
    <row r="258">
      <c r="A258" s="53"/>
      <c r="B258" s="56"/>
      <c r="C258" s="55"/>
    </row>
    <row r="259">
      <c r="A259" s="53"/>
      <c r="B259" s="56"/>
      <c r="C259" s="55"/>
    </row>
    <row r="260">
      <c r="A260" s="53"/>
      <c r="B260" s="56"/>
      <c r="C260" s="55"/>
    </row>
    <row r="261">
      <c r="A261" s="53"/>
      <c r="B261" s="56"/>
      <c r="C261" s="55"/>
    </row>
    <row r="262">
      <c r="A262" s="53"/>
      <c r="B262" s="56"/>
      <c r="C262" s="55"/>
    </row>
    <row r="263">
      <c r="A263" s="53"/>
      <c r="B263" s="56"/>
      <c r="C263" s="55"/>
    </row>
    <row r="264">
      <c r="A264" s="53"/>
      <c r="B264" s="56"/>
      <c r="C264" s="55"/>
    </row>
    <row r="265">
      <c r="A265" s="53"/>
      <c r="B265" s="56"/>
      <c r="C265" s="55"/>
    </row>
    <row r="266">
      <c r="A266" s="53"/>
      <c r="B266" s="56"/>
      <c r="C266" s="55"/>
    </row>
    <row r="267">
      <c r="A267" s="53"/>
      <c r="B267" s="56"/>
      <c r="C267" s="55"/>
    </row>
    <row r="268">
      <c r="A268" s="53"/>
      <c r="B268" s="56"/>
      <c r="C268" s="55"/>
    </row>
    <row r="269">
      <c r="A269" s="53"/>
      <c r="B269" s="56"/>
      <c r="C269" s="55"/>
    </row>
    <row r="270">
      <c r="A270" s="53"/>
      <c r="B270" s="56"/>
      <c r="C270" s="55"/>
    </row>
    <row r="271">
      <c r="A271" s="53"/>
      <c r="B271" s="56"/>
      <c r="C271" s="55"/>
    </row>
    <row r="272">
      <c r="A272" s="53"/>
      <c r="B272" s="56"/>
      <c r="C272" s="55"/>
    </row>
    <row r="273">
      <c r="A273" s="53"/>
      <c r="B273" s="56"/>
      <c r="C273" s="55"/>
    </row>
    <row r="274">
      <c r="A274" s="53"/>
      <c r="B274" s="56"/>
      <c r="C274" s="55"/>
    </row>
    <row r="275">
      <c r="A275" s="53"/>
      <c r="B275" s="56"/>
      <c r="C275" s="55"/>
    </row>
    <row r="276">
      <c r="A276" s="53"/>
      <c r="B276" s="56"/>
      <c r="C276" s="55"/>
    </row>
    <row r="277">
      <c r="A277" s="53"/>
      <c r="B277" s="56"/>
      <c r="C277" s="55"/>
    </row>
    <row r="278">
      <c r="A278" s="53"/>
      <c r="B278" s="56"/>
      <c r="C278" s="55"/>
    </row>
    <row r="279">
      <c r="A279" s="53"/>
      <c r="B279" s="56"/>
      <c r="C279" s="55"/>
    </row>
    <row r="280">
      <c r="A280" s="53"/>
      <c r="B280" s="56"/>
      <c r="C280" s="55"/>
    </row>
    <row r="281">
      <c r="A281" s="53"/>
      <c r="B281" s="56"/>
      <c r="C281" s="55"/>
    </row>
    <row r="282">
      <c r="A282" s="53"/>
      <c r="B282" s="56"/>
      <c r="C282" s="55"/>
    </row>
    <row r="283">
      <c r="A283" s="53"/>
      <c r="B283" s="56"/>
      <c r="C283" s="55"/>
    </row>
    <row r="284">
      <c r="A284" s="53"/>
      <c r="B284" s="56"/>
      <c r="C284" s="55"/>
    </row>
    <row r="285">
      <c r="A285" s="53"/>
      <c r="B285" s="56"/>
      <c r="C285" s="55"/>
    </row>
    <row r="286">
      <c r="A286" s="53"/>
      <c r="B286" s="56"/>
      <c r="C286" s="55"/>
    </row>
    <row r="287">
      <c r="A287" s="53"/>
      <c r="B287" s="56"/>
      <c r="C287" s="55"/>
    </row>
    <row r="288">
      <c r="A288" s="53"/>
      <c r="B288" s="56"/>
      <c r="C288" s="55"/>
    </row>
    <row r="289">
      <c r="A289" s="53"/>
      <c r="B289" s="56"/>
      <c r="C289" s="55"/>
    </row>
    <row r="290">
      <c r="A290" s="53"/>
      <c r="B290" s="56"/>
      <c r="C290" s="55"/>
    </row>
    <row r="291">
      <c r="A291" s="53"/>
      <c r="B291" s="56"/>
      <c r="C291" s="55"/>
    </row>
    <row r="292">
      <c r="A292" s="53"/>
      <c r="B292" s="56"/>
      <c r="C292" s="55"/>
    </row>
    <row r="293">
      <c r="A293" s="53"/>
      <c r="B293" s="56"/>
      <c r="C293" s="55"/>
    </row>
    <row r="294">
      <c r="A294" s="53"/>
      <c r="B294" s="56"/>
      <c r="C294" s="55"/>
    </row>
    <row r="295">
      <c r="A295" s="53"/>
      <c r="B295" s="56"/>
      <c r="C295" s="55"/>
    </row>
    <row r="296">
      <c r="A296" s="53"/>
      <c r="B296" s="56"/>
      <c r="C296" s="55"/>
    </row>
    <row r="297">
      <c r="A297" s="53"/>
      <c r="B297" s="56"/>
      <c r="C297" s="55"/>
    </row>
    <row r="298">
      <c r="A298" s="53"/>
      <c r="B298" s="56"/>
      <c r="C298" s="55"/>
    </row>
    <row r="299">
      <c r="A299" s="53"/>
      <c r="B299" s="56"/>
      <c r="C299" s="55"/>
    </row>
    <row r="300">
      <c r="A300" s="53"/>
      <c r="B300" s="56"/>
      <c r="C300" s="55"/>
    </row>
    <row r="301">
      <c r="A301" s="53"/>
      <c r="B301" s="56"/>
      <c r="C301" s="55"/>
    </row>
    <row r="302">
      <c r="A302" s="53"/>
      <c r="B302" s="56"/>
      <c r="C302" s="55"/>
    </row>
    <row r="303">
      <c r="A303" s="53"/>
      <c r="B303" s="56"/>
      <c r="C303" s="55"/>
    </row>
    <row r="304">
      <c r="A304" s="53"/>
      <c r="B304" s="56"/>
      <c r="C304" s="55"/>
    </row>
    <row r="305">
      <c r="A305" s="53"/>
      <c r="B305" s="56"/>
      <c r="C305" s="55"/>
    </row>
    <row r="306">
      <c r="A306" s="53"/>
      <c r="B306" s="56"/>
      <c r="C306" s="55"/>
    </row>
    <row r="307">
      <c r="A307" s="53"/>
      <c r="B307" s="56"/>
      <c r="C307" s="55"/>
    </row>
    <row r="308">
      <c r="A308" s="53"/>
      <c r="B308" s="56"/>
      <c r="C308" s="55"/>
    </row>
    <row r="309">
      <c r="A309" s="53"/>
      <c r="B309" s="56"/>
      <c r="C309" s="55"/>
    </row>
    <row r="310">
      <c r="A310" s="53"/>
      <c r="B310" s="56"/>
      <c r="C310" s="55"/>
    </row>
    <row r="311">
      <c r="A311" s="53"/>
      <c r="B311" s="56"/>
      <c r="C311" s="55"/>
    </row>
    <row r="312">
      <c r="A312" s="53"/>
      <c r="B312" s="56"/>
      <c r="C312" s="55"/>
    </row>
    <row r="313">
      <c r="A313" s="53"/>
      <c r="B313" s="56"/>
      <c r="C313" s="55"/>
    </row>
    <row r="314">
      <c r="A314" s="53"/>
      <c r="B314" s="56"/>
      <c r="C314" s="55"/>
    </row>
    <row r="315">
      <c r="A315" s="53"/>
      <c r="B315" s="56"/>
      <c r="C315" s="55"/>
    </row>
    <row r="316">
      <c r="A316" s="53"/>
      <c r="B316" s="56"/>
      <c r="C316" s="55"/>
    </row>
    <row r="317">
      <c r="A317" s="53"/>
      <c r="B317" s="56"/>
      <c r="C317" s="55"/>
    </row>
    <row r="318">
      <c r="A318" s="53"/>
      <c r="B318" s="56"/>
      <c r="C318" s="55"/>
    </row>
    <row r="319">
      <c r="A319" s="53"/>
      <c r="B319" s="56"/>
      <c r="C319" s="55"/>
    </row>
    <row r="320">
      <c r="A320" s="53"/>
      <c r="B320" s="56"/>
      <c r="C320" s="55"/>
    </row>
    <row r="321">
      <c r="A321" s="53"/>
      <c r="B321" s="56"/>
      <c r="C321" s="55"/>
    </row>
    <row r="322">
      <c r="A322" s="53"/>
      <c r="B322" s="56"/>
      <c r="C322" s="55"/>
    </row>
    <row r="323">
      <c r="A323" s="53"/>
      <c r="B323" s="56"/>
      <c r="C323" s="55"/>
    </row>
    <row r="324">
      <c r="A324" s="53"/>
      <c r="B324" s="56"/>
      <c r="C324" s="55"/>
    </row>
    <row r="325">
      <c r="A325" s="53"/>
      <c r="B325" s="56"/>
      <c r="C325" s="55"/>
    </row>
    <row r="326">
      <c r="A326" s="53"/>
      <c r="B326" s="56"/>
      <c r="C326" s="55"/>
    </row>
    <row r="327">
      <c r="A327" s="53"/>
      <c r="B327" s="56"/>
      <c r="C327" s="55"/>
    </row>
    <row r="328">
      <c r="A328" s="53"/>
      <c r="B328" s="56"/>
      <c r="C328" s="55"/>
    </row>
    <row r="329">
      <c r="A329" s="53"/>
      <c r="B329" s="56"/>
      <c r="C329" s="55"/>
    </row>
    <row r="330">
      <c r="A330" s="53"/>
      <c r="B330" s="56"/>
      <c r="C330" s="55"/>
    </row>
    <row r="331">
      <c r="A331" s="53"/>
      <c r="B331" s="56"/>
      <c r="C331" s="55"/>
    </row>
    <row r="332">
      <c r="A332" s="53"/>
      <c r="B332" s="56"/>
      <c r="C332" s="55"/>
    </row>
    <row r="333">
      <c r="A333" s="53"/>
      <c r="B333" s="56"/>
      <c r="C333" s="55"/>
    </row>
    <row r="334">
      <c r="A334" s="53"/>
      <c r="B334" s="56"/>
      <c r="C334" s="55"/>
    </row>
    <row r="335">
      <c r="A335" s="53"/>
      <c r="B335" s="56"/>
      <c r="C335" s="55"/>
    </row>
    <row r="336">
      <c r="A336" s="53"/>
      <c r="B336" s="56"/>
      <c r="C336" s="55"/>
    </row>
    <row r="337">
      <c r="A337" s="53"/>
      <c r="B337" s="56"/>
      <c r="C337" s="55"/>
    </row>
    <row r="338">
      <c r="A338" s="53"/>
      <c r="B338" s="56"/>
      <c r="C338" s="55"/>
    </row>
    <row r="339">
      <c r="A339" s="53"/>
      <c r="B339" s="56"/>
      <c r="C339" s="55"/>
    </row>
    <row r="340">
      <c r="A340" s="53"/>
      <c r="B340" s="56"/>
      <c r="C340" s="55"/>
    </row>
    <row r="341">
      <c r="A341" s="53"/>
      <c r="B341" s="56"/>
      <c r="C341" s="55"/>
    </row>
    <row r="342">
      <c r="A342" s="53"/>
      <c r="B342" s="56"/>
      <c r="C342" s="55"/>
    </row>
    <row r="343">
      <c r="A343" s="53"/>
      <c r="B343" s="56"/>
      <c r="C343" s="55"/>
    </row>
    <row r="344">
      <c r="A344" s="53"/>
      <c r="B344" s="56"/>
      <c r="C344" s="55"/>
    </row>
    <row r="345">
      <c r="A345" s="53"/>
      <c r="B345" s="56"/>
      <c r="C345" s="55"/>
    </row>
    <row r="346">
      <c r="A346" s="53"/>
      <c r="B346" s="56"/>
      <c r="C346" s="55"/>
    </row>
    <row r="347">
      <c r="A347" s="53"/>
      <c r="B347" s="56"/>
      <c r="C347" s="55"/>
    </row>
    <row r="348">
      <c r="A348" s="53"/>
      <c r="B348" s="56"/>
      <c r="C348" s="55"/>
    </row>
    <row r="349">
      <c r="A349" s="53"/>
      <c r="B349" s="56"/>
      <c r="C349" s="55"/>
    </row>
    <row r="350">
      <c r="A350" s="53"/>
      <c r="B350" s="56"/>
      <c r="C350" s="55"/>
    </row>
    <row r="351">
      <c r="A351" s="53"/>
      <c r="B351" s="56"/>
      <c r="C351" s="55"/>
    </row>
    <row r="352">
      <c r="A352" s="53"/>
      <c r="B352" s="56"/>
      <c r="C352" s="55"/>
    </row>
    <row r="353">
      <c r="A353" s="53"/>
      <c r="B353" s="56"/>
      <c r="C353" s="55"/>
    </row>
    <row r="354">
      <c r="A354" s="53"/>
      <c r="B354" s="56"/>
      <c r="C354" s="55"/>
    </row>
    <row r="355">
      <c r="A355" s="53"/>
      <c r="B355" s="56"/>
      <c r="C355" s="55"/>
    </row>
    <row r="356">
      <c r="A356" s="53"/>
      <c r="B356" s="56"/>
      <c r="C356" s="55"/>
    </row>
    <row r="357">
      <c r="A357" s="53"/>
      <c r="B357" s="56"/>
      <c r="C357" s="55"/>
    </row>
    <row r="358">
      <c r="A358" s="53"/>
      <c r="B358" s="56"/>
      <c r="C358" s="55"/>
    </row>
    <row r="359">
      <c r="A359" s="53"/>
      <c r="B359" s="56"/>
      <c r="C359" s="55"/>
    </row>
    <row r="360">
      <c r="A360" s="53"/>
      <c r="B360" s="56"/>
      <c r="C360" s="55"/>
    </row>
    <row r="361">
      <c r="A361" s="53"/>
      <c r="B361" s="56"/>
      <c r="C361" s="55"/>
    </row>
    <row r="362">
      <c r="A362" s="53"/>
      <c r="B362" s="56"/>
      <c r="C362" s="55"/>
    </row>
    <row r="363">
      <c r="A363" s="53"/>
      <c r="B363" s="56"/>
      <c r="C363" s="55"/>
    </row>
    <row r="364">
      <c r="A364" s="53"/>
      <c r="B364" s="56"/>
      <c r="C364" s="55"/>
    </row>
    <row r="365">
      <c r="A365" s="53"/>
      <c r="B365" s="56"/>
      <c r="C365" s="55"/>
    </row>
    <row r="366">
      <c r="A366" s="53"/>
      <c r="B366" s="56"/>
      <c r="C366" s="55"/>
    </row>
    <row r="367">
      <c r="A367" s="53"/>
      <c r="B367" s="56"/>
      <c r="C367" s="55"/>
    </row>
    <row r="368">
      <c r="A368" s="53"/>
      <c r="B368" s="56"/>
      <c r="C368" s="55"/>
    </row>
    <row r="369">
      <c r="A369" s="53"/>
      <c r="B369" s="56"/>
      <c r="C369" s="55"/>
    </row>
    <row r="370">
      <c r="A370" s="53"/>
      <c r="B370" s="56"/>
      <c r="C370" s="55"/>
    </row>
    <row r="371">
      <c r="A371" s="53"/>
      <c r="B371" s="56"/>
      <c r="C371" s="55"/>
    </row>
    <row r="372">
      <c r="A372" s="53"/>
      <c r="B372" s="56"/>
      <c r="C372" s="55"/>
    </row>
    <row r="373">
      <c r="A373" s="53"/>
      <c r="B373" s="56"/>
      <c r="C373" s="55"/>
    </row>
    <row r="374">
      <c r="A374" s="53"/>
      <c r="B374" s="56"/>
      <c r="C374" s="55"/>
    </row>
    <row r="375">
      <c r="A375" s="53"/>
      <c r="B375" s="56"/>
      <c r="C375" s="55"/>
    </row>
    <row r="376">
      <c r="A376" s="53"/>
      <c r="B376" s="56"/>
      <c r="C376" s="55"/>
    </row>
    <row r="377">
      <c r="A377" s="53"/>
      <c r="B377" s="56"/>
      <c r="C377" s="55"/>
    </row>
    <row r="378">
      <c r="A378" s="53"/>
      <c r="B378" s="56"/>
      <c r="C378" s="55"/>
    </row>
    <row r="379">
      <c r="A379" s="53"/>
      <c r="B379" s="56"/>
      <c r="C379" s="55"/>
    </row>
    <row r="380">
      <c r="A380" s="53"/>
      <c r="B380" s="56"/>
      <c r="C380" s="55"/>
    </row>
    <row r="381">
      <c r="A381" s="53"/>
      <c r="B381" s="56"/>
      <c r="C381" s="55"/>
    </row>
    <row r="382">
      <c r="A382" s="53"/>
      <c r="B382" s="56"/>
      <c r="C382" s="55"/>
    </row>
    <row r="383">
      <c r="A383" s="53"/>
      <c r="B383" s="56"/>
      <c r="C383" s="55"/>
    </row>
    <row r="384">
      <c r="A384" s="53"/>
      <c r="B384" s="56"/>
      <c r="C384" s="55"/>
    </row>
    <row r="385">
      <c r="A385" s="53"/>
      <c r="B385" s="56"/>
      <c r="C385" s="55"/>
    </row>
    <row r="386">
      <c r="A386" s="53"/>
      <c r="B386" s="56"/>
      <c r="C386" s="55"/>
    </row>
    <row r="387">
      <c r="A387" s="53"/>
      <c r="B387" s="56"/>
      <c r="C387" s="55"/>
    </row>
    <row r="388">
      <c r="A388" s="53"/>
      <c r="B388" s="56"/>
      <c r="C388" s="55"/>
    </row>
    <row r="389">
      <c r="A389" s="53"/>
      <c r="B389" s="56"/>
      <c r="C389" s="55"/>
    </row>
    <row r="390">
      <c r="A390" s="53"/>
      <c r="B390" s="56"/>
      <c r="C390" s="55"/>
    </row>
    <row r="391">
      <c r="A391" s="53"/>
      <c r="B391" s="56"/>
      <c r="C391" s="55"/>
    </row>
    <row r="392">
      <c r="A392" s="53"/>
      <c r="B392" s="56"/>
      <c r="C392" s="55"/>
    </row>
    <row r="393">
      <c r="A393" s="53"/>
      <c r="B393" s="56"/>
      <c r="C393" s="55"/>
    </row>
    <row r="394">
      <c r="A394" s="53"/>
      <c r="B394" s="56"/>
      <c r="C394" s="55"/>
    </row>
    <row r="395">
      <c r="A395" s="53"/>
      <c r="B395" s="56"/>
      <c r="C395" s="55"/>
    </row>
    <row r="396">
      <c r="A396" s="53"/>
      <c r="B396" s="56"/>
      <c r="C396" s="55"/>
    </row>
    <row r="397">
      <c r="A397" s="53"/>
      <c r="B397" s="56"/>
      <c r="C397" s="55"/>
    </row>
    <row r="398">
      <c r="A398" s="53"/>
      <c r="B398" s="56"/>
      <c r="C398" s="55"/>
    </row>
    <row r="399">
      <c r="A399" s="53"/>
      <c r="B399" s="56"/>
      <c r="C399" s="55"/>
    </row>
    <row r="400">
      <c r="A400" s="53"/>
      <c r="B400" s="56"/>
      <c r="C400" s="55"/>
    </row>
    <row r="401">
      <c r="A401" s="53"/>
      <c r="B401" s="56"/>
      <c r="C401" s="55"/>
    </row>
    <row r="402">
      <c r="A402" s="53"/>
      <c r="B402" s="56"/>
      <c r="C402" s="55"/>
    </row>
    <row r="403">
      <c r="A403" s="53"/>
      <c r="B403" s="56"/>
      <c r="C403" s="55"/>
    </row>
    <row r="404">
      <c r="A404" s="53"/>
      <c r="B404" s="56"/>
      <c r="C404" s="55"/>
    </row>
    <row r="405">
      <c r="A405" s="53"/>
      <c r="B405" s="56"/>
      <c r="C405" s="55"/>
    </row>
    <row r="406">
      <c r="A406" s="53"/>
      <c r="B406" s="56"/>
      <c r="C406" s="55"/>
    </row>
    <row r="407">
      <c r="A407" s="53"/>
      <c r="B407" s="56"/>
      <c r="C407" s="55"/>
    </row>
    <row r="408">
      <c r="A408" s="53"/>
      <c r="B408" s="56"/>
      <c r="C408" s="55"/>
    </row>
    <row r="409">
      <c r="A409" s="53"/>
      <c r="B409" s="56"/>
      <c r="C409" s="55"/>
    </row>
    <row r="410">
      <c r="A410" s="53"/>
      <c r="B410" s="56"/>
      <c r="C410" s="55"/>
    </row>
    <row r="411">
      <c r="A411" s="53"/>
      <c r="B411" s="56"/>
      <c r="C411" s="55"/>
    </row>
    <row r="412">
      <c r="A412" s="53"/>
      <c r="B412" s="56"/>
      <c r="C412" s="55"/>
    </row>
    <row r="413">
      <c r="A413" s="53"/>
      <c r="B413" s="56"/>
      <c r="C413" s="55"/>
    </row>
    <row r="414">
      <c r="A414" s="53"/>
      <c r="B414" s="56"/>
      <c r="C414" s="55"/>
    </row>
    <row r="415">
      <c r="A415" s="53"/>
      <c r="B415" s="56"/>
      <c r="C415" s="55"/>
    </row>
    <row r="416">
      <c r="A416" s="53"/>
      <c r="B416" s="56"/>
      <c r="C416" s="55"/>
    </row>
    <row r="417">
      <c r="A417" s="53"/>
      <c r="B417" s="56"/>
      <c r="C417" s="55"/>
    </row>
    <row r="418">
      <c r="A418" s="53"/>
      <c r="B418" s="56"/>
      <c r="C418" s="55"/>
    </row>
    <row r="419">
      <c r="A419" s="53"/>
      <c r="B419" s="56"/>
      <c r="C419" s="55"/>
    </row>
    <row r="420">
      <c r="A420" s="53"/>
      <c r="B420" s="56"/>
      <c r="C420" s="55"/>
    </row>
    <row r="421">
      <c r="A421" s="53"/>
      <c r="B421" s="56"/>
      <c r="C421" s="55"/>
    </row>
    <row r="422">
      <c r="A422" s="53"/>
      <c r="B422" s="56"/>
      <c r="C422" s="55"/>
    </row>
    <row r="423">
      <c r="A423" s="53"/>
      <c r="B423" s="56"/>
      <c r="C423" s="55"/>
    </row>
    <row r="424">
      <c r="A424" s="53"/>
      <c r="B424" s="56"/>
      <c r="C424" s="55"/>
    </row>
    <row r="425">
      <c r="A425" s="53"/>
      <c r="B425" s="56"/>
      <c r="C425" s="55"/>
    </row>
    <row r="426">
      <c r="A426" s="53"/>
      <c r="B426" s="56"/>
      <c r="C426" s="55"/>
    </row>
    <row r="427">
      <c r="A427" s="53"/>
      <c r="B427" s="56"/>
      <c r="C427" s="55"/>
    </row>
    <row r="428">
      <c r="A428" s="53"/>
      <c r="B428" s="56"/>
      <c r="C428" s="55"/>
    </row>
    <row r="429">
      <c r="A429" s="53"/>
      <c r="B429" s="56"/>
      <c r="C429" s="55"/>
    </row>
    <row r="430">
      <c r="A430" s="53"/>
      <c r="B430" s="56"/>
      <c r="C430" s="55"/>
    </row>
    <row r="431">
      <c r="A431" s="53"/>
      <c r="B431" s="56"/>
      <c r="C431" s="55"/>
    </row>
    <row r="432">
      <c r="A432" s="53"/>
      <c r="B432" s="56"/>
      <c r="C432" s="55"/>
    </row>
    <row r="433">
      <c r="A433" s="53"/>
      <c r="B433" s="56"/>
      <c r="C433" s="55"/>
    </row>
    <row r="434">
      <c r="A434" s="53"/>
      <c r="B434" s="56"/>
      <c r="C434" s="55"/>
    </row>
    <row r="435">
      <c r="A435" s="53"/>
      <c r="B435" s="56"/>
      <c r="C435" s="55"/>
    </row>
    <row r="436">
      <c r="A436" s="53"/>
      <c r="B436" s="56"/>
      <c r="C436" s="55"/>
    </row>
    <row r="437">
      <c r="A437" s="53"/>
      <c r="B437" s="56"/>
      <c r="C437" s="55"/>
    </row>
    <row r="438">
      <c r="A438" s="53"/>
      <c r="B438" s="56"/>
      <c r="C438" s="55"/>
    </row>
    <row r="439">
      <c r="A439" s="53"/>
      <c r="B439" s="56"/>
      <c r="C439" s="55"/>
    </row>
    <row r="440">
      <c r="A440" s="53"/>
      <c r="B440" s="56"/>
      <c r="C440" s="55"/>
    </row>
    <row r="441">
      <c r="A441" s="53"/>
      <c r="B441" s="56"/>
      <c r="C441" s="55"/>
    </row>
    <row r="442">
      <c r="A442" s="53"/>
      <c r="B442" s="56"/>
      <c r="C442" s="55"/>
    </row>
    <row r="443">
      <c r="A443" s="53"/>
      <c r="B443" s="56"/>
      <c r="C443" s="55"/>
    </row>
    <row r="444">
      <c r="A444" s="53"/>
      <c r="B444" s="56"/>
      <c r="C444" s="55"/>
    </row>
    <row r="445">
      <c r="A445" s="53"/>
      <c r="B445" s="56"/>
      <c r="C445" s="55"/>
    </row>
    <row r="446">
      <c r="A446" s="53"/>
      <c r="B446" s="56"/>
      <c r="C446" s="55"/>
    </row>
    <row r="447">
      <c r="A447" s="53"/>
      <c r="B447" s="56"/>
      <c r="C447" s="55"/>
    </row>
    <row r="448">
      <c r="A448" s="53"/>
      <c r="B448" s="56"/>
      <c r="C448" s="55"/>
    </row>
    <row r="449">
      <c r="A449" s="53"/>
      <c r="B449" s="56"/>
      <c r="C449" s="55"/>
    </row>
    <row r="450">
      <c r="A450" s="53"/>
      <c r="B450" s="56"/>
      <c r="C450" s="55"/>
    </row>
    <row r="451">
      <c r="A451" s="53"/>
      <c r="B451" s="56"/>
      <c r="C451" s="55"/>
    </row>
    <row r="452">
      <c r="A452" s="53"/>
      <c r="B452" s="56"/>
      <c r="C452" s="55"/>
    </row>
    <row r="453">
      <c r="A453" s="53"/>
      <c r="B453" s="56"/>
      <c r="C453" s="55"/>
    </row>
    <row r="454">
      <c r="A454" s="53"/>
      <c r="B454" s="56"/>
      <c r="C454" s="55"/>
    </row>
    <row r="455">
      <c r="A455" s="53"/>
      <c r="B455" s="56"/>
      <c r="C455" s="55"/>
    </row>
    <row r="456">
      <c r="A456" s="53"/>
      <c r="B456" s="56"/>
      <c r="C456" s="55"/>
    </row>
    <row r="457">
      <c r="A457" s="53"/>
      <c r="B457" s="56"/>
      <c r="C457" s="55"/>
    </row>
    <row r="458">
      <c r="A458" s="53"/>
      <c r="B458" s="56"/>
      <c r="C458" s="55"/>
    </row>
    <row r="459">
      <c r="A459" s="53"/>
      <c r="B459" s="56"/>
      <c r="C459" s="55"/>
    </row>
    <row r="460">
      <c r="A460" s="53"/>
      <c r="B460" s="56"/>
      <c r="C460" s="55"/>
    </row>
    <row r="461">
      <c r="A461" s="53"/>
      <c r="B461" s="56"/>
      <c r="C461" s="55"/>
    </row>
    <row r="462">
      <c r="A462" s="53"/>
      <c r="B462" s="56"/>
      <c r="C462" s="55"/>
    </row>
    <row r="463">
      <c r="A463" s="53"/>
      <c r="B463" s="56"/>
      <c r="C463" s="55"/>
    </row>
    <row r="464">
      <c r="A464" s="53"/>
      <c r="B464" s="56"/>
      <c r="C464" s="55"/>
    </row>
    <row r="465">
      <c r="A465" s="53"/>
      <c r="B465" s="56"/>
      <c r="C465" s="55"/>
    </row>
    <row r="466">
      <c r="A466" s="53"/>
      <c r="B466" s="56"/>
      <c r="C466" s="55"/>
    </row>
    <row r="467">
      <c r="A467" s="53"/>
      <c r="B467" s="56"/>
      <c r="C467" s="55"/>
    </row>
    <row r="468">
      <c r="A468" s="53"/>
      <c r="B468" s="56"/>
      <c r="C468" s="55"/>
    </row>
    <row r="469">
      <c r="A469" s="57"/>
      <c r="B469" s="56"/>
      <c r="C469" s="55"/>
    </row>
    <row r="470">
      <c r="A470" s="57"/>
      <c r="B470" s="56"/>
      <c r="C470" s="55"/>
    </row>
    <row r="471">
      <c r="A471" s="57"/>
      <c r="B471" s="56"/>
      <c r="C471" s="55"/>
    </row>
    <row r="472">
      <c r="A472" s="57"/>
      <c r="B472" s="56"/>
      <c r="C472" s="55"/>
    </row>
    <row r="473">
      <c r="A473" s="57"/>
      <c r="B473" s="56"/>
      <c r="C473" s="55"/>
    </row>
    <row r="474">
      <c r="A474" s="57"/>
      <c r="B474" s="56"/>
      <c r="C474" s="55"/>
    </row>
    <row r="475">
      <c r="A475" s="57"/>
      <c r="B475" s="56"/>
      <c r="C475" s="55"/>
    </row>
    <row r="476">
      <c r="A476" s="57"/>
      <c r="B476" s="56"/>
      <c r="C476" s="55"/>
    </row>
    <row r="477">
      <c r="A477" s="57"/>
      <c r="B477" s="56"/>
      <c r="C477" s="55"/>
    </row>
    <row r="478">
      <c r="A478" s="57"/>
      <c r="B478" s="56"/>
      <c r="C478" s="55"/>
    </row>
    <row r="479">
      <c r="A479" s="57"/>
      <c r="B479" s="56"/>
      <c r="C479" s="55"/>
    </row>
    <row r="480">
      <c r="A480" s="57"/>
      <c r="B480" s="56"/>
      <c r="C480" s="55"/>
    </row>
    <row r="481">
      <c r="A481" s="57"/>
      <c r="B481" s="56"/>
      <c r="C481" s="55"/>
    </row>
    <row r="482">
      <c r="A482" s="57"/>
      <c r="B482" s="56"/>
      <c r="C482" s="55"/>
    </row>
    <row r="483">
      <c r="A483" s="57"/>
      <c r="B483" s="56"/>
      <c r="C483" s="55"/>
    </row>
    <row r="484">
      <c r="A484" s="57"/>
      <c r="B484" s="56"/>
      <c r="C484" s="55"/>
    </row>
    <row r="485">
      <c r="A485" s="57"/>
      <c r="B485" s="56"/>
      <c r="C485" s="55"/>
    </row>
    <row r="486">
      <c r="A486" s="57"/>
      <c r="B486" s="56"/>
      <c r="C486" s="55"/>
    </row>
    <row r="487">
      <c r="A487" s="57"/>
      <c r="B487" s="56"/>
      <c r="C487" s="55"/>
    </row>
    <row r="488">
      <c r="A488" s="57"/>
      <c r="B488" s="56"/>
      <c r="C488" s="55"/>
    </row>
    <row r="489">
      <c r="A489" s="57"/>
      <c r="B489" s="56"/>
      <c r="C489" s="55"/>
    </row>
    <row r="490">
      <c r="A490" s="57"/>
      <c r="B490" s="56"/>
      <c r="C490" s="55"/>
    </row>
    <row r="491">
      <c r="A491" s="57"/>
      <c r="B491" s="56"/>
      <c r="C491" s="55"/>
    </row>
    <row r="492">
      <c r="A492" s="57"/>
      <c r="B492" s="56"/>
      <c r="C492" s="55"/>
    </row>
    <row r="493">
      <c r="A493" s="57"/>
      <c r="B493" s="56"/>
      <c r="C493" s="55"/>
    </row>
    <row r="494">
      <c r="A494" s="57"/>
      <c r="B494" s="56"/>
      <c r="C494" s="55"/>
    </row>
    <row r="495">
      <c r="A495" s="57"/>
      <c r="B495" s="56"/>
      <c r="C495" s="55"/>
    </row>
    <row r="496">
      <c r="A496" s="57"/>
      <c r="B496" s="56"/>
      <c r="C496" s="55"/>
    </row>
    <row r="497">
      <c r="A497" s="57"/>
      <c r="B497" s="56"/>
      <c r="C497" s="55"/>
    </row>
    <row r="498">
      <c r="A498" s="57"/>
      <c r="B498" s="56"/>
      <c r="C498" s="55"/>
    </row>
    <row r="499">
      <c r="A499" s="57"/>
      <c r="B499" s="56"/>
      <c r="C499" s="55"/>
    </row>
    <row r="500">
      <c r="A500" s="57"/>
      <c r="B500" s="56"/>
      <c r="C500" s="55"/>
    </row>
    <row r="501">
      <c r="A501" s="57"/>
      <c r="B501" s="56"/>
      <c r="C501" s="55"/>
    </row>
    <row r="502">
      <c r="A502" s="57"/>
      <c r="B502" s="56"/>
      <c r="C502" s="55"/>
    </row>
    <row r="503">
      <c r="A503" s="57"/>
      <c r="B503" s="56"/>
      <c r="C503" s="55"/>
    </row>
    <row r="504">
      <c r="A504" s="57"/>
      <c r="B504" s="56"/>
      <c r="C504" s="55"/>
    </row>
    <row r="505">
      <c r="A505" s="57"/>
      <c r="B505" s="56"/>
      <c r="C505" s="55"/>
    </row>
    <row r="506">
      <c r="A506" s="57"/>
      <c r="B506" s="56"/>
      <c r="C506" s="55"/>
    </row>
    <row r="507">
      <c r="A507" s="57"/>
      <c r="B507" s="56"/>
      <c r="C507" s="55"/>
    </row>
    <row r="508">
      <c r="A508" s="57"/>
      <c r="B508" s="56"/>
      <c r="C508" s="55"/>
    </row>
    <row r="509">
      <c r="A509" s="57"/>
      <c r="B509" s="56"/>
      <c r="C509" s="55"/>
    </row>
    <row r="510">
      <c r="A510" s="57"/>
      <c r="B510" s="56"/>
      <c r="C510" s="55"/>
    </row>
    <row r="511">
      <c r="A511" s="57"/>
      <c r="B511" s="56"/>
      <c r="C511" s="55"/>
    </row>
    <row r="512">
      <c r="A512" s="57"/>
      <c r="B512" s="56"/>
      <c r="C512" s="55"/>
    </row>
    <row r="513">
      <c r="A513" s="57"/>
      <c r="B513" s="56"/>
      <c r="C513" s="55"/>
    </row>
    <row r="514">
      <c r="A514" s="57"/>
      <c r="B514" s="56"/>
      <c r="C514" s="55"/>
    </row>
    <row r="515">
      <c r="A515" s="57"/>
      <c r="B515" s="56"/>
      <c r="C515" s="55"/>
    </row>
    <row r="516">
      <c r="A516" s="57"/>
      <c r="B516" s="56"/>
      <c r="C516" s="55"/>
    </row>
    <row r="517">
      <c r="A517" s="57"/>
      <c r="B517" s="56"/>
      <c r="C517" s="55"/>
    </row>
    <row r="518">
      <c r="A518" s="57"/>
      <c r="B518" s="56"/>
      <c r="C518" s="55"/>
    </row>
    <row r="519">
      <c r="A519" s="57"/>
      <c r="B519" s="56"/>
      <c r="C519" s="55"/>
    </row>
    <row r="520">
      <c r="A520" s="57"/>
      <c r="B520" s="56"/>
      <c r="C520" s="55"/>
    </row>
    <row r="521">
      <c r="A521" s="57"/>
      <c r="B521" s="56"/>
      <c r="C521" s="55"/>
    </row>
    <row r="522">
      <c r="A522" s="57"/>
      <c r="B522" s="56"/>
      <c r="C522" s="55"/>
    </row>
    <row r="523">
      <c r="A523" s="57"/>
      <c r="B523" s="56"/>
      <c r="C523" s="55"/>
    </row>
    <row r="524">
      <c r="A524" s="57"/>
      <c r="B524" s="56"/>
      <c r="C524" s="55"/>
    </row>
    <row r="525">
      <c r="A525" s="57"/>
      <c r="B525" s="56"/>
      <c r="C525" s="55"/>
    </row>
    <row r="526">
      <c r="A526" s="57"/>
      <c r="B526" s="56"/>
      <c r="C526" s="55"/>
    </row>
    <row r="527">
      <c r="A527" s="57"/>
      <c r="B527" s="56"/>
      <c r="C527" s="55"/>
    </row>
    <row r="528">
      <c r="A528" s="57"/>
      <c r="B528" s="56"/>
      <c r="C528" s="55"/>
    </row>
    <row r="529">
      <c r="A529" s="57"/>
      <c r="B529" s="56"/>
      <c r="C529" s="55"/>
    </row>
    <row r="530">
      <c r="A530" s="57"/>
      <c r="B530" s="56"/>
      <c r="C530" s="55"/>
    </row>
    <row r="531">
      <c r="A531" s="57"/>
      <c r="B531" s="56"/>
      <c r="C531" s="55"/>
    </row>
    <row r="532">
      <c r="A532" s="57"/>
      <c r="B532" s="56"/>
      <c r="C532" s="55"/>
    </row>
    <row r="533">
      <c r="A533" s="57"/>
      <c r="B533" s="56"/>
      <c r="C533" s="55"/>
    </row>
    <row r="534">
      <c r="A534" s="57"/>
      <c r="B534" s="56"/>
      <c r="C534" s="55"/>
    </row>
    <row r="535">
      <c r="A535" s="57"/>
      <c r="B535" s="56"/>
      <c r="C535" s="55"/>
    </row>
    <row r="536">
      <c r="A536" s="57"/>
      <c r="B536" s="56"/>
      <c r="C536" s="55"/>
    </row>
    <row r="537">
      <c r="A537" s="57"/>
      <c r="B537" s="56"/>
      <c r="C537" s="55"/>
    </row>
    <row r="538">
      <c r="A538" s="57"/>
      <c r="B538" s="56"/>
      <c r="C538" s="55"/>
    </row>
    <row r="539">
      <c r="A539" s="57"/>
      <c r="B539" s="56"/>
      <c r="C539" s="55"/>
    </row>
    <row r="540">
      <c r="A540" s="57"/>
      <c r="B540" s="56"/>
      <c r="C540" s="55"/>
    </row>
    <row r="541">
      <c r="A541" s="57"/>
      <c r="B541" s="56"/>
      <c r="C541" s="55"/>
    </row>
    <row r="542">
      <c r="A542" s="57"/>
      <c r="B542" s="56"/>
      <c r="C542" s="55"/>
    </row>
    <row r="543">
      <c r="A543" s="57"/>
      <c r="B543" s="56"/>
      <c r="C543" s="55"/>
    </row>
    <row r="544">
      <c r="A544" s="57"/>
      <c r="B544" s="56"/>
      <c r="C544" s="55"/>
    </row>
    <row r="545">
      <c r="A545" s="57"/>
      <c r="B545" s="56"/>
      <c r="C545" s="55"/>
    </row>
    <row r="546">
      <c r="A546" s="57"/>
      <c r="B546" s="56"/>
      <c r="C546" s="55"/>
    </row>
    <row r="547">
      <c r="A547" s="57"/>
      <c r="B547" s="56"/>
      <c r="C547" s="55"/>
    </row>
    <row r="548">
      <c r="A548" s="57"/>
      <c r="B548" s="56"/>
      <c r="C548" s="55"/>
    </row>
    <row r="549">
      <c r="A549" s="57"/>
      <c r="B549" s="56"/>
      <c r="C549" s="55"/>
    </row>
    <row r="550">
      <c r="A550" s="57"/>
      <c r="B550" s="56"/>
      <c r="C550" s="55"/>
    </row>
    <row r="551">
      <c r="A551" s="57"/>
      <c r="B551" s="56"/>
      <c r="C551" s="55"/>
    </row>
    <row r="552">
      <c r="A552" s="57"/>
      <c r="B552" s="56"/>
      <c r="C552" s="55"/>
    </row>
    <row r="553">
      <c r="A553" s="57"/>
      <c r="B553" s="56"/>
      <c r="C553" s="55"/>
    </row>
    <row r="554">
      <c r="A554" s="57"/>
      <c r="B554" s="56"/>
      <c r="C554" s="55"/>
    </row>
    <row r="555">
      <c r="A555" s="57"/>
      <c r="B555" s="56"/>
      <c r="C555" s="55"/>
    </row>
    <row r="556">
      <c r="A556" s="57"/>
      <c r="B556" s="56"/>
      <c r="C556" s="55"/>
    </row>
    <row r="557">
      <c r="A557" s="57"/>
      <c r="B557" s="56"/>
      <c r="C557" s="55"/>
    </row>
    <row r="558">
      <c r="A558" s="57"/>
      <c r="B558" s="56"/>
      <c r="C558" s="55"/>
    </row>
    <row r="559">
      <c r="A559" s="57"/>
      <c r="B559" s="56"/>
      <c r="C559" s="55"/>
    </row>
    <row r="560">
      <c r="A560" s="57"/>
      <c r="B560" s="56"/>
      <c r="C560" s="55"/>
    </row>
    <row r="561">
      <c r="A561" s="57"/>
      <c r="B561" s="56"/>
      <c r="C561" s="55"/>
    </row>
    <row r="562">
      <c r="A562" s="57"/>
      <c r="B562" s="56"/>
      <c r="C562" s="55"/>
    </row>
    <row r="563">
      <c r="A563" s="57"/>
      <c r="B563" s="56"/>
      <c r="C563" s="55"/>
    </row>
    <row r="564">
      <c r="A564" s="57"/>
      <c r="B564" s="56"/>
      <c r="C564" s="55"/>
    </row>
    <row r="565">
      <c r="A565" s="57"/>
      <c r="B565" s="56"/>
      <c r="C565" s="55"/>
    </row>
    <row r="566">
      <c r="A566" s="57"/>
      <c r="B566" s="56"/>
      <c r="C566" s="55"/>
    </row>
    <row r="567">
      <c r="A567" s="57"/>
      <c r="B567" s="56"/>
      <c r="C567" s="55"/>
    </row>
    <row r="568">
      <c r="A568" s="57"/>
      <c r="B568" s="56"/>
      <c r="C568" s="55"/>
    </row>
    <row r="569">
      <c r="A569" s="57"/>
      <c r="B569" s="56"/>
      <c r="C569" s="55"/>
    </row>
    <row r="570">
      <c r="A570" s="57"/>
      <c r="B570" s="56"/>
      <c r="C570" s="55"/>
    </row>
    <row r="571">
      <c r="A571" s="57"/>
      <c r="B571" s="56"/>
      <c r="C571" s="55"/>
    </row>
    <row r="572">
      <c r="A572" s="57"/>
      <c r="B572" s="56"/>
      <c r="C572" s="55"/>
    </row>
    <row r="573">
      <c r="A573" s="57"/>
      <c r="B573" s="56"/>
      <c r="C573" s="55"/>
    </row>
    <row r="574">
      <c r="A574" s="57"/>
      <c r="B574" s="56"/>
      <c r="C574" s="55"/>
    </row>
    <row r="575">
      <c r="A575" s="57"/>
      <c r="B575" s="56"/>
      <c r="C575" s="55"/>
    </row>
    <row r="576">
      <c r="A576" s="57"/>
      <c r="B576" s="56"/>
      <c r="C576" s="55"/>
    </row>
    <row r="577">
      <c r="A577" s="57"/>
      <c r="B577" s="56"/>
      <c r="C577" s="55"/>
    </row>
    <row r="578">
      <c r="A578" s="57"/>
      <c r="B578" s="56"/>
      <c r="C578" s="55"/>
    </row>
    <row r="579">
      <c r="A579" s="57"/>
      <c r="B579" s="56"/>
      <c r="C579" s="55"/>
    </row>
    <row r="580">
      <c r="A580" s="57"/>
      <c r="B580" s="56"/>
      <c r="C580" s="55"/>
    </row>
    <row r="581">
      <c r="A581" s="57"/>
      <c r="B581" s="56"/>
      <c r="C581" s="55"/>
    </row>
    <row r="582">
      <c r="A582" s="57"/>
      <c r="B582" s="56"/>
      <c r="C582" s="55"/>
    </row>
    <row r="583">
      <c r="A583" s="57"/>
      <c r="B583" s="56"/>
      <c r="C583" s="55"/>
    </row>
    <row r="584">
      <c r="A584" s="57"/>
      <c r="B584" s="56"/>
      <c r="C584" s="55"/>
    </row>
    <row r="585">
      <c r="A585" s="57"/>
      <c r="B585" s="56"/>
      <c r="C585" s="55"/>
    </row>
    <row r="586">
      <c r="A586" s="57"/>
      <c r="B586" s="56"/>
      <c r="C586" s="55"/>
    </row>
    <row r="587">
      <c r="A587" s="57"/>
      <c r="B587" s="56"/>
      <c r="C587" s="55"/>
    </row>
    <row r="588">
      <c r="A588" s="57"/>
      <c r="B588" s="56"/>
      <c r="C588" s="55"/>
    </row>
    <row r="589">
      <c r="A589" s="57"/>
      <c r="B589" s="56"/>
      <c r="C589" s="55"/>
    </row>
    <row r="590">
      <c r="A590" s="57"/>
      <c r="B590" s="56"/>
      <c r="C590" s="55"/>
    </row>
    <row r="591">
      <c r="A591" s="57"/>
      <c r="B591" s="56"/>
      <c r="C591" s="55"/>
    </row>
    <row r="592">
      <c r="A592" s="57"/>
      <c r="B592" s="56"/>
      <c r="C592" s="55"/>
    </row>
    <row r="593">
      <c r="A593" s="57"/>
      <c r="B593" s="56"/>
      <c r="C593" s="55"/>
    </row>
    <row r="594">
      <c r="A594" s="57"/>
      <c r="B594" s="56"/>
      <c r="C594" s="55"/>
    </row>
    <row r="595">
      <c r="A595" s="57"/>
      <c r="B595" s="56"/>
      <c r="C595" s="55"/>
    </row>
    <row r="596">
      <c r="A596" s="57"/>
      <c r="B596" s="56"/>
      <c r="C596" s="55"/>
    </row>
    <row r="597">
      <c r="A597" s="57"/>
      <c r="B597" s="56"/>
      <c r="C597" s="55"/>
    </row>
    <row r="598">
      <c r="A598" s="57"/>
      <c r="B598" s="56"/>
      <c r="C598" s="55"/>
    </row>
    <row r="599">
      <c r="A599" s="57"/>
      <c r="B599" s="56"/>
      <c r="C599" s="55"/>
    </row>
    <row r="600">
      <c r="A600" s="57"/>
      <c r="B600" s="56"/>
      <c r="C600" s="55"/>
    </row>
    <row r="601">
      <c r="A601" s="57"/>
      <c r="B601" s="56"/>
      <c r="C601" s="55"/>
    </row>
    <row r="602">
      <c r="A602" s="57"/>
      <c r="B602" s="56"/>
      <c r="C602" s="55"/>
    </row>
    <row r="603">
      <c r="A603" s="57"/>
      <c r="B603" s="56"/>
      <c r="C603" s="55"/>
    </row>
    <row r="604">
      <c r="A604" s="57"/>
      <c r="B604" s="56"/>
      <c r="C604" s="55"/>
    </row>
    <row r="605">
      <c r="A605" s="57"/>
      <c r="B605" s="56"/>
      <c r="C605" s="55"/>
    </row>
    <row r="606">
      <c r="A606" s="57"/>
      <c r="B606" s="56"/>
      <c r="C606" s="55"/>
    </row>
    <row r="607">
      <c r="A607" s="57"/>
      <c r="B607" s="56"/>
      <c r="C607" s="55"/>
    </row>
    <row r="608">
      <c r="A608" s="57"/>
      <c r="B608" s="56"/>
      <c r="C608" s="55"/>
    </row>
    <row r="609">
      <c r="A609" s="57"/>
      <c r="B609" s="56"/>
      <c r="C609" s="55"/>
    </row>
    <row r="610">
      <c r="A610" s="57"/>
      <c r="B610" s="56"/>
      <c r="C610" s="55"/>
    </row>
    <row r="611">
      <c r="A611" s="57"/>
      <c r="B611" s="56"/>
      <c r="C611" s="55"/>
    </row>
    <row r="612">
      <c r="A612" s="57"/>
      <c r="B612" s="56"/>
      <c r="C612" s="55"/>
    </row>
    <row r="613">
      <c r="A613" s="57"/>
      <c r="B613" s="56"/>
      <c r="C613" s="55"/>
    </row>
    <row r="614">
      <c r="A614" s="57"/>
      <c r="B614" s="56"/>
      <c r="C614" s="55"/>
    </row>
    <row r="615">
      <c r="A615" s="57"/>
      <c r="B615" s="56"/>
      <c r="C615" s="55"/>
    </row>
    <row r="616">
      <c r="A616" s="57"/>
      <c r="B616" s="56"/>
      <c r="C616" s="55"/>
    </row>
    <row r="617">
      <c r="A617" s="57"/>
      <c r="B617" s="56"/>
      <c r="C617" s="55"/>
    </row>
    <row r="618">
      <c r="A618" s="57"/>
      <c r="B618" s="56"/>
      <c r="C618" s="55"/>
    </row>
    <row r="619">
      <c r="A619" s="57"/>
      <c r="B619" s="56"/>
      <c r="C619" s="55"/>
    </row>
    <row r="620">
      <c r="A620" s="57"/>
      <c r="B620" s="56"/>
      <c r="C620" s="55"/>
    </row>
    <row r="621">
      <c r="A621" s="57"/>
      <c r="B621" s="56"/>
      <c r="C621" s="55"/>
    </row>
    <row r="622">
      <c r="A622" s="57"/>
      <c r="B622" s="56"/>
      <c r="C622" s="55"/>
    </row>
    <row r="623">
      <c r="A623" s="57"/>
      <c r="B623" s="56"/>
      <c r="C623" s="55"/>
    </row>
    <row r="624">
      <c r="A624" s="57"/>
      <c r="B624" s="56"/>
      <c r="C624" s="55"/>
    </row>
    <row r="625">
      <c r="A625" s="57"/>
      <c r="B625" s="56"/>
      <c r="C625" s="55"/>
    </row>
    <row r="626">
      <c r="A626" s="57"/>
      <c r="B626" s="56"/>
      <c r="C626" s="55"/>
    </row>
    <row r="627">
      <c r="A627" s="57"/>
      <c r="B627" s="56"/>
      <c r="C627" s="55"/>
    </row>
    <row r="628">
      <c r="A628" s="57"/>
      <c r="B628" s="56"/>
      <c r="C628" s="55"/>
    </row>
    <row r="629">
      <c r="A629" s="57"/>
      <c r="B629" s="56"/>
      <c r="C629" s="55"/>
    </row>
    <row r="630">
      <c r="A630" s="57"/>
      <c r="B630" s="56"/>
      <c r="C630" s="55"/>
    </row>
    <row r="631">
      <c r="A631" s="57"/>
      <c r="B631" s="56"/>
      <c r="C631" s="55"/>
    </row>
    <row r="632">
      <c r="A632" s="57"/>
      <c r="B632" s="56"/>
      <c r="C632" s="55"/>
    </row>
    <row r="633">
      <c r="A633" s="57"/>
      <c r="B633" s="56"/>
      <c r="C633" s="55"/>
    </row>
    <row r="634">
      <c r="A634" s="57"/>
      <c r="B634" s="56"/>
      <c r="C634" s="55"/>
    </row>
    <row r="635">
      <c r="A635" s="57"/>
      <c r="B635" s="56"/>
      <c r="C635" s="55"/>
    </row>
    <row r="636">
      <c r="A636" s="57"/>
      <c r="B636" s="56"/>
      <c r="C636" s="55"/>
    </row>
    <row r="637">
      <c r="A637" s="57"/>
      <c r="B637" s="56"/>
      <c r="C637" s="55"/>
    </row>
    <row r="638">
      <c r="A638" s="57"/>
      <c r="B638" s="56"/>
      <c r="C638" s="55"/>
    </row>
    <row r="639">
      <c r="A639" s="57"/>
      <c r="B639" s="56"/>
      <c r="C639" s="55"/>
    </row>
    <row r="640">
      <c r="A640" s="57"/>
      <c r="B640" s="56"/>
      <c r="C640" s="55"/>
    </row>
    <row r="641">
      <c r="A641" s="57"/>
      <c r="B641" s="56"/>
      <c r="C641" s="55"/>
    </row>
    <row r="642">
      <c r="A642" s="57"/>
      <c r="B642" s="56"/>
      <c r="C642" s="55"/>
    </row>
    <row r="643">
      <c r="A643" s="57"/>
      <c r="B643" s="56"/>
      <c r="C643" s="55"/>
    </row>
    <row r="644">
      <c r="A644" s="57"/>
      <c r="B644" s="56"/>
      <c r="C644" s="55"/>
    </row>
    <row r="645">
      <c r="A645" s="57"/>
      <c r="B645" s="56"/>
      <c r="C645" s="55"/>
    </row>
    <row r="646">
      <c r="A646" s="57"/>
      <c r="B646" s="56"/>
      <c r="C646" s="55"/>
    </row>
    <row r="647">
      <c r="A647" s="57"/>
      <c r="B647" s="56"/>
      <c r="C647" s="55"/>
    </row>
    <row r="648">
      <c r="A648" s="57"/>
      <c r="B648" s="56"/>
      <c r="C648" s="55"/>
    </row>
    <row r="649">
      <c r="A649" s="57"/>
      <c r="B649" s="56"/>
      <c r="C649" s="55"/>
    </row>
    <row r="650">
      <c r="A650" s="57"/>
      <c r="B650" s="56"/>
      <c r="C650" s="55"/>
    </row>
    <row r="651">
      <c r="A651" s="57"/>
      <c r="B651" s="56"/>
      <c r="C651" s="55"/>
    </row>
    <row r="652">
      <c r="A652" s="57"/>
      <c r="B652" s="56"/>
      <c r="C652" s="55"/>
    </row>
    <row r="653">
      <c r="A653" s="57"/>
      <c r="B653" s="56"/>
      <c r="C653" s="55"/>
    </row>
    <row r="654">
      <c r="A654" s="57"/>
      <c r="B654" s="56"/>
      <c r="C654" s="55"/>
    </row>
    <row r="655">
      <c r="A655" s="57"/>
      <c r="B655" s="56"/>
      <c r="C655" s="55"/>
    </row>
    <row r="656">
      <c r="A656" s="57"/>
      <c r="B656" s="56"/>
      <c r="C656" s="55"/>
    </row>
    <row r="657">
      <c r="A657" s="57"/>
      <c r="B657" s="56"/>
      <c r="C657" s="55"/>
    </row>
    <row r="658">
      <c r="A658" s="57"/>
      <c r="B658" s="56"/>
      <c r="C658" s="55"/>
    </row>
    <row r="659">
      <c r="A659" s="57"/>
      <c r="B659" s="56"/>
      <c r="C659" s="55"/>
    </row>
    <row r="660">
      <c r="A660" s="57"/>
      <c r="B660" s="56"/>
      <c r="C660" s="55"/>
    </row>
    <row r="661">
      <c r="A661" s="57"/>
      <c r="B661" s="56"/>
      <c r="C661" s="55"/>
    </row>
    <row r="662">
      <c r="A662" s="57"/>
      <c r="B662" s="56"/>
      <c r="C662" s="55"/>
    </row>
    <row r="663">
      <c r="A663" s="57"/>
      <c r="B663" s="56"/>
      <c r="C663" s="55"/>
    </row>
    <row r="664">
      <c r="A664" s="57"/>
      <c r="B664" s="56"/>
      <c r="C664" s="55"/>
    </row>
    <row r="665">
      <c r="A665" s="57"/>
      <c r="B665" s="56"/>
      <c r="C665" s="55"/>
    </row>
    <row r="666">
      <c r="A666" s="57"/>
      <c r="B666" s="56"/>
      <c r="C666" s="55"/>
    </row>
    <row r="667">
      <c r="A667" s="57"/>
      <c r="B667" s="56"/>
      <c r="C667" s="55"/>
    </row>
    <row r="668">
      <c r="A668" s="57"/>
      <c r="B668" s="56"/>
      <c r="C668" s="55"/>
    </row>
    <row r="669">
      <c r="A669" s="57"/>
      <c r="B669" s="56"/>
      <c r="C669" s="55"/>
    </row>
    <row r="670">
      <c r="A670" s="57"/>
      <c r="B670" s="56"/>
      <c r="C670" s="55"/>
    </row>
    <row r="671">
      <c r="A671" s="57"/>
      <c r="B671" s="56"/>
      <c r="C671" s="55"/>
    </row>
    <row r="672">
      <c r="A672" s="57"/>
      <c r="B672" s="56"/>
      <c r="C672" s="55"/>
    </row>
    <row r="673">
      <c r="A673" s="57"/>
      <c r="B673" s="56"/>
      <c r="C673" s="55"/>
    </row>
    <row r="674">
      <c r="A674" s="57"/>
      <c r="B674" s="56"/>
      <c r="C674" s="55"/>
    </row>
    <row r="675">
      <c r="A675" s="57"/>
      <c r="B675" s="56"/>
      <c r="C675" s="55"/>
    </row>
    <row r="676">
      <c r="A676" s="57"/>
      <c r="B676" s="56"/>
      <c r="C676" s="55"/>
    </row>
    <row r="677">
      <c r="A677" s="57"/>
      <c r="B677" s="56"/>
      <c r="C677" s="55"/>
    </row>
    <row r="678">
      <c r="A678" s="57"/>
      <c r="B678" s="56"/>
      <c r="C678" s="55"/>
    </row>
    <row r="679">
      <c r="A679" s="57"/>
      <c r="B679" s="56"/>
      <c r="C679" s="55"/>
    </row>
    <row r="680">
      <c r="A680" s="57"/>
      <c r="B680" s="56"/>
      <c r="C680" s="55"/>
    </row>
    <row r="681">
      <c r="A681" s="57"/>
      <c r="B681" s="56"/>
      <c r="C681" s="55"/>
    </row>
    <row r="682">
      <c r="A682" s="57"/>
      <c r="B682" s="56"/>
      <c r="C682" s="55"/>
    </row>
    <row r="683">
      <c r="A683" s="57"/>
      <c r="B683" s="56"/>
      <c r="C683" s="55"/>
    </row>
    <row r="684">
      <c r="A684" s="57"/>
      <c r="B684" s="56"/>
      <c r="C684" s="55"/>
    </row>
    <row r="685">
      <c r="A685" s="57"/>
      <c r="B685" s="56"/>
      <c r="C685" s="55"/>
    </row>
    <row r="686">
      <c r="A686" s="57"/>
      <c r="B686" s="56"/>
      <c r="C686" s="55"/>
    </row>
    <row r="687">
      <c r="A687" s="57"/>
      <c r="B687" s="56"/>
      <c r="C687" s="55"/>
    </row>
    <row r="688">
      <c r="A688" s="57"/>
      <c r="B688" s="56"/>
      <c r="C688" s="55"/>
    </row>
    <row r="689">
      <c r="A689" s="57"/>
      <c r="B689" s="56"/>
      <c r="C689" s="55"/>
    </row>
    <row r="690">
      <c r="A690" s="57"/>
      <c r="B690" s="56"/>
      <c r="C690" s="55"/>
    </row>
    <row r="691">
      <c r="A691" s="57"/>
      <c r="B691" s="56"/>
      <c r="C691" s="55"/>
    </row>
    <row r="692">
      <c r="A692" s="57"/>
      <c r="B692" s="56"/>
      <c r="C692" s="55"/>
    </row>
    <row r="693">
      <c r="A693" s="57"/>
      <c r="B693" s="56"/>
      <c r="C693" s="55"/>
    </row>
    <row r="694">
      <c r="A694" s="57"/>
      <c r="B694" s="56"/>
      <c r="C694" s="55"/>
    </row>
    <row r="695">
      <c r="A695" s="57"/>
      <c r="B695" s="56"/>
      <c r="C695" s="55"/>
    </row>
    <row r="696">
      <c r="A696" s="57"/>
      <c r="B696" s="56"/>
      <c r="C696" s="55"/>
    </row>
    <row r="697">
      <c r="A697" s="57"/>
      <c r="B697" s="56"/>
      <c r="C697" s="55"/>
    </row>
    <row r="698">
      <c r="A698" s="57"/>
      <c r="B698" s="56"/>
      <c r="C698" s="55"/>
    </row>
    <row r="699">
      <c r="A699" s="57"/>
      <c r="B699" s="56"/>
      <c r="C699" s="55"/>
    </row>
    <row r="700">
      <c r="A700" s="57"/>
      <c r="B700" s="56"/>
      <c r="C700" s="55"/>
    </row>
    <row r="701">
      <c r="A701" s="57"/>
      <c r="B701" s="56"/>
      <c r="C701" s="55"/>
    </row>
    <row r="702">
      <c r="A702" s="57"/>
      <c r="B702" s="56"/>
      <c r="C702" s="55"/>
    </row>
    <row r="703">
      <c r="A703" s="57"/>
      <c r="B703" s="56"/>
      <c r="C703" s="55"/>
    </row>
    <row r="704">
      <c r="A704" s="57"/>
      <c r="B704" s="56"/>
      <c r="C704" s="55"/>
    </row>
    <row r="705">
      <c r="A705" s="57"/>
      <c r="B705" s="56"/>
      <c r="C705" s="55"/>
    </row>
    <row r="706">
      <c r="A706" s="57"/>
      <c r="B706" s="56"/>
      <c r="C706" s="55"/>
    </row>
    <row r="707">
      <c r="A707" s="57"/>
      <c r="B707" s="56"/>
      <c r="C707" s="55"/>
    </row>
    <row r="708">
      <c r="A708" s="57"/>
      <c r="B708" s="56"/>
      <c r="C708" s="55"/>
    </row>
    <row r="709">
      <c r="A709" s="57"/>
      <c r="B709" s="56"/>
      <c r="C709" s="55"/>
    </row>
    <row r="710">
      <c r="A710" s="57"/>
      <c r="B710" s="56"/>
      <c r="C710" s="55"/>
    </row>
    <row r="711">
      <c r="A711" s="57"/>
      <c r="B711" s="56"/>
      <c r="C711" s="55"/>
    </row>
    <row r="712">
      <c r="A712" s="57"/>
      <c r="B712" s="56"/>
      <c r="C712" s="55"/>
    </row>
    <row r="713">
      <c r="A713" s="57"/>
      <c r="B713" s="56"/>
      <c r="C713" s="55"/>
    </row>
    <row r="714">
      <c r="A714" s="57"/>
      <c r="B714" s="56"/>
      <c r="C714" s="55"/>
    </row>
    <row r="715">
      <c r="A715" s="57"/>
      <c r="B715" s="56"/>
      <c r="C715" s="55"/>
    </row>
    <row r="716">
      <c r="A716" s="57"/>
      <c r="B716" s="56"/>
      <c r="C716" s="55"/>
    </row>
    <row r="717">
      <c r="A717" s="57"/>
      <c r="B717" s="56"/>
      <c r="C717" s="55"/>
    </row>
    <row r="718">
      <c r="A718" s="57"/>
      <c r="B718" s="56"/>
      <c r="C718" s="55"/>
    </row>
    <row r="719">
      <c r="A719" s="57"/>
      <c r="B719" s="56"/>
      <c r="C719" s="55"/>
    </row>
    <row r="720">
      <c r="A720" s="57"/>
      <c r="B720" s="56"/>
      <c r="C720" s="55"/>
    </row>
    <row r="721">
      <c r="A721" s="57"/>
      <c r="B721" s="56"/>
      <c r="C721" s="55"/>
    </row>
    <row r="722">
      <c r="A722" s="57"/>
      <c r="B722" s="56"/>
      <c r="C722" s="55"/>
    </row>
    <row r="723">
      <c r="A723" s="57"/>
      <c r="B723" s="56"/>
      <c r="C723" s="55"/>
    </row>
    <row r="724">
      <c r="A724" s="57"/>
      <c r="B724" s="56"/>
      <c r="C724" s="55"/>
    </row>
    <row r="725">
      <c r="A725" s="57"/>
      <c r="B725" s="56"/>
      <c r="C725" s="55"/>
    </row>
    <row r="726">
      <c r="A726" s="57"/>
      <c r="B726" s="56"/>
      <c r="C726" s="55"/>
    </row>
    <row r="727">
      <c r="A727" s="57"/>
      <c r="B727" s="56"/>
      <c r="C727" s="55"/>
    </row>
    <row r="728">
      <c r="A728" s="57"/>
      <c r="B728" s="56"/>
      <c r="C728" s="55"/>
    </row>
    <row r="729">
      <c r="A729" s="57"/>
      <c r="B729" s="56"/>
      <c r="C729" s="55"/>
    </row>
    <row r="730">
      <c r="A730" s="57"/>
      <c r="B730" s="56"/>
      <c r="C730" s="55"/>
    </row>
    <row r="731">
      <c r="A731" s="57"/>
      <c r="B731" s="56"/>
      <c r="C731" s="55"/>
    </row>
    <row r="732">
      <c r="A732" s="57"/>
      <c r="B732" s="56"/>
      <c r="C732" s="55"/>
    </row>
    <row r="733">
      <c r="A733" s="57"/>
      <c r="B733" s="56"/>
      <c r="C733" s="55"/>
    </row>
    <row r="734">
      <c r="A734" s="57"/>
      <c r="B734" s="56"/>
      <c r="C734" s="55"/>
    </row>
    <row r="735">
      <c r="A735" s="57"/>
      <c r="B735" s="56"/>
      <c r="C735" s="55"/>
    </row>
    <row r="736">
      <c r="A736" s="57"/>
      <c r="B736" s="56"/>
      <c r="C736" s="55"/>
    </row>
    <row r="737">
      <c r="A737" s="57"/>
      <c r="B737" s="56"/>
      <c r="C737" s="55"/>
    </row>
    <row r="738">
      <c r="A738" s="57"/>
      <c r="B738" s="56"/>
      <c r="C738" s="55"/>
    </row>
    <row r="739">
      <c r="A739" s="57"/>
      <c r="B739" s="56"/>
      <c r="C739" s="55"/>
    </row>
    <row r="740">
      <c r="A740" s="57"/>
      <c r="B740" s="56"/>
      <c r="C740" s="55"/>
    </row>
    <row r="741">
      <c r="A741" s="57"/>
      <c r="B741" s="56"/>
      <c r="C741" s="55"/>
    </row>
    <row r="742">
      <c r="A742" s="57"/>
      <c r="B742" s="56"/>
      <c r="C742" s="55"/>
    </row>
    <row r="743">
      <c r="A743" s="57"/>
      <c r="B743" s="56"/>
      <c r="C743" s="55"/>
    </row>
    <row r="744">
      <c r="A744" s="57"/>
      <c r="B744" s="56"/>
      <c r="C744" s="55"/>
    </row>
    <row r="745">
      <c r="A745" s="57"/>
      <c r="B745" s="56"/>
      <c r="C745" s="55"/>
    </row>
    <row r="746">
      <c r="A746" s="57"/>
      <c r="B746" s="56"/>
      <c r="C746" s="55"/>
    </row>
    <row r="747">
      <c r="A747" s="57"/>
      <c r="B747" s="56"/>
      <c r="C747" s="55"/>
    </row>
    <row r="748">
      <c r="A748" s="57"/>
      <c r="B748" s="56"/>
      <c r="C748" s="55"/>
    </row>
    <row r="749">
      <c r="A749" s="57"/>
      <c r="B749" s="56"/>
      <c r="C749" s="55"/>
    </row>
    <row r="750">
      <c r="A750" s="57"/>
      <c r="B750" s="56"/>
      <c r="C750" s="55"/>
    </row>
    <row r="751">
      <c r="A751" s="57"/>
      <c r="B751" s="56"/>
      <c r="C751" s="55"/>
    </row>
    <row r="752">
      <c r="A752" s="57"/>
      <c r="B752" s="56"/>
      <c r="C752" s="55"/>
    </row>
    <row r="753">
      <c r="A753" s="57"/>
      <c r="B753" s="56"/>
      <c r="C753" s="55"/>
    </row>
    <row r="754">
      <c r="A754" s="57"/>
      <c r="B754" s="56"/>
      <c r="C754" s="55"/>
    </row>
    <row r="755">
      <c r="A755" s="57"/>
      <c r="B755" s="56"/>
      <c r="C755" s="55"/>
    </row>
    <row r="756">
      <c r="A756" s="57"/>
      <c r="B756" s="56"/>
      <c r="C756" s="55"/>
    </row>
    <row r="757">
      <c r="A757" s="57"/>
      <c r="B757" s="56"/>
      <c r="C757" s="55"/>
    </row>
    <row r="758">
      <c r="A758" s="57"/>
      <c r="B758" s="56"/>
      <c r="C758" s="55"/>
    </row>
    <row r="759">
      <c r="A759" s="57"/>
      <c r="B759" s="56"/>
      <c r="C759" s="55"/>
    </row>
    <row r="760">
      <c r="A760" s="57"/>
      <c r="B760" s="56"/>
      <c r="C760" s="55"/>
    </row>
    <row r="761">
      <c r="A761" s="57"/>
      <c r="B761" s="56"/>
      <c r="C761" s="55"/>
    </row>
    <row r="762">
      <c r="A762" s="57"/>
      <c r="B762" s="56"/>
      <c r="C762" s="55"/>
    </row>
    <row r="763">
      <c r="A763" s="57"/>
      <c r="B763" s="56"/>
      <c r="C763" s="55"/>
    </row>
    <row r="764">
      <c r="A764" s="57"/>
      <c r="B764" s="56"/>
      <c r="C764" s="55"/>
    </row>
    <row r="765">
      <c r="A765" s="57"/>
      <c r="B765" s="56"/>
      <c r="C765" s="55"/>
    </row>
    <row r="766">
      <c r="A766" s="57"/>
      <c r="B766" s="56"/>
      <c r="C766" s="55"/>
    </row>
    <row r="767">
      <c r="A767" s="57"/>
      <c r="B767" s="56"/>
      <c r="C767" s="55"/>
    </row>
    <row r="768">
      <c r="A768" s="57"/>
      <c r="B768" s="56"/>
      <c r="C768" s="55"/>
    </row>
    <row r="769">
      <c r="A769" s="57"/>
      <c r="B769" s="56"/>
      <c r="C769" s="55"/>
    </row>
    <row r="770">
      <c r="A770" s="57"/>
      <c r="B770" s="56"/>
      <c r="C770" s="55"/>
    </row>
    <row r="771">
      <c r="A771" s="57"/>
      <c r="B771" s="56"/>
      <c r="C771" s="55"/>
    </row>
    <row r="772">
      <c r="A772" s="57"/>
      <c r="B772" s="56"/>
      <c r="C772" s="55"/>
    </row>
    <row r="773">
      <c r="A773" s="57"/>
      <c r="B773" s="56"/>
      <c r="C773" s="55"/>
    </row>
    <row r="774">
      <c r="A774" s="57"/>
      <c r="B774" s="56"/>
      <c r="C774" s="55"/>
    </row>
    <row r="775">
      <c r="A775" s="57"/>
      <c r="B775" s="56"/>
      <c r="C775" s="55"/>
    </row>
    <row r="776">
      <c r="A776" s="57"/>
      <c r="B776" s="56"/>
      <c r="C776" s="55"/>
    </row>
    <row r="777">
      <c r="A777" s="57"/>
      <c r="B777" s="56"/>
      <c r="C777" s="55"/>
    </row>
    <row r="778">
      <c r="A778" s="57"/>
      <c r="B778" s="56"/>
      <c r="C778" s="55"/>
    </row>
    <row r="779">
      <c r="A779" s="57"/>
      <c r="B779" s="56"/>
      <c r="C779" s="55"/>
    </row>
    <row r="780">
      <c r="A780" s="57"/>
      <c r="B780" s="56"/>
      <c r="C780" s="55"/>
    </row>
    <row r="781">
      <c r="A781" s="57"/>
      <c r="B781" s="56"/>
      <c r="C781" s="55"/>
    </row>
    <row r="782">
      <c r="A782" s="57"/>
      <c r="B782" s="56"/>
      <c r="C782" s="55"/>
    </row>
    <row r="783">
      <c r="A783" s="57"/>
      <c r="B783" s="56"/>
      <c r="C783" s="55"/>
    </row>
    <row r="784">
      <c r="A784" s="57"/>
      <c r="B784" s="56"/>
      <c r="C784" s="55"/>
    </row>
    <row r="785">
      <c r="A785" s="57"/>
      <c r="B785" s="56"/>
      <c r="C785" s="55"/>
    </row>
    <row r="786">
      <c r="A786" s="57"/>
      <c r="B786" s="56"/>
      <c r="C786" s="55"/>
    </row>
    <row r="787">
      <c r="A787" s="57"/>
      <c r="B787" s="56"/>
      <c r="C787" s="55"/>
    </row>
    <row r="788">
      <c r="A788" s="57"/>
      <c r="B788" s="56"/>
      <c r="C788" s="55"/>
    </row>
    <row r="789">
      <c r="A789" s="57"/>
      <c r="B789" s="56"/>
      <c r="C789" s="55"/>
    </row>
    <row r="790">
      <c r="A790" s="57"/>
      <c r="B790" s="56"/>
      <c r="C790" s="55"/>
    </row>
    <row r="791">
      <c r="A791" s="57"/>
      <c r="B791" s="56"/>
      <c r="C791" s="55"/>
    </row>
    <row r="792">
      <c r="A792" s="57"/>
      <c r="B792" s="56"/>
      <c r="C792" s="55"/>
    </row>
    <row r="793">
      <c r="A793" s="57"/>
      <c r="B793" s="56"/>
      <c r="C793" s="55"/>
    </row>
    <row r="794">
      <c r="A794" s="57"/>
      <c r="B794" s="56"/>
      <c r="C794" s="55"/>
    </row>
    <row r="795">
      <c r="A795" s="57"/>
      <c r="B795" s="56"/>
      <c r="C795" s="55"/>
    </row>
    <row r="796">
      <c r="A796" s="57"/>
      <c r="B796" s="56"/>
      <c r="C796" s="55"/>
    </row>
    <row r="797">
      <c r="A797" s="57"/>
      <c r="B797" s="56"/>
      <c r="C797" s="55"/>
    </row>
    <row r="798">
      <c r="A798" s="57"/>
      <c r="B798" s="56"/>
      <c r="C798" s="55"/>
    </row>
    <row r="799">
      <c r="A799" s="57"/>
      <c r="B799" s="56"/>
      <c r="C799" s="55"/>
    </row>
    <row r="800">
      <c r="A800" s="57"/>
      <c r="B800" s="56"/>
      <c r="C800" s="55"/>
    </row>
    <row r="801">
      <c r="A801" s="57"/>
      <c r="B801" s="56"/>
      <c r="C801" s="55"/>
    </row>
    <row r="802">
      <c r="A802" s="57"/>
      <c r="B802" s="56"/>
      <c r="C802" s="55"/>
    </row>
    <row r="803">
      <c r="A803" s="57"/>
      <c r="B803" s="56"/>
      <c r="C803" s="55"/>
    </row>
    <row r="804">
      <c r="A804" s="57"/>
      <c r="B804" s="56"/>
      <c r="C804" s="55"/>
    </row>
    <row r="805">
      <c r="A805" s="57"/>
      <c r="B805" s="56"/>
      <c r="C805" s="55"/>
    </row>
    <row r="806">
      <c r="A806" s="57"/>
      <c r="B806" s="56"/>
      <c r="C806" s="55"/>
    </row>
    <row r="807">
      <c r="A807" s="57"/>
      <c r="B807" s="56"/>
      <c r="C807" s="55"/>
    </row>
    <row r="808">
      <c r="A808" s="57"/>
      <c r="B808" s="56"/>
      <c r="C808" s="55"/>
    </row>
    <row r="809">
      <c r="A809" s="57"/>
      <c r="B809" s="56"/>
      <c r="C809" s="55"/>
    </row>
    <row r="810">
      <c r="A810" s="57"/>
      <c r="B810" s="56"/>
      <c r="C810" s="55"/>
    </row>
    <row r="811">
      <c r="A811" s="57"/>
      <c r="B811" s="56"/>
      <c r="C811" s="55"/>
    </row>
    <row r="812">
      <c r="A812" s="57"/>
      <c r="B812" s="56"/>
      <c r="C812" s="55"/>
    </row>
    <row r="813">
      <c r="A813" s="57"/>
      <c r="B813" s="56"/>
      <c r="C813" s="55"/>
    </row>
    <row r="814">
      <c r="A814" s="57"/>
      <c r="B814" s="56"/>
      <c r="C814" s="55"/>
    </row>
    <row r="815">
      <c r="A815" s="57"/>
      <c r="B815" s="56"/>
      <c r="C815" s="55"/>
    </row>
    <row r="816">
      <c r="A816" s="57"/>
      <c r="B816" s="56"/>
      <c r="C816" s="55"/>
    </row>
    <row r="817">
      <c r="A817" s="57"/>
      <c r="B817" s="56"/>
      <c r="C817" s="55"/>
    </row>
    <row r="818">
      <c r="A818" s="57"/>
      <c r="B818" s="56"/>
      <c r="C818" s="55"/>
    </row>
    <row r="819">
      <c r="A819" s="57"/>
      <c r="B819" s="56"/>
      <c r="C819" s="55"/>
    </row>
    <row r="820">
      <c r="A820" s="57"/>
      <c r="B820" s="56"/>
      <c r="C820" s="55"/>
    </row>
    <row r="821">
      <c r="A821" s="57"/>
      <c r="B821" s="56"/>
      <c r="C821" s="55"/>
    </row>
    <row r="822">
      <c r="A822" s="57"/>
      <c r="B822" s="56"/>
      <c r="C822" s="55"/>
    </row>
    <row r="823">
      <c r="A823" s="57"/>
      <c r="B823" s="56"/>
      <c r="C823" s="55"/>
    </row>
    <row r="824">
      <c r="A824" s="57"/>
      <c r="B824" s="56"/>
      <c r="C824" s="55"/>
    </row>
    <row r="825">
      <c r="A825" s="57"/>
      <c r="B825" s="56"/>
      <c r="C825" s="55"/>
    </row>
    <row r="826">
      <c r="A826" s="57"/>
      <c r="B826" s="56"/>
      <c r="C826" s="55"/>
    </row>
    <row r="827">
      <c r="A827" s="57"/>
      <c r="B827" s="56"/>
      <c r="C827" s="55"/>
    </row>
    <row r="828">
      <c r="A828" s="57"/>
      <c r="B828" s="56"/>
      <c r="C828" s="55"/>
    </row>
    <row r="829">
      <c r="A829" s="57"/>
      <c r="B829" s="56"/>
      <c r="C829" s="55"/>
    </row>
    <row r="830">
      <c r="A830" s="57"/>
      <c r="B830" s="56"/>
      <c r="C830" s="55"/>
    </row>
    <row r="831">
      <c r="A831" s="57"/>
      <c r="B831" s="56"/>
      <c r="C831" s="55"/>
    </row>
    <row r="832">
      <c r="A832" s="57"/>
      <c r="B832" s="56"/>
      <c r="C832" s="55"/>
    </row>
    <row r="833">
      <c r="A833" s="57"/>
      <c r="B833" s="56"/>
      <c r="C833" s="55"/>
    </row>
    <row r="834">
      <c r="A834" s="57"/>
      <c r="B834" s="56"/>
      <c r="C834" s="55"/>
    </row>
    <row r="835">
      <c r="A835" s="57"/>
      <c r="B835" s="56"/>
      <c r="C835" s="55"/>
    </row>
    <row r="836">
      <c r="A836" s="57"/>
      <c r="B836" s="56"/>
      <c r="C836" s="55"/>
    </row>
    <row r="837">
      <c r="A837" s="57"/>
      <c r="B837" s="56"/>
      <c r="C837" s="55"/>
    </row>
    <row r="838">
      <c r="A838" s="57"/>
      <c r="B838" s="56"/>
      <c r="C838" s="55"/>
    </row>
    <row r="839">
      <c r="A839" s="57"/>
      <c r="B839" s="56"/>
      <c r="C839" s="55"/>
    </row>
    <row r="840">
      <c r="A840" s="57"/>
      <c r="B840" s="56"/>
      <c r="C840" s="55"/>
    </row>
    <row r="841">
      <c r="A841" s="57"/>
      <c r="B841" s="56"/>
      <c r="C841" s="55"/>
    </row>
    <row r="842">
      <c r="A842" s="57"/>
      <c r="B842" s="56"/>
      <c r="C842" s="55"/>
    </row>
    <row r="843">
      <c r="A843" s="57"/>
      <c r="B843" s="56"/>
      <c r="C843" s="55"/>
    </row>
    <row r="844">
      <c r="A844" s="57"/>
      <c r="B844" s="56"/>
      <c r="C844" s="55"/>
    </row>
    <row r="845">
      <c r="A845" s="57"/>
      <c r="B845" s="56"/>
      <c r="C845" s="55"/>
    </row>
    <row r="846">
      <c r="A846" s="57"/>
      <c r="B846" s="56"/>
      <c r="C846" s="55"/>
    </row>
    <row r="847">
      <c r="A847" s="57"/>
      <c r="B847" s="56"/>
      <c r="C847" s="55"/>
    </row>
    <row r="848">
      <c r="A848" s="57"/>
      <c r="B848" s="56"/>
      <c r="C848" s="55"/>
    </row>
    <row r="849">
      <c r="A849" s="57"/>
      <c r="B849" s="56"/>
      <c r="C849" s="55"/>
    </row>
    <row r="850">
      <c r="A850" s="57"/>
      <c r="B850" s="56"/>
      <c r="C850" s="55"/>
    </row>
    <row r="851">
      <c r="A851" s="57"/>
      <c r="B851" s="56"/>
      <c r="C851" s="55"/>
    </row>
    <row r="852">
      <c r="A852" s="57"/>
      <c r="B852" s="56"/>
      <c r="C852" s="55"/>
    </row>
    <row r="853">
      <c r="A853" s="57"/>
      <c r="B853" s="56"/>
      <c r="C853" s="55"/>
    </row>
    <row r="854">
      <c r="A854" s="57"/>
      <c r="B854" s="56"/>
      <c r="C854" s="55"/>
    </row>
    <row r="855">
      <c r="A855" s="57"/>
      <c r="B855" s="56"/>
      <c r="C855" s="55"/>
    </row>
    <row r="856">
      <c r="A856" s="57"/>
      <c r="B856" s="56"/>
      <c r="C856" s="55"/>
    </row>
    <row r="857">
      <c r="A857" s="57"/>
      <c r="B857" s="56"/>
      <c r="C857" s="55"/>
    </row>
    <row r="858">
      <c r="A858" s="57"/>
      <c r="B858" s="56"/>
      <c r="C858" s="55"/>
    </row>
    <row r="859">
      <c r="A859" s="57"/>
      <c r="B859" s="56"/>
      <c r="C859" s="55"/>
    </row>
    <row r="860">
      <c r="A860" s="57"/>
      <c r="B860" s="56"/>
      <c r="C860" s="55"/>
    </row>
    <row r="861">
      <c r="A861" s="57"/>
      <c r="B861" s="56"/>
      <c r="C861" s="55"/>
    </row>
    <row r="862">
      <c r="A862" s="57"/>
      <c r="B862" s="56"/>
      <c r="C862" s="55"/>
    </row>
    <row r="863">
      <c r="A863" s="57"/>
      <c r="B863" s="56"/>
      <c r="C863" s="55"/>
    </row>
    <row r="864">
      <c r="A864" s="57"/>
      <c r="B864" s="56"/>
      <c r="C864" s="55"/>
    </row>
    <row r="865">
      <c r="A865" s="57"/>
      <c r="B865" s="56"/>
      <c r="C865" s="55"/>
    </row>
    <row r="866">
      <c r="A866" s="57"/>
      <c r="B866" s="56"/>
      <c r="C866" s="55"/>
    </row>
    <row r="867">
      <c r="A867" s="57"/>
      <c r="B867" s="56"/>
      <c r="C867" s="55"/>
    </row>
    <row r="868">
      <c r="A868" s="57"/>
      <c r="B868" s="56"/>
      <c r="C868" s="55"/>
    </row>
    <row r="869">
      <c r="A869" s="57"/>
      <c r="B869" s="56"/>
      <c r="C869" s="55"/>
    </row>
    <row r="870">
      <c r="A870" s="57"/>
      <c r="B870" s="56"/>
      <c r="C870" s="55"/>
    </row>
    <row r="871">
      <c r="A871" s="57"/>
      <c r="B871" s="56"/>
      <c r="C871" s="55"/>
    </row>
    <row r="872">
      <c r="A872" s="57"/>
      <c r="B872" s="56"/>
      <c r="C872" s="55"/>
    </row>
    <row r="873">
      <c r="A873" s="57"/>
      <c r="B873" s="56"/>
      <c r="C873" s="55"/>
    </row>
    <row r="874">
      <c r="A874" s="57"/>
      <c r="B874" s="56"/>
      <c r="C874" s="55"/>
    </row>
    <row r="875">
      <c r="A875" s="57"/>
      <c r="B875" s="56"/>
      <c r="C875" s="55"/>
    </row>
    <row r="876">
      <c r="A876" s="57"/>
      <c r="B876" s="56"/>
      <c r="C876" s="55"/>
    </row>
    <row r="877">
      <c r="A877" s="57"/>
      <c r="B877" s="56"/>
      <c r="C877" s="55"/>
    </row>
    <row r="878">
      <c r="A878" s="57"/>
      <c r="B878" s="56"/>
      <c r="C878" s="55"/>
    </row>
    <row r="879">
      <c r="A879" s="57"/>
      <c r="B879" s="56"/>
      <c r="C879" s="55"/>
    </row>
    <row r="880">
      <c r="A880" s="57"/>
      <c r="B880" s="56"/>
      <c r="C880" s="55"/>
    </row>
    <row r="881">
      <c r="A881" s="57"/>
      <c r="B881" s="56"/>
      <c r="C881" s="55"/>
    </row>
    <row r="882">
      <c r="A882" s="57"/>
      <c r="B882" s="56"/>
      <c r="C882" s="55"/>
    </row>
    <row r="883">
      <c r="A883" s="57"/>
      <c r="B883" s="56"/>
      <c r="C883" s="55"/>
    </row>
    <row r="884">
      <c r="A884" s="57"/>
      <c r="B884" s="56"/>
      <c r="C884" s="55"/>
    </row>
    <row r="885">
      <c r="A885" s="57"/>
      <c r="B885" s="56"/>
      <c r="C885" s="55"/>
    </row>
    <row r="886">
      <c r="A886" s="57"/>
      <c r="B886" s="56"/>
      <c r="C886" s="55"/>
    </row>
    <row r="887">
      <c r="A887" s="57"/>
      <c r="B887" s="56"/>
      <c r="C887" s="55"/>
    </row>
    <row r="888">
      <c r="A888" s="57"/>
      <c r="B888" s="56"/>
      <c r="C888" s="55"/>
    </row>
    <row r="889">
      <c r="A889" s="57"/>
      <c r="B889" s="56"/>
      <c r="C889" s="55"/>
    </row>
    <row r="890">
      <c r="A890" s="57"/>
      <c r="B890" s="56"/>
      <c r="C890" s="55"/>
    </row>
    <row r="891">
      <c r="A891" s="57"/>
      <c r="B891" s="56"/>
      <c r="C891" s="55"/>
    </row>
    <row r="892">
      <c r="A892" s="57"/>
      <c r="B892" s="56"/>
      <c r="C892" s="55"/>
    </row>
    <row r="893">
      <c r="A893" s="57"/>
      <c r="B893" s="56"/>
      <c r="C893" s="55"/>
    </row>
    <row r="894">
      <c r="A894" s="57"/>
      <c r="B894" s="56"/>
      <c r="C894" s="55"/>
    </row>
    <row r="895">
      <c r="A895" s="57"/>
      <c r="B895" s="56"/>
      <c r="C895" s="55"/>
    </row>
    <row r="896">
      <c r="A896" s="57"/>
      <c r="B896" s="56"/>
      <c r="C896" s="55"/>
    </row>
    <row r="897">
      <c r="A897" s="57"/>
      <c r="B897" s="56"/>
      <c r="C897" s="55"/>
    </row>
    <row r="898">
      <c r="A898" s="57"/>
      <c r="B898" s="56"/>
      <c r="C898" s="55"/>
    </row>
    <row r="899">
      <c r="A899" s="57"/>
      <c r="B899" s="56"/>
      <c r="C899" s="55"/>
    </row>
    <row r="900">
      <c r="A900" s="57"/>
      <c r="B900" s="56"/>
      <c r="C900" s="55"/>
    </row>
    <row r="901">
      <c r="A901" s="57"/>
      <c r="B901" s="56"/>
      <c r="C901" s="55"/>
    </row>
    <row r="902">
      <c r="A902" s="57"/>
      <c r="B902" s="56"/>
      <c r="C902" s="55"/>
    </row>
    <row r="903">
      <c r="A903" s="57"/>
      <c r="B903" s="56"/>
      <c r="C903" s="55"/>
    </row>
    <row r="904">
      <c r="A904" s="57"/>
      <c r="B904" s="56"/>
      <c r="C904" s="55"/>
    </row>
    <row r="905">
      <c r="A905" s="57"/>
      <c r="B905" s="56"/>
      <c r="C905" s="55"/>
    </row>
    <row r="906">
      <c r="A906" s="57"/>
      <c r="B906" s="56"/>
      <c r="C906" s="55"/>
    </row>
    <row r="907">
      <c r="A907" s="57"/>
      <c r="B907" s="56"/>
      <c r="C907" s="55"/>
    </row>
    <row r="908">
      <c r="A908" s="57"/>
      <c r="B908" s="56"/>
      <c r="C908" s="55"/>
    </row>
    <row r="909">
      <c r="A909" s="57"/>
      <c r="B909" s="56"/>
      <c r="C909" s="55"/>
    </row>
    <row r="910">
      <c r="A910" s="57"/>
      <c r="B910" s="56"/>
      <c r="C910" s="55"/>
    </row>
    <row r="911">
      <c r="A911" s="57"/>
      <c r="B911" s="56"/>
      <c r="C911" s="55"/>
    </row>
    <row r="912">
      <c r="A912" s="57"/>
      <c r="B912" s="56"/>
      <c r="C912" s="55"/>
    </row>
    <row r="913">
      <c r="A913" s="57"/>
      <c r="B913" s="56"/>
      <c r="C913" s="55"/>
    </row>
    <row r="914">
      <c r="A914" s="57"/>
      <c r="B914" s="56"/>
      <c r="C914" s="55"/>
    </row>
    <row r="915">
      <c r="A915" s="57"/>
      <c r="B915" s="56"/>
      <c r="C915" s="55"/>
    </row>
    <row r="916">
      <c r="A916" s="57"/>
      <c r="B916" s="56"/>
      <c r="C916" s="55"/>
    </row>
    <row r="917">
      <c r="A917" s="57"/>
      <c r="B917" s="56"/>
      <c r="C917" s="55"/>
    </row>
    <row r="918">
      <c r="A918" s="57"/>
      <c r="B918" s="56"/>
      <c r="C918" s="55"/>
    </row>
    <row r="919">
      <c r="A919" s="57"/>
      <c r="B919" s="56"/>
      <c r="C919" s="55"/>
    </row>
    <row r="920">
      <c r="A920" s="57"/>
      <c r="B920" s="56"/>
      <c r="C920" s="55"/>
    </row>
    <row r="921">
      <c r="A921" s="57"/>
      <c r="B921" s="56"/>
      <c r="C921" s="55"/>
    </row>
    <row r="922">
      <c r="A922" s="57"/>
      <c r="B922" s="56"/>
      <c r="C922" s="55"/>
    </row>
    <row r="923">
      <c r="A923" s="57"/>
      <c r="B923" s="56"/>
      <c r="C923" s="55"/>
    </row>
    <row r="924">
      <c r="A924" s="57"/>
      <c r="B924" s="56"/>
      <c r="C924" s="55"/>
    </row>
    <row r="925">
      <c r="A925" s="57"/>
      <c r="B925" s="56"/>
      <c r="C925" s="55"/>
    </row>
    <row r="926">
      <c r="A926" s="57"/>
      <c r="B926" s="56"/>
      <c r="C926" s="55"/>
    </row>
    <row r="927">
      <c r="A927" s="57"/>
      <c r="B927" s="56"/>
      <c r="C927" s="55"/>
    </row>
    <row r="928">
      <c r="A928" s="57"/>
      <c r="B928" s="56"/>
      <c r="C928" s="55"/>
    </row>
    <row r="929">
      <c r="A929" s="57"/>
      <c r="B929" s="56"/>
      <c r="C929" s="55"/>
    </row>
    <row r="930">
      <c r="A930" s="57"/>
      <c r="B930" s="56"/>
      <c r="C930" s="55"/>
    </row>
    <row r="931">
      <c r="A931" s="57"/>
      <c r="B931" s="56"/>
      <c r="C931" s="55"/>
    </row>
    <row r="932">
      <c r="A932" s="57"/>
      <c r="B932" s="56"/>
      <c r="C932" s="55"/>
    </row>
    <row r="933">
      <c r="A933" s="57"/>
      <c r="B933" s="56"/>
      <c r="C933" s="55"/>
    </row>
    <row r="934">
      <c r="A934" s="57"/>
      <c r="B934" s="56"/>
      <c r="C934" s="55"/>
    </row>
    <row r="935">
      <c r="A935" s="57"/>
      <c r="B935" s="56"/>
      <c r="C935" s="55"/>
    </row>
    <row r="936">
      <c r="A936" s="57"/>
      <c r="B936" s="56"/>
      <c r="C936" s="55"/>
    </row>
    <row r="937">
      <c r="A937" s="57"/>
      <c r="B937" s="56"/>
      <c r="C937" s="55"/>
    </row>
    <row r="938">
      <c r="A938" s="57"/>
      <c r="B938" s="56"/>
      <c r="C938" s="55"/>
    </row>
    <row r="939">
      <c r="A939" s="57"/>
      <c r="B939" s="56"/>
      <c r="C939" s="55"/>
    </row>
    <row r="940">
      <c r="A940" s="57"/>
      <c r="B940" s="56"/>
      <c r="C940" s="55"/>
    </row>
    <row r="941">
      <c r="A941" s="57"/>
      <c r="B941" s="56"/>
      <c r="C941" s="55"/>
    </row>
    <row r="942">
      <c r="A942" s="57"/>
      <c r="B942" s="56"/>
      <c r="C942" s="55"/>
    </row>
    <row r="943">
      <c r="A943" s="57"/>
      <c r="B943" s="56"/>
      <c r="C943" s="55"/>
    </row>
    <row r="944">
      <c r="A944" s="57"/>
      <c r="B944" s="56"/>
      <c r="C944" s="55"/>
    </row>
    <row r="945">
      <c r="A945" s="57"/>
      <c r="B945" s="56"/>
      <c r="C945" s="55"/>
    </row>
    <row r="946">
      <c r="A946" s="57"/>
      <c r="B946" s="56"/>
      <c r="C946" s="55"/>
    </row>
    <row r="947">
      <c r="A947" s="57"/>
      <c r="B947" s="56"/>
      <c r="C947" s="55"/>
    </row>
    <row r="948">
      <c r="A948" s="57"/>
      <c r="B948" s="56"/>
      <c r="C948" s="55"/>
    </row>
    <row r="949">
      <c r="A949" s="57"/>
      <c r="B949" s="56"/>
      <c r="C949" s="55"/>
    </row>
    <row r="950">
      <c r="A950" s="57"/>
      <c r="B950" s="56"/>
      <c r="C950" s="55"/>
    </row>
    <row r="951">
      <c r="A951" s="57"/>
      <c r="B951" s="56"/>
      <c r="C951" s="55"/>
    </row>
    <row r="952">
      <c r="A952" s="57"/>
      <c r="B952" s="56"/>
      <c r="C952" s="55"/>
    </row>
    <row r="953">
      <c r="A953" s="57"/>
      <c r="B953" s="56"/>
      <c r="C953" s="55"/>
    </row>
    <row r="954">
      <c r="A954" s="57"/>
      <c r="B954" s="56"/>
      <c r="C954" s="55"/>
    </row>
    <row r="955">
      <c r="A955" s="57"/>
      <c r="B955" s="56"/>
      <c r="C955" s="55"/>
    </row>
    <row r="956">
      <c r="A956" s="57"/>
      <c r="B956" s="56"/>
      <c r="C956" s="55"/>
    </row>
    <row r="957">
      <c r="A957" s="57"/>
      <c r="B957" s="56"/>
      <c r="C957" s="55"/>
    </row>
    <row r="958">
      <c r="A958" s="57"/>
      <c r="B958" s="56"/>
      <c r="C958" s="55"/>
    </row>
    <row r="959">
      <c r="A959" s="57"/>
      <c r="B959" s="56"/>
      <c r="C959" s="55"/>
    </row>
    <row r="960">
      <c r="A960" s="57"/>
      <c r="B960" s="56"/>
      <c r="C960" s="55"/>
    </row>
    <row r="961">
      <c r="A961" s="57"/>
      <c r="B961" s="56"/>
      <c r="C961" s="55"/>
    </row>
    <row r="962">
      <c r="A962" s="57"/>
      <c r="B962" s="56"/>
      <c r="C962" s="55"/>
    </row>
    <row r="963">
      <c r="A963" s="57"/>
      <c r="B963" s="56"/>
      <c r="C963" s="55"/>
    </row>
    <row r="964">
      <c r="A964" s="57"/>
      <c r="B964" s="56"/>
      <c r="C964" s="55"/>
    </row>
    <row r="965">
      <c r="A965" s="57"/>
      <c r="B965" s="56"/>
      <c r="C965" s="55"/>
    </row>
    <row r="966">
      <c r="A966" s="57"/>
      <c r="B966" s="56"/>
      <c r="C966" s="55"/>
    </row>
    <row r="967">
      <c r="A967" s="57"/>
      <c r="B967" s="56"/>
      <c r="C967" s="55"/>
    </row>
    <row r="968">
      <c r="A968" s="57"/>
      <c r="B968" s="56"/>
      <c r="C968" s="55"/>
    </row>
    <row r="969">
      <c r="A969" s="57"/>
      <c r="B969" s="56"/>
      <c r="C969" s="55"/>
    </row>
    <row r="970">
      <c r="A970" s="57"/>
      <c r="B970" s="56"/>
      <c r="C970" s="55"/>
    </row>
    <row r="971">
      <c r="A971" s="57"/>
      <c r="B971" s="56"/>
      <c r="C971" s="55"/>
    </row>
    <row r="972">
      <c r="A972" s="57"/>
      <c r="B972" s="56"/>
      <c r="C972" s="55"/>
    </row>
    <row r="973">
      <c r="A973" s="57"/>
      <c r="B973" s="56"/>
      <c r="C973" s="55"/>
    </row>
    <row r="974">
      <c r="A974" s="57"/>
      <c r="B974" s="56"/>
      <c r="C974" s="55"/>
    </row>
    <row r="975">
      <c r="A975" s="57"/>
      <c r="B975" s="56"/>
      <c r="C975" s="55"/>
    </row>
    <row r="976">
      <c r="A976" s="57"/>
      <c r="B976" s="56"/>
      <c r="C976" s="55"/>
    </row>
    <row r="977">
      <c r="A977" s="57"/>
      <c r="B977" s="56"/>
      <c r="C977" s="55"/>
    </row>
    <row r="978">
      <c r="A978" s="57"/>
      <c r="B978" s="56"/>
      <c r="C978" s="55"/>
    </row>
    <row r="979">
      <c r="A979" s="57"/>
      <c r="B979" s="56"/>
      <c r="C979" s="55"/>
    </row>
    <row r="980">
      <c r="A980" s="57"/>
      <c r="B980" s="56"/>
      <c r="C980" s="55"/>
    </row>
    <row r="981">
      <c r="A981" s="57"/>
      <c r="B981" s="56"/>
      <c r="C981" s="55"/>
    </row>
    <row r="982">
      <c r="A982" s="57"/>
      <c r="B982" s="56"/>
      <c r="C982" s="55"/>
    </row>
    <row r="983">
      <c r="A983" s="57"/>
      <c r="B983" s="56"/>
      <c r="C983" s="55"/>
    </row>
    <row r="984">
      <c r="A984" s="57"/>
      <c r="B984" s="56"/>
      <c r="C984" s="55"/>
    </row>
    <row r="985">
      <c r="A985" s="57"/>
      <c r="B985" s="56"/>
      <c r="C985" s="55"/>
    </row>
    <row r="986">
      <c r="A986" s="57"/>
      <c r="B986" s="56"/>
      <c r="C986" s="55"/>
    </row>
    <row r="987">
      <c r="A987" s="57"/>
      <c r="B987" s="56"/>
      <c r="C987" s="55"/>
    </row>
    <row r="988">
      <c r="A988" s="57"/>
      <c r="B988" s="56"/>
      <c r="C988" s="55"/>
    </row>
    <row r="989">
      <c r="A989" s="57"/>
      <c r="B989" s="56"/>
      <c r="C989" s="55"/>
    </row>
    <row r="990">
      <c r="A990" s="57"/>
      <c r="B990" s="56"/>
      <c r="C990" s="55"/>
    </row>
    <row r="991">
      <c r="A991" s="57"/>
      <c r="B991" s="56"/>
      <c r="C991" s="55"/>
    </row>
    <row r="992">
      <c r="A992" s="57"/>
      <c r="B992" s="56"/>
      <c r="C992" s="55"/>
    </row>
    <row r="993">
      <c r="A993" s="57"/>
      <c r="B993" s="56"/>
      <c r="C993" s="55"/>
    </row>
    <row r="994">
      <c r="A994" s="57"/>
      <c r="B994" s="56"/>
      <c r="C994" s="55"/>
    </row>
    <row r="995">
      <c r="A995" s="57"/>
      <c r="B995" s="56"/>
      <c r="C995" s="55"/>
    </row>
    <row r="996">
      <c r="A996" s="57"/>
      <c r="B996" s="56"/>
      <c r="C996" s="55"/>
    </row>
    <row r="997">
      <c r="A997" s="57"/>
      <c r="B997" s="56"/>
      <c r="C997" s="55"/>
    </row>
    <row r="998">
      <c r="A998" s="57"/>
      <c r="B998" s="56"/>
      <c r="C998" s="55"/>
    </row>
    <row r="999">
      <c r="A999" s="57"/>
      <c r="B999" s="56"/>
      <c r="C999" s="55"/>
    </row>
    <row r="1000">
      <c r="A1000" s="57"/>
      <c r="B1000" s="56"/>
      <c r="C1000" s="55"/>
    </row>
    <row r="1001">
      <c r="A1001" s="57"/>
      <c r="B1001" s="56"/>
      <c r="C1001" s="55"/>
    </row>
    <row r="1002">
      <c r="A1002" s="57"/>
      <c r="B1002" s="56"/>
      <c r="C1002" s="55"/>
    </row>
    <row r="1003">
      <c r="A1003" s="57"/>
      <c r="B1003" s="56"/>
      <c r="C1003" s="55"/>
    </row>
    <row r="1004">
      <c r="A1004" s="57"/>
      <c r="B1004" s="56"/>
      <c r="C1004" s="55"/>
    </row>
    <row r="1005">
      <c r="A1005" s="57"/>
      <c r="B1005" s="56"/>
      <c r="C1005" s="55"/>
    </row>
    <row r="1006">
      <c r="A1006" s="57"/>
      <c r="B1006" s="56"/>
      <c r="C1006" s="55"/>
    </row>
    <row r="1007">
      <c r="A1007" s="57"/>
      <c r="B1007" s="56"/>
      <c r="C1007" s="55"/>
    </row>
    <row r="1008">
      <c r="A1008" s="57"/>
      <c r="B1008" s="56"/>
      <c r="C1008" s="55"/>
    </row>
    <row r="1009">
      <c r="A1009" s="57"/>
      <c r="B1009" s="56"/>
      <c r="C1009" s="55"/>
    </row>
    <row r="1010">
      <c r="A1010" s="57"/>
      <c r="B1010" s="56"/>
      <c r="C1010" s="55"/>
    </row>
    <row r="1011">
      <c r="A1011" s="57"/>
      <c r="B1011" s="56"/>
      <c r="C1011" s="55"/>
    </row>
    <row r="1012">
      <c r="A1012" s="57"/>
      <c r="B1012" s="56"/>
      <c r="C1012" s="55"/>
    </row>
    <row r="1013">
      <c r="A1013" s="57"/>
      <c r="B1013" s="56"/>
      <c r="C1013" s="55"/>
    </row>
    <row r="1014">
      <c r="A1014" s="57"/>
      <c r="B1014" s="56"/>
      <c r="C1014" s="55"/>
    </row>
    <row r="1015">
      <c r="A1015" s="57"/>
      <c r="B1015" s="56"/>
      <c r="C1015" s="55"/>
    </row>
    <row r="1016">
      <c r="A1016" s="57"/>
      <c r="B1016" s="56"/>
      <c r="C1016" s="55"/>
    </row>
    <row r="1017">
      <c r="A1017" s="57"/>
      <c r="B1017" s="56"/>
      <c r="C1017" s="55"/>
    </row>
    <row r="1018">
      <c r="A1018" s="57"/>
      <c r="B1018" s="56"/>
      <c r="C1018" s="55"/>
    </row>
    <row r="1019">
      <c r="A1019" s="57"/>
      <c r="B1019" s="56"/>
      <c r="C1019" s="55"/>
    </row>
    <row r="1020">
      <c r="A1020" s="57"/>
      <c r="B1020" s="56"/>
      <c r="C1020" s="55"/>
    </row>
    <row r="1021">
      <c r="A1021" s="57"/>
      <c r="B1021" s="56"/>
      <c r="C1021" s="55"/>
    </row>
    <row r="1022">
      <c r="A1022" s="57"/>
      <c r="B1022" s="56"/>
      <c r="C1022" s="55"/>
    </row>
    <row r="1023">
      <c r="A1023" s="57"/>
      <c r="B1023" s="56"/>
      <c r="C1023" s="55"/>
    </row>
    <row r="1024">
      <c r="A1024" s="57"/>
      <c r="B1024" s="56"/>
      <c r="C1024" s="55"/>
    </row>
    <row r="1025">
      <c r="A1025" s="57"/>
      <c r="B1025" s="56"/>
      <c r="C1025" s="55"/>
    </row>
    <row r="1026">
      <c r="A1026" s="57"/>
      <c r="B1026" s="56"/>
      <c r="C1026" s="55"/>
    </row>
    <row r="1027">
      <c r="A1027" s="57"/>
      <c r="B1027" s="56"/>
      <c r="C1027" s="55"/>
    </row>
    <row r="1028">
      <c r="A1028" s="57"/>
      <c r="B1028" s="56"/>
      <c r="C1028" s="55"/>
    </row>
    <row r="1029">
      <c r="A1029" s="57"/>
      <c r="B1029" s="56"/>
      <c r="C1029" s="55"/>
    </row>
    <row r="1030">
      <c r="A1030" s="57"/>
      <c r="B1030" s="56"/>
      <c r="C1030" s="55"/>
    </row>
    <row r="1031">
      <c r="A1031" s="57"/>
      <c r="B1031" s="56"/>
      <c r="C1031" s="55"/>
    </row>
    <row r="1032">
      <c r="A1032" s="57"/>
      <c r="B1032" s="56"/>
      <c r="C1032" s="55"/>
    </row>
    <row r="1033">
      <c r="A1033" s="57"/>
      <c r="B1033" s="56"/>
      <c r="C1033" s="55"/>
    </row>
    <row r="1034">
      <c r="A1034" s="57"/>
      <c r="B1034" s="56"/>
      <c r="C1034" s="55"/>
    </row>
    <row r="1035">
      <c r="A1035" s="58"/>
      <c r="B1035" s="56"/>
      <c r="C1035" s="58"/>
    </row>
    <row r="1036">
      <c r="A1036" s="58"/>
      <c r="B1036" s="56"/>
      <c r="C1036" s="58"/>
    </row>
    <row r="1037">
      <c r="A1037" s="58"/>
      <c r="B1037" s="4"/>
      <c r="C1037" s="58"/>
    </row>
    <row r="1038">
      <c r="A1038" s="58"/>
      <c r="B1038" s="4"/>
      <c r="C1038" s="5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5" max="5" width="14.0"/>
  </cols>
  <sheetData>
    <row r="1">
      <c r="A1" s="34" t="s">
        <v>945</v>
      </c>
      <c r="B1" s="30"/>
      <c r="C1" s="30"/>
      <c r="D1" s="30"/>
      <c r="E1" s="34" t="s">
        <v>946</v>
      </c>
      <c r="F1" s="30"/>
    </row>
    <row r="2">
      <c r="A2" s="30" t="str">
        <f>IFERROR(__xludf.DUMMYFUNCTION("QUERY({'S4 (primary)'!D2:D1000;'S4 (primary)'!E2:E1000;'S4 (primary)'!F2:F1000;'S4 (primary)'!G2:G1000;'S4 (primary)'!H2:H1000;'S4 (primary)'!I2:I1000;'S4 (primary)'!J2:J1000;'S4 (primary)'!K2:K1000;'S4 (primary)'!L2:L1000}, ""select Col1, count(Col1) whe"&amp;"re Col1 is not null group by Col1 order by Col1 asc"")"),"")</f>
        <v/>
      </c>
      <c r="B2" s="30" t="str">
        <f>IFERROR(__xludf.DUMMYFUNCTION("""COMPUTED_VALUE"""),"count ")</f>
        <v>count </v>
      </c>
      <c r="C2" s="30"/>
      <c r="D2" s="30"/>
      <c r="E2" s="30" t="str">
        <f>IFERROR(__xludf.DUMMYFUNCTION("QUERY({'S4 (primary)'!D2:D1000;'S4 (primary)'!E2:E1000;'S4 (primary)'!F2:F1000;'S4 (primary)'!G2:G1000;'S4 (primary)'!H2:H1000;'S4 (primary)'!I2:I1000;'S4 (primary)'!J2:J1000;'S4 (primary)'!K2:K1000;'S4 (primary)'!L2:L1000}, ""select Col1, count(Col1) whe"&amp;"re Col1 is not null and not Col1 contains '-&gt;' group by Col1 order by count(Col1) desc"")"),"")</f>
        <v/>
      </c>
      <c r="F2" s="30" t="str">
        <f>IFERROR(__xludf.DUMMYFUNCTION("""COMPUTED_VALUE"""),"count ")</f>
        <v>count </v>
      </c>
    </row>
    <row r="3">
      <c r="A3" s="35" t="str">
        <f>IFERROR(__xludf.DUMMYFUNCTION("""COMPUTED_VALUE"""),"combination")</f>
        <v>combination</v>
      </c>
      <c r="B3" s="35">
        <f>IFERROR(__xludf.DUMMYFUNCTION("""COMPUTED_VALUE"""),93.0)</f>
        <v>93</v>
      </c>
      <c r="E3" s="35" t="str">
        <f>IFERROR(__xludf.DUMMYFUNCTION("""COMPUTED_VALUE"""),"combination")</f>
        <v>combination</v>
      </c>
      <c r="F3" s="35">
        <f>IFERROR(__xludf.DUMMYFUNCTION("""COMPUTED_VALUE"""),93.0)</f>
        <v>93</v>
      </c>
    </row>
    <row r="4">
      <c r="A4" s="35" t="str">
        <f>IFERROR(__xludf.DUMMYFUNCTION("""COMPUTED_VALUE"""),"combination-&gt;letters")</f>
        <v>combination-&gt;letters</v>
      </c>
      <c r="B4" s="35">
        <f>IFERROR(__xludf.DUMMYFUNCTION("""COMPUTED_VALUE"""),2.0)</f>
        <v>2</v>
      </c>
      <c r="E4" s="35" t="str">
        <f>IFERROR(__xludf.DUMMYFUNCTION("""COMPUTED_VALUE"""),"usual_pass")</f>
        <v>usual_pass</v>
      </c>
      <c r="F4" s="35">
        <f>IFERROR(__xludf.DUMMYFUNCTION("""COMPUTED_VALUE"""),31.0)</f>
        <v>31</v>
      </c>
    </row>
    <row r="5">
      <c r="A5" s="35" t="str">
        <f>IFERROR(__xludf.DUMMYFUNCTION("""COMPUTED_VALUE"""),"combination-&gt;letters_symbols")</f>
        <v>combination-&gt;letters_symbols</v>
      </c>
      <c r="B5" s="35">
        <f>IFERROR(__xludf.DUMMYFUNCTION("""COMPUTED_VALUE"""),3.0)</f>
        <v>3</v>
      </c>
      <c r="E5" s="35" t="str">
        <f>IFERROR(__xludf.DUMMYFUNCTION("""COMPUTED_VALUE"""),"words")</f>
        <v>words</v>
      </c>
      <c r="F5" s="35">
        <f>IFERROR(__xludf.DUMMYFUNCTION("""COMPUTED_VALUE"""),24.0)</f>
        <v>24</v>
      </c>
    </row>
    <row r="6">
      <c r="A6" s="35" t="str">
        <f>IFERROR(__xludf.DUMMYFUNCTION("""COMPUTED_VALUE"""),"combination-&gt;nums_letters")</f>
        <v>combination-&gt;nums_letters</v>
      </c>
      <c r="B6" s="35">
        <f>IFERROR(__xludf.DUMMYFUNCTION("""COMPUTED_VALUE"""),6.0)</f>
        <v>6</v>
      </c>
      <c r="E6" s="35" t="str">
        <f>IFERROR(__xludf.DUMMYFUNCTION("""COMPUTED_VALUE"""),"variation")</f>
        <v>variation</v>
      </c>
      <c r="F6" s="35">
        <f>IFERROR(__xludf.DUMMYFUNCTION("""COMPUTED_VALUE"""),15.0)</f>
        <v>15</v>
      </c>
    </row>
    <row r="7">
      <c r="A7" s="35" t="str">
        <f>IFERROR(__xludf.DUMMYFUNCTION("""COMPUTED_VALUE"""),"combination-&gt;nums_letters_symbols")</f>
        <v>combination-&gt;nums_letters_symbols</v>
      </c>
      <c r="B7" s="35">
        <f>IFERROR(__xludf.DUMMYFUNCTION("""COMPUTED_VALUE"""),25.0)</f>
        <v>25</v>
      </c>
      <c r="E7" s="35" t="str">
        <f>IFERROR(__xludf.DUMMYFUNCTION("""COMPUTED_VALUE"""),"object_inspiration")</f>
        <v>object_inspiration</v>
      </c>
      <c r="F7" s="35">
        <f>IFERROR(__xludf.DUMMYFUNCTION("""COMPUTED_VALUE"""),9.0)</f>
        <v>9</v>
      </c>
    </row>
    <row r="8">
      <c r="A8" s="35" t="str">
        <f>IFERROR(__xludf.DUMMYFUNCTION("""COMPUTED_VALUE"""),"combination-&gt;nums_symbols")</f>
        <v>combination-&gt;nums_symbols</v>
      </c>
      <c r="B8" s="35">
        <f>IFERROR(__xludf.DUMMYFUNCTION("""COMPUTED_VALUE"""),1.0)</f>
        <v>1</v>
      </c>
      <c r="E8" s="35" t="str">
        <f>IFERROR(__xludf.DUMMYFUNCTION("""COMPUTED_VALUE"""),"nums")</f>
        <v>nums</v>
      </c>
      <c r="F8" s="35">
        <f>IFERROR(__xludf.DUMMYFUNCTION("""COMPUTED_VALUE"""),6.0)</f>
        <v>6</v>
      </c>
    </row>
    <row r="9">
      <c r="A9" s="35" t="str">
        <f>IFERROR(__xludf.DUMMYFUNCTION("""COMPUTED_VALUE"""),"combination-&gt;nums_words")</f>
        <v>combination-&gt;nums_words</v>
      </c>
      <c r="B9" s="35">
        <f>IFERROR(__xludf.DUMMYFUNCTION("""COMPUTED_VALUE"""),8.0)</f>
        <v>8</v>
      </c>
      <c r="E9" s="35" t="str">
        <f>IFERROR(__xludf.DUMMYFUNCTION("""COMPUTED_VALUE"""),"n/a")</f>
        <v>n/a</v>
      </c>
      <c r="F9" s="35">
        <f>IFERROR(__xludf.DUMMYFUNCTION("""COMPUTED_VALUE"""),2.0)</f>
        <v>2</v>
      </c>
    </row>
    <row r="10">
      <c r="A10" s="35" t="str">
        <f>IFERROR(__xludf.DUMMYFUNCTION("""COMPUTED_VALUE"""),"combination-&gt;nums_words_symbols")</f>
        <v>combination-&gt;nums_words_symbols</v>
      </c>
      <c r="B10" s="35">
        <f>IFERROR(__xludf.DUMMYFUNCTION("""COMPUTED_VALUE"""),11.0)</f>
        <v>11</v>
      </c>
    </row>
    <row r="11">
      <c r="A11" s="35" t="str">
        <f>IFERROR(__xludf.DUMMYFUNCTION("""COMPUTED_VALUE"""),"combination-&gt;object_inspiration")</f>
        <v>combination-&gt;object_inspiration</v>
      </c>
      <c r="B11" s="35">
        <f>IFERROR(__xludf.DUMMYFUNCTION("""COMPUTED_VALUE"""),1.0)</f>
        <v>1</v>
      </c>
    </row>
    <row r="12">
      <c r="A12" s="35" t="str">
        <f>IFERROR(__xludf.DUMMYFUNCTION("""COMPUTED_VALUE"""),"combination-&gt;personal")</f>
        <v>combination-&gt;personal</v>
      </c>
      <c r="B12" s="35">
        <f>IFERROR(__xludf.DUMMYFUNCTION("""COMPUTED_VALUE"""),7.0)</f>
        <v>7</v>
      </c>
    </row>
    <row r="13">
      <c r="A13" s="35" t="str">
        <f>IFERROR(__xludf.DUMMYFUNCTION("""COMPUTED_VALUE"""),"combination-&gt;words")</f>
        <v>combination-&gt;words</v>
      </c>
      <c r="B13" s="35">
        <f>IFERROR(__xludf.DUMMYFUNCTION("""COMPUTED_VALUE"""),9.0)</f>
        <v>9</v>
      </c>
    </row>
    <row r="14">
      <c r="A14" s="35" t="str">
        <f>IFERROR(__xludf.DUMMYFUNCTION("""COMPUTED_VALUE"""),"combination-&gt;words_symbols")</f>
        <v>combination-&gt;words_symbols</v>
      </c>
      <c r="B14" s="35">
        <f>IFERROR(__xludf.DUMMYFUNCTION("""COMPUTED_VALUE"""),2.0)</f>
        <v>2</v>
      </c>
    </row>
    <row r="15">
      <c r="A15" s="35" t="str">
        <f>IFERROR(__xludf.DUMMYFUNCTION("""COMPUTED_VALUE"""),"n/a")</f>
        <v>n/a</v>
      </c>
      <c r="B15" s="35">
        <f>IFERROR(__xludf.DUMMYFUNCTION("""COMPUTED_VALUE"""),2.0)</f>
        <v>2</v>
      </c>
    </row>
    <row r="16">
      <c r="A16" s="35" t="str">
        <f>IFERROR(__xludf.DUMMYFUNCTION("""COMPUTED_VALUE"""),"nums")</f>
        <v>nums</v>
      </c>
      <c r="B16" s="35">
        <f>IFERROR(__xludf.DUMMYFUNCTION("""COMPUTED_VALUE"""),6.0)</f>
        <v>6</v>
      </c>
    </row>
    <row r="17">
      <c r="A17" s="35" t="str">
        <f>IFERROR(__xludf.DUMMYFUNCTION("""COMPUTED_VALUE"""),"nums-&gt;personal")</f>
        <v>nums-&gt;personal</v>
      </c>
      <c r="B17" s="35">
        <f>IFERROR(__xludf.DUMMYFUNCTION("""COMPUTED_VALUE"""),2.0)</f>
        <v>2</v>
      </c>
    </row>
    <row r="18">
      <c r="A18" s="35" t="str">
        <f>IFERROR(__xludf.DUMMYFUNCTION("""COMPUTED_VALUE"""),"nums-&gt;personal_+_work")</f>
        <v>nums-&gt;personal_+_work</v>
      </c>
      <c r="B18" s="35">
        <f>IFERROR(__xludf.DUMMYFUNCTION("""COMPUTED_VALUE"""),1.0)</f>
        <v>1</v>
      </c>
    </row>
    <row r="19">
      <c r="A19" s="35" t="str">
        <f>IFERROR(__xludf.DUMMYFUNCTION("""COMPUTED_VALUE"""),"nums-&gt;work")</f>
        <v>nums-&gt;work</v>
      </c>
      <c r="B19" s="35">
        <f>IFERROR(__xludf.DUMMYFUNCTION("""COMPUTED_VALUE"""),3.0)</f>
        <v>3</v>
      </c>
    </row>
    <row r="20">
      <c r="A20" s="35" t="str">
        <f>IFERROR(__xludf.DUMMYFUNCTION("""COMPUTED_VALUE"""),"object_inspiration")</f>
        <v>object_inspiration</v>
      </c>
      <c r="B20" s="35">
        <f>IFERROR(__xludf.DUMMYFUNCTION("""COMPUTED_VALUE"""),9.0)</f>
        <v>9</v>
      </c>
    </row>
    <row r="21">
      <c r="A21" s="35" t="str">
        <f>IFERROR(__xludf.DUMMYFUNCTION("""COMPUTED_VALUE"""),"object_inspiration-&gt;favorite")</f>
        <v>object_inspiration-&gt;favorite</v>
      </c>
      <c r="B21" s="35">
        <f>IFERROR(__xludf.DUMMYFUNCTION("""COMPUTED_VALUE"""),1.0)</f>
        <v>1</v>
      </c>
    </row>
    <row r="22">
      <c r="A22" s="35" t="str">
        <f>IFERROR(__xludf.DUMMYFUNCTION("""COMPUTED_VALUE"""),"object_inspiration-&gt;personal")</f>
        <v>object_inspiration-&gt;personal</v>
      </c>
      <c r="B22" s="35">
        <f>IFERROR(__xludf.DUMMYFUNCTION("""COMPUTED_VALUE"""),1.0)</f>
        <v>1</v>
      </c>
    </row>
    <row r="23">
      <c r="A23" s="35" t="str">
        <f>IFERROR(__xludf.DUMMYFUNCTION("""COMPUTED_VALUE"""),"object_inspiration-&gt;work")</f>
        <v>object_inspiration-&gt;work</v>
      </c>
      <c r="B23" s="35">
        <f>IFERROR(__xludf.DUMMYFUNCTION("""COMPUTED_VALUE"""),6.0)</f>
        <v>6</v>
      </c>
    </row>
    <row r="24">
      <c r="A24" s="35" t="str">
        <f>IFERROR(__xludf.DUMMYFUNCTION("""COMPUTED_VALUE"""),"usual_pass")</f>
        <v>usual_pass</v>
      </c>
      <c r="B24" s="35">
        <f>IFERROR(__xludf.DUMMYFUNCTION("""COMPUTED_VALUE"""),31.0)</f>
        <v>31</v>
      </c>
    </row>
    <row r="25">
      <c r="A25" s="35" t="str">
        <f>IFERROR(__xludf.DUMMYFUNCTION("""COMPUTED_VALUE"""),"variation")</f>
        <v>variation</v>
      </c>
      <c r="B25" s="35">
        <f>IFERROR(__xludf.DUMMYFUNCTION("""COMPUTED_VALUE"""),15.0)</f>
        <v>15</v>
      </c>
    </row>
    <row r="26">
      <c r="A26" s="35" t="str">
        <f>IFERROR(__xludf.DUMMYFUNCTION("""COMPUTED_VALUE"""),"variation-&gt;object_inspiration")</f>
        <v>variation-&gt;object_inspiration</v>
      </c>
      <c r="B26" s="35">
        <f>IFERROR(__xludf.DUMMYFUNCTION("""COMPUTED_VALUE"""),1.0)</f>
        <v>1</v>
      </c>
    </row>
    <row r="27">
      <c r="A27" s="35" t="str">
        <f>IFERROR(__xludf.DUMMYFUNCTION("""COMPUTED_VALUE"""),"variation-&gt;usual_pass")</f>
        <v>variation-&gt;usual_pass</v>
      </c>
      <c r="B27" s="35">
        <f>IFERROR(__xludf.DUMMYFUNCTION("""COMPUTED_VALUE"""),14.0)</f>
        <v>14</v>
      </c>
    </row>
    <row r="28">
      <c r="A28" s="35" t="str">
        <f>IFERROR(__xludf.DUMMYFUNCTION("""COMPUTED_VALUE"""),"words")</f>
        <v>words</v>
      </c>
      <c r="B28" s="35">
        <f>IFERROR(__xludf.DUMMYFUNCTION("""COMPUTED_VALUE"""),24.0)</f>
        <v>24</v>
      </c>
    </row>
    <row r="29">
      <c r="A29" s="35" t="str">
        <f>IFERROR(__xludf.DUMMYFUNCTION("""COMPUTED_VALUE"""),"words-&gt;company_name")</f>
        <v>words-&gt;company_name</v>
      </c>
      <c r="B29" s="35">
        <f>IFERROR(__xludf.DUMMYFUNCTION("""COMPUTED_VALUE"""),4.0)</f>
        <v>4</v>
      </c>
    </row>
    <row r="30">
      <c r="A30" s="35" t="str">
        <f>IFERROR(__xludf.DUMMYFUNCTION("""COMPUTED_VALUE"""),"words-&gt;company_name_+_CEO_name")</f>
        <v>words-&gt;company_name_+_CEO_name</v>
      </c>
      <c r="B30" s="35">
        <f>IFERROR(__xludf.DUMMYFUNCTION("""COMPUTED_VALUE"""),1.0)</f>
        <v>1</v>
      </c>
    </row>
    <row r="31">
      <c r="A31" s="35" t="str">
        <f>IFERROR(__xludf.DUMMYFUNCTION("""COMPUTED_VALUE"""),"words-&gt;favorite_words")</f>
        <v>words-&gt;favorite_words</v>
      </c>
      <c r="B31" s="35">
        <f>IFERROR(__xludf.DUMMYFUNCTION("""COMPUTED_VALUE"""),4.0)</f>
        <v>4</v>
      </c>
    </row>
    <row r="32">
      <c r="A32" s="35" t="str">
        <f>IFERROR(__xludf.DUMMYFUNCTION("""COMPUTED_VALUE"""),"words-&gt;personal")</f>
        <v>words-&gt;personal</v>
      </c>
      <c r="B32" s="35">
        <f>IFERROR(__xludf.DUMMYFUNCTION("""COMPUTED_VALUE"""),4.0)</f>
        <v>4</v>
      </c>
    </row>
    <row r="33">
      <c r="A33" s="35" t="str">
        <f>IFERROR(__xludf.DUMMYFUNCTION("""COMPUTED_VALUE"""),"words-&gt;usual_pass")</f>
        <v>words-&gt;usual_pass</v>
      </c>
      <c r="B33" s="35">
        <f>IFERROR(__xludf.DUMMYFUNCTION("""COMPUTED_VALUE"""),1.0)</f>
        <v>1</v>
      </c>
    </row>
    <row r="34">
      <c r="A34" s="35" t="str">
        <f>IFERROR(__xludf.DUMMYFUNCTION("""COMPUTED_VALUE"""),"words-&gt;work")</f>
        <v>words-&gt;work</v>
      </c>
      <c r="B34" s="35">
        <f>IFERROR(__xludf.DUMMYFUNCTION("""COMPUTED_VALUE"""),11.0)</f>
        <v>11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2" max="2" width="12.0"/>
    <col customWidth="1" min="3" max="3" width="62.63"/>
    <col customWidth="1" min="4" max="11" width="25.13"/>
  </cols>
  <sheetData>
    <row r="1">
      <c r="A1" s="36" t="s">
        <v>913</v>
      </c>
      <c r="B1" s="37" t="s">
        <v>914</v>
      </c>
      <c r="C1" s="38" t="s">
        <v>12</v>
      </c>
      <c r="D1" s="17" t="s">
        <v>915</v>
      </c>
      <c r="E1" s="17" t="s">
        <v>916</v>
      </c>
      <c r="F1" s="17" t="s">
        <v>917</v>
      </c>
      <c r="G1" s="17" t="s">
        <v>918</v>
      </c>
      <c r="H1" s="17" t="s">
        <v>919</v>
      </c>
      <c r="I1" s="17" t="s">
        <v>920</v>
      </c>
      <c r="J1" s="17" t="s">
        <v>921</v>
      </c>
      <c r="K1" s="17" t="s">
        <v>922</v>
      </c>
    </row>
    <row r="2">
      <c r="A2" s="39" t="s">
        <v>24</v>
      </c>
      <c r="B2" s="40" t="str">
        <f>VLOOKUP(C2, 'All Responses(Final)'!D4:'All Responses(Final)'!I153, 6, FALSE)</f>
        <v>treatment1</v>
      </c>
      <c r="C2" s="41" t="s">
        <v>27</v>
      </c>
      <c r="D2" s="18" t="s">
        <v>979</v>
      </c>
      <c r="E2" s="18" t="s">
        <v>980</v>
      </c>
      <c r="F2" s="18" t="s">
        <v>981</v>
      </c>
    </row>
    <row r="3">
      <c r="A3" s="39" t="s">
        <v>50</v>
      </c>
      <c r="B3" s="40" t="str">
        <f>VLOOKUP(C3, 'All Responses(Final)'!D8:'All Responses(Final)'!I157, 6, FALSE)</f>
        <v>treatment1</v>
      </c>
      <c r="C3" s="41" t="s">
        <v>53</v>
      </c>
      <c r="D3" s="18" t="s">
        <v>979</v>
      </c>
      <c r="E3" s="18" t="s">
        <v>982</v>
      </c>
    </row>
    <row r="4">
      <c r="A4" s="39" t="s">
        <v>56</v>
      </c>
      <c r="B4" s="40" t="str">
        <f>VLOOKUP(C4, 'All Responses(Final)'!D9:'All Responses(Final)'!I158, 6, FALSE)</f>
        <v>treatment1</v>
      </c>
      <c r="C4" s="40" t="s">
        <v>59</v>
      </c>
      <c r="D4" s="18" t="s">
        <v>983</v>
      </c>
      <c r="E4" s="19" t="s">
        <v>984</v>
      </c>
    </row>
    <row r="5">
      <c r="A5" s="39" t="s">
        <v>68</v>
      </c>
      <c r="B5" s="40" t="str">
        <f>VLOOKUP(C5, 'All Responses(Final)'!D11:'All Responses(Final)'!I160, 6, FALSE)</f>
        <v>treatment1</v>
      </c>
      <c r="C5" s="40" t="s">
        <v>71</v>
      </c>
      <c r="D5" s="18" t="s">
        <v>979</v>
      </c>
      <c r="E5" s="18" t="s">
        <v>982</v>
      </c>
    </row>
    <row r="6">
      <c r="A6" s="39" t="s">
        <v>74</v>
      </c>
      <c r="B6" s="40" t="str">
        <f>VLOOKUP(C6, 'All Responses(Final)'!D12:'All Responses(Final)'!I161, 6, FALSE)</f>
        <v>treatment1</v>
      </c>
      <c r="C6" s="41" t="s">
        <v>77</v>
      </c>
      <c r="D6" s="18" t="s">
        <v>979</v>
      </c>
      <c r="E6" s="18" t="s">
        <v>985</v>
      </c>
      <c r="F6" s="18" t="s">
        <v>981</v>
      </c>
    </row>
    <row r="7">
      <c r="A7" s="39" t="s">
        <v>80</v>
      </c>
      <c r="B7" s="40" t="str">
        <f>VLOOKUP(C7, 'All Responses(Final)'!D13:'All Responses(Final)'!I162, 6, FALSE)</f>
        <v>treatment1</v>
      </c>
      <c r="C7" s="40" t="s">
        <v>83</v>
      </c>
      <c r="D7" s="18" t="s">
        <v>983</v>
      </c>
    </row>
    <row r="8">
      <c r="A8" s="39" t="s">
        <v>110</v>
      </c>
      <c r="B8" s="40" t="str">
        <f>VLOOKUP(C8, 'All Responses(Final)'!D18:'All Responses(Final)'!I167, 6, FALSE)</f>
        <v>treatment1</v>
      </c>
      <c r="C8" s="41" t="s">
        <v>113</v>
      </c>
      <c r="D8" s="18" t="s">
        <v>979</v>
      </c>
    </row>
    <row r="9">
      <c r="A9" s="39" t="s">
        <v>122</v>
      </c>
      <c r="B9" s="40" t="str">
        <f>VLOOKUP(C9, 'All Responses(Final)'!D20:'All Responses(Final)'!I169, 6, FALSE)</f>
        <v>treatment1</v>
      </c>
      <c r="C9" s="41" t="s">
        <v>125</v>
      </c>
      <c r="D9" s="18" t="s">
        <v>979</v>
      </c>
      <c r="E9" s="18" t="s">
        <v>980</v>
      </c>
    </row>
    <row r="10">
      <c r="A10" s="39" t="s">
        <v>128</v>
      </c>
      <c r="B10" s="40" t="str">
        <f>VLOOKUP(C10, 'All Responses(Final)'!D21:'All Responses(Final)'!I170, 6, FALSE)</f>
        <v>treatment1</v>
      </c>
      <c r="C10" s="40" t="s">
        <v>131</v>
      </c>
      <c r="D10" s="18" t="s">
        <v>979</v>
      </c>
      <c r="E10" s="18" t="s">
        <v>980</v>
      </c>
    </row>
    <row r="11">
      <c r="A11" s="39" t="s">
        <v>152</v>
      </c>
      <c r="B11" s="40" t="str">
        <f>VLOOKUP(C11, 'All Responses(Final)'!D25:'All Responses(Final)'!I174, 6, FALSE)</f>
        <v>treatment1</v>
      </c>
      <c r="C11" s="40" t="s">
        <v>155</v>
      </c>
      <c r="D11" s="18" t="s">
        <v>979</v>
      </c>
      <c r="E11" s="18" t="s">
        <v>985</v>
      </c>
      <c r="F11" s="18" t="s">
        <v>981</v>
      </c>
      <c r="G11" s="18" t="s">
        <v>982</v>
      </c>
    </row>
    <row r="12">
      <c r="A12" s="39" t="s">
        <v>164</v>
      </c>
      <c r="B12" s="40" t="str">
        <f>VLOOKUP(C12, 'All Responses(Final)'!D27:'All Responses(Final)'!I176, 6, FALSE)</f>
        <v>treatment1</v>
      </c>
      <c r="C12" s="40" t="s">
        <v>167</v>
      </c>
      <c r="D12" s="18" t="s">
        <v>979</v>
      </c>
      <c r="E12" s="18" t="s">
        <v>981</v>
      </c>
    </row>
    <row r="13">
      <c r="A13" s="39" t="s">
        <v>170</v>
      </c>
      <c r="B13" s="40" t="str">
        <f>VLOOKUP(C13, 'All Responses(Final)'!D28:'All Responses(Final)'!I177, 6, FALSE)</f>
        <v>treatment1</v>
      </c>
      <c r="C13" s="41" t="s">
        <v>173</v>
      </c>
      <c r="D13" s="18" t="s">
        <v>979</v>
      </c>
      <c r="E13" s="18" t="s">
        <v>982</v>
      </c>
    </row>
    <row r="14">
      <c r="A14" s="39" t="s">
        <v>187</v>
      </c>
      <c r="B14" s="40" t="str">
        <f>VLOOKUP(C14, 'All Responses(Final)'!D31:'All Responses(Final)'!I180, 6, FALSE)</f>
        <v>treatment1</v>
      </c>
      <c r="C14" s="40" t="s">
        <v>190</v>
      </c>
      <c r="D14" s="18" t="s">
        <v>979</v>
      </c>
      <c r="E14" s="18" t="s">
        <v>982</v>
      </c>
    </row>
    <row r="15">
      <c r="A15" s="39" t="s">
        <v>199</v>
      </c>
      <c r="B15" s="40" t="str">
        <f>VLOOKUP(C15, 'All Responses(Final)'!D33:'All Responses(Final)'!I182, 6, FALSE)</f>
        <v>treatment1</v>
      </c>
      <c r="C15" s="40" t="s">
        <v>202</v>
      </c>
      <c r="D15" s="18" t="s">
        <v>979</v>
      </c>
    </row>
    <row r="16">
      <c r="A16" s="39" t="s">
        <v>235</v>
      </c>
      <c r="B16" s="40" t="str">
        <f>VLOOKUP(C16, 'All Responses(Final)'!D39:'All Responses(Final)'!I188, 6, FALSE)</f>
        <v>treatment1</v>
      </c>
      <c r="C16" s="40" t="s">
        <v>238</v>
      </c>
      <c r="D16" s="18" t="s">
        <v>979</v>
      </c>
      <c r="E16" s="18" t="s">
        <v>982</v>
      </c>
    </row>
    <row r="17">
      <c r="A17" s="39" t="s">
        <v>247</v>
      </c>
      <c r="B17" s="40" t="str">
        <f>VLOOKUP(C17, 'All Responses(Final)'!D41:'All Responses(Final)'!I190, 6, FALSE)</f>
        <v>treatment1</v>
      </c>
      <c r="C17" s="40" t="s">
        <v>250</v>
      </c>
      <c r="D17" s="18" t="s">
        <v>979</v>
      </c>
      <c r="E17" s="18" t="s">
        <v>981</v>
      </c>
    </row>
    <row r="18">
      <c r="A18" s="39" t="s">
        <v>253</v>
      </c>
      <c r="B18" s="40" t="str">
        <f>VLOOKUP(C18, 'All Responses(Final)'!D42:'All Responses(Final)'!I191, 6, FALSE)</f>
        <v>treatment1</v>
      </c>
      <c r="C18" s="41" t="s">
        <v>256</v>
      </c>
      <c r="D18" s="18" t="s">
        <v>979</v>
      </c>
    </row>
    <row r="19">
      <c r="A19" s="39" t="s">
        <v>265</v>
      </c>
      <c r="B19" s="40" t="str">
        <f>VLOOKUP(C19, 'All Responses(Final)'!D44:'All Responses(Final)'!I193, 6, FALSE)</f>
        <v>treatment1</v>
      </c>
      <c r="C19" s="41" t="s">
        <v>268</v>
      </c>
      <c r="D19" s="18" t="s">
        <v>979</v>
      </c>
      <c r="E19" s="18" t="s">
        <v>986</v>
      </c>
    </row>
    <row r="20">
      <c r="A20" s="39" t="s">
        <v>283</v>
      </c>
      <c r="B20" s="40" t="str">
        <f>VLOOKUP(C20, 'All Responses(Final)'!D47:'All Responses(Final)'!I196, 6, FALSE)</f>
        <v>treatment1</v>
      </c>
      <c r="C20" s="40" t="s">
        <v>286</v>
      </c>
      <c r="D20" s="18" t="s">
        <v>979</v>
      </c>
      <c r="E20" s="18" t="s">
        <v>980</v>
      </c>
      <c r="F20" s="18" t="s">
        <v>981</v>
      </c>
      <c r="G20" s="18" t="s">
        <v>987</v>
      </c>
    </row>
    <row r="21">
      <c r="A21" s="39" t="s">
        <v>289</v>
      </c>
      <c r="B21" s="40" t="str">
        <f>VLOOKUP(C21, 'All Responses(Final)'!D48:'All Responses(Final)'!I197, 6, FALSE)</f>
        <v>treatment1</v>
      </c>
      <c r="C21" s="41" t="s">
        <v>292</v>
      </c>
      <c r="D21" s="18" t="s">
        <v>979</v>
      </c>
      <c r="E21" s="18" t="s">
        <v>980</v>
      </c>
      <c r="F21" s="18" t="s">
        <v>981</v>
      </c>
    </row>
    <row r="22">
      <c r="A22" s="39" t="s">
        <v>295</v>
      </c>
      <c r="B22" s="40" t="str">
        <f>VLOOKUP(C22, 'All Responses(Final)'!D49:'All Responses(Final)'!I198, 6, FALSE)</f>
        <v>treatment1</v>
      </c>
      <c r="C22" s="40" t="s">
        <v>298</v>
      </c>
      <c r="D22" s="18" t="s">
        <v>979</v>
      </c>
      <c r="F22" s="18" t="s">
        <v>981</v>
      </c>
    </row>
    <row r="23">
      <c r="A23" s="39" t="s">
        <v>325</v>
      </c>
      <c r="B23" s="40" t="str">
        <f>VLOOKUP(C23, 'All Responses(Final)'!D54:'All Responses(Final)'!I203, 6, FALSE)</f>
        <v>treatment1</v>
      </c>
      <c r="C23" s="41" t="s">
        <v>328</v>
      </c>
      <c r="D23" s="18" t="s">
        <v>979</v>
      </c>
      <c r="E23" s="18" t="s">
        <v>980</v>
      </c>
    </row>
    <row r="24">
      <c r="A24" s="39" t="s">
        <v>331</v>
      </c>
      <c r="B24" s="40" t="str">
        <f>VLOOKUP(C24, 'All Responses(Final)'!D55:'All Responses(Final)'!I204, 6, FALSE)</f>
        <v>treatment1</v>
      </c>
      <c r="C24" s="40" t="s">
        <v>334</v>
      </c>
      <c r="D24" s="18" t="s">
        <v>979</v>
      </c>
      <c r="E24" s="18" t="s">
        <v>982</v>
      </c>
    </row>
    <row r="25">
      <c r="A25" s="39" t="s">
        <v>337</v>
      </c>
      <c r="B25" s="40" t="str">
        <f>VLOOKUP(C25, 'All Responses(Final)'!D56:'All Responses(Final)'!I205, 6, FALSE)</f>
        <v>treatment1</v>
      </c>
      <c r="C25" s="41" t="s">
        <v>340</v>
      </c>
      <c r="D25" s="18" t="s">
        <v>984</v>
      </c>
    </row>
    <row r="26">
      <c r="A26" s="39" t="s">
        <v>367</v>
      </c>
      <c r="B26" s="40" t="str">
        <f>VLOOKUP(C26, 'All Responses(Final)'!D61:'All Responses(Final)'!I210, 6, FALSE)</f>
        <v>treatment1</v>
      </c>
      <c r="C26" s="40" t="s">
        <v>370</v>
      </c>
      <c r="D26" s="18" t="s">
        <v>979</v>
      </c>
      <c r="E26" s="18" t="s">
        <v>982</v>
      </c>
    </row>
    <row r="27">
      <c r="A27" s="39" t="s">
        <v>373</v>
      </c>
      <c r="B27" s="40" t="str">
        <f>VLOOKUP(C27, 'All Responses(Final)'!D62:'All Responses(Final)'!I211, 6, FALSE)</f>
        <v>treatment1</v>
      </c>
      <c r="C27" s="41" t="s">
        <v>376</v>
      </c>
      <c r="D27" s="18" t="s">
        <v>979</v>
      </c>
      <c r="E27" s="18" t="s">
        <v>982</v>
      </c>
    </row>
    <row r="28">
      <c r="A28" s="39" t="s">
        <v>379</v>
      </c>
      <c r="B28" s="40" t="str">
        <f>VLOOKUP(C28, 'All Responses(Final)'!D63:'All Responses(Final)'!I212, 6, FALSE)</f>
        <v>treatment1</v>
      </c>
      <c r="C28" s="40" t="s">
        <v>382</v>
      </c>
      <c r="D28" s="18" t="s">
        <v>979</v>
      </c>
      <c r="E28" s="18" t="s">
        <v>980</v>
      </c>
      <c r="F28" s="18" t="s">
        <v>981</v>
      </c>
      <c r="G28" s="18" t="s">
        <v>987</v>
      </c>
    </row>
    <row r="29">
      <c r="A29" s="39" t="s">
        <v>385</v>
      </c>
      <c r="B29" s="40" t="str">
        <f>VLOOKUP(C29, 'All Responses(Final)'!D64:'All Responses(Final)'!I213, 6, FALSE)</f>
        <v>treatment1</v>
      </c>
      <c r="C29" s="41" t="s">
        <v>388</v>
      </c>
      <c r="D29" s="18" t="s">
        <v>979</v>
      </c>
      <c r="E29" s="18" t="s">
        <v>982</v>
      </c>
    </row>
    <row r="30">
      <c r="A30" s="39" t="s">
        <v>415</v>
      </c>
      <c r="B30" s="40" t="str">
        <f>VLOOKUP(C30, 'All Responses(Final)'!D69:'All Responses(Final)'!I218, 6, FALSE)</f>
        <v>treatment1</v>
      </c>
      <c r="C30" s="40" t="s">
        <v>418</v>
      </c>
      <c r="D30" s="18" t="s">
        <v>962</v>
      </c>
      <c r="E30" s="18" t="s">
        <v>971</v>
      </c>
    </row>
    <row r="31">
      <c r="A31" s="39" t="s">
        <v>457</v>
      </c>
      <c r="B31" s="40" t="str">
        <f>VLOOKUP(C31, 'All Responses(Final)'!D76:'All Responses(Final)'!I225, 6, FALSE)</f>
        <v>treatment1</v>
      </c>
      <c r="C31" s="41" t="s">
        <v>460</v>
      </c>
      <c r="D31" s="18" t="s">
        <v>979</v>
      </c>
      <c r="E31" s="18" t="s">
        <v>981</v>
      </c>
      <c r="F31" s="18" t="s">
        <v>987</v>
      </c>
    </row>
    <row r="32">
      <c r="A32" s="39" t="s">
        <v>469</v>
      </c>
      <c r="B32" s="40" t="str">
        <f>VLOOKUP(C32, 'All Responses(Final)'!D78:'All Responses(Final)'!I227, 6, FALSE)</f>
        <v>treatment1</v>
      </c>
      <c r="C32" s="41" t="s">
        <v>472</v>
      </c>
      <c r="D32" s="18" t="s">
        <v>979</v>
      </c>
      <c r="E32" s="18" t="s">
        <v>986</v>
      </c>
      <c r="F32" s="18" t="s">
        <v>981</v>
      </c>
    </row>
    <row r="33">
      <c r="A33" s="39" t="s">
        <v>475</v>
      </c>
      <c r="B33" s="40" t="str">
        <f>VLOOKUP(C33, 'All Responses(Final)'!D79:'All Responses(Final)'!I228, 6, FALSE)</f>
        <v>treatment1</v>
      </c>
      <c r="C33" s="40" t="s">
        <v>478</v>
      </c>
      <c r="D33" s="18" t="s">
        <v>979</v>
      </c>
      <c r="E33" s="18" t="s">
        <v>982</v>
      </c>
    </row>
    <row r="34">
      <c r="A34" s="39" t="s">
        <v>481</v>
      </c>
      <c r="B34" s="40" t="str">
        <f>VLOOKUP(C34, 'All Responses(Final)'!D80:'All Responses(Final)'!I229, 6, FALSE)</f>
        <v>treatment1</v>
      </c>
      <c r="C34" s="41" t="s">
        <v>484</v>
      </c>
      <c r="D34" s="18" t="s">
        <v>979</v>
      </c>
    </row>
    <row r="35">
      <c r="A35" s="39" t="s">
        <v>493</v>
      </c>
      <c r="B35" s="40" t="str">
        <f>VLOOKUP(C35, 'All Responses(Final)'!D82:'All Responses(Final)'!I231, 6, FALSE)</f>
        <v>treatment1</v>
      </c>
      <c r="C35" s="41" t="s">
        <v>496</v>
      </c>
      <c r="D35" s="18" t="s">
        <v>979</v>
      </c>
      <c r="E35" s="18" t="s">
        <v>982</v>
      </c>
    </row>
    <row r="36">
      <c r="A36" s="39" t="s">
        <v>517</v>
      </c>
      <c r="B36" s="40" t="str">
        <f>VLOOKUP(C36, 'All Responses(Final)'!D86:'All Responses(Final)'!I235, 6, FALSE)</f>
        <v>treatment1</v>
      </c>
      <c r="C36" s="41" t="s">
        <v>520</v>
      </c>
      <c r="D36" s="18" t="s">
        <v>979</v>
      </c>
      <c r="E36" s="18" t="s">
        <v>988</v>
      </c>
      <c r="F36" s="18" t="s">
        <v>981</v>
      </c>
      <c r="G36" s="18" t="s">
        <v>987</v>
      </c>
    </row>
    <row r="37">
      <c r="A37" s="39" t="s">
        <v>541</v>
      </c>
      <c r="B37" s="40" t="str">
        <f>VLOOKUP(C37, 'All Responses(Final)'!D90:'All Responses(Final)'!I239, 6, FALSE)</f>
        <v>treatment1</v>
      </c>
      <c r="C37" s="41" t="s">
        <v>544</v>
      </c>
      <c r="D37" s="18" t="s">
        <v>979</v>
      </c>
      <c r="E37" s="18" t="s">
        <v>980</v>
      </c>
    </row>
    <row r="38">
      <c r="A38" s="39" t="s">
        <v>582</v>
      </c>
      <c r="B38" s="40" t="str">
        <f>VLOOKUP(C38, 'All Responses(Final)'!D97:'All Responses(Final)'!I246, 6, FALSE)</f>
        <v>treatment1</v>
      </c>
      <c r="C38" s="40" t="s">
        <v>585</v>
      </c>
      <c r="D38" s="18" t="s">
        <v>979</v>
      </c>
      <c r="F38" s="18" t="s">
        <v>981</v>
      </c>
    </row>
    <row r="39">
      <c r="A39" s="39" t="s">
        <v>612</v>
      </c>
      <c r="B39" s="40" t="str">
        <f>VLOOKUP(C39, 'All Responses(Final)'!D102:'All Responses(Final)'!I251, 6, FALSE)</f>
        <v>treatment1</v>
      </c>
      <c r="C39" s="41" t="s">
        <v>615</v>
      </c>
      <c r="D39" s="18" t="s">
        <v>979</v>
      </c>
    </row>
    <row r="40">
      <c r="A40" s="39" t="s">
        <v>624</v>
      </c>
      <c r="B40" s="40" t="str">
        <f>VLOOKUP(C40, 'All Responses(Final)'!D104:'All Responses(Final)'!I253, 6, FALSE)</f>
        <v>treatment1</v>
      </c>
      <c r="C40" s="41" t="s">
        <v>627</v>
      </c>
      <c r="D40" s="18" t="s">
        <v>979</v>
      </c>
      <c r="E40" s="18" t="s">
        <v>989</v>
      </c>
      <c r="F40" s="18" t="s">
        <v>981</v>
      </c>
    </row>
    <row r="41">
      <c r="A41" s="39" t="s">
        <v>636</v>
      </c>
      <c r="B41" s="40" t="str">
        <f>VLOOKUP(C41, 'All Responses(Final)'!D106:'All Responses(Final)'!I255, 6, FALSE)</f>
        <v>treatment1</v>
      </c>
      <c r="C41" s="41" t="s">
        <v>639</v>
      </c>
      <c r="D41" s="18" t="s">
        <v>979</v>
      </c>
    </row>
    <row r="42">
      <c r="A42" s="39" t="s">
        <v>664</v>
      </c>
      <c r="B42" s="40" t="str">
        <f>VLOOKUP(C42, 'All Responses(Final)'!D111:'All Responses(Final)'!I260, 6, FALSE)</f>
        <v>treatment1</v>
      </c>
      <c r="C42" s="40" t="s">
        <v>667</v>
      </c>
      <c r="D42" s="18" t="s">
        <v>979</v>
      </c>
      <c r="E42" s="18" t="s">
        <v>982</v>
      </c>
    </row>
    <row r="43">
      <c r="A43" s="39" t="s">
        <v>832</v>
      </c>
      <c r="B43" s="40" t="str">
        <f>VLOOKUP(C43, 'All Responses(Final)'!D139:'All Responses(Final)'!I288, 6, FALSE)</f>
        <v>treatment1</v>
      </c>
      <c r="C43" s="40" t="s">
        <v>835</v>
      </c>
      <c r="D43" s="18" t="s">
        <v>962</v>
      </c>
    </row>
    <row r="44">
      <c r="A44" s="39" t="s">
        <v>838</v>
      </c>
      <c r="B44" s="40" t="str">
        <f>VLOOKUP(C44, 'All Responses(Final)'!D140:'All Responses(Final)'!I289, 6, FALSE)</f>
        <v>treatment1</v>
      </c>
      <c r="C44" s="41" t="s">
        <v>841</v>
      </c>
      <c r="D44" s="18" t="s">
        <v>962</v>
      </c>
      <c r="E44" s="18" t="s">
        <v>971</v>
      </c>
    </row>
    <row r="45">
      <c r="A45" s="39" t="s">
        <v>844</v>
      </c>
      <c r="B45" s="40" t="str">
        <f>VLOOKUP(C45, 'All Responses(Final)'!D141:'All Responses(Final)'!I290, 6, FALSE)</f>
        <v>treatment1</v>
      </c>
      <c r="C45" s="40" t="s">
        <v>847</v>
      </c>
      <c r="D45" s="18" t="s">
        <v>979</v>
      </c>
      <c r="E45" s="18" t="s">
        <v>980</v>
      </c>
      <c r="F45" s="18" t="s">
        <v>981</v>
      </c>
    </row>
    <row r="46">
      <c r="A46" s="39" t="s">
        <v>850</v>
      </c>
      <c r="B46" s="40" t="str">
        <f>VLOOKUP(C46, 'All Responses(Final)'!D142:'All Responses(Final)'!I291, 6, FALSE)</f>
        <v>treatment1</v>
      </c>
      <c r="C46" s="41" t="s">
        <v>853</v>
      </c>
      <c r="D46" s="18" t="s">
        <v>979</v>
      </c>
      <c r="E46" s="18" t="s">
        <v>981</v>
      </c>
    </row>
    <row r="47">
      <c r="A47" s="39" t="s">
        <v>855</v>
      </c>
      <c r="B47" s="40" t="str">
        <f>VLOOKUP(C47, 'All Responses(Final)'!D143:'All Responses(Final)'!I292, 6, FALSE)</f>
        <v>treatment1</v>
      </c>
      <c r="C47" s="40" t="s">
        <v>857</v>
      </c>
      <c r="D47" s="18" t="s">
        <v>979</v>
      </c>
    </row>
    <row r="48">
      <c r="A48" s="39" t="s">
        <v>859</v>
      </c>
      <c r="B48" s="40" t="str">
        <f>VLOOKUP(C48, 'All Responses(Final)'!D144:'All Responses(Final)'!I293, 6, FALSE)</f>
        <v>treatment1</v>
      </c>
      <c r="C48" s="41" t="s">
        <v>862</v>
      </c>
      <c r="D48" s="18" t="s">
        <v>979</v>
      </c>
      <c r="E48" s="18" t="s">
        <v>981</v>
      </c>
      <c r="F48" s="18" t="s">
        <v>982</v>
      </c>
    </row>
    <row r="49">
      <c r="A49" s="39" t="s">
        <v>865</v>
      </c>
      <c r="B49" s="40" t="str">
        <f>VLOOKUP(C49, 'All Responses(Final)'!D145:'All Responses(Final)'!I294, 6, FALSE)</f>
        <v>treatment1</v>
      </c>
      <c r="C49" s="40" t="s">
        <v>868</v>
      </c>
      <c r="D49" s="18" t="s">
        <v>962</v>
      </c>
      <c r="E49" s="18" t="s">
        <v>971</v>
      </c>
    </row>
    <row r="50">
      <c r="A50" s="39" t="s">
        <v>871</v>
      </c>
      <c r="B50" s="40" t="str">
        <f>VLOOKUP(C50, 'All Responses(Final)'!D146:'All Responses(Final)'!I295, 6, FALSE)</f>
        <v>treatment1</v>
      </c>
      <c r="C50" s="41" t="s">
        <v>874</v>
      </c>
      <c r="D50" s="18" t="s">
        <v>979</v>
      </c>
      <c r="E50" s="18" t="s">
        <v>981</v>
      </c>
      <c r="F50" s="18" t="s">
        <v>982</v>
      </c>
    </row>
    <row r="51">
      <c r="A51" s="39" t="s">
        <v>877</v>
      </c>
      <c r="B51" s="40" t="str">
        <f>VLOOKUP(C51, 'All Responses(Final)'!D147:'All Responses(Final)'!I296, 6, FALSE)</f>
        <v>treatment1</v>
      </c>
      <c r="C51" s="40" t="s">
        <v>880</v>
      </c>
      <c r="D51" s="18" t="s">
        <v>981</v>
      </c>
      <c r="E51" s="18" t="s">
        <v>979</v>
      </c>
      <c r="F51" s="18" t="s">
        <v>980</v>
      </c>
    </row>
    <row r="52">
      <c r="A52" s="43"/>
      <c r="B52" s="44"/>
      <c r="C52" s="44"/>
      <c r="D52" s="26"/>
      <c r="E52" s="24"/>
      <c r="F52" s="24"/>
      <c r="G52" s="24"/>
      <c r="H52" s="24"/>
      <c r="I52" s="24"/>
      <c r="J52" s="24"/>
      <c r="K52" s="24"/>
      <c r="L52" s="24"/>
      <c r="M52" s="24"/>
      <c r="N52" s="24"/>
      <c r="O52" s="24"/>
      <c r="P52" s="24"/>
      <c r="Q52" s="24"/>
      <c r="R52" s="24"/>
      <c r="S52" s="24"/>
      <c r="T52" s="24"/>
      <c r="U52" s="24"/>
      <c r="V52" s="24"/>
      <c r="W52" s="24"/>
      <c r="X52" s="24"/>
      <c r="Y52" s="24"/>
      <c r="Z52" s="24"/>
      <c r="AA52" s="24"/>
    </row>
    <row r="53">
      <c r="A53" s="39" t="s">
        <v>31</v>
      </c>
      <c r="B53" s="40" t="str">
        <f>VLOOKUP(C53, 'All Responses(Final)'!D5:'All Responses(Final)'!I154, 6, FALSE)</f>
        <v>treatment2</v>
      </c>
      <c r="C53" s="40" t="s">
        <v>34</v>
      </c>
      <c r="D53" s="18" t="s">
        <v>979</v>
      </c>
      <c r="E53" s="18" t="s">
        <v>981</v>
      </c>
    </row>
    <row r="54">
      <c r="A54" s="39" t="s">
        <v>98</v>
      </c>
      <c r="B54" s="40" t="str">
        <f>VLOOKUP(C54, 'All Responses(Final)'!D16:'All Responses(Final)'!I165, 6, FALSE)</f>
        <v>treatment2</v>
      </c>
      <c r="C54" s="41" t="s">
        <v>101</v>
      </c>
      <c r="D54" s="18" t="s">
        <v>985</v>
      </c>
    </row>
    <row r="55">
      <c r="A55" s="39" t="s">
        <v>104</v>
      </c>
      <c r="B55" s="40" t="str">
        <f>VLOOKUP(C55, 'All Responses(Final)'!D17:'All Responses(Final)'!I166, 6, FALSE)</f>
        <v>treatment2</v>
      </c>
      <c r="C55" s="40" t="s">
        <v>107</v>
      </c>
      <c r="D55" s="18" t="s">
        <v>979</v>
      </c>
    </row>
    <row r="56">
      <c r="A56" s="39" t="s">
        <v>116</v>
      </c>
      <c r="B56" s="40" t="str">
        <f>VLOOKUP(C56, 'All Responses(Final)'!D19:'All Responses(Final)'!I168, 6, FALSE)</f>
        <v>treatment2</v>
      </c>
      <c r="C56" s="40" t="s">
        <v>119</v>
      </c>
      <c r="D56" s="18" t="s">
        <v>962</v>
      </c>
      <c r="E56" s="18" t="s">
        <v>990</v>
      </c>
    </row>
    <row r="57">
      <c r="A57" s="39" t="s">
        <v>134</v>
      </c>
      <c r="B57" s="40" t="str">
        <f>VLOOKUP(C57, 'All Responses(Final)'!D22:'All Responses(Final)'!I171, 6, FALSE)</f>
        <v>treatment2</v>
      </c>
      <c r="C57" s="41" t="s">
        <v>137</v>
      </c>
      <c r="D57" s="18" t="s">
        <v>979</v>
      </c>
      <c r="E57" s="18" t="s">
        <v>982</v>
      </c>
    </row>
    <row r="58">
      <c r="A58" s="39" t="s">
        <v>140</v>
      </c>
      <c r="B58" s="40" t="str">
        <f>VLOOKUP(C58, 'All Responses(Final)'!D23:'All Responses(Final)'!I172, 6, FALSE)</f>
        <v>treatment2</v>
      </c>
      <c r="C58" s="40" t="s">
        <v>143</v>
      </c>
      <c r="D58" s="18" t="s">
        <v>979</v>
      </c>
      <c r="E58" s="18" t="s">
        <v>981</v>
      </c>
    </row>
    <row r="59">
      <c r="A59" s="39" t="s">
        <v>158</v>
      </c>
      <c r="B59" s="40" t="str">
        <f>VLOOKUP(C59, 'All Responses(Final)'!D26:'All Responses(Final)'!I175, 6, FALSE)</f>
        <v>treatment2</v>
      </c>
      <c r="C59" s="41" t="s">
        <v>161</v>
      </c>
      <c r="D59" s="18" t="s">
        <v>979</v>
      </c>
      <c r="E59" s="18" t="s">
        <v>981</v>
      </c>
    </row>
    <row r="60">
      <c r="A60" s="39" t="s">
        <v>181</v>
      </c>
      <c r="B60" s="40" t="str">
        <f>VLOOKUP(C60, 'All Responses(Final)'!D30:'All Responses(Final)'!I179, 6, FALSE)</f>
        <v>treatment2</v>
      </c>
      <c r="C60" s="41" t="s">
        <v>184</v>
      </c>
      <c r="D60" s="18" t="s">
        <v>979</v>
      </c>
      <c r="E60" s="18" t="s">
        <v>981</v>
      </c>
      <c r="F60" s="18" t="s">
        <v>987</v>
      </c>
    </row>
    <row r="61">
      <c r="A61" s="39" t="s">
        <v>193</v>
      </c>
      <c r="B61" s="40" t="str">
        <f>VLOOKUP(C61, 'All Responses(Final)'!D32:'All Responses(Final)'!I181, 6, FALSE)</f>
        <v>treatment2</v>
      </c>
      <c r="C61" s="41" t="s">
        <v>196</v>
      </c>
      <c r="D61" s="18" t="s">
        <v>979</v>
      </c>
      <c r="E61" s="18" t="s">
        <v>986</v>
      </c>
      <c r="F61" s="18" t="s">
        <v>981</v>
      </c>
    </row>
    <row r="62">
      <c r="A62" s="39" t="s">
        <v>211</v>
      </c>
      <c r="B62" s="40" t="str">
        <f>VLOOKUP(C62, 'All Responses(Final)'!D35:'All Responses(Final)'!I184, 6, FALSE)</f>
        <v>treatment2</v>
      </c>
      <c r="C62" s="40" t="s">
        <v>214</v>
      </c>
      <c r="D62" s="18" t="s">
        <v>979</v>
      </c>
      <c r="E62" s="18" t="s">
        <v>988</v>
      </c>
    </row>
    <row r="63">
      <c r="A63" s="39" t="s">
        <v>223</v>
      </c>
      <c r="B63" s="40" t="str">
        <f>VLOOKUP(C63, 'All Responses(Final)'!D37:'All Responses(Final)'!I186, 6, FALSE)</f>
        <v>treatment2</v>
      </c>
      <c r="C63" s="40" t="s">
        <v>226</v>
      </c>
      <c r="D63" s="18" t="s">
        <v>979</v>
      </c>
      <c r="E63" s="18" t="s">
        <v>982</v>
      </c>
    </row>
    <row r="64">
      <c r="A64" s="39" t="s">
        <v>229</v>
      </c>
      <c r="B64" s="40" t="str">
        <f>VLOOKUP(C64, 'All Responses(Final)'!D38:'All Responses(Final)'!I187, 6, FALSE)</f>
        <v>treatment2</v>
      </c>
      <c r="C64" s="41" t="s">
        <v>232</v>
      </c>
      <c r="D64" s="18" t="s">
        <v>979</v>
      </c>
    </row>
    <row r="65">
      <c r="A65" s="39" t="s">
        <v>301</v>
      </c>
      <c r="B65" s="40" t="str">
        <f>VLOOKUP(C65, 'All Responses(Final)'!D50:'All Responses(Final)'!I199, 6, FALSE)</f>
        <v>treatment2</v>
      </c>
      <c r="C65" s="41" t="s">
        <v>304</v>
      </c>
      <c r="D65" s="18" t="s">
        <v>979</v>
      </c>
      <c r="E65" s="18" t="s">
        <v>982</v>
      </c>
    </row>
    <row r="66">
      <c r="A66" s="39" t="s">
        <v>307</v>
      </c>
      <c r="B66" s="40" t="str">
        <f>VLOOKUP(C66, 'All Responses(Final)'!D51:'All Responses(Final)'!I200, 6, FALSE)</f>
        <v>treatment2</v>
      </c>
      <c r="C66" s="40" t="s">
        <v>310</v>
      </c>
      <c r="D66" s="18" t="s">
        <v>979</v>
      </c>
      <c r="E66" s="18" t="s">
        <v>982</v>
      </c>
    </row>
    <row r="67">
      <c r="A67" s="39" t="s">
        <v>523</v>
      </c>
      <c r="B67" s="40" t="str">
        <f>VLOOKUP(C67, 'All Responses(Final)'!D87:'All Responses(Final)'!I236, 6, FALSE)</f>
        <v>treatment2</v>
      </c>
      <c r="C67" s="40" t="s">
        <v>526</v>
      </c>
      <c r="D67" s="59" t="s">
        <v>962</v>
      </c>
      <c r="E67" s="59" t="s">
        <v>971</v>
      </c>
    </row>
    <row r="68">
      <c r="A68" s="39" t="s">
        <v>529</v>
      </c>
      <c r="B68" s="40" t="str">
        <f>VLOOKUP(C68, 'All Responses(Final)'!D88:'All Responses(Final)'!I237, 6, FALSE)</f>
        <v>treatment2</v>
      </c>
      <c r="C68" s="41" t="s">
        <v>532</v>
      </c>
      <c r="D68" s="18" t="s">
        <v>979</v>
      </c>
      <c r="E68" s="18" t="s">
        <v>980</v>
      </c>
    </row>
    <row r="69">
      <c r="A69" s="39" t="s">
        <v>535</v>
      </c>
      <c r="B69" s="40" t="str">
        <f>VLOOKUP(C69, 'All Responses(Final)'!D89:'All Responses(Final)'!I238, 6, FALSE)</f>
        <v>treatment2</v>
      </c>
      <c r="C69" s="40" t="s">
        <v>538</v>
      </c>
      <c r="D69" s="18" t="s">
        <v>979</v>
      </c>
      <c r="E69" s="18" t="s">
        <v>982</v>
      </c>
      <c r="F69" s="18" t="s">
        <v>981</v>
      </c>
    </row>
    <row r="70">
      <c r="A70" s="39" t="s">
        <v>547</v>
      </c>
      <c r="B70" s="40" t="str">
        <f>VLOOKUP(C70, 'All Responses(Final)'!D91:'All Responses(Final)'!I240, 6, FALSE)</f>
        <v>treatment2</v>
      </c>
      <c r="C70" s="40" t="s">
        <v>550</v>
      </c>
      <c r="D70" s="18" t="s">
        <v>979</v>
      </c>
      <c r="E70" s="18" t="s">
        <v>981</v>
      </c>
    </row>
    <row r="71">
      <c r="A71" s="39" t="s">
        <v>553</v>
      </c>
      <c r="B71" s="40" t="str">
        <f>VLOOKUP(C71, 'All Responses(Final)'!D92:'All Responses(Final)'!I241, 6, FALSE)</f>
        <v>treatment2</v>
      </c>
      <c r="C71" s="41" t="s">
        <v>556</v>
      </c>
      <c r="D71" s="18" t="s">
        <v>979</v>
      </c>
      <c r="E71" s="18" t="s">
        <v>981</v>
      </c>
    </row>
    <row r="72">
      <c r="A72" s="39" t="s">
        <v>559</v>
      </c>
      <c r="B72" s="40" t="str">
        <f>VLOOKUP(C72, 'All Responses(Final)'!D93:'All Responses(Final)'!I242, 6, FALSE)</f>
        <v>treatment2</v>
      </c>
      <c r="C72" s="40" t="s">
        <v>562</v>
      </c>
      <c r="D72" s="18" t="s">
        <v>979</v>
      </c>
      <c r="E72" s="18" t="s">
        <v>981</v>
      </c>
    </row>
    <row r="73">
      <c r="A73" s="39" t="s">
        <v>565</v>
      </c>
      <c r="B73" s="40" t="str">
        <f>VLOOKUP(C73, 'All Responses(Final)'!D94:'All Responses(Final)'!I243, 6, FALSE)</f>
        <v>treatment2</v>
      </c>
      <c r="C73" s="41" t="s">
        <v>568</v>
      </c>
      <c r="D73" s="18" t="s">
        <v>979</v>
      </c>
      <c r="E73" s="18" t="s">
        <v>988</v>
      </c>
    </row>
    <row r="74">
      <c r="A74" s="39" t="s">
        <v>571</v>
      </c>
      <c r="B74" s="40" t="str">
        <f>VLOOKUP(C74, 'All Responses(Final)'!D95:'All Responses(Final)'!I244, 6, FALSE)</f>
        <v>treatment2</v>
      </c>
      <c r="C74" s="40" t="s">
        <v>574</v>
      </c>
      <c r="D74" s="18" t="s">
        <v>979</v>
      </c>
      <c r="E74" s="18" t="s">
        <v>982</v>
      </c>
      <c r="F74" s="18" t="s">
        <v>981</v>
      </c>
    </row>
    <row r="75">
      <c r="A75" s="39" t="s">
        <v>594</v>
      </c>
      <c r="B75" s="40" t="str">
        <f>VLOOKUP(C75, 'All Responses(Final)'!D99:'All Responses(Final)'!I248, 6, FALSE)</f>
        <v>treatment2</v>
      </c>
      <c r="C75" s="40" t="s">
        <v>597</v>
      </c>
      <c r="D75" s="18" t="s">
        <v>979</v>
      </c>
      <c r="E75" s="18" t="s">
        <v>980</v>
      </c>
    </row>
    <row r="76">
      <c r="A76" s="39" t="s">
        <v>646</v>
      </c>
      <c r="B76" s="40" t="str">
        <f>VLOOKUP(C76, 'All Responses(Final)'!D108:'All Responses(Final)'!I257, 6, FALSE)</f>
        <v>treatment2</v>
      </c>
      <c r="C76" s="41" t="s">
        <v>649</v>
      </c>
      <c r="D76" s="18" t="s">
        <v>979</v>
      </c>
    </row>
    <row r="77">
      <c r="A77" s="39" t="s">
        <v>658</v>
      </c>
      <c r="B77" s="40" t="str">
        <f>VLOOKUP(C77, 'All Responses(Final)'!D110:'All Responses(Final)'!I259, 6, FALSE)</f>
        <v>treatment2</v>
      </c>
      <c r="C77" s="41" t="s">
        <v>661</v>
      </c>
      <c r="D77" s="18" t="s">
        <v>979</v>
      </c>
      <c r="E77" s="18" t="s">
        <v>982</v>
      </c>
    </row>
    <row r="78">
      <c r="A78" s="39" t="s">
        <v>670</v>
      </c>
      <c r="B78" s="40" t="str">
        <f>VLOOKUP(C78, 'All Responses(Final)'!D112:'All Responses(Final)'!I261, 6, FALSE)</f>
        <v>treatment2</v>
      </c>
      <c r="C78" s="41" t="s">
        <v>673</v>
      </c>
      <c r="D78" s="18" t="s">
        <v>979</v>
      </c>
      <c r="E78" s="18" t="s">
        <v>981</v>
      </c>
    </row>
    <row r="79">
      <c r="A79" s="39" t="s">
        <v>688</v>
      </c>
      <c r="B79" s="40" t="str">
        <f>VLOOKUP(C79, 'All Responses(Final)'!D115:'All Responses(Final)'!I264, 6, FALSE)</f>
        <v>treatment2</v>
      </c>
      <c r="C79" s="40" t="s">
        <v>691</v>
      </c>
      <c r="D79" s="18" t="s">
        <v>979</v>
      </c>
      <c r="E79" s="18" t="s">
        <v>980</v>
      </c>
      <c r="F79" s="18" t="s">
        <v>981</v>
      </c>
    </row>
    <row r="80">
      <c r="A80" s="39" t="s">
        <v>694</v>
      </c>
      <c r="B80" s="40" t="str">
        <f>VLOOKUP(C80, 'All Responses(Final)'!D116:'All Responses(Final)'!I265, 6, FALSE)</f>
        <v>treatment2</v>
      </c>
      <c r="C80" s="41" t="s">
        <v>697</v>
      </c>
      <c r="D80" s="18" t="s">
        <v>979</v>
      </c>
      <c r="E80" s="18" t="s">
        <v>981</v>
      </c>
      <c r="F80" s="18" t="s">
        <v>982</v>
      </c>
    </row>
    <row r="81">
      <c r="A81" s="39" t="s">
        <v>700</v>
      </c>
      <c r="B81" s="40" t="str">
        <f>VLOOKUP(C81, 'All Responses(Final)'!D117:'All Responses(Final)'!I266, 6, FALSE)</f>
        <v>treatment2</v>
      </c>
      <c r="C81" s="40" t="s">
        <v>703</v>
      </c>
      <c r="D81" s="18" t="s">
        <v>979</v>
      </c>
      <c r="E81" s="18" t="s">
        <v>981</v>
      </c>
      <c r="F81" s="18" t="s">
        <v>982</v>
      </c>
    </row>
    <row r="82">
      <c r="A82" s="39" t="s">
        <v>706</v>
      </c>
      <c r="B82" s="40" t="str">
        <f>VLOOKUP(C82, 'All Responses(Final)'!D118:'All Responses(Final)'!I267, 6, FALSE)</f>
        <v>treatment2</v>
      </c>
      <c r="C82" s="41" t="s">
        <v>709</v>
      </c>
      <c r="D82" s="18" t="s">
        <v>979</v>
      </c>
      <c r="E82" s="18" t="s">
        <v>981</v>
      </c>
      <c r="F82" s="18" t="s">
        <v>982</v>
      </c>
    </row>
    <row r="83">
      <c r="A83" s="39" t="s">
        <v>712</v>
      </c>
      <c r="B83" s="40" t="str">
        <f>VLOOKUP(C83, 'All Responses(Final)'!D119:'All Responses(Final)'!I268, 6, FALSE)</f>
        <v>treatment2</v>
      </c>
      <c r="C83" s="40" t="s">
        <v>715</v>
      </c>
      <c r="D83" s="18" t="s">
        <v>979</v>
      </c>
      <c r="E83" s="18" t="s">
        <v>981</v>
      </c>
    </row>
    <row r="84">
      <c r="A84" s="39" t="s">
        <v>718</v>
      </c>
      <c r="B84" s="40" t="str">
        <f>VLOOKUP(C84, 'All Responses(Final)'!D120:'All Responses(Final)'!I269, 6, FALSE)</f>
        <v>treatment2</v>
      </c>
      <c r="C84" s="41" t="s">
        <v>721</v>
      </c>
      <c r="D84" s="18" t="s">
        <v>979</v>
      </c>
      <c r="E84" s="18" t="s">
        <v>981</v>
      </c>
      <c r="F84" s="18" t="s">
        <v>980</v>
      </c>
      <c r="G84" s="18" t="s">
        <v>987</v>
      </c>
    </row>
    <row r="85">
      <c r="A85" s="39" t="s">
        <v>724</v>
      </c>
      <c r="B85" s="40" t="str">
        <f>VLOOKUP(C85, 'All Responses(Final)'!D121:'All Responses(Final)'!I270, 6, FALSE)</f>
        <v>treatment2</v>
      </c>
      <c r="C85" s="40" t="s">
        <v>727</v>
      </c>
      <c r="D85" s="18" t="s">
        <v>979</v>
      </c>
      <c r="E85" s="18" t="s">
        <v>981</v>
      </c>
      <c r="F85" s="18" t="s">
        <v>982</v>
      </c>
    </row>
    <row r="86">
      <c r="A86" s="39" t="s">
        <v>730</v>
      </c>
      <c r="B86" s="40" t="str">
        <f>VLOOKUP(C86, 'All Responses(Final)'!D122:'All Responses(Final)'!I271, 6, FALSE)</f>
        <v>treatment2</v>
      </c>
      <c r="C86" s="41" t="s">
        <v>733</v>
      </c>
      <c r="D86" s="18" t="s">
        <v>979</v>
      </c>
      <c r="E86" s="18" t="s">
        <v>981</v>
      </c>
      <c r="F86" s="18" t="s">
        <v>982</v>
      </c>
    </row>
    <row r="87">
      <c r="A87" s="39" t="s">
        <v>736</v>
      </c>
      <c r="B87" s="40" t="str">
        <f>VLOOKUP(C87, 'All Responses(Final)'!D123:'All Responses(Final)'!I272, 6, FALSE)</f>
        <v>treatment2</v>
      </c>
      <c r="C87" s="40" t="s">
        <v>739</v>
      </c>
      <c r="D87" s="18" t="s">
        <v>962</v>
      </c>
      <c r="E87" s="18" t="s">
        <v>990</v>
      </c>
    </row>
    <row r="88">
      <c r="A88" s="39" t="s">
        <v>742</v>
      </c>
      <c r="B88" s="40" t="str">
        <f>VLOOKUP(C88, 'All Responses(Final)'!D124:'All Responses(Final)'!I273, 6, FALSE)</f>
        <v>treatment2</v>
      </c>
      <c r="C88" s="41" t="s">
        <v>745</v>
      </c>
      <c r="D88" s="18" t="s">
        <v>962</v>
      </c>
      <c r="E88" s="18" t="s">
        <v>971</v>
      </c>
      <c r="F88" s="18" t="s">
        <v>981</v>
      </c>
      <c r="G88" s="18" t="s">
        <v>987</v>
      </c>
    </row>
    <row r="89">
      <c r="A89" s="39" t="s">
        <v>748</v>
      </c>
      <c r="B89" s="40" t="str">
        <f>VLOOKUP(C89, 'All Responses(Final)'!D125:'All Responses(Final)'!I274, 6, FALSE)</f>
        <v>treatment2</v>
      </c>
      <c r="C89" s="40" t="s">
        <v>751</v>
      </c>
      <c r="D89" s="18" t="s">
        <v>979</v>
      </c>
      <c r="E89" s="18" t="s">
        <v>980</v>
      </c>
      <c r="F89" s="18" t="s">
        <v>981</v>
      </c>
      <c r="G89" s="18" t="s">
        <v>987</v>
      </c>
    </row>
    <row r="90">
      <c r="A90" s="39" t="s">
        <v>754</v>
      </c>
      <c r="B90" s="40" t="str">
        <f>VLOOKUP(C90, 'All Responses(Final)'!D126:'All Responses(Final)'!I275, 6, FALSE)</f>
        <v>treatment2</v>
      </c>
      <c r="C90" s="41" t="s">
        <v>757</v>
      </c>
      <c r="D90" s="18" t="s">
        <v>979</v>
      </c>
      <c r="E90" s="18" t="s">
        <v>980</v>
      </c>
      <c r="F90" s="18" t="s">
        <v>981</v>
      </c>
    </row>
    <row r="91">
      <c r="A91" s="39" t="s">
        <v>760</v>
      </c>
      <c r="B91" s="40" t="str">
        <f>VLOOKUP(C91, 'All Responses(Final)'!D127:'All Responses(Final)'!I276, 6, FALSE)</f>
        <v>treatment2</v>
      </c>
      <c r="C91" s="40" t="s">
        <v>763</v>
      </c>
      <c r="D91" s="18" t="s">
        <v>979</v>
      </c>
      <c r="E91" s="18" t="s">
        <v>982</v>
      </c>
    </row>
    <row r="92">
      <c r="A92" s="39" t="s">
        <v>766</v>
      </c>
      <c r="B92" s="40" t="str">
        <f>VLOOKUP(C92, 'All Responses(Final)'!D128:'All Responses(Final)'!I277, 6, FALSE)</f>
        <v>treatment2</v>
      </c>
      <c r="C92" s="41" t="s">
        <v>769</v>
      </c>
      <c r="D92" s="18" t="s">
        <v>979</v>
      </c>
      <c r="E92" s="18" t="s">
        <v>982</v>
      </c>
    </row>
    <row r="93">
      <c r="A93" s="39" t="s">
        <v>772</v>
      </c>
      <c r="B93" s="40" t="str">
        <f>VLOOKUP(C93, 'All Responses(Final)'!D129:'All Responses(Final)'!I278, 6, FALSE)</f>
        <v>treatment2</v>
      </c>
      <c r="C93" s="40" t="s">
        <v>775</v>
      </c>
      <c r="D93" s="18" t="s">
        <v>979</v>
      </c>
      <c r="E93" s="18" t="s">
        <v>980</v>
      </c>
      <c r="F93" s="18" t="s">
        <v>981</v>
      </c>
      <c r="G93" s="18" t="s">
        <v>987</v>
      </c>
    </row>
    <row r="94">
      <c r="A94" s="39" t="s">
        <v>778</v>
      </c>
      <c r="B94" s="40" t="str">
        <f>VLOOKUP(C94, 'All Responses(Final)'!D130:'All Responses(Final)'!I279, 6, FALSE)</f>
        <v>treatment2</v>
      </c>
      <c r="C94" s="41" t="s">
        <v>781</v>
      </c>
      <c r="D94" s="18" t="s">
        <v>979</v>
      </c>
      <c r="E94" s="18" t="s">
        <v>982</v>
      </c>
    </row>
    <row r="95">
      <c r="A95" s="39" t="s">
        <v>784</v>
      </c>
      <c r="B95" s="40" t="str">
        <f>VLOOKUP(C95, 'All Responses(Final)'!D131:'All Responses(Final)'!I280, 6, FALSE)</f>
        <v>treatment2</v>
      </c>
      <c r="C95" s="40" t="s">
        <v>787</v>
      </c>
      <c r="D95" s="18" t="s">
        <v>962</v>
      </c>
      <c r="E95" s="18" t="s">
        <v>971</v>
      </c>
    </row>
    <row r="96">
      <c r="A96" s="39" t="s">
        <v>790</v>
      </c>
      <c r="B96" s="40" t="str">
        <f>VLOOKUP(C96, 'All Responses(Final)'!D132:'All Responses(Final)'!I281, 6, FALSE)</f>
        <v>treatment2</v>
      </c>
      <c r="C96" s="41" t="s">
        <v>793</v>
      </c>
      <c r="D96" s="18" t="s">
        <v>979</v>
      </c>
      <c r="E96" s="18" t="s">
        <v>982</v>
      </c>
    </row>
    <row r="97">
      <c r="A97" s="39" t="s">
        <v>796</v>
      </c>
      <c r="B97" s="40" t="str">
        <f>VLOOKUP(C97, 'All Responses(Final)'!D133:'All Responses(Final)'!I282, 6, FALSE)</f>
        <v>treatment2</v>
      </c>
      <c r="C97" s="40" t="s">
        <v>799</v>
      </c>
      <c r="D97" s="18" t="s">
        <v>979</v>
      </c>
      <c r="E97" s="18" t="s">
        <v>982</v>
      </c>
    </row>
    <row r="98">
      <c r="A98" s="39" t="s">
        <v>802</v>
      </c>
      <c r="B98" s="40" t="str">
        <f>VLOOKUP(C98, 'All Responses(Final)'!D134:'All Responses(Final)'!I283, 6, FALSE)</f>
        <v>treatment2</v>
      </c>
      <c r="C98" s="41" t="s">
        <v>805</v>
      </c>
      <c r="D98" s="18" t="s">
        <v>979</v>
      </c>
      <c r="E98" s="18" t="s">
        <v>982</v>
      </c>
    </row>
    <row r="99">
      <c r="A99" s="39" t="s">
        <v>808</v>
      </c>
      <c r="B99" s="40" t="str">
        <f>VLOOKUP(C99, 'All Responses(Final)'!D135:'All Responses(Final)'!I284, 6, FALSE)</f>
        <v>treatment2</v>
      </c>
      <c r="C99" s="40" t="s">
        <v>811</v>
      </c>
      <c r="D99" s="18" t="s">
        <v>979</v>
      </c>
      <c r="E99" s="18" t="s">
        <v>982</v>
      </c>
    </row>
    <row r="100">
      <c r="A100" s="39" t="s">
        <v>814</v>
      </c>
      <c r="B100" s="40" t="str">
        <f>VLOOKUP(C100, 'All Responses(Final)'!D136:'All Responses(Final)'!I285, 6, FALSE)</f>
        <v>treatment2</v>
      </c>
      <c r="C100" s="41" t="s">
        <v>817</v>
      </c>
      <c r="D100" s="18" t="s">
        <v>979</v>
      </c>
      <c r="E100" s="18" t="s">
        <v>982</v>
      </c>
    </row>
    <row r="101">
      <c r="A101" s="39" t="s">
        <v>820</v>
      </c>
      <c r="B101" s="40" t="str">
        <f>VLOOKUP(C101, 'All Responses(Final)'!D137:'All Responses(Final)'!I286, 6, FALSE)</f>
        <v>treatment2</v>
      </c>
      <c r="C101" s="40" t="s">
        <v>823</v>
      </c>
      <c r="D101" s="18" t="s">
        <v>979</v>
      </c>
      <c r="E101" s="18" t="s">
        <v>980</v>
      </c>
      <c r="F101" s="18" t="s">
        <v>981</v>
      </c>
      <c r="G101" s="18" t="s">
        <v>987</v>
      </c>
    </row>
    <row r="102">
      <c r="A102" s="39" t="s">
        <v>826</v>
      </c>
      <c r="B102" s="40" t="str">
        <f>VLOOKUP(C102, 'All Responses(Final)'!D138:'All Responses(Final)'!I287, 6, FALSE)</f>
        <v>treatment2</v>
      </c>
      <c r="C102" s="60" t="s">
        <v>829</v>
      </c>
      <c r="D102" s="18" t="s">
        <v>962</v>
      </c>
      <c r="E102" s="18" t="s">
        <v>971</v>
      </c>
    </row>
    <row r="103">
      <c r="A103" s="43"/>
      <c r="B103" s="44"/>
      <c r="C103" s="44"/>
      <c r="D103" s="26"/>
      <c r="E103" s="26"/>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39" t="s">
        <v>17</v>
      </c>
      <c r="B104" s="40" t="str">
        <f>VLOOKUP(C104, 'All Responses(Final)'!D3:'All Responses(Final)'!I152, 6, FALSE)</f>
        <v>treatment3</v>
      </c>
      <c r="C104" s="40" t="s">
        <v>20</v>
      </c>
      <c r="D104" s="18" t="s">
        <v>979</v>
      </c>
      <c r="E104" s="18" t="s">
        <v>991</v>
      </c>
    </row>
    <row r="105">
      <c r="A105" s="39" t="s">
        <v>38</v>
      </c>
      <c r="B105" s="40" t="str">
        <f>VLOOKUP(C105, 'All Responses(Final)'!D6:'All Responses(Final)'!I155, 6, FALSE)</f>
        <v>treatment3</v>
      </c>
      <c r="C105" s="41" t="s">
        <v>41</v>
      </c>
      <c r="D105" s="18" t="s">
        <v>983</v>
      </c>
    </row>
    <row r="106">
      <c r="A106" s="39" t="s">
        <v>44</v>
      </c>
      <c r="B106" s="40" t="str">
        <f>VLOOKUP(C106, 'All Responses(Final)'!D7:'All Responses(Final)'!I156, 6, FALSE)</f>
        <v>treatment3</v>
      </c>
      <c r="C106" s="40" t="s">
        <v>47</v>
      </c>
      <c r="D106" s="18" t="s">
        <v>984</v>
      </c>
    </row>
    <row r="107">
      <c r="A107" s="39" t="s">
        <v>62</v>
      </c>
      <c r="B107" s="40" t="str">
        <f>VLOOKUP(C107, 'All Responses(Final)'!D10:'All Responses(Final)'!I159, 6, FALSE)</f>
        <v>treatment3</v>
      </c>
      <c r="C107" s="41" t="s">
        <v>65</v>
      </c>
      <c r="D107" s="18" t="s">
        <v>979</v>
      </c>
      <c r="E107" s="18" t="s">
        <v>982</v>
      </c>
      <c r="F107" s="18" t="s">
        <v>981</v>
      </c>
    </row>
    <row r="108">
      <c r="A108" s="39" t="s">
        <v>86</v>
      </c>
      <c r="B108" s="40" t="str">
        <f>VLOOKUP(C108, 'All Responses(Final)'!D14:'All Responses(Final)'!I163, 6, FALSE)</f>
        <v>treatment3</v>
      </c>
      <c r="C108" s="41" t="s">
        <v>89</v>
      </c>
      <c r="D108" s="18" t="s">
        <v>985</v>
      </c>
    </row>
    <row r="109">
      <c r="A109" s="39" t="s">
        <v>92</v>
      </c>
      <c r="B109" s="40" t="str">
        <f>VLOOKUP(C109, 'All Responses(Final)'!D15:'All Responses(Final)'!I164, 6, FALSE)</f>
        <v>treatment3</v>
      </c>
      <c r="C109" s="40" t="s">
        <v>95</v>
      </c>
      <c r="D109" s="18" t="s">
        <v>979</v>
      </c>
      <c r="E109" s="18" t="s">
        <v>980</v>
      </c>
    </row>
    <row r="110">
      <c r="A110" s="39" t="s">
        <v>146</v>
      </c>
      <c r="B110" s="40" t="str">
        <f>VLOOKUP(C110, 'All Responses(Final)'!D24:'All Responses(Final)'!I173, 6, FALSE)</f>
        <v>treatment3</v>
      </c>
      <c r="C110" s="41" t="s">
        <v>149</v>
      </c>
      <c r="D110" s="18" t="s">
        <v>979</v>
      </c>
      <c r="E110" s="18" t="s">
        <v>992</v>
      </c>
    </row>
    <row r="111">
      <c r="A111" s="39" t="s">
        <v>176</v>
      </c>
      <c r="B111" s="40" t="str">
        <f>VLOOKUP(C111, 'All Responses(Final)'!D29:'All Responses(Final)'!I178, 6, FALSE)</f>
        <v>treatment3</v>
      </c>
      <c r="C111" s="40" t="s">
        <v>178</v>
      </c>
      <c r="D111" s="18" t="s">
        <v>979</v>
      </c>
      <c r="F111" s="18" t="s">
        <v>981</v>
      </c>
    </row>
    <row r="112">
      <c r="A112" s="39" t="s">
        <v>205</v>
      </c>
      <c r="B112" s="40" t="str">
        <f>VLOOKUP(C112, 'All Responses(Final)'!D34:'All Responses(Final)'!I183, 6, FALSE)</f>
        <v>treatment3</v>
      </c>
      <c r="C112" s="41" t="s">
        <v>208</v>
      </c>
      <c r="D112" s="18" t="s">
        <v>979</v>
      </c>
      <c r="E112" s="18" t="s">
        <v>980</v>
      </c>
    </row>
    <row r="113">
      <c r="A113" s="39" t="s">
        <v>217</v>
      </c>
      <c r="B113" s="40" t="str">
        <f>VLOOKUP(C113, 'All Responses(Final)'!D36:'All Responses(Final)'!I185, 6, FALSE)</f>
        <v>treatment3</v>
      </c>
      <c r="C113" s="41" t="s">
        <v>220</v>
      </c>
      <c r="D113" s="18" t="s">
        <v>979</v>
      </c>
      <c r="E113" s="18" t="s">
        <v>988</v>
      </c>
    </row>
    <row r="114">
      <c r="A114" s="39" t="s">
        <v>241</v>
      </c>
      <c r="B114" s="40" t="str">
        <f>VLOOKUP(C114, 'All Responses(Final)'!D40:'All Responses(Final)'!I189, 6, FALSE)</f>
        <v>treatment3</v>
      </c>
      <c r="C114" s="41" t="s">
        <v>244</v>
      </c>
      <c r="D114" s="18" t="s">
        <v>979</v>
      </c>
      <c r="E114" s="18" t="s">
        <v>982</v>
      </c>
    </row>
    <row r="115">
      <c r="A115" s="39" t="s">
        <v>259</v>
      </c>
      <c r="B115" s="40" t="str">
        <f>VLOOKUP(C115, 'All Responses(Final)'!D43:'All Responses(Final)'!I192, 6, FALSE)</f>
        <v>treatment3</v>
      </c>
      <c r="C115" s="40" t="s">
        <v>262</v>
      </c>
      <c r="D115" s="18" t="s">
        <v>979</v>
      </c>
      <c r="E115" s="18" t="s">
        <v>988</v>
      </c>
      <c r="F115" s="18" t="s">
        <v>981</v>
      </c>
    </row>
    <row r="116">
      <c r="A116" s="39" t="s">
        <v>271</v>
      </c>
      <c r="B116" s="40" t="str">
        <f>VLOOKUP(C116, 'All Responses(Final)'!D45:'All Responses(Final)'!I194, 6, FALSE)</f>
        <v>treatment3</v>
      </c>
      <c r="C116" s="40" t="s">
        <v>274</v>
      </c>
      <c r="D116" s="18" t="s">
        <v>979</v>
      </c>
      <c r="E116" s="18" t="s">
        <v>982</v>
      </c>
      <c r="F116" s="18" t="s">
        <v>981</v>
      </c>
    </row>
    <row r="117">
      <c r="A117" s="39" t="s">
        <v>277</v>
      </c>
      <c r="B117" s="40" t="str">
        <f>VLOOKUP(C117, 'All Responses(Final)'!D46:'All Responses(Final)'!I195, 6, FALSE)</f>
        <v>treatment3</v>
      </c>
      <c r="C117" s="41" t="s">
        <v>280</v>
      </c>
      <c r="D117" s="18" t="s">
        <v>979</v>
      </c>
      <c r="E117" s="18" t="s">
        <v>986</v>
      </c>
    </row>
    <row r="118">
      <c r="A118" s="39" t="s">
        <v>313</v>
      </c>
      <c r="B118" s="40" t="str">
        <f>VLOOKUP(C118, 'All Responses(Final)'!D52:'All Responses(Final)'!I201, 6, FALSE)</f>
        <v>treatment3</v>
      </c>
      <c r="C118" s="41" t="s">
        <v>316</v>
      </c>
      <c r="D118" s="18" t="s">
        <v>979</v>
      </c>
      <c r="E118" s="18" t="s">
        <v>980</v>
      </c>
    </row>
    <row r="119">
      <c r="A119" s="39" t="s">
        <v>319</v>
      </c>
      <c r="B119" s="40" t="str">
        <f>VLOOKUP(C119, 'All Responses(Final)'!D53:'All Responses(Final)'!I202, 6, FALSE)</f>
        <v>treatment3</v>
      </c>
      <c r="C119" s="40" t="s">
        <v>322</v>
      </c>
      <c r="D119" s="18" t="s">
        <v>979</v>
      </c>
      <c r="E119" s="18" t="s">
        <v>980</v>
      </c>
    </row>
    <row r="120">
      <c r="A120" s="39" t="s">
        <v>343</v>
      </c>
      <c r="B120" s="40" t="str">
        <f>VLOOKUP(C120, 'All Responses(Final)'!D57:'All Responses(Final)'!I206, 6, FALSE)</f>
        <v>treatment3</v>
      </c>
      <c r="C120" s="40" t="s">
        <v>346</v>
      </c>
      <c r="D120" s="18" t="s">
        <v>979</v>
      </c>
      <c r="E120" s="18" t="s">
        <v>988</v>
      </c>
    </row>
    <row r="121">
      <c r="A121" s="39" t="s">
        <v>349</v>
      </c>
      <c r="B121" s="40" t="str">
        <f>VLOOKUP(C121, 'All Responses(Final)'!D58:'All Responses(Final)'!I207, 6, FALSE)</f>
        <v>treatment3</v>
      </c>
      <c r="C121" s="41" t="s">
        <v>352</v>
      </c>
      <c r="D121" s="18" t="s">
        <v>979</v>
      </c>
      <c r="E121" s="18" t="s">
        <v>982</v>
      </c>
    </row>
    <row r="122">
      <c r="A122" s="39" t="s">
        <v>355</v>
      </c>
      <c r="B122" s="40" t="str">
        <f>VLOOKUP(C122, 'All Responses(Final)'!D59:'All Responses(Final)'!I208, 6, FALSE)</f>
        <v>treatment3</v>
      </c>
      <c r="C122" s="40" t="s">
        <v>358</v>
      </c>
      <c r="D122" s="18" t="s">
        <v>979</v>
      </c>
      <c r="E122" s="18" t="s">
        <v>981</v>
      </c>
    </row>
    <row r="123">
      <c r="A123" s="39" t="s">
        <v>361</v>
      </c>
      <c r="B123" s="40" t="str">
        <f>VLOOKUP(C123, 'All Responses(Final)'!D60:'All Responses(Final)'!I209, 6, FALSE)</f>
        <v>treatment3</v>
      </c>
      <c r="C123" s="41" t="s">
        <v>364</v>
      </c>
      <c r="D123" s="18" t="s">
        <v>979</v>
      </c>
      <c r="E123" s="18" t="s">
        <v>980</v>
      </c>
    </row>
    <row r="124">
      <c r="A124" s="39" t="s">
        <v>391</v>
      </c>
      <c r="B124" s="40" t="str">
        <f>VLOOKUP(C124, 'All Responses(Final)'!D65:'All Responses(Final)'!I214, 6, FALSE)</f>
        <v>treatment3</v>
      </c>
      <c r="C124" s="40" t="s">
        <v>394</v>
      </c>
      <c r="D124" s="18" t="s">
        <v>979</v>
      </c>
      <c r="E124" s="18" t="s">
        <v>982</v>
      </c>
    </row>
    <row r="125">
      <c r="A125" s="39" t="s">
        <v>397</v>
      </c>
      <c r="B125" s="40" t="str">
        <f>VLOOKUP(C125, 'All Responses(Final)'!D66:'All Responses(Final)'!I215, 6, FALSE)</f>
        <v>treatment3</v>
      </c>
      <c r="C125" s="41" t="s">
        <v>400</v>
      </c>
      <c r="D125" s="18" t="s">
        <v>979</v>
      </c>
      <c r="E125" s="18" t="s">
        <v>981</v>
      </c>
    </row>
    <row r="126">
      <c r="A126" s="39" t="s">
        <v>403</v>
      </c>
      <c r="B126" s="40" t="str">
        <f>VLOOKUP(C126, 'All Responses(Final)'!D67:'All Responses(Final)'!I216, 6, FALSE)</f>
        <v>treatment3</v>
      </c>
      <c r="C126" s="40" t="s">
        <v>406</v>
      </c>
      <c r="D126" s="18" t="s">
        <v>979</v>
      </c>
      <c r="E126" s="18" t="s">
        <v>980</v>
      </c>
    </row>
    <row r="127">
      <c r="A127" s="39" t="s">
        <v>409</v>
      </c>
      <c r="B127" s="40" t="str">
        <f>VLOOKUP(C127, 'All Responses(Final)'!D68:'All Responses(Final)'!I217, 6, FALSE)</f>
        <v>treatment3</v>
      </c>
      <c r="C127" s="41" t="s">
        <v>412</v>
      </c>
      <c r="D127" s="18" t="s">
        <v>979</v>
      </c>
      <c r="E127" s="18" t="s">
        <v>981</v>
      </c>
    </row>
    <row r="128">
      <c r="A128" s="39" t="s">
        <v>421</v>
      </c>
      <c r="B128" s="40" t="str">
        <f>VLOOKUP(C128, 'All Responses(Final)'!D70:'All Responses(Final)'!I219, 6, FALSE)</f>
        <v>treatment3</v>
      </c>
      <c r="C128" s="41" t="s">
        <v>424</v>
      </c>
      <c r="D128" s="18" t="s">
        <v>983</v>
      </c>
    </row>
    <row r="129">
      <c r="A129" s="39" t="s">
        <v>427</v>
      </c>
      <c r="B129" s="40" t="str">
        <f>VLOOKUP(C129, 'All Responses(Final)'!D71:'All Responses(Final)'!I220, 6, FALSE)</f>
        <v>treatment3</v>
      </c>
      <c r="C129" s="40" t="s">
        <v>430</v>
      </c>
      <c r="D129" s="18" t="s">
        <v>979</v>
      </c>
      <c r="E129" s="18" t="s">
        <v>981</v>
      </c>
    </row>
    <row r="130">
      <c r="A130" s="39" t="s">
        <v>433</v>
      </c>
      <c r="B130" s="40" t="str">
        <f>VLOOKUP(C130, 'All Responses(Final)'!D72:'All Responses(Final)'!I221, 6, FALSE)</f>
        <v>treatment3</v>
      </c>
      <c r="C130" s="41" t="s">
        <v>436</v>
      </c>
      <c r="D130" s="18" t="s">
        <v>962</v>
      </c>
    </row>
    <row r="131">
      <c r="A131" s="39" t="s">
        <v>439</v>
      </c>
      <c r="B131" s="40" t="str">
        <f>VLOOKUP(C131, 'All Responses(Final)'!D73:'All Responses(Final)'!I222, 6, FALSE)</f>
        <v>treatment3</v>
      </c>
      <c r="C131" s="40" t="s">
        <v>442</v>
      </c>
      <c r="D131" s="18" t="s">
        <v>979</v>
      </c>
      <c r="E131" s="18" t="s">
        <v>986</v>
      </c>
    </row>
    <row r="132">
      <c r="A132" s="39" t="s">
        <v>445</v>
      </c>
      <c r="B132" s="40" t="str">
        <f>VLOOKUP(C132, 'All Responses(Final)'!D74:'All Responses(Final)'!I223, 6, FALSE)</f>
        <v>treatment3</v>
      </c>
      <c r="C132" s="41" t="s">
        <v>448</v>
      </c>
      <c r="D132" s="21" t="s">
        <v>934</v>
      </c>
    </row>
    <row r="133">
      <c r="A133" s="39" t="s">
        <v>451</v>
      </c>
      <c r="B133" s="40" t="str">
        <f>VLOOKUP(C133, 'All Responses(Final)'!D75:'All Responses(Final)'!I224, 6, FALSE)</f>
        <v>treatment3</v>
      </c>
      <c r="C133" s="40" t="s">
        <v>454</v>
      </c>
      <c r="D133" s="18" t="s">
        <v>979</v>
      </c>
    </row>
    <row r="134">
      <c r="A134" s="39" t="s">
        <v>463</v>
      </c>
      <c r="B134" s="40" t="str">
        <f>VLOOKUP(C134, 'All Responses(Final)'!D77:'All Responses(Final)'!I226, 6, FALSE)</f>
        <v>treatment3</v>
      </c>
      <c r="C134" s="40" t="s">
        <v>466</v>
      </c>
      <c r="D134" s="18" t="s">
        <v>962</v>
      </c>
      <c r="E134" s="18" t="s">
        <v>990</v>
      </c>
    </row>
    <row r="135">
      <c r="A135" s="39" t="s">
        <v>487</v>
      </c>
      <c r="B135" s="40" t="str">
        <f>VLOOKUP(C135, 'All Responses(Final)'!D81:'All Responses(Final)'!I230, 6, FALSE)</f>
        <v>treatment3</v>
      </c>
      <c r="C135" s="40" t="s">
        <v>490</v>
      </c>
      <c r="D135" s="18" t="s">
        <v>979</v>
      </c>
      <c r="E135" s="18" t="s">
        <v>980</v>
      </c>
    </row>
    <row r="136">
      <c r="A136" s="39" t="s">
        <v>499</v>
      </c>
      <c r="B136" s="40" t="str">
        <f>VLOOKUP(C136, 'All Responses(Final)'!D83:'All Responses(Final)'!I232, 6, FALSE)</f>
        <v>treatment3</v>
      </c>
      <c r="C136" s="40" t="s">
        <v>502</v>
      </c>
      <c r="D136" s="18" t="s">
        <v>979</v>
      </c>
      <c r="E136" s="18" t="s">
        <v>981</v>
      </c>
    </row>
    <row r="137">
      <c r="A137" s="39" t="s">
        <v>505</v>
      </c>
      <c r="B137" s="40" t="str">
        <f>VLOOKUP(C137, 'All Responses(Final)'!D84:'All Responses(Final)'!I233, 6, FALSE)</f>
        <v>treatment3</v>
      </c>
      <c r="C137" s="41" t="s">
        <v>508</v>
      </c>
      <c r="D137" s="21" t="s">
        <v>934</v>
      </c>
    </row>
    <row r="138">
      <c r="A138" s="39" t="s">
        <v>511</v>
      </c>
      <c r="B138" s="40" t="str">
        <f>VLOOKUP(C138, 'All Responses(Final)'!D85:'All Responses(Final)'!I234, 6, FALSE)</f>
        <v>treatment3</v>
      </c>
      <c r="C138" s="40" t="s">
        <v>514</v>
      </c>
      <c r="D138" s="18" t="s">
        <v>979</v>
      </c>
      <c r="E138" s="18" t="s">
        <v>982</v>
      </c>
    </row>
    <row r="139">
      <c r="A139" s="39" t="s">
        <v>577</v>
      </c>
      <c r="B139" s="40" t="str">
        <f>VLOOKUP(C139, 'All Responses(Final)'!D96:'All Responses(Final)'!I245, 6, FALSE)</f>
        <v>treatment3</v>
      </c>
      <c r="C139" s="41" t="s">
        <v>579</v>
      </c>
      <c r="D139" s="18" t="s">
        <v>979</v>
      </c>
      <c r="E139" s="18" t="s">
        <v>993</v>
      </c>
      <c r="F139" s="18" t="s">
        <v>981</v>
      </c>
    </row>
    <row r="140">
      <c r="A140" s="39" t="s">
        <v>588</v>
      </c>
      <c r="B140" s="40" t="str">
        <f>VLOOKUP(C140, 'All Responses(Final)'!D98:'All Responses(Final)'!I247, 6, FALSE)</f>
        <v>treatment3</v>
      </c>
      <c r="C140" s="41" t="s">
        <v>591</v>
      </c>
      <c r="D140" s="18" t="s">
        <v>962</v>
      </c>
      <c r="E140" s="18" t="s">
        <v>971</v>
      </c>
    </row>
    <row r="141">
      <c r="A141" s="39" t="s">
        <v>600</v>
      </c>
      <c r="B141" s="40" t="str">
        <f>VLOOKUP(C141, 'All Responses(Final)'!D100:'All Responses(Final)'!I249, 6, FALSE)</f>
        <v>treatment3</v>
      </c>
      <c r="C141" s="41" t="s">
        <v>603</v>
      </c>
      <c r="D141" s="18" t="s">
        <v>979</v>
      </c>
      <c r="E141" s="18" t="s">
        <v>980</v>
      </c>
      <c r="F141" s="18" t="s">
        <v>981</v>
      </c>
    </row>
    <row r="142">
      <c r="A142" s="39" t="s">
        <v>606</v>
      </c>
      <c r="B142" s="40" t="str">
        <f>VLOOKUP(C142, 'All Responses(Final)'!D101:'All Responses(Final)'!I250, 6, FALSE)</f>
        <v>treatment3</v>
      </c>
      <c r="C142" s="40" t="s">
        <v>609</v>
      </c>
      <c r="D142" s="18" t="s">
        <v>979</v>
      </c>
      <c r="E142" s="18" t="s">
        <v>980</v>
      </c>
      <c r="F142" s="18" t="s">
        <v>981</v>
      </c>
      <c r="G142" s="18" t="s">
        <v>987</v>
      </c>
    </row>
    <row r="143">
      <c r="A143" s="39" t="s">
        <v>618</v>
      </c>
      <c r="B143" s="40" t="str">
        <f>VLOOKUP(C143, 'All Responses(Final)'!D103:'All Responses(Final)'!I252, 6, FALSE)</f>
        <v>treatment3</v>
      </c>
      <c r="C143" s="40" t="s">
        <v>621</v>
      </c>
      <c r="D143" s="18" t="s">
        <v>979</v>
      </c>
      <c r="E143" s="18" t="s">
        <v>981</v>
      </c>
    </row>
    <row r="144">
      <c r="A144" s="39" t="s">
        <v>630</v>
      </c>
      <c r="B144" s="40" t="str">
        <f>VLOOKUP(C144, 'All Responses(Final)'!D105:'All Responses(Final)'!I254, 6, FALSE)</f>
        <v>treatment3</v>
      </c>
      <c r="C144" s="40" t="s">
        <v>633</v>
      </c>
      <c r="D144" s="18" t="s">
        <v>979</v>
      </c>
      <c r="E144" s="18" t="s">
        <v>980</v>
      </c>
      <c r="F144" s="18" t="s">
        <v>981</v>
      </c>
    </row>
    <row r="145">
      <c r="A145" s="39" t="s">
        <v>642</v>
      </c>
      <c r="B145" s="40" t="str">
        <f>VLOOKUP(C145, 'All Responses(Final)'!D107:'All Responses(Final)'!I256, 6, FALSE)</f>
        <v>treatment3</v>
      </c>
      <c r="C145" s="40" t="s">
        <v>296</v>
      </c>
      <c r="D145" s="18" t="s">
        <v>979</v>
      </c>
      <c r="E145" s="18" t="s">
        <v>982</v>
      </c>
      <c r="F145" s="18" t="s">
        <v>981</v>
      </c>
    </row>
    <row r="146">
      <c r="A146" s="39" t="s">
        <v>652</v>
      </c>
      <c r="B146" s="40" t="str">
        <f>VLOOKUP(C146, 'All Responses(Final)'!D109:'All Responses(Final)'!I258, 6, FALSE)</f>
        <v>treatment3</v>
      </c>
      <c r="C146" s="40" t="s">
        <v>655</v>
      </c>
      <c r="D146" s="18" t="s">
        <v>979</v>
      </c>
      <c r="E146" s="18" t="s">
        <v>994</v>
      </c>
      <c r="F146" s="18" t="s">
        <v>981</v>
      </c>
    </row>
    <row r="147">
      <c r="A147" s="39" t="s">
        <v>676</v>
      </c>
      <c r="B147" s="40" t="str">
        <f>VLOOKUP(C147, 'All Responses(Final)'!D113:'All Responses(Final)'!I262, 6, FALSE)</f>
        <v>treatment3</v>
      </c>
      <c r="C147" s="40" t="s">
        <v>679</v>
      </c>
      <c r="D147" s="18" t="s">
        <v>979</v>
      </c>
      <c r="E147" s="18" t="s">
        <v>980</v>
      </c>
    </row>
    <row r="148">
      <c r="A148" s="39" t="s">
        <v>682</v>
      </c>
      <c r="B148" s="40" t="str">
        <f>VLOOKUP(C148, 'All Responses(Final)'!D114:'All Responses(Final)'!I263, 6, FALSE)</f>
        <v>treatment3</v>
      </c>
      <c r="C148" s="41" t="s">
        <v>685</v>
      </c>
      <c r="D148" s="18" t="s">
        <v>979</v>
      </c>
      <c r="E148" s="18" t="s">
        <v>982</v>
      </c>
    </row>
    <row r="149">
      <c r="A149" s="39" t="s">
        <v>883</v>
      </c>
      <c r="B149" s="40" t="str">
        <f>VLOOKUP(C149, 'All Responses(Final)'!D148:'All Responses(Final)'!I297, 6, FALSE)</f>
        <v>treatment3</v>
      </c>
      <c r="C149" s="41" t="s">
        <v>886</v>
      </c>
      <c r="D149" s="18" t="s">
        <v>962</v>
      </c>
      <c r="E149" s="18" t="s">
        <v>971</v>
      </c>
    </row>
    <row r="150">
      <c r="A150" s="39" t="s">
        <v>889</v>
      </c>
      <c r="B150" s="40" t="str">
        <f>VLOOKUP(C150, 'All Responses(Final)'!D149:'All Responses(Final)'!I298, 6, FALSE)</f>
        <v>treatment3</v>
      </c>
      <c r="C150" s="40" t="s">
        <v>892</v>
      </c>
      <c r="D150" s="27" t="s">
        <v>934</v>
      </c>
    </row>
    <row r="151">
      <c r="A151" s="39" t="s">
        <v>895</v>
      </c>
      <c r="B151" s="40" t="str">
        <f>VLOOKUP(C151, 'All Responses(Final)'!D150:'All Responses(Final)'!I299, 6, FALSE)</f>
        <v>treatment3</v>
      </c>
      <c r="C151" s="41" t="s">
        <v>898</v>
      </c>
      <c r="D151" s="18" t="s">
        <v>979</v>
      </c>
      <c r="E151" s="18" t="s">
        <v>982</v>
      </c>
    </row>
    <row r="152">
      <c r="A152" s="39" t="s">
        <v>901</v>
      </c>
      <c r="B152" s="40" t="str">
        <f>VLOOKUP(C152, 'All Responses(Final)'!D151:'All Responses(Final)'!I300, 6, FALSE)</f>
        <v>treatment3</v>
      </c>
      <c r="C152" s="40" t="s">
        <v>904</v>
      </c>
      <c r="D152" s="18" t="s">
        <v>979</v>
      </c>
    </row>
    <row r="153">
      <c r="A153" s="39" t="s">
        <v>907</v>
      </c>
      <c r="B153" s="40" t="str">
        <f>VLOOKUP(C153, 'All Responses(Final)'!D152:'All Responses(Final)'!I301, 6, FALSE)</f>
        <v>treatment3</v>
      </c>
      <c r="C153" s="41" t="s">
        <v>910</v>
      </c>
      <c r="D153" s="18" t="s">
        <v>979</v>
      </c>
      <c r="E153" s="18" t="s">
        <v>980</v>
      </c>
      <c r="F153" s="18" t="s">
        <v>981</v>
      </c>
    </row>
    <row r="154">
      <c r="A154" s="45"/>
      <c r="B154" s="46"/>
      <c r="C154" s="46"/>
    </row>
    <row r="155">
      <c r="A155" s="45"/>
      <c r="B155" s="46"/>
      <c r="C155" s="46"/>
    </row>
    <row r="156">
      <c r="A156" s="45"/>
      <c r="B156" s="46"/>
      <c r="C156" s="46"/>
    </row>
    <row r="157">
      <c r="A157" s="45"/>
      <c r="B157" s="46"/>
      <c r="C157" s="46"/>
    </row>
    <row r="158">
      <c r="A158" s="45"/>
      <c r="B158" s="46"/>
      <c r="C158" s="46"/>
    </row>
    <row r="159">
      <c r="A159" s="45"/>
      <c r="B159" s="46"/>
      <c r="C159" s="46"/>
    </row>
    <row r="160">
      <c r="A160" s="45"/>
      <c r="B160" s="46"/>
      <c r="C160" s="46"/>
    </row>
    <row r="161">
      <c r="A161" s="45"/>
      <c r="B161" s="46"/>
      <c r="C161" s="46"/>
    </row>
    <row r="162">
      <c r="A162" s="45"/>
      <c r="B162" s="46"/>
      <c r="C162" s="46"/>
    </row>
    <row r="163">
      <c r="A163" s="45"/>
      <c r="B163" s="46"/>
      <c r="C163" s="46"/>
    </row>
    <row r="164">
      <c r="A164" s="45"/>
      <c r="B164" s="46"/>
      <c r="C164" s="46"/>
    </row>
    <row r="165">
      <c r="A165" s="45"/>
      <c r="B165" s="46"/>
      <c r="C165" s="46"/>
    </row>
    <row r="166">
      <c r="A166" s="45"/>
      <c r="B166" s="46"/>
      <c r="C166" s="46"/>
    </row>
    <row r="167">
      <c r="A167" s="45"/>
      <c r="B167" s="46"/>
      <c r="C167" s="46"/>
    </row>
    <row r="168">
      <c r="A168" s="45"/>
      <c r="B168" s="46"/>
      <c r="C168" s="46"/>
    </row>
    <row r="169">
      <c r="A169" s="45"/>
      <c r="B169" s="46"/>
      <c r="C169" s="46"/>
    </row>
    <row r="170">
      <c r="A170" s="45"/>
      <c r="B170" s="46"/>
      <c r="C170" s="46"/>
    </row>
    <row r="171">
      <c r="A171" s="45"/>
      <c r="B171" s="46"/>
      <c r="C171" s="46"/>
    </row>
    <row r="172">
      <c r="A172" s="45"/>
      <c r="B172" s="46"/>
      <c r="C172" s="46"/>
    </row>
    <row r="173">
      <c r="A173" s="45"/>
      <c r="B173" s="46"/>
      <c r="C173" s="46"/>
    </row>
    <row r="174">
      <c r="A174" s="45"/>
      <c r="B174" s="46"/>
      <c r="C174" s="46"/>
    </row>
    <row r="175">
      <c r="A175" s="45"/>
      <c r="B175" s="46"/>
      <c r="C175" s="46"/>
    </row>
    <row r="176">
      <c r="A176" s="45"/>
      <c r="B176" s="46"/>
      <c r="C176" s="46"/>
    </row>
    <row r="177">
      <c r="A177" s="45"/>
      <c r="B177" s="46"/>
      <c r="C177" s="46"/>
    </row>
    <row r="178">
      <c r="A178" s="45"/>
      <c r="B178" s="46"/>
      <c r="C178" s="46"/>
    </row>
    <row r="179">
      <c r="A179" s="45"/>
      <c r="B179" s="46"/>
      <c r="C179" s="46"/>
    </row>
    <row r="180">
      <c r="A180" s="45"/>
      <c r="B180" s="46"/>
      <c r="C180" s="46"/>
    </row>
    <row r="181">
      <c r="A181" s="45"/>
      <c r="B181" s="46"/>
      <c r="C181" s="46"/>
    </row>
    <row r="182">
      <c r="A182" s="45"/>
      <c r="B182" s="46"/>
      <c r="C182" s="46"/>
    </row>
    <row r="183">
      <c r="A183" s="45"/>
      <c r="B183" s="46"/>
      <c r="C183" s="46"/>
    </row>
    <row r="184">
      <c r="A184" s="45"/>
      <c r="B184" s="46"/>
      <c r="C184" s="46"/>
    </row>
    <row r="185">
      <c r="A185" s="45"/>
      <c r="B185" s="46"/>
      <c r="C185" s="46"/>
    </row>
    <row r="186">
      <c r="A186" s="45"/>
      <c r="B186" s="46"/>
      <c r="C186" s="46"/>
    </row>
    <row r="187">
      <c r="A187" s="45"/>
      <c r="B187" s="46"/>
      <c r="C187" s="46"/>
    </row>
    <row r="188">
      <c r="A188" s="45"/>
      <c r="B188" s="46"/>
      <c r="C188" s="46"/>
    </row>
    <row r="189">
      <c r="A189" s="45"/>
      <c r="B189" s="46"/>
      <c r="C189" s="46"/>
    </row>
    <row r="190">
      <c r="A190" s="45"/>
      <c r="B190" s="46"/>
      <c r="C190" s="46"/>
    </row>
    <row r="191">
      <c r="A191" s="45"/>
      <c r="B191" s="46"/>
      <c r="C191" s="46"/>
    </row>
    <row r="192">
      <c r="A192" s="45"/>
      <c r="B192" s="46"/>
      <c r="C192" s="46"/>
    </row>
    <row r="193">
      <c r="A193" s="45"/>
      <c r="B193" s="46"/>
      <c r="C193" s="46"/>
    </row>
    <row r="194">
      <c r="A194" s="45"/>
      <c r="B194" s="46"/>
      <c r="C194" s="46"/>
    </row>
    <row r="195">
      <c r="A195" s="45"/>
      <c r="B195" s="46"/>
      <c r="C195" s="46"/>
    </row>
    <row r="196">
      <c r="A196" s="45"/>
      <c r="B196" s="46"/>
      <c r="C196" s="46"/>
    </row>
    <row r="197">
      <c r="A197" s="45"/>
      <c r="B197" s="46"/>
      <c r="C197" s="46"/>
    </row>
    <row r="198">
      <c r="A198" s="45"/>
      <c r="B198" s="46"/>
      <c r="C198" s="46"/>
    </row>
    <row r="199">
      <c r="A199" s="45"/>
      <c r="B199" s="46"/>
      <c r="C199" s="46"/>
    </row>
    <row r="200">
      <c r="A200" s="45"/>
      <c r="B200" s="46"/>
      <c r="C200" s="46"/>
    </row>
    <row r="201">
      <c r="A201" s="45"/>
      <c r="B201" s="46"/>
      <c r="C201" s="46"/>
    </row>
    <row r="202">
      <c r="A202" s="45"/>
      <c r="B202" s="46"/>
      <c r="C202" s="46"/>
    </row>
    <row r="203">
      <c r="A203" s="45"/>
      <c r="B203" s="46"/>
      <c r="C203" s="46"/>
    </row>
    <row r="204">
      <c r="A204" s="45"/>
      <c r="B204" s="46"/>
      <c r="C204" s="46"/>
    </row>
    <row r="205">
      <c r="A205" s="45"/>
      <c r="B205" s="46"/>
      <c r="C205" s="46"/>
    </row>
    <row r="206">
      <c r="A206" s="45"/>
      <c r="B206" s="46"/>
      <c r="C206" s="46"/>
    </row>
    <row r="207">
      <c r="A207" s="45"/>
      <c r="B207" s="46"/>
      <c r="C207" s="46"/>
    </row>
    <row r="208">
      <c r="A208" s="45"/>
      <c r="B208" s="46"/>
      <c r="C208" s="46"/>
    </row>
    <row r="209">
      <c r="A209" s="45"/>
      <c r="B209" s="46"/>
      <c r="C209" s="46"/>
    </row>
    <row r="210">
      <c r="A210" s="45"/>
      <c r="B210" s="46"/>
      <c r="C210" s="46"/>
    </row>
    <row r="211">
      <c r="A211" s="45"/>
      <c r="B211" s="46"/>
      <c r="C211" s="46"/>
    </row>
    <row r="212">
      <c r="A212" s="45"/>
      <c r="B212" s="46"/>
      <c r="C212" s="46"/>
    </row>
    <row r="213">
      <c r="A213" s="45"/>
      <c r="B213" s="46"/>
      <c r="C213" s="46"/>
    </row>
    <row r="214">
      <c r="A214" s="45"/>
      <c r="B214" s="46"/>
      <c r="C214" s="46"/>
    </row>
    <row r="215">
      <c r="A215" s="45"/>
      <c r="B215" s="46"/>
      <c r="C215" s="46"/>
    </row>
    <row r="216">
      <c r="A216" s="45"/>
      <c r="B216" s="46"/>
      <c r="C216" s="46"/>
    </row>
    <row r="217">
      <c r="A217" s="45"/>
      <c r="B217" s="46"/>
      <c r="C217" s="46"/>
    </row>
    <row r="218">
      <c r="A218" s="45"/>
      <c r="B218" s="46"/>
      <c r="C218" s="46"/>
    </row>
    <row r="219">
      <c r="A219" s="45"/>
      <c r="B219" s="46"/>
      <c r="C219" s="46"/>
    </row>
    <row r="220">
      <c r="A220" s="45"/>
      <c r="B220" s="46"/>
      <c r="C220" s="46"/>
    </row>
    <row r="221">
      <c r="A221" s="45"/>
      <c r="B221" s="46"/>
      <c r="C221" s="46"/>
    </row>
    <row r="222">
      <c r="A222" s="45"/>
      <c r="B222" s="46"/>
      <c r="C222" s="46"/>
    </row>
    <row r="223">
      <c r="A223" s="45"/>
      <c r="B223" s="46"/>
      <c r="C223" s="46"/>
    </row>
    <row r="224">
      <c r="A224" s="45"/>
      <c r="B224" s="46"/>
      <c r="C224" s="46"/>
    </row>
    <row r="225">
      <c r="A225" s="45"/>
      <c r="B225" s="46"/>
      <c r="C225" s="46"/>
    </row>
    <row r="226">
      <c r="A226" s="45"/>
      <c r="B226" s="46"/>
      <c r="C226" s="46"/>
    </row>
    <row r="227">
      <c r="A227" s="45"/>
      <c r="B227" s="46"/>
      <c r="C227" s="46"/>
    </row>
    <row r="228">
      <c r="A228" s="45"/>
      <c r="B228" s="46"/>
      <c r="C228" s="46"/>
    </row>
    <row r="229">
      <c r="A229" s="45"/>
      <c r="B229" s="46"/>
      <c r="C229" s="46"/>
    </row>
    <row r="230">
      <c r="A230" s="45"/>
      <c r="B230" s="46"/>
      <c r="C230" s="46"/>
    </row>
    <row r="231">
      <c r="A231" s="45"/>
      <c r="B231" s="46"/>
      <c r="C231" s="46"/>
    </row>
    <row r="232">
      <c r="A232" s="45"/>
      <c r="B232" s="46"/>
      <c r="C232" s="46"/>
    </row>
    <row r="233">
      <c r="A233" s="45"/>
      <c r="B233" s="46"/>
      <c r="C233" s="46"/>
    </row>
    <row r="234">
      <c r="A234" s="45"/>
      <c r="B234" s="46"/>
      <c r="C234" s="46"/>
    </row>
    <row r="235">
      <c r="A235" s="45"/>
      <c r="B235" s="46"/>
      <c r="C235" s="46"/>
    </row>
    <row r="236">
      <c r="A236" s="45"/>
      <c r="B236" s="46"/>
      <c r="C236" s="46"/>
    </row>
    <row r="237">
      <c r="A237" s="45"/>
      <c r="B237" s="46"/>
      <c r="C237" s="46"/>
    </row>
    <row r="238">
      <c r="A238" s="45"/>
      <c r="B238" s="46"/>
      <c r="C238" s="46"/>
    </row>
    <row r="239">
      <c r="A239" s="45"/>
      <c r="B239" s="46"/>
      <c r="C239" s="46"/>
    </row>
    <row r="240">
      <c r="A240" s="45"/>
      <c r="B240" s="46"/>
      <c r="C240" s="46"/>
    </row>
    <row r="241">
      <c r="A241" s="45"/>
      <c r="B241" s="46"/>
      <c r="C241" s="46"/>
    </row>
    <row r="242">
      <c r="A242" s="45"/>
      <c r="B242" s="46"/>
      <c r="C242" s="46"/>
    </row>
    <row r="243">
      <c r="A243" s="45"/>
      <c r="B243" s="46"/>
      <c r="C243" s="46"/>
    </row>
    <row r="244">
      <c r="A244" s="45"/>
      <c r="B244" s="46"/>
      <c r="C244" s="46"/>
    </row>
    <row r="245">
      <c r="A245" s="45"/>
      <c r="B245" s="46"/>
      <c r="C245" s="46"/>
    </row>
    <row r="246">
      <c r="A246" s="45"/>
      <c r="B246" s="46"/>
      <c r="C246" s="46"/>
    </row>
    <row r="247">
      <c r="A247" s="45"/>
      <c r="B247" s="46"/>
      <c r="C247" s="46"/>
    </row>
    <row r="248">
      <c r="A248" s="45"/>
      <c r="B248" s="46"/>
      <c r="C248" s="46"/>
    </row>
    <row r="249">
      <c r="A249" s="45"/>
      <c r="B249" s="46"/>
      <c r="C249" s="46"/>
    </row>
    <row r="250">
      <c r="A250" s="45"/>
      <c r="B250" s="46"/>
      <c r="C250" s="46"/>
    </row>
    <row r="251">
      <c r="A251" s="45"/>
      <c r="B251" s="46"/>
      <c r="C251" s="46"/>
    </row>
    <row r="252">
      <c r="A252" s="45"/>
      <c r="B252" s="46"/>
      <c r="C252" s="46"/>
    </row>
    <row r="253">
      <c r="A253" s="45"/>
      <c r="B253" s="46"/>
      <c r="C253" s="46"/>
    </row>
    <row r="254">
      <c r="A254" s="45"/>
      <c r="B254" s="46"/>
      <c r="C254" s="46"/>
    </row>
    <row r="255">
      <c r="A255" s="45"/>
      <c r="B255" s="46"/>
      <c r="C255" s="46"/>
    </row>
    <row r="256">
      <c r="A256" s="45"/>
      <c r="B256" s="46"/>
      <c r="C256" s="46"/>
    </row>
    <row r="257">
      <c r="A257" s="45"/>
      <c r="B257" s="46"/>
      <c r="C257" s="46"/>
    </row>
    <row r="258">
      <c r="A258" s="45"/>
      <c r="B258" s="46"/>
      <c r="C258" s="46"/>
    </row>
    <row r="259">
      <c r="A259" s="45"/>
      <c r="B259" s="46"/>
      <c r="C259" s="46"/>
    </row>
    <row r="260">
      <c r="A260" s="45"/>
      <c r="B260" s="46"/>
      <c r="C260" s="46"/>
    </row>
    <row r="261">
      <c r="A261" s="45"/>
      <c r="B261" s="46"/>
      <c r="C261" s="46"/>
    </row>
    <row r="262">
      <c r="A262" s="45"/>
      <c r="B262" s="46"/>
      <c r="C262" s="46"/>
    </row>
    <row r="263">
      <c r="A263" s="45"/>
      <c r="B263" s="46"/>
      <c r="C263" s="46"/>
    </row>
    <row r="264">
      <c r="A264" s="45"/>
      <c r="B264" s="46"/>
      <c r="C264" s="46"/>
    </row>
    <row r="265">
      <c r="A265" s="45"/>
      <c r="B265" s="46"/>
      <c r="C265" s="46"/>
    </row>
    <row r="266">
      <c r="A266" s="45"/>
      <c r="B266" s="46"/>
      <c r="C266" s="46"/>
    </row>
    <row r="267">
      <c r="A267" s="45"/>
      <c r="B267" s="46"/>
      <c r="C267" s="46"/>
    </row>
    <row r="268">
      <c r="A268" s="45"/>
      <c r="B268" s="46"/>
      <c r="C268" s="46"/>
    </row>
    <row r="269">
      <c r="A269" s="45"/>
      <c r="B269" s="46"/>
      <c r="C269" s="46"/>
    </row>
    <row r="270">
      <c r="A270" s="45"/>
      <c r="B270" s="46"/>
      <c r="C270" s="46"/>
    </row>
    <row r="271">
      <c r="A271" s="45"/>
      <c r="B271" s="46"/>
      <c r="C271" s="46"/>
    </row>
    <row r="272">
      <c r="A272" s="45"/>
      <c r="B272" s="46"/>
      <c r="C272" s="46"/>
    </row>
    <row r="273">
      <c r="A273" s="45"/>
      <c r="B273" s="46"/>
      <c r="C273" s="46"/>
    </row>
    <row r="274">
      <c r="A274" s="45"/>
      <c r="B274" s="46"/>
      <c r="C274" s="46"/>
    </row>
    <row r="275">
      <c r="A275" s="45"/>
      <c r="B275" s="46"/>
      <c r="C275" s="46"/>
    </row>
    <row r="276">
      <c r="A276" s="45"/>
      <c r="B276" s="46"/>
      <c r="C276" s="46"/>
    </row>
    <row r="277">
      <c r="A277" s="45"/>
      <c r="B277" s="46"/>
      <c r="C277" s="46"/>
    </row>
    <row r="278">
      <c r="A278" s="45"/>
      <c r="B278" s="46"/>
      <c r="C278" s="46"/>
    </row>
    <row r="279">
      <c r="A279" s="45"/>
      <c r="B279" s="46"/>
      <c r="C279" s="46"/>
    </row>
    <row r="280">
      <c r="A280" s="45"/>
      <c r="B280" s="46"/>
      <c r="C280" s="46"/>
    </row>
    <row r="281">
      <c r="A281" s="45"/>
      <c r="B281" s="46"/>
      <c r="C281" s="46"/>
    </row>
    <row r="282">
      <c r="A282" s="45"/>
      <c r="B282" s="46"/>
      <c r="C282" s="46"/>
    </row>
    <row r="283">
      <c r="A283" s="45"/>
      <c r="B283" s="46"/>
      <c r="C283" s="46"/>
    </row>
    <row r="284">
      <c r="A284" s="45"/>
      <c r="B284" s="46"/>
      <c r="C284" s="46"/>
    </row>
    <row r="285">
      <c r="A285" s="45"/>
      <c r="B285" s="46"/>
      <c r="C285" s="46"/>
    </row>
    <row r="286">
      <c r="A286" s="45"/>
      <c r="B286" s="46"/>
      <c r="C286" s="46"/>
    </row>
    <row r="287">
      <c r="A287" s="45"/>
      <c r="B287" s="46"/>
      <c r="C287" s="46"/>
    </row>
    <row r="288">
      <c r="A288" s="45"/>
      <c r="B288" s="46"/>
      <c r="C288" s="46"/>
    </row>
    <row r="289">
      <c r="A289" s="45"/>
      <c r="B289" s="46"/>
      <c r="C289" s="46"/>
    </row>
    <row r="290">
      <c r="A290" s="45"/>
      <c r="B290" s="46"/>
      <c r="C290" s="46"/>
    </row>
    <row r="291">
      <c r="A291" s="45"/>
      <c r="B291" s="46"/>
      <c r="C291" s="46"/>
    </row>
    <row r="292">
      <c r="A292" s="45"/>
      <c r="B292" s="46"/>
      <c r="C292" s="46"/>
    </row>
    <row r="293">
      <c r="A293" s="45"/>
      <c r="B293" s="46"/>
      <c r="C293" s="46"/>
    </row>
    <row r="294">
      <c r="A294" s="45"/>
      <c r="B294" s="46"/>
      <c r="C294" s="46"/>
    </row>
    <row r="295">
      <c r="A295" s="45"/>
      <c r="B295" s="46"/>
      <c r="C295" s="46"/>
    </row>
    <row r="296">
      <c r="A296" s="45"/>
      <c r="B296" s="46"/>
      <c r="C296" s="46"/>
    </row>
    <row r="297">
      <c r="A297" s="45"/>
      <c r="B297" s="46"/>
      <c r="C297" s="46"/>
    </row>
    <row r="298">
      <c r="A298" s="45"/>
      <c r="B298" s="46"/>
      <c r="C298" s="46"/>
    </row>
    <row r="299">
      <c r="A299" s="45"/>
      <c r="B299" s="46"/>
      <c r="C299" s="46"/>
    </row>
    <row r="300">
      <c r="A300" s="45"/>
      <c r="B300" s="46"/>
      <c r="C300" s="46"/>
    </row>
    <row r="301">
      <c r="A301" s="45"/>
      <c r="B301" s="46"/>
      <c r="C301" s="46"/>
    </row>
    <row r="302">
      <c r="A302" s="45"/>
      <c r="B302" s="46"/>
      <c r="C302" s="46"/>
    </row>
    <row r="303">
      <c r="A303" s="45"/>
      <c r="B303" s="46"/>
      <c r="C303" s="46"/>
    </row>
    <row r="304">
      <c r="A304" s="45"/>
      <c r="B304" s="46"/>
      <c r="C304" s="46"/>
    </row>
    <row r="305">
      <c r="A305" s="45"/>
      <c r="B305" s="46"/>
      <c r="C305" s="46"/>
    </row>
    <row r="306">
      <c r="A306" s="45"/>
      <c r="B306" s="46"/>
      <c r="C306" s="46"/>
    </row>
    <row r="307">
      <c r="A307" s="45"/>
      <c r="B307" s="46"/>
      <c r="C307" s="46"/>
    </row>
    <row r="308">
      <c r="A308" s="45"/>
      <c r="B308" s="46"/>
      <c r="C308" s="46"/>
    </row>
    <row r="309">
      <c r="A309" s="45"/>
      <c r="B309" s="46"/>
      <c r="C309" s="46"/>
    </row>
    <row r="310">
      <c r="A310" s="45"/>
      <c r="B310" s="46"/>
      <c r="C310" s="46"/>
    </row>
    <row r="311">
      <c r="A311" s="45"/>
      <c r="B311" s="46"/>
      <c r="C311" s="46"/>
    </row>
    <row r="312">
      <c r="A312" s="45"/>
      <c r="B312" s="46"/>
      <c r="C312" s="46"/>
    </row>
    <row r="313">
      <c r="A313" s="45"/>
      <c r="B313" s="46"/>
      <c r="C313" s="46"/>
    </row>
    <row r="314">
      <c r="A314" s="45"/>
      <c r="B314" s="46"/>
      <c r="C314" s="46"/>
    </row>
    <row r="315">
      <c r="A315" s="45"/>
      <c r="B315" s="46"/>
      <c r="C315" s="46"/>
    </row>
    <row r="316">
      <c r="A316" s="45"/>
      <c r="B316" s="46"/>
      <c r="C316" s="46"/>
    </row>
    <row r="317">
      <c r="A317" s="45"/>
      <c r="B317" s="46"/>
      <c r="C317" s="46"/>
    </row>
    <row r="318">
      <c r="A318" s="45"/>
      <c r="B318" s="46"/>
      <c r="C318" s="46"/>
    </row>
    <row r="319">
      <c r="A319" s="45"/>
      <c r="B319" s="46"/>
      <c r="C319" s="46"/>
    </row>
    <row r="320">
      <c r="A320" s="45"/>
      <c r="B320" s="46"/>
      <c r="C320" s="46"/>
    </row>
    <row r="321">
      <c r="A321" s="45"/>
      <c r="B321" s="46"/>
      <c r="C321" s="46"/>
    </row>
    <row r="322">
      <c r="A322" s="45"/>
      <c r="B322" s="46"/>
      <c r="C322" s="46"/>
    </row>
    <row r="323">
      <c r="A323" s="45"/>
      <c r="B323" s="46"/>
      <c r="C323" s="46"/>
    </row>
    <row r="324">
      <c r="A324" s="45"/>
      <c r="B324" s="46"/>
      <c r="C324" s="46"/>
    </row>
    <row r="325">
      <c r="A325" s="45"/>
      <c r="B325" s="46"/>
      <c r="C325" s="46"/>
    </row>
    <row r="326">
      <c r="A326" s="45"/>
      <c r="B326" s="46"/>
      <c r="C326" s="46"/>
    </row>
    <row r="327">
      <c r="A327" s="45"/>
      <c r="B327" s="46"/>
      <c r="C327" s="46"/>
    </row>
    <row r="328">
      <c r="A328" s="45"/>
      <c r="B328" s="46"/>
      <c r="C328" s="46"/>
    </row>
    <row r="329">
      <c r="A329" s="45"/>
      <c r="B329" s="46"/>
      <c r="C329" s="46"/>
    </row>
    <row r="330">
      <c r="A330" s="45"/>
      <c r="B330" s="46"/>
      <c r="C330" s="46"/>
    </row>
    <row r="331">
      <c r="A331" s="45"/>
      <c r="B331" s="46"/>
      <c r="C331" s="46"/>
    </row>
    <row r="332">
      <c r="A332" s="45"/>
      <c r="B332" s="46"/>
      <c r="C332" s="46"/>
    </row>
    <row r="333">
      <c r="A333" s="45"/>
      <c r="B333" s="46"/>
      <c r="C333" s="46"/>
    </row>
    <row r="334">
      <c r="A334" s="45"/>
      <c r="B334" s="46"/>
      <c r="C334" s="46"/>
    </row>
    <row r="335">
      <c r="A335" s="45"/>
      <c r="B335" s="46"/>
      <c r="C335" s="46"/>
    </row>
    <row r="336">
      <c r="A336" s="45"/>
      <c r="B336" s="46"/>
      <c r="C336" s="46"/>
    </row>
    <row r="337">
      <c r="A337" s="45"/>
      <c r="B337" s="46"/>
      <c r="C337" s="46"/>
    </row>
    <row r="338">
      <c r="A338" s="45"/>
      <c r="B338" s="46"/>
      <c r="C338" s="46"/>
    </row>
    <row r="339">
      <c r="A339" s="45"/>
      <c r="B339" s="46"/>
      <c r="C339" s="46"/>
    </row>
    <row r="340">
      <c r="A340" s="45"/>
      <c r="B340" s="46"/>
      <c r="C340" s="46"/>
    </row>
    <row r="341">
      <c r="A341" s="45"/>
      <c r="B341" s="46"/>
      <c r="C341" s="46"/>
    </row>
    <row r="342">
      <c r="A342" s="45"/>
      <c r="B342" s="46"/>
      <c r="C342" s="46"/>
    </row>
    <row r="343">
      <c r="A343" s="45"/>
      <c r="B343" s="46"/>
      <c r="C343" s="46"/>
    </row>
    <row r="344">
      <c r="A344" s="45"/>
      <c r="B344" s="46"/>
      <c r="C344" s="46"/>
    </row>
    <row r="345">
      <c r="A345" s="45"/>
      <c r="B345" s="46"/>
      <c r="C345" s="46"/>
    </row>
    <row r="346">
      <c r="A346" s="45"/>
      <c r="B346" s="46"/>
      <c r="C346" s="46"/>
    </row>
    <row r="347">
      <c r="A347" s="45"/>
      <c r="B347" s="46"/>
      <c r="C347" s="46"/>
    </row>
    <row r="348">
      <c r="A348" s="45"/>
      <c r="B348" s="46"/>
      <c r="C348" s="46"/>
    </row>
    <row r="349">
      <c r="A349" s="45"/>
      <c r="B349" s="46"/>
      <c r="C349" s="46"/>
    </row>
    <row r="350">
      <c r="A350" s="45"/>
      <c r="B350" s="46"/>
      <c r="C350" s="46"/>
    </row>
    <row r="351">
      <c r="A351" s="45"/>
      <c r="B351" s="46"/>
      <c r="C351" s="46"/>
    </row>
    <row r="352">
      <c r="A352" s="45"/>
      <c r="B352" s="46"/>
      <c r="C352" s="46"/>
    </row>
    <row r="353">
      <c r="A353" s="45"/>
      <c r="B353" s="46"/>
      <c r="C353" s="46"/>
    </row>
    <row r="354">
      <c r="A354" s="45"/>
      <c r="B354" s="46"/>
      <c r="C354" s="46"/>
    </row>
    <row r="355">
      <c r="A355" s="45"/>
      <c r="B355" s="46"/>
      <c r="C355" s="46"/>
    </row>
    <row r="356">
      <c r="A356" s="45"/>
      <c r="B356" s="46"/>
      <c r="C356" s="46"/>
    </row>
    <row r="357">
      <c r="A357" s="45"/>
      <c r="B357" s="46"/>
      <c r="C357" s="46"/>
    </row>
    <row r="358">
      <c r="A358" s="45"/>
      <c r="B358" s="46"/>
      <c r="C358" s="46"/>
    </row>
    <row r="359">
      <c r="A359" s="45"/>
      <c r="B359" s="46"/>
      <c r="C359" s="46"/>
    </row>
    <row r="360">
      <c r="A360" s="45"/>
      <c r="B360" s="46"/>
      <c r="C360" s="46"/>
    </row>
    <row r="361">
      <c r="A361" s="45"/>
      <c r="B361" s="46"/>
      <c r="C361" s="46"/>
    </row>
    <row r="362">
      <c r="A362" s="45"/>
      <c r="B362" s="46"/>
      <c r="C362" s="46"/>
    </row>
    <row r="363">
      <c r="A363" s="45"/>
      <c r="B363" s="46"/>
      <c r="C363" s="46"/>
    </row>
    <row r="364">
      <c r="A364" s="45"/>
      <c r="B364" s="46"/>
      <c r="C364" s="46"/>
    </row>
    <row r="365">
      <c r="A365" s="45"/>
      <c r="B365" s="46"/>
      <c r="C365" s="46"/>
    </row>
    <row r="366">
      <c r="A366" s="45"/>
      <c r="B366" s="46"/>
      <c r="C366" s="46"/>
    </row>
    <row r="367">
      <c r="A367" s="45"/>
      <c r="B367" s="46"/>
      <c r="C367" s="46"/>
    </row>
    <row r="368">
      <c r="A368" s="45"/>
      <c r="B368" s="46"/>
      <c r="C368" s="46"/>
    </row>
    <row r="369">
      <c r="A369" s="45"/>
      <c r="B369" s="46"/>
      <c r="C369" s="46"/>
    </row>
    <row r="370">
      <c r="A370" s="45"/>
      <c r="B370" s="46"/>
      <c r="C370" s="46"/>
    </row>
    <row r="371">
      <c r="A371" s="45"/>
      <c r="B371" s="46"/>
      <c r="C371" s="46"/>
    </row>
    <row r="372">
      <c r="A372" s="45"/>
      <c r="B372" s="46"/>
      <c r="C372" s="46"/>
    </row>
    <row r="373">
      <c r="A373" s="45"/>
      <c r="B373" s="46"/>
      <c r="C373" s="46"/>
    </row>
    <row r="374">
      <c r="A374" s="45"/>
      <c r="B374" s="46"/>
      <c r="C374" s="46"/>
    </row>
    <row r="375">
      <c r="A375" s="45"/>
      <c r="B375" s="46"/>
      <c r="C375" s="46"/>
    </row>
    <row r="376">
      <c r="A376" s="45"/>
      <c r="B376" s="46"/>
      <c r="C376" s="46"/>
    </row>
    <row r="377">
      <c r="A377" s="45"/>
      <c r="B377" s="46"/>
      <c r="C377" s="46"/>
    </row>
    <row r="378">
      <c r="A378" s="45"/>
      <c r="B378" s="46"/>
      <c r="C378" s="46"/>
    </row>
    <row r="379">
      <c r="A379" s="45"/>
      <c r="B379" s="46"/>
      <c r="C379" s="46"/>
    </row>
    <row r="380">
      <c r="A380" s="45"/>
      <c r="B380" s="46"/>
      <c r="C380" s="46"/>
    </row>
    <row r="381">
      <c r="A381" s="45"/>
      <c r="B381" s="46"/>
      <c r="C381" s="46"/>
    </row>
    <row r="382">
      <c r="A382" s="45"/>
      <c r="B382" s="46"/>
      <c r="C382" s="46"/>
    </row>
    <row r="383">
      <c r="A383" s="45"/>
      <c r="B383" s="46"/>
      <c r="C383" s="46"/>
    </row>
    <row r="384">
      <c r="A384" s="45"/>
      <c r="B384" s="46"/>
      <c r="C384" s="46"/>
    </row>
    <row r="385">
      <c r="A385" s="45"/>
      <c r="B385" s="46"/>
      <c r="C385" s="46"/>
    </row>
    <row r="386">
      <c r="A386" s="45"/>
      <c r="B386" s="46"/>
      <c r="C386" s="46"/>
    </row>
    <row r="387">
      <c r="A387" s="45"/>
      <c r="B387" s="46"/>
      <c r="C387" s="46"/>
    </row>
    <row r="388">
      <c r="A388" s="45"/>
      <c r="B388" s="46"/>
      <c r="C388" s="46"/>
    </row>
    <row r="389">
      <c r="A389" s="45"/>
      <c r="B389" s="46"/>
      <c r="C389" s="46"/>
    </row>
    <row r="390">
      <c r="A390" s="45"/>
      <c r="B390" s="46"/>
      <c r="C390" s="46"/>
    </row>
    <row r="391">
      <c r="A391" s="45"/>
      <c r="B391" s="46"/>
      <c r="C391" s="46"/>
    </row>
    <row r="392">
      <c r="A392" s="45"/>
      <c r="B392" s="46"/>
      <c r="C392" s="46"/>
    </row>
    <row r="393">
      <c r="A393" s="45"/>
      <c r="B393" s="46"/>
      <c r="C393" s="46"/>
    </row>
    <row r="394">
      <c r="A394" s="45"/>
      <c r="B394" s="46"/>
      <c r="C394" s="46"/>
    </row>
    <row r="395">
      <c r="A395" s="45"/>
      <c r="B395" s="46"/>
      <c r="C395" s="46"/>
    </row>
    <row r="396">
      <c r="A396" s="45"/>
      <c r="B396" s="46"/>
      <c r="C396" s="46"/>
    </row>
    <row r="397">
      <c r="A397" s="45"/>
      <c r="B397" s="46"/>
      <c r="C397" s="46"/>
    </row>
    <row r="398">
      <c r="A398" s="45"/>
      <c r="B398" s="46"/>
      <c r="C398" s="46"/>
    </row>
    <row r="399">
      <c r="A399" s="45"/>
      <c r="B399" s="46"/>
      <c r="C399" s="46"/>
    </row>
    <row r="400">
      <c r="A400" s="45"/>
      <c r="B400" s="46"/>
      <c r="C400" s="46"/>
    </row>
    <row r="401">
      <c r="A401" s="45"/>
      <c r="B401" s="46"/>
      <c r="C401" s="46"/>
    </row>
    <row r="402">
      <c r="A402" s="45"/>
      <c r="B402" s="46"/>
      <c r="C402" s="46"/>
    </row>
    <row r="403">
      <c r="A403" s="45"/>
      <c r="B403" s="46"/>
      <c r="C403" s="46"/>
    </row>
    <row r="404">
      <c r="A404" s="45"/>
      <c r="B404" s="46"/>
      <c r="C404" s="46"/>
    </row>
    <row r="405">
      <c r="A405" s="45"/>
      <c r="B405" s="46"/>
      <c r="C405" s="46"/>
    </row>
    <row r="406">
      <c r="A406" s="45"/>
      <c r="B406" s="46"/>
      <c r="C406" s="46"/>
    </row>
    <row r="407">
      <c r="A407" s="45"/>
      <c r="B407" s="46"/>
      <c r="C407" s="46"/>
    </row>
    <row r="408">
      <c r="A408" s="45"/>
      <c r="B408" s="46"/>
      <c r="C408" s="46"/>
    </row>
    <row r="409">
      <c r="A409" s="45"/>
      <c r="B409" s="46"/>
      <c r="C409" s="46"/>
    </row>
    <row r="410">
      <c r="A410" s="45"/>
      <c r="B410" s="46"/>
      <c r="C410" s="46"/>
    </row>
    <row r="411">
      <c r="A411" s="45"/>
      <c r="B411" s="46"/>
      <c r="C411" s="46"/>
    </row>
    <row r="412">
      <c r="A412" s="45"/>
      <c r="B412" s="46"/>
      <c r="C412" s="46"/>
    </row>
    <row r="413">
      <c r="A413" s="45"/>
      <c r="B413" s="46"/>
      <c r="C413" s="46"/>
    </row>
    <row r="414">
      <c r="A414" s="45"/>
      <c r="B414" s="46"/>
      <c r="C414" s="46"/>
    </row>
    <row r="415">
      <c r="A415" s="45"/>
      <c r="B415" s="46"/>
      <c r="C415" s="46"/>
    </row>
    <row r="416">
      <c r="A416" s="45"/>
      <c r="B416" s="46"/>
      <c r="C416" s="46"/>
    </row>
    <row r="417">
      <c r="A417" s="45"/>
      <c r="B417" s="46"/>
      <c r="C417" s="46"/>
    </row>
    <row r="418">
      <c r="A418" s="45"/>
      <c r="B418" s="46"/>
      <c r="C418" s="46"/>
    </row>
    <row r="419">
      <c r="A419" s="45"/>
      <c r="B419" s="46"/>
      <c r="C419" s="46"/>
    </row>
    <row r="420">
      <c r="A420" s="45"/>
      <c r="B420" s="46"/>
      <c r="C420" s="46"/>
    </row>
    <row r="421">
      <c r="A421" s="45"/>
      <c r="B421" s="46"/>
      <c r="C421" s="46"/>
    </row>
    <row r="422">
      <c r="A422" s="45"/>
      <c r="B422" s="46"/>
      <c r="C422" s="46"/>
    </row>
    <row r="423">
      <c r="A423" s="45"/>
      <c r="B423" s="46"/>
      <c r="C423" s="46"/>
    </row>
    <row r="424">
      <c r="A424" s="45"/>
      <c r="B424" s="46"/>
      <c r="C424" s="46"/>
    </row>
    <row r="425">
      <c r="A425" s="45"/>
      <c r="B425" s="46"/>
      <c r="C425" s="46"/>
    </row>
    <row r="426">
      <c r="A426" s="45"/>
      <c r="B426" s="46"/>
      <c r="C426" s="46"/>
    </row>
    <row r="427">
      <c r="A427" s="45"/>
      <c r="B427" s="46"/>
      <c r="C427" s="46"/>
    </row>
    <row r="428">
      <c r="A428" s="45"/>
      <c r="B428" s="46"/>
      <c r="C428" s="46"/>
    </row>
    <row r="429">
      <c r="A429" s="45"/>
      <c r="B429" s="46"/>
      <c r="C429" s="46"/>
    </row>
    <row r="430">
      <c r="A430" s="45"/>
      <c r="B430" s="46"/>
      <c r="C430" s="46"/>
    </row>
    <row r="431">
      <c r="A431" s="45"/>
      <c r="B431" s="46"/>
      <c r="C431" s="46"/>
    </row>
    <row r="432">
      <c r="A432" s="45"/>
      <c r="B432" s="46"/>
      <c r="C432" s="46"/>
    </row>
    <row r="433">
      <c r="A433" s="45"/>
      <c r="B433" s="46"/>
      <c r="C433" s="46"/>
    </row>
    <row r="434">
      <c r="A434" s="45"/>
      <c r="B434" s="46"/>
      <c r="C434" s="46"/>
    </row>
    <row r="435">
      <c r="A435" s="45"/>
      <c r="B435" s="46"/>
      <c r="C435" s="46"/>
    </row>
    <row r="436">
      <c r="A436" s="45"/>
      <c r="B436" s="46"/>
      <c r="C436" s="46"/>
    </row>
    <row r="437">
      <c r="A437" s="45"/>
      <c r="B437" s="46"/>
      <c r="C437" s="46"/>
    </row>
    <row r="438">
      <c r="A438" s="45"/>
      <c r="B438" s="46"/>
      <c r="C438" s="46"/>
    </row>
    <row r="439">
      <c r="A439" s="45"/>
      <c r="B439" s="46"/>
      <c r="C439" s="46"/>
    </row>
    <row r="440">
      <c r="A440" s="45"/>
      <c r="B440" s="46"/>
      <c r="C440" s="46"/>
    </row>
    <row r="441">
      <c r="A441" s="45"/>
      <c r="B441" s="46"/>
      <c r="C441" s="46"/>
    </row>
    <row r="442">
      <c r="A442" s="45"/>
      <c r="B442" s="46"/>
      <c r="C442" s="46"/>
    </row>
    <row r="443">
      <c r="A443" s="45"/>
      <c r="B443" s="46"/>
      <c r="C443" s="46"/>
    </row>
    <row r="444">
      <c r="A444" s="45"/>
      <c r="B444" s="46"/>
      <c r="C444" s="46"/>
    </row>
    <row r="445">
      <c r="A445" s="45"/>
      <c r="B445" s="46"/>
      <c r="C445" s="46"/>
    </row>
    <row r="446">
      <c r="A446" s="45"/>
      <c r="B446" s="46"/>
      <c r="C446" s="46"/>
    </row>
    <row r="447">
      <c r="A447" s="45"/>
      <c r="B447" s="46"/>
      <c r="C447" s="46"/>
    </row>
    <row r="448">
      <c r="A448" s="45"/>
      <c r="B448" s="46"/>
      <c r="C448" s="46"/>
    </row>
    <row r="449">
      <c r="A449" s="45"/>
      <c r="B449" s="46"/>
      <c r="C449" s="46"/>
    </row>
    <row r="450">
      <c r="A450" s="45"/>
      <c r="B450" s="46"/>
      <c r="C450" s="46"/>
    </row>
    <row r="451">
      <c r="A451" s="45"/>
      <c r="B451" s="46"/>
      <c r="C451" s="46"/>
    </row>
    <row r="452">
      <c r="A452" s="45"/>
      <c r="B452" s="46"/>
      <c r="C452" s="46"/>
    </row>
    <row r="453">
      <c r="A453" s="45"/>
      <c r="B453" s="46"/>
      <c r="C453" s="46"/>
    </row>
    <row r="454">
      <c r="A454" s="45"/>
      <c r="B454" s="46"/>
      <c r="C454" s="46"/>
    </row>
    <row r="455">
      <c r="A455" s="45"/>
      <c r="B455" s="46"/>
      <c r="C455" s="46"/>
    </row>
    <row r="456">
      <c r="A456" s="45"/>
      <c r="B456" s="46"/>
      <c r="C456" s="46"/>
    </row>
    <row r="457">
      <c r="A457" s="45"/>
      <c r="B457" s="46"/>
      <c r="C457" s="46"/>
    </row>
    <row r="458">
      <c r="A458" s="45"/>
      <c r="B458" s="46"/>
      <c r="C458" s="46"/>
    </row>
    <row r="459">
      <c r="A459" s="45"/>
      <c r="B459" s="46"/>
      <c r="C459" s="46"/>
    </row>
    <row r="460">
      <c r="A460" s="45"/>
      <c r="B460" s="46"/>
      <c r="C460" s="46"/>
    </row>
    <row r="461">
      <c r="A461" s="45"/>
      <c r="B461" s="46"/>
      <c r="C461" s="46"/>
    </row>
    <row r="462">
      <c r="A462" s="45"/>
      <c r="B462" s="46"/>
      <c r="C462" s="46"/>
    </row>
    <row r="463">
      <c r="A463" s="45"/>
      <c r="B463" s="46"/>
      <c r="C463" s="46"/>
    </row>
    <row r="464">
      <c r="A464" s="45"/>
      <c r="B464" s="46"/>
      <c r="C464" s="46"/>
    </row>
    <row r="465">
      <c r="A465" s="45"/>
      <c r="B465" s="46"/>
      <c r="C465" s="46"/>
    </row>
    <row r="466">
      <c r="A466" s="45"/>
      <c r="B466" s="46"/>
      <c r="C466" s="46"/>
    </row>
    <row r="467">
      <c r="A467" s="45"/>
      <c r="B467" s="46"/>
      <c r="C467" s="46"/>
    </row>
    <row r="468">
      <c r="A468" s="45"/>
      <c r="B468" s="46"/>
      <c r="C468" s="46"/>
    </row>
    <row r="469">
      <c r="A469" s="45"/>
      <c r="B469" s="46"/>
      <c r="C469" s="46"/>
    </row>
    <row r="470">
      <c r="A470" s="45"/>
      <c r="B470" s="46"/>
      <c r="C470" s="46"/>
    </row>
    <row r="471">
      <c r="A471" s="45"/>
      <c r="B471" s="46"/>
      <c r="C471" s="46"/>
    </row>
    <row r="472">
      <c r="A472" s="45"/>
      <c r="B472" s="46"/>
      <c r="C472" s="46"/>
    </row>
    <row r="473">
      <c r="A473" s="45"/>
      <c r="B473" s="46"/>
      <c r="C473" s="46"/>
    </row>
    <row r="474">
      <c r="A474" s="45"/>
      <c r="B474" s="46"/>
      <c r="C474" s="46"/>
    </row>
    <row r="475">
      <c r="A475" s="45"/>
      <c r="B475" s="46"/>
      <c r="C475" s="46"/>
    </row>
    <row r="476">
      <c r="A476" s="45"/>
      <c r="B476" s="46"/>
      <c r="C476" s="46"/>
    </row>
    <row r="477">
      <c r="A477" s="45"/>
      <c r="B477" s="46"/>
      <c r="C477" s="46"/>
    </row>
    <row r="478">
      <c r="A478" s="45"/>
      <c r="B478" s="46"/>
      <c r="C478" s="46"/>
    </row>
    <row r="479">
      <c r="A479" s="45"/>
      <c r="B479" s="46"/>
      <c r="C479" s="46"/>
    </row>
    <row r="480">
      <c r="A480" s="45"/>
      <c r="B480" s="46"/>
      <c r="C480" s="46"/>
    </row>
    <row r="481">
      <c r="A481" s="45"/>
      <c r="B481" s="46"/>
      <c r="C481" s="46"/>
    </row>
    <row r="482">
      <c r="A482" s="45"/>
      <c r="B482" s="46"/>
      <c r="C482" s="46"/>
    </row>
    <row r="483">
      <c r="A483" s="45"/>
      <c r="B483" s="46"/>
      <c r="C483" s="46"/>
    </row>
    <row r="484">
      <c r="A484" s="45"/>
      <c r="B484" s="46"/>
      <c r="C484" s="46"/>
    </row>
    <row r="485">
      <c r="A485" s="45"/>
      <c r="B485" s="46"/>
      <c r="C485" s="46"/>
    </row>
    <row r="486">
      <c r="A486" s="45"/>
      <c r="B486" s="46"/>
      <c r="C486" s="46"/>
    </row>
    <row r="487">
      <c r="A487" s="45"/>
      <c r="B487" s="46"/>
      <c r="C487" s="46"/>
    </row>
    <row r="488">
      <c r="A488" s="45"/>
      <c r="B488" s="46"/>
      <c r="C488" s="46"/>
    </row>
    <row r="489">
      <c r="A489" s="45"/>
      <c r="B489" s="46"/>
      <c r="C489" s="46"/>
    </row>
    <row r="490">
      <c r="A490" s="45"/>
      <c r="B490" s="46"/>
      <c r="C490" s="46"/>
    </row>
    <row r="491">
      <c r="A491" s="45"/>
      <c r="B491" s="46"/>
      <c r="C491" s="46"/>
    </row>
    <row r="492">
      <c r="A492" s="45"/>
      <c r="B492" s="46"/>
      <c r="C492" s="46"/>
    </row>
    <row r="493">
      <c r="A493" s="45"/>
      <c r="B493" s="46"/>
      <c r="C493" s="46"/>
    </row>
    <row r="494">
      <c r="A494" s="45"/>
      <c r="B494" s="46"/>
      <c r="C494" s="46"/>
    </row>
    <row r="495">
      <c r="A495" s="45"/>
      <c r="B495" s="46"/>
      <c r="C495" s="46"/>
    </row>
    <row r="496">
      <c r="A496" s="45"/>
      <c r="B496" s="46"/>
      <c r="C496" s="46"/>
    </row>
    <row r="497">
      <c r="A497" s="45"/>
      <c r="B497" s="46"/>
      <c r="C497" s="46"/>
    </row>
    <row r="498">
      <c r="A498" s="45"/>
      <c r="B498" s="46"/>
      <c r="C498" s="46"/>
    </row>
    <row r="499">
      <c r="A499" s="45"/>
      <c r="B499" s="46"/>
      <c r="C499" s="46"/>
    </row>
    <row r="500">
      <c r="A500" s="45"/>
      <c r="B500" s="46"/>
      <c r="C500" s="46"/>
    </row>
    <row r="501">
      <c r="A501" s="45"/>
      <c r="B501" s="46"/>
      <c r="C501" s="46"/>
    </row>
    <row r="502">
      <c r="A502" s="45"/>
      <c r="B502" s="46"/>
      <c r="C502" s="46"/>
    </row>
    <row r="503">
      <c r="A503" s="45"/>
      <c r="B503" s="46"/>
      <c r="C503" s="46"/>
    </row>
    <row r="504">
      <c r="A504" s="45"/>
      <c r="B504" s="46"/>
      <c r="C504" s="46"/>
    </row>
    <row r="505">
      <c r="A505" s="45"/>
      <c r="B505" s="46"/>
      <c r="C505" s="46"/>
    </row>
    <row r="506">
      <c r="A506" s="45"/>
      <c r="B506" s="46"/>
      <c r="C506" s="46"/>
    </row>
    <row r="507">
      <c r="A507" s="45"/>
      <c r="B507" s="46"/>
      <c r="C507" s="46"/>
    </row>
    <row r="508">
      <c r="A508" s="45"/>
      <c r="B508" s="46"/>
      <c r="C508" s="46"/>
    </row>
    <row r="509">
      <c r="A509" s="45"/>
      <c r="B509" s="46"/>
      <c r="C509" s="46"/>
    </row>
    <row r="510">
      <c r="A510" s="45"/>
      <c r="B510" s="46"/>
      <c r="C510" s="46"/>
    </row>
    <row r="511">
      <c r="A511" s="45"/>
      <c r="B511" s="46"/>
      <c r="C511" s="46"/>
    </row>
    <row r="512">
      <c r="A512" s="45"/>
      <c r="B512" s="46"/>
      <c r="C512" s="46"/>
    </row>
    <row r="513">
      <c r="A513" s="45"/>
      <c r="B513" s="46"/>
      <c r="C513" s="46"/>
    </row>
    <row r="514">
      <c r="A514" s="45"/>
      <c r="B514" s="46"/>
      <c r="C514" s="46"/>
    </row>
    <row r="515">
      <c r="A515" s="45"/>
      <c r="B515" s="46"/>
      <c r="C515" s="46"/>
    </row>
    <row r="516">
      <c r="A516" s="45"/>
      <c r="B516" s="46"/>
      <c r="C516" s="46"/>
    </row>
    <row r="517">
      <c r="A517" s="45"/>
      <c r="B517" s="46"/>
      <c r="C517" s="46"/>
    </row>
    <row r="518">
      <c r="A518" s="45"/>
      <c r="B518" s="46"/>
      <c r="C518" s="46"/>
    </row>
    <row r="519">
      <c r="A519" s="45"/>
      <c r="B519" s="46"/>
      <c r="C519" s="46"/>
    </row>
    <row r="520">
      <c r="A520" s="45"/>
      <c r="B520" s="46"/>
      <c r="C520" s="46"/>
    </row>
    <row r="521">
      <c r="A521" s="45"/>
      <c r="B521" s="46"/>
      <c r="C521" s="46"/>
    </row>
    <row r="522">
      <c r="A522" s="45"/>
      <c r="B522" s="46"/>
      <c r="C522" s="46"/>
    </row>
    <row r="523">
      <c r="A523" s="45"/>
      <c r="B523" s="46"/>
      <c r="C523" s="46"/>
    </row>
    <row r="524">
      <c r="A524" s="45"/>
      <c r="B524" s="46"/>
      <c r="C524" s="46"/>
    </row>
    <row r="525">
      <c r="A525" s="45"/>
      <c r="B525" s="46"/>
      <c r="C525" s="46"/>
    </row>
    <row r="526">
      <c r="A526" s="45"/>
      <c r="B526" s="46"/>
      <c r="C526" s="46"/>
    </row>
    <row r="527">
      <c r="A527" s="45"/>
      <c r="B527" s="46"/>
      <c r="C527" s="46"/>
    </row>
    <row r="528">
      <c r="A528" s="45"/>
      <c r="B528" s="46"/>
      <c r="C528" s="46"/>
    </row>
    <row r="529">
      <c r="A529" s="45"/>
      <c r="B529" s="46"/>
      <c r="C529" s="46"/>
    </row>
    <row r="530">
      <c r="A530" s="45"/>
      <c r="B530" s="46"/>
      <c r="C530" s="46"/>
    </row>
    <row r="531">
      <c r="A531" s="45"/>
      <c r="B531" s="46"/>
      <c r="C531" s="46"/>
    </row>
    <row r="532">
      <c r="A532" s="45"/>
      <c r="B532" s="46"/>
      <c r="C532" s="46"/>
    </row>
    <row r="533">
      <c r="A533" s="45"/>
      <c r="B533" s="46"/>
      <c r="C533" s="46"/>
    </row>
    <row r="534">
      <c r="A534" s="45"/>
      <c r="B534" s="46"/>
      <c r="C534" s="46"/>
    </row>
    <row r="535">
      <c r="A535" s="45"/>
      <c r="B535" s="46"/>
      <c r="C535" s="46"/>
    </row>
    <row r="536">
      <c r="A536" s="45"/>
      <c r="B536" s="46"/>
      <c r="C536" s="46"/>
    </row>
    <row r="537">
      <c r="A537" s="45"/>
      <c r="B537" s="46"/>
      <c r="C537" s="46"/>
    </row>
    <row r="538">
      <c r="A538" s="45"/>
      <c r="B538" s="46"/>
      <c r="C538" s="46"/>
    </row>
    <row r="539">
      <c r="A539" s="45"/>
      <c r="B539" s="46"/>
      <c r="C539" s="46"/>
    </row>
    <row r="540">
      <c r="A540" s="45"/>
      <c r="B540" s="46"/>
      <c r="C540" s="46"/>
    </row>
    <row r="541">
      <c r="A541" s="45"/>
      <c r="B541" s="46"/>
      <c r="C541" s="46"/>
    </row>
    <row r="542">
      <c r="A542" s="45"/>
      <c r="B542" s="46"/>
      <c r="C542" s="46"/>
    </row>
    <row r="543">
      <c r="A543" s="45"/>
      <c r="B543" s="46"/>
      <c r="C543" s="46"/>
    </row>
    <row r="544">
      <c r="A544" s="45"/>
      <c r="B544" s="46"/>
      <c r="C544" s="46"/>
    </row>
    <row r="545">
      <c r="A545" s="45"/>
      <c r="B545" s="46"/>
      <c r="C545" s="46"/>
    </row>
    <row r="546">
      <c r="A546" s="45"/>
      <c r="B546" s="46"/>
      <c r="C546" s="46"/>
    </row>
    <row r="547">
      <c r="A547" s="45"/>
      <c r="B547" s="46"/>
      <c r="C547" s="46"/>
    </row>
    <row r="548">
      <c r="A548" s="45"/>
      <c r="B548" s="46"/>
      <c r="C548" s="46"/>
    </row>
    <row r="549">
      <c r="A549" s="45"/>
      <c r="B549" s="46"/>
      <c r="C549" s="46"/>
    </row>
    <row r="550">
      <c r="A550" s="45"/>
      <c r="B550" s="46"/>
      <c r="C550" s="46"/>
    </row>
    <row r="551">
      <c r="A551" s="45"/>
      <c r="B551" s="46"/>
      <c r="C551" s="46"/>
    </row>
    <row r="552">
      <c r="A552" s="45"/>
      <c r="B552" s="46"/>
      <c r="C552" s="46"/>
    </row>
    <row r="553">
      <c r="A553" s="45"/>
      <c r="B553" s="46"/>
      <c r="C553" s="46"/>
    </row>
    <row r="554">
      <c r="A554" s="45"/>
      <c r="B554" s="46"/>
      <c r="C554" s="46"/>
    </row>
    <row r="555">
      <c r="A555" s="45"/>
      <c r="B555" s="46"/>
      <c r="C555" s="46"/>
    </row>
    <row r="556">
      <c r="A556" s="45"/>
      <c r="B556" s="46"/>
      <c r="C556" s="46"/>
    </row>
    <row r="557">
      <c r="A557" s="45"/>
      <c r="B557" s="46"/>
      <c r="C557" s="46"/>
    </row>
    <row r="558">
      <c r="A558" s="45"/>
      <c r="B558" s="46"/>
      <c r="C558" s="46"/>
    </row>
    <row r="559">
      <c r="A559" s="45"/>
      <c r="B559" s="46"/>
      <c r="C559" s="46"/>
    </row>
    <row r="560">
      <c r="A560" s="45"/>
      <c r="B560" s="46"/>
      <c r="C560" s="46"/>
    </row>
    <row r="561">
      <c r="A561" s="45"/>
      <c r="B561" s="46"/>
      <c r="C561" s="46"/>
    </row>
    <row r="562">
      <c r="A562" s="45"/>
      <c r="B562" s="46"/>
      <c r="C562" s="46"/>
    </row>
    <row r="563">
      <c r="A563" s="45"/>
      <c r="B563" s="46"/>
      <c r="C563" s="46"/>
    </row>
    <row r="564">
      <c r="A564" s="45"/>
      <c r="B564" s="46"/>
      <c r="C564" s="46"/>
    </row>
    <row r="565">
      <c r="A565" s="45"/>
      <c r="B565" s="46"/>
      <c r="C565" s="46"/>
    </row>
    <row r="566">
      <c r="A566" s="45"/>
      <c r="B566" s="46"/>
      <c r="C566" s="46"/>
    </row>
    <row r="567">
      <c r="A567" s="45"/>
      <c r="B567" s="46"/>
      <c r="C567" s="46"/>
    </row>
    <row r="568">
      <c r="A568" s="45"/>
      <c r="B568" s="46"/>
      <c r="C568" s="46"/>
    </row>
    <row r="569">
      <c r="A569" s="45"/>
      <c r="B569" s="46"/>
      <c r="C569" s="46"/>
    </row>
    <row r="570">
      <c r="A570" s="45"/>
      <c r="B570" s="46"/>
      <c r="C570" s="46"/>
    </row>
    <row r="571">
      <c r="A571" s="45"/>
      <c r="B571" s="46"/>
      <c r="C571" s="46"/>
    </row>
    <row r="572">
      <c r="A572" s="45"/>
      <c r="B572" s="46"/>
      <c r="C572" s="46"/>
    </row>
    <row r="573">
      <c r="A573" s="45"/>
      <c r="B573" s="46"/>
      <c r="C573" s="46"/>
    </row>
    <row r="574">
      <c r="A574" s="45"/>
      <c r="B574" s="46"/>
      <c r="C574" s="46"/>
    </row>
    <row r="575">
      <c r="A575" s="45"/>
      <c r="B575" s="46"/>
      <c r="C575" s="46"/>
    </row>
    <row r="576">
      <c r="A576" s="45"/>
      <c r="B576" s="46"/>
      <c r="C576" s="46"/>
    </row>
    <row r="577">
      <c r="A577" s="45"/>
      <c r="B577" s="46"/>
      <c r="C577" s="46"/>
    </row>
    <row r="578">
      <c r="A578" s="45"/>
      <c r="B578" s="46"/>
      <c r="C578" s="46"/>
    </row>
    <row r="579">
      <c r="A579" s="45"/>
      <c r="B579" s="46"/>
      <c r="C579" s="46"/>
    </row>
    <row r="580">
      <c r="A580" s="45"/>
      <c r="B580" s="46"/>
      <c r="C580" s="46"/>
    </row>
    <row r="581">
      <c r="A581" s="45"/>
      <c r="B581" s="46"/>
      <c r="C581" s="46"/>
    </row>
    <row r="582">
      <c r="A582" s="45"/>
      <c r="B582" s="46"/>
      <c r="C582" s="46"/>
    </row>
    <row r="583">
      <c r="A583" s="45"/>
      <c r="B583" s="46"/>
      <c r="C583" s="46"/>
    </row>
    <row r="584">
      <c r="A584" s="45"/>
      <c r="B584" s="46"/>
      <c r="C584" s="46"/>
    </row>
    <row r="585">
      <c r="A585" s="45"/>
      <c r="B585" s="46"/>
      <c r="C585" s="46"/>
    </row>
    <row r="586">
      <c r="A586" s="45"/>
      <c r="B586" s="46"/>
      <c r="C586" s="46"/>
    </row>
    <row r="587">
      <c r="A587" s="45"/>
      <c r="B587" s="46"/>
      <c r="C587" s="46"/>
    </row>
    <row r="588">
      <c r="A588" s="45"/>
      <c r="B588" s="46"/>
      <c r="C588" s="46"/>
    </row>
    <row r="589">
      <c r="A589" s="45"/>
      <c r="B589" s="46"/>
      <c r="C589" s="46"/>
    </row>
    <row r="590">
      <c r="A590" s="45"/>
      <c r="B590" s="46"/>
      <c r="C590" s="46"/>
    </row>
    <row r="591">
      <c r="A591" s="45"/>
      <c r="B591" s="46"/>
      <c r="C591" s="46"/>
    </row>
    <row r="592">
      <c r="A592" s="45"/>
      <c r="B592" s="46"/>
      <c r="C592" s="46"/>
    </row>
    <row r="593">
      <c r="A593" s="45"/>
      <c r="B593" s="46"/>
      <c r="C593" s="46"/>
    </row>
    <row r="594">
      <c r="A594" s="45"/>
      <c r="B594" s="46"/>
      <c r="C594" s="46"/>
    </row>
    <row r="595">
      <c r="A595" s="45"/>
      <c r="B595" s="46"/>
      <c r="C595" s="46"/>
    </row>
    <row r="596">
      <c r="A596" s="45"/>
      <c r="B596" s="46"/>
      <c r="C596" s="46"/>
    </row>
    <row r="597">
      <c r="A597" s="45"/>
      <c r="B597" s="46"/>
      <c r="C597" s="46"/>
    </row>
    <row r="598">
      <c r="A598" s="45"/>
      <c r="B598" s="46"/>
      <c r="C598" s="46"/>
    </row>
    <row r="599">
      <c r="A599" s="45"/>
      <c r="B599" s="46"/>
      <c r="C599" s="46"/>
    </row>
    <row r="600">
      <c r="A600" s="45"/>
      <c r="B600" s="46"/>
      <c r="C600" s="46"/>
    </row>
    <row r="601">
      <c r="A601" s="45"/>
      <c r="B601" s="46"/>
      <c r="C601" s="46"/>
    </row>
    <row r="602">
      <c r="A602" s="45"/>
      <c r="B602" s="46"/>
      <c r="C602" s="46"/>
    </row>
    <row r="603">
      <c r="A603" s="45"/>
      <c r="B603" s="46"/>
      <c r="C603" s="46"/>
    </row>
    <row r="604">
      <c r="A604" s="45"/>
      <c r="B604" s="46"/>
      <c r="C604" s="46"/>
    </row>
    <row r="605">
      <c r="A605" s="45"/>
      <c r="B605" s="46"/>
      <c r="C605" s="46"/>
    </row>
    <row r="606">
      <c r="A606" s="45"/>
      <c r="B606" s="46"/>
      <c r="C606" s="46"/>
    </row>
    <row r="607">
      <c r="A607" s="45"/>
      <c r="B607" s="46"/>
      <c r="C607" s="46"/>
    </row>
    <row r="608">
      <c r="A608" s="45"/>
      <c r="B608" s="46"/>
      <c r="C608" s="46"/>
    </row>
    <row r="609">
      <c r="A609" s="45"/>
      <c r="B609" s="46"/>
      <c r="C609" s="46"/>
    </row>
    <row r="610">
      <c r="A610" s="45"/>
      <c r="B610" s="46"/>
      <c r="C610" s="46"/>
    </row>
    <row r="611">
      <c r="A611" s="45"/>
      <c r="B611" s="46"/>
      <c r="C611" s="46"/>
    </row>
    <row r="612">
      <c r="A612" s="45"/>
      <c r="B612" s="46"/>
      <c r="C612" s="46"/>
    </row>
    <row r="613">
      <c r="A613" s="45"/>
      <c r="B613" s="46"/>
      <c r="C613" s="46"/>
    </row>
    <row r="614">
      <c r="A614" s="45"/>
      <c r="B614" s="46"/>
      <c r="C614" s="46"/>
    </row>
    <row r="615">
      <c r="A615" s="45"/>
      <c r="B615" s="46"/>
      <c r="C615" s="46"/>
    </row>
    <row r="616">
      <c r="A616" s="45"/>
      <c r="B616" s="46"/>
      <c r="C616" s="46"/>
    </row>
    <row r="617">
      <c r="A617" s="45"/>
      <c r="B617" s="46"/>
      <c r="C617" s="46"/>
    </row>
    <row r="618">
      <c r="A618" s="45"/>
      <c r="B618" s="46"/>
      <c r="C618" s="46"/>
    </row>
    <row r="619">
      <c r="A619" s="45"/>
      <c r="B619" s="46"/>
      <c r="C619" s="46"/>
    </row>
    <row r="620">
      <c r="A620" s="45"/>
      <c r="B620" s="46"/>
      <c r="C620" s="46"/>
    </row>
    <row r="621">
      <c r="A621" s="45"/>
      <c r="B621" s="46"/>
      <c r="C621" s="46"/>
    </row>
    <row r="622">
      <c r="A622" s="45"/>
      <c r="B622" s="46"/>
      <c r="C622" s="46"/>
    </row>
    <row r="623">
      <c r="A623" s="45"/>
      <c r="B623" s="46"/>
      <c r="C623" s="46"/>
    </row>
    <row r="624">
      <c r="A624" s="45"/>
      <c r="B624" s="46"/>
      <c r="C624" s="46"/>
    </row>
    <row r="625">
      <c r="A625" s="45"/>
      <c r="B625" s="46"/>
      <c r="C625" s="46"/>
    </row>
    <row r="626">
      <c r="A626" s="45"/>
      <c r="B626" s="46"/>
      <c r="C626" s="46"/>
    </row>
    <row r="627">
      <c r="A627" s="45"/>
      <c r="B627" s="46"/>
      <c r="C627" s="46"/>
    </row>
    <row r="628">
      <c r="A628" s="45"/>
      <c r="B628" s="46"/>
      <c r="C628" s="46"/>
    </row>
    <row r="629">
      <c r="A629" s="45"/>
      <c r="B629" s="46"/>
      <c r="C629" s="46"/>
    </row>
    <row r="630">
      <c r="A630" s="45"/>
      <c r="B630" s="46"/>
      <c r="C630" s="46"/>
    </row>
    <row r="631">
      <c r="A631" s="45"/>
      <c r="B631" s="46"/>
      <c r="C631" s="46"/>
    </row>
    <row r="632">
      <c r="A632" s="45"/>
      <c r="B632" s="46"/>
      <c r="C632" s="46"/>
    </row>
    <row r="633">
      <c r="A633" s="45"/>
      <c r="B633" s="46"/>
      <c r="C633" s="46"/>
    </row>
    <row r="634">
      <c r="A634" s="45"/>
      <c r="B634" s="46"/>
      <c r="C634" s="46"/>
    </row>
    <row r="635">
      <c r="A635" s="45"/>
      <c r="B635" s="46"/>
      <c r="C635" s="46"/>
    </row>
    <row r="636">
      <c r="A636" s="45"/>
      <c r="B636" s="46"/>
      <c r="C636" s="46"/>
    </row>
    <row r="637">
      <c r="A637" s="45"/>
      <c r="B637" s="46"/>
      <c r="C637" s="46"/>
    </row>
    <row r="638">
      <c r="A638" s="45"/>
      <c r="B638" s="46"/>
      <c r="C638" s="46"/>
    </row>
    <row r="639">
      <c r="A639" s="45"/>
      <c r="B639" s="46"/>
      <c r="C639" s="46"/>
    </row>
    <row r="640">
      <c r="A640" s="45"/>
      <c r="B640" s="46"/>
      <c r="C640" s="46"/>
    </row>
    <row r="641">
      <c r="A641" s="45"/>
      <c r="B641" s="46"/>
      <c r="C641" s="46"/>
    </row>
    <row r="642">
      <c r="A642" s="45"/>
      <c r="B642" s="46"/>
      <c r="C642" s="46"/>
    </row>
    <row r="643">
      <c r="A643" s="45"/>
      <c r="B643" s="46"/>
      <c r="C643" s="46"/>
    </row>
    <row r="644">
      <c r="A644" s="45"/>
      <c r="B644" s="46"/>
      <c r="C644" s="46"/>
    </row>
    <row r="645">
      <c r="A645" s="45"/>
      <c r="B645" s="46"/>
      <c r="C645" s="46"/>
    </row>
    <row r="646">
      <c r="A646" s="45"/>
      <c r="B646" s="46"/>
      <c r="C646" s="46"/>
    </row>
    <row r="647">
      <c r="A647" s="45"/>
      <c r="B647" s="46"/>
      <c r="C647" s="46"/>
    </row>
    <row r="648">
      <c r="A648" s="45"/>
      <c r="B648" s="46"/>
      <c r="C648" s="46"/>
    </row>
    <row r="649">
      <c r="A649" s="45"/>
      <c r="B649" s="46"/>
      <c r="C649" s="46"/>
    </row>
    <row r="650">
      <c r="A650" s="45"/>
      <c r="B650" s="46"/>
      <c r="C650" s="46"/>
    </row>
    <row r="651">
      <c r="A651" s="45"/>
      <c r="B651" s="46"/>
      <c r="C651" s="46"/>
    </row>
    <row r="652">
      <c r="A652" s="45"/>
      <c r="B652" s="46"/>
      <c r="C652" s="46"/>
    </row>
    <row r="653">
      <c r="A653" s="45"/>
      <c r="B653" s="46"/>
      <c r="C653" s="46"/>
    </row>
    <row r="654">
      <c r="A654" s="45"/>
      <c r="B654" s="46"/>
      <c r="C654" s="46"/>
    </row>
    <row r="655">
      <c r="A655" s="45"/>
      <c r="B655" s="46"/>
      <c r="C655" s="46"/>
    </row>
    <row r="656">
      <c r="A656" s="45"/>
      <c r="B656" s="46"/>
      <c r="C656" s="46"/>
    </row>
    <row r="657">
      <c r="A657" s="45"/>
      <c r="B657" s="46"/>
      <c r="C657" s="46"/>
    </row>
    <row r="658">
      <c r="A658" s="45"/>
      <c r="B658" s="46"/>
      <c r="C658" s="46"/>
    </row>
    <row r="659">
      <c r="A659" s="45"/>
      <c r="B659" s="46"/>
      <c r="C659" s="46"/>
    </row>
    <row r="660">
      <c r="A660" s="45"/>
      <c r="B660" s="46"/>
      <c r="C660" s="46"/>
    </row>
    <row r="661">
      <c r="A661" s="45"/>
      <c r="B661" s="46"/>
      <c r="C661" s="46"/>
    </row>
    <row r="662">
      <c r="A662" s="45"/>
      <c r="B662" s="46"/>
      <c r="C662" s="46"/>
    </row>
    <row r="663">
      <c r="A663" s="45"/>
      <c r="B663" s="46"/>
      <c r="C663" s="46"/>
    </row>
    <row r="664">
      <c r="A664" s="45"/>
      <c r="B664" s="46"/>
      <c r="C664" s="46"/>
    </row>
    <row r="665">
      <c r="A665" s="45"/>
      <c r="B665" s="46"/>
      <c r="C665" s="46"/>
    </row>
    <row r="666">
      <c r="A666" s="45"/>
      <c r="B666" s="46"/>
      <c r="C666" s="46"/>
    </row>
    <row r="667">
      <c r="A667" s="45"/>
      <c r="B667" s="46"/>
      <c r="C667" s="46"/>
    </row>
    <row r="668">
      <c r="A668" s="45"/>
      <c r="B668" s="46"/>
      <c r="C668" s="46"/>
    </row>
    <row r="669">
      <c r="A669" s="45"/>
      <c r="B669" s="46"/>
      <c r="C669" s="46"/>
    </row>
    <row r="670">
      <c r="A670" s="45"/>
      <c r="B670" s="46"/>
      <c r="C670" s="46"/>
    </row>
    <row r="671">
      <c r="A671" s="45"/>
      <c r="B671" s="46"/>
      <c r="C671" s="46"/>
    </row>
    <row r="672">
      <c r="A672" s="45"/>
      <c r="B672" s="46"/>
      <c r="C672" s="46"/>
    </row>
    <row r="673">
      <c r="A673" s="45"/>
      <c r="B673" s="46"/>
      <c r="C673" s="46"/>
    </row>
    <row r="674">
      <c r="A674" s="45"/>
      <c r="B674" s="46"/>
      <c r="C674" s="46"/>
    </row>
    <row r="675">
      <c r="A675" s="45"/>
      <c r="B675" s="46"/>
      <c r="C675" s="46"/>
    </row>
    <row r="676">
      <c r="A676" s="45"/>
      <c r="B676" s="46"/>
      <c r="C676" s="46"/>
    </row>
    <row r="677">
      <c r="A677" s="45"/>
      <c r="B677" s="46"/>
      <c r="C677" s="46"/>
    </row>
    <row r="678">
      <c r="A678" s="45"/>
      <c r="B678" s="46"/>
      <c r="C678" s="46"/>
    </row>
    <row r="679">
      <c r="A679" s="45"/>
      <c r="B679" s="46"/>
      <c r="C679" s="46"/>
    </row>
    <row r="680">
      <c r="A680" s="45"/>
      <c r="B680" s="46"/>
      <c r="C680" s="46"/>
    </row>
    <row r="681">
      <c r="A681" s="45"/>
      <c r="B681" s="46"/>
      <c r="C681" s="46"/>
    </row>
    <row r="682">
      <c r="A682" s="45"/>
      <c r="B682" s="46"/>
      <c r="C682" s="46"/>
    </row>
    <row r="683">
      <c r="A683" s="45"/>
      <c r="B683" s="46"/>
      <c r="C683" s="46"/>
    </row>
    <row r="684">
      <c r="A684" s="45"/>
      <c r="B684" s="46"/>
      <c r="C684" s="46"/>
    </row>
    <row r="685">
      <c r="A685" s="45"/>
      <c r="B685" s="46"/>
      <c r="C685" s="46"/>
    </row>
    <row r="686">
      <c r="A686" s="45"/>
      <c r="B686" s="46"/>
      <c r="C686" s="46"/>
    </row>
    <row r="687">
      <c r="A687" s="45"/>
      <c r="B687" s="46"/>
      <c r="C687" s="46"/>
    </row>
    <row r="688">
      <c r="A688" s="45"/>
      <c r="B688" s="46"/>
      <c r="C688" s="46"/>
    </row>
    <row r="689">
      <c r="A689" s="45"/>
      <c r="B689" s="46"/>
      <c r="C689" s="46"/>
    </row>
    <row r="690">
      <c r="A690" s="45"/>
      <c r="B690" s="46"/>
      <c r="C690" s="46"/>
    </row>
    <row r="691">
      <c r="A691" s="45"/>
      <c r="B691" s="46"/>
      <c r="C691" s="46"/>
    </row>
    <row r="692">
      <c r="A692" s="45"/>
      <c r="B692" s="46"/>
      <c r="C692" s="46"/>
    </row>
    <row r="693">
      <c r="A693" s="45"/>
      <c r="B693" s="46"/>
      <c r="C693" s="46"/>
    </row>
    <row r="694">
      <c r="A694" s="45"/>
      <c r="B694" s="46"/>
      <c r="C694" s="46"/>
    </row>
    <row r="695">
      <c r="A695" s="45"/>
      <c r="B695" s="46"/>
      <c r="C695" s="46"/>
    </row>
    <row r="696">
      <c r="A696" s="45"/>
      <c r="B696" s="46"/>
      <c r="C696" s="46"/>
    </row>
    <row r="697">
      <c r="A697" s="45"/>
      <c r="B697" s="46"/>
      <c r="C697" s="46"/>
    </row>
    <row r="698">
      <c r="A698" s="45"/>
      <c r="B698" s="46"/>
      <c r="C698" s="46"/>
    </row>
    <row r="699">
      <c r="A699" s="45"/>
      <c r="B699" s="46"/>
      <c r="C699" s="46"/>
    </row>
    <row r="700">
      <c r="A700" s="45"/>
      <c r="B700" s="46"/>
      <c r="C700" s="46"/>
    </row>
    <row r="701">
      <c r="A701" s="45"/>
      <c r="B701" s="46"/>
      <c r="C701" s="46"/>
    </row>
    <row r="702">
      <c r="A702" s="45"/>
      <c r="B702" s="46"/>
      <c r="C702" s="46"/>
    </row>
    <row r="703">
      <c r="A703" s="45"/>
      <c r="B703" s="46"/>
      <c r="C703" s="46"/>
    </row>
    <row r="704">
      <c r="A704" s="45"/>
      <c r="B704" s="46"/>
      <c r="C704" s="46"/>
    </row>
    <row r="705">
      <c r="A705" s="45"/>
      <c r="B705" s="46"/>
      <c r="C705" s="46"/>
    </row>
    <row r="706">
      <c r="A706" s="45"/>
      <c r="B706" s="46"/>
      <c r="C706" s="46"/>
    </row>
    <row r="707">
      <c r="A707" s="45"/>
      <c r="B707" s="46"/>
      <c r="C707" s="46"/>
    </row>
    <row r="708">
      <c r="A708" s="45"/>
      <c r="B708" s="46"/>
      <c r="C708" s="46"/>
    </row>
    <row r="709">
      <c r="A709" s="45"/>
      <c r="B709" s="46"/>
      <c r="C709" s="46"/>
    </row>
    <row r="710">
      <c r="A710" s="45"/>
      <c r="B710" s="46"/>
      <c r="C710" s="46"/>
    </row>
    <row r="711">
      <c r="A711" s="45"/>
      <c r="B711" s="46"/>
      <c r="C711" s="46"/>
    </row>
    <row r="712">
      <c r="A712" s="45"/>
      <c r="B712" s="46"/>
      <c r="C712" s="46"/>
    </row>
    <row r="713">
      <c r="A713" s="45"/>
      <c r="B713" s="46"/>
      <c r="C713" s="46"/>
    </row>
    <row r="714">
      <c r="A714" s="45"/>
      <c r="B714" s="46"/>
      <c r="C714" s="46"/>
    </row>
    <row r="715">
      <c r="A715" s="45"/>
      <c r="B715" s="46"/>
      <c r="C715" s="46"/>
    </row>
    <row r="716">
      <c r="A716" s="45"/>
      <c r="B716" s="46"/>
      <c r="C716" s="46"/>
    </row>
    <row r="717">
      <c r="A717" s="45"/>
      <c r="B717" s="46"/>
      <c r="C717" s="46"/>
    </row>
    <row r="718">
      <c r="A718" s="45"/>
      <c r="B718" s="46"/>
      <c r="C718" s="46"/>
    </row>
    <row r="719">
      <c r="A719" s="45"/>
      <c r="B719" s="46"/>
      <c r="C719" s="46"/>
    </row>
    <row r="720">
      <c r="A720" s="45"/>
      <c r="B720" s="46"/>
      <c r="C720" s="46"/>
    </row>
    <row r="721">
      <c r="A721" s="45"/>
      <c r="B721" s="46"/>
      <c r="C721" s="46"/>
    </row>
    <row r="722">
      <c r="A722" s="45"/>
      <c r="B722" s="46"/>
      <c r="C722" s="46"/>
    </row>
    <row r="723">
      <c r="A723" s="45"/>
      <c r="B723" s="46"/>
      <c r="C723" s="46"/>
    </row>
    <row r="724">
      <c r="A724" s="45"/>
      <c r="B724" s="46"/>
      <c r="C724" s="46"/>
    </row>
    <row r="725">
      <c r="A725" s="45"/>
      <c r="B725" s="46"/>
      <c r="C725" s="46"/>
    </row>
    <row r="726">
      <c r="A726" s="45"/>
      <c r="B726" s="46"/>
      <c r="C726" s="46"/>
    </row>
    <row r="727">
      <c r="A727" s="45"/>
      <c r="B727" s="46"/>
      <c r="C727" s="46"/>
    </row>
    <row r="728">
      <c r="A728" s="45"/>
      <c r="B728" s="46"/>
      <c r="C728" s="46"/>
    </row>
    <row r="729">
      <c r="A729" s="45"/>
      <c r="B729" s="46"/>
      <c r="C729" s="46"/>
    </row>
    <row r="730">
      <c r="A730" s="45"/>
      <c r="B730" s="46"/>
      <c r="C730" s="46"/>
    </row>
    <row r="731">
      <c r="A731" s="45"/>
      <c r="B731" s="46"/>
      <c r="C731" s="46"/>
    </row>
    <row r="732">
      <c r="A732" s="45"/>
      <c r="B732" s="46"/>
      <c r="C732" s="46"/>
    </row>
    <row r="733">
      <c r="A733" s="45"/>
      <c r="B733" s="46"/>
      <c r="C733" s="46"/>
    </row>
    <row r="734">
      <c r="A734" s="45"/>
      <c r="B734" s="46"/>
      <c r="C734" s="46"/>
    </row>
    <row r="735">
      <c r="A735" s="45"/>
      <c r="B735" s="46"/>
      <c r="C735" s="46"/>
    </row>
    <row r="736">
      <c r="A736" s="45"/>
      <c r="B736" s="46"/>
      <c r="C736" s="46"/>
    </row>
    <row r="737">
      <c r="A737" s="45"/>
      <c r="B737" s="46"/>
      <c r="C737" s="46"/>
    </row>
    <row r="738">
      <c r="A738" s="45"/>
      <c r="B738" s="46"/>
      <c r="C738" s="46"/>
    </row>
    <row r="739">
      <c r="A739" s="45"/>
      <c r="B739" s="46"/>
      <c r="C739" s="46"/>
    </row>
    <row r="740">
      <c r="A740" s="45"/>
      <c r="B740" s="46"/>
      <c r="C740" s="46"/>
    </row>
    <row r="741">
      <c r="A741" s="45"/>
      <c r="B741" s="46"/>
      <c r="C741" s="46"/>
    </row>
    <row r="742">
      <c r="A742" s="45"/>
      <c r="B742" s="46"/>
      <c r="C742" s="46"/>
    </row>
    <row r="743">
      <c r="A743" s="45"/>
      <c r="B743" s="46"/>
      <c r="C743" s="46"/>
    </row>
    <row r="744">
      <c r="A744" s="45"/>
      <c r="B744" s="46"/>
      <c r="C744" s="46"/>
    </row>
    <row r="745">
      <c r="A745" s="45"/>
      <c r="B745" s="46"/>
      <c r="C745" s="46"/>
    </row>
    <row r="746">
      <c r="A746" s="45"/>
      <c r="B746" s="46"/>
      <c r="C746" s="46"/>
    </row>
    <row r="747">
      <c r="A747" s="45"/>
      <c r="B747" s="46"/>
      <c r="C747" s="46"/>
    </row>
    <row r="748">
      <c r="A748" s="45"/>
      <c r="B748" s="46"/>
      <c r="C748" s="46"/>
    </row>
    <row r="749">
      <c r="A749" s="45"/>
      <c r="B749" s="46"/>
      <c r="C749" s="46"/>
    </row>
    <row r="750">
      <c r="A750" s="45"/>
      <c r="B750" s="46"/>
      <c r="C750" s="46"/>
    </row>
    <row r="751">
      <c r="A751" s="45"/>
      <c r="B751" s="46"/>
      <c r="C751" s="46"/>
    </row>
    <row r="752">
      <c r="A752" s="45"/>
      <c r="B752" s="46"/>
      <c r="C752" s="46"/>
    </row>
    <row r="753">
      <c r="A753" s="45"/>
      <c r="B753" s="46"/>
      <c r="C753" s="46"/>
    </row>
    <row r="754">
      <c r="A754" s="45"/>
      <c r="B754" s="46"/>
      <c r="C754" s="46"/>
    </row>
    <row r="755">
      <c r="A755" s="45"/>
      <c r="B755" s="46"/>
      <c r="C755" s="46"/>
    </row>
    <row r="756">
      <c r="A756" s="45"/>
      <c r="B756" s="46"/>
      <c r="C756" s="46"/>
    </row>
    <row r="757">
      <c r="A757" s="45"/>
      <c r="B757" s="46"/>
      <c r="C757" s="46"/>
    </row>
    <row r="758">
      <c r="A758" s="45"/>
      <c r="B758" s="46"/>
      <c r="C758" s="46"/>
    </row>
    <row r="759">
      <c r="A759" s="45"/>
      <c r="B759" s="46"/>
      <c r="C759" s="46"/>
    </row>
    <row r="760">
      <c r="A760" s="45"/>
      <c r="B760" s="46"/>
      <c r="C760" s="46"/>
    </row>
    <row r="761">
      <c r="A761" s="45"/>
      <c r="B761" s="46"/>
      <c r="C761" s="46"/>
    </row>
    <row r="762">
      <c r="A762" s="45"/>
      <c r="B762" s="46"/>
      <c r="C762" s="46"/>
    </row>
    <row r="763">
      <c r="A763" s="45"/>
      <c r="B763" s="46"/>
      <c r="C763" s="46"/>
    </row>
    <row r="764">
      <c r="A764" s="45"/>
      <c r="B764" s="46"/>
      <c r="C764" s="46"/>
    </row>
    <row r="765">
      <c r="A765" s="45"/>
      <c r="B765" s="46"/>
      <c r="C765" s="46"/>
    </row>
    <row r="766">
      <c r="A766" s="45"/>
      <c r="B766" s="46"/>
      <c r="C766" s="46"/>
    </row>
    <row r="767">
      <c r="A767" s="45"/>
      <c r="B767" s="46"/>
      <c r="C767" s="46"/>
    </row>
    <row r="768">
      <c r="A768" s="45"/>
      <c r="B768" s="46"/>
      <c r="C768" s="46"/>
    </row>
    <row r="769">
      <c r="A769" s="45"/>
      <c r="B769" s="46"/>
      <c r="C769" s="46"/>
    </row>
    <row r="770">
      <c r="A770" s="45"/>
      <c r="B770" s="46"/>
      <c r="C770" s="46"/>
    </row>
    <row r="771">
      <c r="A771" s="45"/>
      <c r="B771" s="46"/>
      <c r="C771" s="46"/>
    </row>
    <row r="772">
      <c r="A772" s="45"/>
      <c r="B772" s="46"/>
      <c r="C772" s="46"/>
    </row>
    <row r="773">
      <c r="A773" s="45"/>
      <c r="B773" s="46"/>
      <c r="C773" s="46"/>
    </row>
    <row r="774">
      <c r="A774" s="45"/>
      <c r="B774" s="46"/>
      <c r="C774" s="46"/>
    </row>
    <row r="775">
      <c r="A775" s="45"/>
      <c r="B775" s="46"/>
      <c r="C775" s="46"/>
    </row>
    <row r="776">
      <c r="A776" s="45"/>
      <c r="B776" s="46"/>
      <c r="C776" s="46"/>
    </row>
    <row r="777">
      <c r="A777" s="45"/>
      <c r="B777" s="46"/>
      <c r="C777" s="46"/>
    </row>
    <row r="778">
      <c r="A778" s="45"/>
      <c r="B778" s="46"/>
      <c r="C778" s="46"/>
    </row>
    <row r="779">
      <c r="A779" s="45"/>
      <c r="B779" s="46"/>
      <c r="C779" s="46"/>
    </row>
    <row r="780">
      <c r="A780" s="45"/>
      <c r="B780" s="46"/>
      <c r="C780" s="46"/>
    </row>
    <row r="781">
      <c r="A781" s="45"/>
      <c r="B781" s="46"/>
      <c r="C781" s="46"/>
    </row>
    <row r="782">
      <c r="A782" s="45"/>
      <c r="B782" s="46"/>
      <c r="C782" s="46"/>
    </row>
    <row r="783">
      <c r="A783" s="45"/>
      <c r="B783" s="46"/>
      <c r="C783" s="46"/>
    </row>
    <row r="784">
      <c r="A784" s="45"/>
      <c r="B784" s="46"/>
      <c r="C784" s="46"/>
    </row>
    <row r="785">
      <c r="A785" s="45"/>
      <c r="B785" s="46"/>
      <c r="C785" s="46"/>
    </row>
    <row r="786">
      <c r="A786" s="45"/>
      <c r="B786" s="46"/>
      <c r="C786" s="46"/>
    </row>
    <row r="787">
      <c r="A787" s="45"/>
      <c r="B787" s="46"/>
      <c r="C787" s="46"/>
    </row>
    <row r="788">
      <c r="A788" s="45"/>
      <c r="B788" s="46"/>
      <c r="C788" s="46"/>
    </row>
    <row r="789">
      <c r="A789" s="45"/>
      <c r="B789" s="46"/>
      <c r="C789" s="46"/>
    </row>
    <row r="790">
      <c r="A790" s="45"/>
      <c r="B790" s="46"/>
      <c r="C790" s="46"/>
    </row>
    <row r="791">
      <c r="A791" s="45"/>
      <c r="B791" s="46"/>
      <c r="C791" s="46"/>
    </row>
    <row r="792">
      <c r="A792" s="45"/>
      <c r="B792" s="46"/>
      <c r="C792" s="46"/>
    </row>
    <row r="793">
      <c r="A793" s="45"/>
      <c r="B793" s="46"/>
      <c r="C793" s="46"/>
    </row>
    <row r="794">
      <c r="A794" s="45"/>
      <c r="B794" s="46"/>
      <c r="C794" s="46"/>
    </row>
    <row r="795">
      <c r="A795" s="45"/>
      <c r="B795" s="46"/>
      <c r="C795" s="46"/>
    </row>
    <row r="796">
      <c r="A796" s="45"/>
      <c r="B796" s="46"/>
      <c r="C796" s="46"/>
    </row>
    <row r="797">
      <c r="A797" s="45"/>
      <c r="B797" s="46"/>
      <c r="C797" s="46"/>
    </row>
    <row r="798">
      <c r="A798" s="45"/>
      <c r="B798" s="46"/>
      <c r="C798" s="46"/>
    </row>
    <row r="799">
      <c r="A799" s="45"/>
      <c r="B799" s="46"/>
      <c r="C799" s="46"/>
    </row>
    <row r="800">
      <c r="A800" s="45"/>
      <c r="B800" s="46"/>
      <c r="C800" s="46"/>
    </row>
    <row r="801">
      <c r="A801" s="45"/>
      <c r="B801" s="46"/>
      <c r="C801" s="46"/>
    </row>
    <row r="802">
      <c r="A802" s="45"/>
      <c r="B802" s="46"/>
      <c r="C802" s="46"/>
    </row>
    <row r="803">
      <c r="A803" s="45"/>
      <c r="B803" s="46"/>
      <c r="C803" s="46"/>
    </row>
    <row r="804">
      <c r="A804" s="45"/>
      <c r="B804" s="46"/>
      <c r="C804" s="46"/>
    </row>
    <row r="805">
      <c r="A805" s="45"/>
      <c r="B805" s="46"/>
      <c r="C805" s="46"/>
    </row>
    <row r="806">
      <c r="A806" s="45"/>
      <c r="B806" s="46"/>
      <c r="C806" s="46"/>
    </row>
    <row r="807">
      <c r="A807" s="45"/>
      <c r="B807" s="46"/>
      <c r="C807" s="46"/>
    </row>
    <row r="808">
      <c r="A808" s="45"/>
      <c r="B808" s="46"/>
      <c r="C808" s="46"/>
    </row>
    <row r="809">
      <c r="A809" s="45"/>
      <c r="B809" s="46"/>
      <c r="C809" s="46"/>
    </row>
    <row r="810">
      <c r="A810" s="45"/>
      <c r="B810" s="46"/>
      <c r="C810" s="46"/>
    </row>
    <row r="811">
      <c r="A811" s="45"/>
      <c r="B811" s="46"/>
      <c r="C811" s="46"/>
    </row>
    <row r="812">
      <c r="A812" s="45"/>
      <c r="B812" s="46"/>
      <c r="C812" s="46"/>
    </row>
    <row r="813">
      <c r="A813" s="45"/>
      <c r="B813" s="46"/>
      <c r="C813" s="46"/>
    </row>
    <row r="814">
      <c r="A814" s="45"/>
      <c r="B814" s="46"/>
      <c r="C814" s="46"/>
    </row>
    <row r="815">
      <c r="A815" s="45"/>
      <c r="B815" s="46"/>
      <c r="C815" s="46"/>
    </row>
    <row r="816">
      <c r="A816" s="45"/>
      <c r="B816" s="46"/>
      <c r="C816" s="46"/>
    </row>
    <row r="817">
      <c r="A817" s="45"/>
      <c r="B817" s="46"/>
      <c r="C817" s="46"/>
    </row>
    <row r="818">
      <c r="A818" s="45"/>
      <c r="B818" s="46"/>
      <c r="C818" s="46"/>
    </row>
    <row r="819">
      <c r="A819" s="45"/>
      <c r="B819" s="46"/>
      <c r="C819" s="46"/>
    </row>
    <row r="820">
      <c r="A820" s="45"/>
      <c r="B820" s="46"/>
      <c r="C820" s="46"/>
    </row>
    <row r="821">
      <c r="A821" s="45"/>
      <c r="B821" s="46"/>
      <c r="C821" s="46"/>
    </row>
    <row r="822">
      <c r="A822" s="45"/>
      <c r="B822" s="46"/>
      <c r="C822" s="46"/>
    </row>
    <row r="823">
      <c r="A823" s="45"/>
      <c r="B823" s="46"/>
      <c r="C823" s="46"/>
    </row>
    <row r="824">
      <c r="A824" s="45"/>
      <c r="B824" s="46"/>
      <c r="C824" s="46"/>
    </row>
    <row r="825">
      <c r="A825" s="45"/>
      <c r="B825" s="46"/>
      <c r="C825" s="46"/>
    </row>
    <row r="826">
      <c r="A826" s="45"/>
      <c r="B826" s="46"/>
      <c r="C826" s="46"/>
    </row>
    <row r="827">
      <c r="A827" s="45"/>
      <c r="B827" s="46"/>
      <c r="C827" s="46"/>
    </row>
    <row r="828">
      <c r="A828" s="45"/>
      <c r="B828" s="46"/>
      <c r="C828" s="46"/>
    </row>
    <row r="829">
      <c r="A829" s="45"/>
      <c r="B829" s="46"/>
      <c r="C829" s="46"/>
    </row>
    <row r="830">
      <c r="A830" s="45"/>
      <c r="B830" s="46"/>
      <c r="C830" s="46"/>
    </row>
    <row r="831">
      <c r="A831" s="45"/>
      <c r="B831" s="46"/>
      <c r="C831" s="46"/>
    </row>
    <row r="832">
      <c r="A832" s="45"/>
      <c r="B832" s="46"/>
      <c r="C832" s="46"/>
    </row>
    <row r="833">
      <c r="A833" s="45"/>
      <c r="B833" s="46"/>
      <c r="C833" s="46"/>
    </row>
    <row r="834">
      <c r="A834" s="45"/>
      <c r="B834" s="46"/>
      <c r="C834" s="46"/>
    </row>
    <row r="835">
      <c r="A835" s="45"/>
      <c r="B835" s="46"/>
      <c r="C835" s="46"/>
    </row>
    <row r="836">
      <c r="A836" s="45"/>
      <c r="B836" s="46"/>
      <c r="C836" s="46"/>
    </row>
    <row r="837">
      <c r="A837" s="45"/>
      <c r="B837" s="46"/>
      <c r="C837" s="46"/>
    </row>
    <row r="838">
      <c r="A838" s="45"/>
      <c r="B838" s="46"/>
      <c r="C838" s="46"/>
    </row>
    <row r="839">
      <c r="A839" s="45"/>
      <c r="B839" s="46"/>
      <c r="C839" s="46"/>
    </row>
    <row r="840">
      <c r="A840" s="45"/>
      <c r="B840" s="46"/>
      <c r="C840" s="46"/>
    </row>
    <row r="841">
      <c r="A841" s="45"/>
      <c r="B841" s="46"/>
      <c r="C841" s="46"/>
    </row>
    <row r="842">
      <c r="A842" s="45"/>
      <c r="B842" s="46"/>
      <c r="C842" s="46"/>
    </row>
    <row r="843">
      <c r="A843" s="45"/>
      <c r="B843" s="46"/>
      <c r="C843" s="46"/>
    </row>
    <row r="844">
      <c r="A844" s="45"/>
      <c r="B844" s="46"/>
      <c r="C844" s="46"/>
    </row>
    <row r="845">
      <c r="A845" s="45"/>
      <c r="B845" s="46"/>
      <c r="C845" s="46"/>
    </row>
    <row r="846">
      <c r="A846" s="45"/>
      <c r="B846" s="46"/>
      <c r="C846" s="46"/>
    </row>
    <row r="847">
      <c r="A847" s="45"/>
      <c r="B847" s="46"/>
      <c r="C847" s="46"/>
    </row>
    <row r="848">
      <c r="A848" s="45"/>
      <c r="B848" s="46"/>
      <c r="C848" s="46"/>
    </row>
    <row r="849">
      <c r="A849" s="45"/>
      <c r="B849" s="46"/>
      <c r="C849" s="46"/>
    </row>
    <row r="850">
      <c r="A850" s="45"/>
      <c r="B850" s="46"/>
      <c r="C850" s="46"/>
    </row>
    <row r="851">
      <c r="A851" s="45"/>
      <c r="B851" s="46"/>
      <c r="C851" s="46"/>
    </row>
    <row r="852">
      <c r="A852" s="45"/>
      <c r="B852" s="46"/>
      <c r="C852" s="46"/>
    </row>
    <row r="853">
      <c r="A853" s="45"/>
      <c r="B853" s="46"/>
      <c r="C853" s="46"/>
    </row>
    <row r="854">
      <c r="A854" s="45"/>
      <c r="B854" s="46"/>
      <c r="C854" s="46"/>
    </row>
    <row r="855">
      <c r="A855" s="45"/>
      <c r="B855" s="46"/>
      <c r="C855" s="46"/>
    </row>
    <row r="856">
      <c r="A856" s="45"/>
      <c r="B856" s="46"/>
      <c r="C856" s="46"/>
    </row>
    <row r="857">
      <c r="A857" s="45"/>
      <c r="B857" s="46"/>
      <c r="C857" s="46"/>
    </row>
    <row r="858">
      <c r="A858" s="45"/>
      <c r="B858" s="46"/>
      <c r="C858" s="46"/>
    </row>
    <row r="859">
      <c r="A859" s="45"/>
      <c r="B859" s="46"/>
      <c r="C859" s="46"/>
    </row>
    <row r="860">
      <c r="A860" s="45"/>
      <c r="B860" s="46"/>
      <c r="C860" s="46"/>
    </row>
    <row r="861">
      <c r="A861" s="45"/>
      <c r="B861" s="46"/>
      <c r="C861" s="46"/>
    </row>
    <row r="862">
      <c r="A862" s="45"/>
      <c r="B862" s="46"/>
      <c r="C862" s="46"/>
    </row>
    <row r="863">
      <c r="A863" s="45"/>
      <c r="B863" s="46"/>
      <c r="C863" s="46"/>
    </row>
    <row r="864">
      <c r="A864" s="45"/>
      <c r="B864" s="46"/>
      <c r="C864" s="46"/>
    </row>
    <row r="865">
      <c r="A865" s="45"/>
      <c r="B865" s="46"/>
      <c r="C865" s="46"/>
    </row>
    <row r="866">
      <c r="A866" s="45"/>
      <c r="B866" s="46"/>
      <c r="C866" s="46"/>
    </row>
    <row r="867">
      <c r="A867" s="45"/>
      <c r="B867" s="46"/>
      <c r="C867" s="46"/>
    </row>
    <row r="868">
      <c r="A868" s="45"/>
      <c r="B868" s="46"/>
      <c r="C868" s="46"/>
    </row>
    <row r="869">
      <c r="A869" s="45"/>
      <c r="B869" s="46"/>
      <c r="C869" s="46"/>
    </row>
    <row r="870">
      <c r="A870" s="45"/>
      <c r="B870" s="46"/>
      <c r="C870" s="46"/>
    </row>
    <row r="871">
      <c r="A871" s="45"/>
      <c r="B871" s="46"/>
      <c r="C871" s="46"/>
    </row>
    <row r="872">
      <c r="A872" s="45"/>
      <c r="B872" s="46"/>
      <c r="C872" s="46"/>
    </row>
    <row r="873">
      <c r="A873" s="45"/>
      <c r="B873" s="46"/>
      <c r="C873" s="46"/>
    </row>
    <row r="874">
      <c r="A874" s="45"/>
      <c r="B874" s="46"/>
      <c r="C874" s="46"/>
    </row>
    <row r="875">
      <c r="A875" s="45"/>
      <c r="B875" s="46"/>
      <c r="C875" s="46"/>
    </row>
    <row r="876">
      <c r="A876" s="45"/>
      <c r="B876" s="46"/>
      <c r="C876" s="46"/>
    </row>
    <row r="877">
      <c r="A877" s="45"/>
      <c r="B877" s="46"/>
      <c r="C877" s="46"/>
    </row>
    <row r="878">
      <c r="A878" s="45"/>
      <c r="B878" s="46"/>
      <c r="C878" s="46"/>
    </row>
    <row r="879">
      <c r="A879" s="45"/>
      <c r="B879" s="46"/>
      <c r="C879" s="46"/>
    </row>
    <row r="880">
      <c r="A880" s="45"/>
      <c r="B880" s="46"/>
      <c r="C880" s="46"/>
    </row>
    <row r="881">
      <c r="A881" s="45"/>
      <c r="B881" s="46"/>
      <c r="C881" s="46"/>
    </row>
    <row r="882">
      <c r="A882" s="45"/>
      <c r="B882" s="46"/>
      <c r="C882" s="46"/>
    </row>
    <row r="883">
      <c r="A883" s="45"/>
      <c r="B883" s="46"/>
      <c r="C883" s="46"/>
    </row>
    <row r="884">
      <c r="A884" s="45"/>
      <c r="B884" s="46"/>
      <c r="C884" s="46"/>
    </row>
    <row r="885">
      <c r="A885" s="45"/>
      <c r="B885" s="46"/>
      <c r="C885" s="46"/>
    </row>
    <row r="886">
      <c r="A886" s="45"/>
      <c r="B886" s="46"/>
      <c r="C886" s="46"/>
    </row>
    <row r="887">
      <c r="A887" s="45"/>
      <c r="B887" s="46"/>
      <c r="C887" s="46"/>
    </row>
    <row r="888">
      <c r="A888" s="45"/>
      <c r="B888" s="46"/>
      <c r="C888" s="46"/>
    </row>
    <row r="889">
      <c r="A889" s="45"/>
      <c r="B889" s="46"/>
      <c r="C889" s="46"/>
    </row>
    <row r="890">
      <c r="A890" s="45"/>
      <c r="B890" s="46"/>
      <c r="C890" s="46"/>
    </row>
    <row r="891">
      <c r="A891" s="45"/>
      <c r="B891" s="46"/>
      <c r="C891" s="46"/>
    </row>
    <row r="892">
      <c r="A892" s="45"/>
      <c r="B892" s="46"/>
      <c r="C892" s="46"/>
    </row>
    <row r="893">
      <c r="A893" s="45"/>
      <c r="B893" s="46"/>
      <c r="C893" s="46"/>
    </row>
    <row r="894">
      <c r="A894" s="45"/>
      <c r="B894" s="46"/>
      <c r="C894" s="46"/>
    </row>
    <row r="895">
      <c r="A895" s="45"/>
      <c r="B895" s="46"/>
      <c r="C895" s="46"/>
    </row>
    <row r="896">
      <c r="A896" s="45"/>
      <c r="B896" s="46"/>
      <c r="C896" s="46"/>
    </row>
    <row r="897">
      <c r="A897" s="45"/>
      <c r="B897" s="46"/>
      <c r="C897" s="46"/>
    </row>
    <row r="898">
      <c r="A898" s="45"/>
      <c r="B898" s="46"/>
      <c r="C898" s="46"/>
    </row>
    <row r="899">
      <c r="A899" s="45"/>
      <c r="B899" s="46"/>
      <c r="C899" s="46"/>
    </row>
    <row r="900">
      <c r="A900" s="45"/>
      <c r="B900" s="46"/>
      <c r="C900" s="46"/>
    </row>
    <row r="901">
      <c r="A901" s="45"/>
      <c r="B901" s="46"/>
      <c r="C901" s="46"/>
    </row>
    <row r="902">
      <c r="A902" s="45"/>
      <c r="B902" s="46"/>
      <c r="C902" s="46"/>
    </row>
    <row r="903">
      <c r="A903" s="45"/>
      <c r="B903" s="46"/>
      <c r="C903" s="46"/>
    </row>
    <row r="904">
      <c r="A904" s="45"/>
      <c r="B904" s="46"/>
      <c r="C904" s="46"/>
    </row>
    <row r="905">
      <c r="A905" s="45"/>
      <c r="B905" s="46"/>
      <c r="C905" s="46"/>
    </row>
    <row r="906">
      <c r="A906" s="45"/>
      <c r="B906" s="46"/>
      <c r="C906" s="46"/>
    </row>
    <row r="907">
      <c r="A907" s="45"/>
      <c r="B907" s="46"/>
      <c r="C907" s="46"/>
    </row>
    <row r="908">
      <c r="A908" s="45"/>
      <c r="B908" s="46"/>
      <c r="C908" s="46"/>
    </row>
    <row r="909">
      <c r="A909" s="45"/>
      <c r="B909" s="46"/>
      <c r="C909" s="46"/>
    </row>
    <row r="910">
      <c r="A910" s="45"/>
      <c r="B910" s="46"/>
      <c r="C910" s="46"/>
    </row>
    <row r="911">
      <c r="A911" s="45"/>
      <c r="B911" s="46"/>
      <c r="C911" s="46"/>
    </row>
    <row r="912">
      <c r="A912" s="45"/>
      <c r="B912" s="46"/>
      <c r="C912" s="46"/>
    </row>
    <row r="913">
      <c r="A913" s="45"/>
      <c r="B913" s="46"/>
      <c r="C913" s="46"/>
    </row>
    <row r="914">
      <c r="A914" s="45"/>
      <c r="B914" s="46"/>
      <c r="C914" s="46"/>
    </row>
    <row r="915">
      <c r="A915" s="45"/>
      <c r="B915" s="46"/>
      <c r="C915" s="46"/>
    </row>
    <row r="916">
      <c r="A916" s="45"/>
      <c r="B916" s="46"/>
      <c r="C916" s="46"/>
    </row>
    <row r="917">
      <c r="A917" s="45"/>
      <c r="B917" s="46"/>
      <c r="C917" s="46"/>
    </row>
    <row r="918">
      <c r="A918" s="45"/>
      <c r="B918" s="46"/>
      <c r="C918" s="46"/>
    </row>
    <row r="919">
      <c r="A919" s="45"/>
      <c r="B919" s="46"/>
      <c r="C919" s="46"/>
    </row>
    <row r="920">
      <c r="A920" s="45"/>
      <c r="B920" s="46"/>
      <c r="C920" s="46"/>
    </row>
    <row r="921">
      <c r="A921" s="45"/>
      <c r="B921" s="46"/>
      <c r="C921" s="46"/>
    </row>
    <row r="922">
      <c r="A922" s="45"/>
      <c r="B922" s="46"/>
      <c r="C922" s="46"/>
    </row>
    <row r="923">
      <c r="A923" s="45"/>
      <c r="B923" s="46"/>
      <c r="C923" s="46"/>
    </row>
    <row r="924">
      <c r="A924" s="45"/>
      <c r="B924" s="46"/>
      <c r="C924" s="46"/>
    </row>
    <row r="925">
      <c r="A925" s="45"/>
      <c r="B925" s="46"/>
      <c r="C925" s="46"/>
    </row>
    <row r="926">
      <c r="A926" s="45"/>
      <c r="B926" s="46"/>
      <c r="C926" s="46"/>
    </row>
    <row r="927">
      <c r="A927" s="45"/>
      <c r="B927" s="46"/>
      <c r="C927" s="46"/>
    </row>
    <row r="928">
      <c r="A928" s="45"/>
      <c r="B928" s="46"/>
      <c r="C928" s="46"/>
    </row>
    <row r="929">
      <c r="A929" s="45"/>
      <c r="B929" s="46"/>
      <c r="C929" s="46"/>
    </row>
    <row r="930">
      <c r="A930" s="45"/>
      <c r="B930" s="46"/>
      <c r="C930" s="46"/>
    </row>
    <row r="931">
      <c r="A931" s="45"/>
      <c r="B931" s="46"/>
      <c r="C931" s="46"/>
    </row>
    <row r="932">
      <c r="A932" s="45"/>
      <c r="B932" s="46"/>
      <c r="C932" s="46"/>
    </row>
    <row r="933">
      <c r="A933" s="45"/>
      <c r="B933" s="46"/>
      <c r="C933" s="46"/>
    </row>
    <row r="934">
      <c r="A934" s="45"/>
      <c r="B934" s="46"/>
      <c r="C934" s="46"/>
    </row>
    <row r="935">
      <c r="A935" s="45"/>
      <c r="B935" s="46"/>
      <c r="C935" s="46"/>
    </row>
    <row r="936">
      <c r="A936" s="45"/>
      <c r="B936" s="46"/>
      <c r="C936" s="46"/>
    </row>
    <row r="937">
      <c r="A937" s="45"/>
      <c r="B937" s="46"/>
      <c r="C937" s="46"/>
    </row>
    <row r="938">
      <c r="A938" s="45"/>
      <c r="B938" s="46"/>
      <c r="C938" s="46"/>
    </row>
    <row r="939">
      <c r="A939" s="45"/>
      <c r="B939" s="46"/>
      <c r="C939" s="46"/>
    </row>
    <row r="940">
      <c r="A940" s="45"/>
      <c r="B940" s="46"/>
      <c r="C940" s="46"/>
    </row>
    <row r="941">
      <c r="A941" s="45"/>
      <c r="B941" s="46"/>
      <c r="C941" s="46"/>
    </row>
    <row r="942">
      <c r="A942" s="45"/>
      <c r="B942" s="46"/>
      <c r="C942" s="46"/>
    </row>
    <row r="943">
      <c r="A943" s="45"/>
      <c r="B943" s="46"/>
      <c r="C943" s="46"/>
    </row>
    <row r="944">
      <c r="A944" s="45"/>
      <c r="B944" s="46"/>
      <c r="C944" s="46"/>
    </row>
    <row r="945">
      <c r="A945" s="45"/>
      <c r="B945" s="46"/>
      <c r="C945" s="46"/>
    </row>
    <row r="946">
      <c r="A946" s="45"/>
      <c r="B946" s="46"/>
      <c r="C946" s="46"/>
    </row>
    <row r="947">
      <c r="A947" s="45"/>
      <c r="B947" s="46"/>
      <c r="C947" s="46"/>
    </row>
    <row r="948">
      <c r="A948" s="45"/>
      <c r="B948" s="46"/>
      <c r="C948" s="46"/>
    </row>
    <row r="949">
      <c r="A949" s="45"/>
      <c r="B949" s="46"/>
      <c r="C949" s="46"/>
    </row>
    <row r="950">
      <c r="A950" s="45"/>
      <c r="B950" s="46"/>
      <c r="C950" s="46"/>
    </row>
    <row r="951">
      <c r="A951" s="45"/>
      <c r="B951" s="46"/>
      <c r="C951" s="46"/>
    </row>
    <row r="952">
      <c r="A952" s="45"/>
      <c r="B952" s="46"/>
      <c r="C952" s="46"/>
    </row>
    <row r="953">
      <c r="A953" s="45"/>
      <c r="B953" s="46"/>
      <c r="C953" s="46"/>
    </row>
    <row r="954">
      <c r="A954" s="45"/>
      <c r="B954" s="46"/>
      <c r="C954" s="46"/>
    </row>
    <row r="955">
      <c r="A955" s="45"/>
      <c r="B955" s="46"/>
      <c r="C955" s="46"/>
    </row>
    <row r="956">
      <c r="A956" s="45"/>
      <c r="B956" s="46"/>
      <c r="C956" s="46"/>
    </row>
    <row r="957">
      <c r="A957" s="45"/>
      <c r="B957" s="46"/>
      <c r="C957" s="46"/>
    </row>
    <row r="958">
      <c r="A958" s="45"/>
      <c r="B958" s="46"/>
      <c r="C958" s="46"/>
    </row>
    <row r="959">
      <c r="A959" s="45"/>
      <c r="B959" s="46"/>
      <c r="C959" s="46"/>
    </row>
    <row r="960">
      <c r="A960" s="45"/>
      <c r="B960" s="46"/>
      <c r="C960" s="46"/>
    </row>
    <row r="961">
      <c r="A961" s="45"/>
      <c r="B961" s="46"/>
      <c r="C961" s="46"/>
    </row>
    <row r="962">
      <c r="A962" s="45"/>
      <c r="B962" s="46"/>
      <c r="C962" s="46"/>
    </row>
    <row r="963">
      <c r="A963" s="45"/>
      <c r="B963" s="46"/>
      <c r="C963" s="46"/>
    </row>
    <row r="964">
      <c r="A964" s="45"/>
      <c r="B964" s="46"/>
      <c r="C964" s="46"/>
    </row>
    <row r="965">
      <c r="A965" s="45"/>
      <c r="B965" s="46"/>
      <c r="C965" s="46"/>
    </row>
    <row r="966">
      <c r="A966" s="45"/>
      <c r="B966" s="46"/>
      <c r="C966" s="46"/>
    </row>
    <row r="967">
      <c r="A967" s="45"/>
      <c r="B967" s="46"/>
      <c r="C967" s="46"/>
    </row>
    <row r="968">
      <c r="A968" s="45"/>
      <c r="B968" s="46"/>
      <c r="C968" s="46"/>
    </row>
    <row r="969">
      <c r="A969" s="45"/>
      <c r="B969" s="46"/>
      <c r="C969" s="46"/>
    </row>
    <row r="970">
      <c r="A970" s="45"/>
      <c r="B970" s="46"/>
      <c r="C970" s="46"/>
    </row>
    <row r="971">
      <c r="A971" s="45"/>
      <c r="B971" s="46"/>
      <c r="C971" s="46"/>
    </row>
    <row r="972">
      <c r="A972" s="45"/>
      <c r="B972" s="46"/>
      <c r="C972" s="46"/>
    </row>
    <row r="973">
      <c r="A973" s="45"/>
      <c r="B973" s="46"/>
      <c r="C973" s="46"/>
    </row>
    <row r="974">
      <c r="A974" s="45"/>
      <c r="B974" s="46"/>
      <c r="C974" s="46"/>
    </row>
    <row r="975">
      <c r="A975" s="45"/>
      <c r="B975" s="46"/>
      <c r="C975" s="46"/>
    </row>
    <row r="976">
      <c r="A976" s="45"/>
      <c r="B976" s="46"/>
      <c r="C976" s="46"/>
    </row>
    <row r="977">
      <c r="A977" s="45"/>
      <c r="B977" s="46"/>
      <c r="C977" s="46"/>
    </row>
    <row r="978">
      <c r="A978" s="45"/>
      <c r="B978" s="46"/>
      <c r="C978" s="46"/>
    </row>
    <row r="979">
      <c r="A979" s="45"/>
      <c r="B979" s="46"/>
      <c r="C979" s="46"/>
    </row>
    <row r="980">
      <c r="A980" s="45"/>
      <c r="B980" s="46"/>
      <c r="C980" s="46"/>
    </row>
    <row r="981">
      <c r="A981" s="45"/>
      <c r="B981" s="46"/>
      <c r="C981" s="46"/>
    </row>
    <row r="982">
      <c r="A982" s="45"/>
      <c r="B982" s="46"/>
      <c r="C982" s="46"/>
    </row>
    <row r="983">
      <c r="A983" s="45"/>
      <c r="B983" s="46"/>
      <c r="C983" s="46"/>
    </row>
    <row r="984">
      <c r="A984" s="45"/>
      <c r="B984" s="46"/>
      <c r="C984" s="46"/>
    </row>
    <row r="985">
      <c r="A985" s="45"/>
      <c r="B985" s="46"/>
      <c r="C985" s="46"/>
    </row>
    <row r="986">
      <c r="A986" s="45"/>
      <c r="B986" s="46"/>
      <c r="C986" s="46"/>
    </row>
    <row r="987">
      <c r="A987" s="45"/>
      <c r="B987" s="46"/>
      <c r="C987" s="46"/>
    </row>
    <row r="988">
      <c r="A988" s="45"/>
      <c r="B988" s="46"/>
      <c r="C988" s="46"/>
    </row>
    <row r="989">
      <c r="A989" s="45"/>
      <c r="B989" s="46"/>
      <c r="C989" s="46"/>
    </row>
    <row r="990">
      <c r="A990" s="45"/>
      <c r="B990" s="46"/>
      <c r="C990" s="46"/>
    </row>
    <row r="991">
      <c r="A991" s="45"/>
      <c r="B991" s="46"/>
      <c r="C991" s="46"/>
    </row>
    <row r="992">
      <c r="A992" s="45"/>
      <c r="B992" s="46"/>
      <c r="C992" s="46"/>
    </row>
    <row r="993">
      <c r="A993" s="45"/>
      <c r="B993" s="46"/>
      <c r="C993" s="46"/>
    </row>
    <row r="994">
      <c r="A994" s="45"/>
      <c r="B994" s="46"/>
      <c r="C994" s="46"/>
    </row>
    <row r="995">
      <c r="A995" s="45"/>
      <c r="B995" s="46"/>
      <c r="C995" s="46"/>
    </row>
    <row r="996">
      <c r="A996" s="45"/>
      <c r="B996" s="46"/>
      <c r="C996" s="46"/>
    </row>
    <row r="997">
      <c r="A997" s="45"/>
      <c r="B997" s="46"/>
      <c r="C997" s="46"/>
    </row>
    <row r="998">
      <c r="A998" s="45"/>
      <c r="B998" s="46"/>
      <c r="C998" s="46"/>
    </row>
    <row r="999">
      <c r="A999" s="45"/>
      <c r="B999" s="46"/>
      <c r="C999" s="46"/>
    </row>
    <row r="1000">
      <c r="A1000" s="45"/>
      <c r="B1000" s="46"/>
      <c r="C1000" s="46"/>
    </row>
    <row r="1001">
      <c r="A1001" s="45"/>
      <c r="B1001" s="46"/>
      <c r="C1001" s="4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12.0"/>
    <col customWidth="1" min="3" max="3" width="62.63"/>
    <col customWidth="1" min="4" max="4" width="25.13"/>
    <col customWidth="1" min="5" max="5" width="33.38"/>
    <col customWidth="1" min="6" max="11" width="25.13"/>
  </cols>
  <sheetData>
    <row r="1">
      <c r="A1" s="36" t="s">
        <v>913</v>
      </c>
      <c r="B1" s="37" t="s">
        <v>914</v>
      </c>
      <c r="C1" s="38" t="s">
        <v>12</v>
      </c>
      <c r="D1" s="17" t="s">
        <v>915</v>
      </c>
      <c r="E1" s="17" t="s">
        <v>916</v>
      </c>
      <c r="F1" s="17" t="s">
        <v>917</v>
      </c>
      <c r="G1" s="17" t="s">
        <v>918</v>
      </c>
      <c r="H1" s="17" t="s">
        <v>919</v>
      </c>
      <c r="I1" s="17" t="s">
        <v>920</v>
      </c>
      <c r="J1" s="17" t="s">
        <v>921</v>
      </c>
      <c r="K1" s="17" t="s">
        <v>922</v>
      </c>
    </row>
    <row r="2">
      <c r="A2" s="39" t="s">
        <v>24</v>
      </c>
      <c r="B2" s="40" t="str">
        <f>VLOOKUP(C2, 'All Responses(Final)'!D4:'All Responses(Final)'!I153, 6, FALSE)</f>
        <v>treatment1</v>
      </c>
      <c r="C2" s="41" t="s">
        <v>27</v>
      </c>
      <c r="D2" s="18" t="s">
        <v>983</v>
      </c>
      <c r="E2" s="18" t="s">
        <v>981</v>
      </c>
    </row>
    <row r="3">
      <c r="A3" s="39" t="s">
        <v>50</v>
      </c>
      <c r="B3" s="40" t="str">
        <f>VLOOKUP(C3, 'All Responses(Final)'!D8:'All Responses(Final)'!I157, 6, FALSE)</f>
        <v>treatment1</v>
      </c>
      <c r="C3" s="41" t="s">
        <v>53</v>
      </c>
      <c r="D3" s="59" t="s">
        <v>979</v>
      </c>
      <c r="E3" s="58" t="s">
        <v>982</v>
      </c>
    </row>
    <row r="4">
      <c r="A4" s="39" t="s">
        <v>56</v>
      </c>
      <c r="B4" s="40" t="str">
        <f>VLOOKUP(C4, 'All Responses(Final)'!D9:'All Responses(Final)'!I158, 6, FALSE)</f>
        <v>treatment1</v>
      </c>
      <c r="C4" s="40" t="s">
        <v>59</v>
      </c>
      <c r="D4" s="18" t="s">
        <v>984</v>
      </c>
      <c r="E4" s="31" t="s">
        <v>983</v>
      </c>
    </row>
    <row r="5">
      <c r="A5" s="39" t="s">
        <v>68</v>
      </c>
      <c r="B5" s="40" t="str">
        <f>VLOOKUP(C5, 'All Responses(Final)'!D11:'All Responses(Final)'!I160, 6, FALSE)</f>
        <v>treatment1</v>
      </c>
      <c r="C5" s="40" t="s">
        <v>71</v>
      </c>
      <c r="D5" s="58" t="s">
        <v>979</v>
      </c>
      <c r="E5" s="58" t="s">
        <v>982</v>
      </c>
    </row>
    <row r="6">
      <c r="A6" s="39" t="s">
        <v>74</v>
      </c>
      <c r="B6" s="40" t="str">
        <f>VLOOKUP(C6, 'All Responses(Final)'!D12:'All Responses(Final)'!I161, 6, FALSE)</f>
        <v>treatment1</v>
      </c>
      <c r="C6" s="41" t="s">
        <v>77</v>
      </c>
      <c r="D6" s="18" t="s">
        <v>985</v>
      </c>
      <c r="E6" s="31" t="s">
        <v>979</v>
      </c>
    </row>
    <row r="7">
      <c r="A7" s="39" t="s">
        <v>80</v>
      </c>
      <c r="B7" s="40" t="str">
        <f>VLOOKUP(C7, 'All Responses(Final)'!D13:'All Responses(Final)'!I162, 6, FALSE)</f>
        <v>treatment1</v>
      </c>
      <c r="C7" s="40" t="s">
        <v>83</v>
      </c>
      <c r="D7" s="18" t="s">
        <v>983</v>
      </c>
    </row>
    <row r="8">
      <c r="A8" s="39" t="s">
        <v>110</v>
      </c>
      <c r="B8" s="40" t="str">
        <f>VLOOKUP(C8, 'All Responses(Final)'!D18:'All Responses(Final)'!I167, 6, FALSE)</f>
        <v>treatment1</v>
      </c>
      <c r="C8" s="41" t="s">
        <v>113</v>
      </c>
      <c r="D8" s="18" t="s">
        <v>979</v>
      </c>
    </row>
    <row r="9">
      <c r="A9" s="39" t="s">
        <v>122</v>
      </c>
      <c r="B9" s="40" t="str">
        <f>VLOOKUP(C9, 'All Responses(Final)'!D20:'All Responses(Final)'!I169, 6, FALSE)</f>
        <v>treatment1</v>
      </c>
      <c r="C9" s="41" t="s">
        <v>125</v>
      </c>
      <c r="D9" s="18" t="s">
        <v>979</v>
      </c>
      <c r="E9" s="31" t="s">
        <v>980</v>
      </c>
    </row>
    <row r="10">
      <c r="A10" s="39" t="s">
        <v>128</v>
      </c>
      <c r="B10" s="40" t="str">
        <f>VLOOKUP(C10, 'All Responses(Final)'!D21:'All Responses(Final)'!I170, 6, FALSE)</f>
        <v>treatment1</v>
      </c>
      <c r="C10" s="40" t="s">
        <v>131</v>
      </c>
      <c r="D10" s="18" t="s">
        <v>979</v>
      </c>
      <c r="E10" s="18" t="s">
        <v>983</v>
      </c>
    </row>
    <row r="11">
      <c r="A11" s="39" t="s">
        <v>152</v>
      </c>
      <c r="B11" s="40" t="str">
        <f>VLOOKUP(C11, 'All Responses(Final)'!D25:'All Responses(Final)'!I174, 6, FALSE)</f>
        <v>treatment1</v>
      </c>
      <c r="C11" s="40" t="s">
        <v>155</v>
      </c>
      <c r="D11" s="18" t="s">
        <v>985</v>
      </c>
      <c r="E11" s="18" t="s">
        <v>979</v>
      </c>
    </row>
    <row r="12">
      <c r="A12" s="39" t="s">
        <v>164</v>
      </c>
      <c r="B12" s="40" t="str">
        <f>VLOOKUP(C12, 'All Responses(Final)'!D27:'All Responses(Final)'!I176, 6, FALSE)</f>
        <v>treatment1</v>
      </c>
      <c r="C12" s="40" t="s">
        <v>167</v>
      </c>
      <c r="D12" s="18" t="s">
        <v>979</v>
      </c>
      <c r="E12" s="18" t="s">
        <v>981</v>
      </c>
    </row>
    <row r="13">
      <c r="A13" s="39" t="s">
        <v>170</v>
      </c>
      <c r="B13" s="40" t="str">
        <f>VLOOKUP(C13, 'All Responses(Final)'!D28:'All Responses(Final)'!I177, 6, FALSE)</f>
        <v>treatment1</v>
      </c>
      <c r="C13" s="41" t="s">
        <v>173</v>
      </c>
      <c r="D13" s="59" t="s">
        <v>979</v>
      </c>
      <c r="E13" s="58" t="s">
        <v>982</v>
      </c>
    </row>
    <row r="14">
      <c r="A14" s="39" t="s">
        <v>187</v>
      </c>
      <c r="B14" s="40" t="str">
        <f>VLOOKUP(C14, 'All Responses(Final)'!D31:'All Responses(Final)'!I180, 6, FALSE)</f>
        <v>treatment1</v>
      </c>
      <c r="C14" s="40" t="s">
        <v>190</v>
      </c>
      <c r="D14" s="59" t="s">
        <v>979</v>
      </c>
      <c r="E14" s="58" t="s">
        <v>982</v>
      </c>
    </row>
    <row r="15">
      <c r="A15" s="39" t="s">
        <v>199</v>
      </c>
      <c r="B15" s="40" t="str">
        <f>VLOOKUP(C15, 'All Responses(Final)'!D33:'All Responses(Final)'!I182, 6, FALSE)</f>
        <v>treatment1</v>
      </c>
      <c r="C15" s="40" t="s">
        <v>202</v>
      </c>
      <c r="D15" s="18" t="s">
        <v>979</v>
      </c>
    </row>
    <row r="16">
      <c r="A16" s="39" t="s">
        <v>235</v>
      </c>
      <c r="B16" s="40" t="str">
        <f>VLOOKUP(C16, 'All Responses(Final)'!D39:'All Responses(Final)'!I188, 6, FALSE)</f>
        <v>treatment1</v>
      </c>
      <c r="C16" s="40" t="s">
        <v>238</v>
      </c>
      <c r="D16" s="18" t="s">
        <v>979</v>
      </c>
      <c r="E16" s="18" t="s">
        <v>982</v>
      </c>
      <c r="F16" s="18" t="s">
        <v>995</v>
      </c>
    </row>
    <row r="17">
      <c r="A17" s="39" t="s">
        <v>247</v>
      </c>
      <c r="B17" s="40" t="str">
        <f>VLOOKUP(C17, 'All Responses(Final)'!D41:'All Responses(Final)'!I190, 6, FALSE)</f>
        <v>treatment1</v>
      </c>
      <c r="C17" s="40" t="s">
        <v>250</v>
      </c>
    </row>
    <row r="18">
      <c r="A18" s="39" t="s">
        <v>253</v>
      </c>
      <c r="B18" s="40" t="str">
        <f>VLOOKUP(C18, 'All Responses(Final)'!D42:'All Responses(Final)'!I191, 6, FALSE)</f>
        <v>treatment1</v>
      </c>
      <c r="C18" s="41" t="s">
        <v>256</v>
      </c>
    </row>
    <row r="19">
      <c r="A19" s="39" t="s">
        <v>265</v>
      </c>
      <c r="B19" s="40" t="str">
        <f>VLOOKUP(C19, 'All Responses(Final)'!D44:'All Responses(Final)'!I193, 6, FALSE)</f>
        <v>treatment1</v>
      </c>
      <c r="C19" s="41" t="s">
        <v>268</v>
      </c>
    </row>
    <row r="20">
      <c r="A20" s="39" t="s">
        <v>283</v>
      </c>
      <c r="B20" s="40" t="str">
        <f>VLOOKUP(C20, 'All Responses(Final)'!D47:'All Responses(Final)'!I196, 6, FALSE)</f>
        <v>treatment1</v>
      </c>
      <c r="C20" s="40" t="s">
        <v>286</v>
      </c>
    </row>
    <row r="21">
      <c r="A21" s="39" t="s">
        <v>289</v>
      </c>
      <c r="B21" s="40" t="str">
        <f>VLOOKUP(C21, 'All Responses(Final)'!D48:'All Responses(Final)'!I197, 6, FALSE)</f>
        <v>treatment1</v>
      </c>
      <c r="C21" s="41" t="s">
        <v>292</v>
      </c>
    </row>
    <row r="22">
      <c r="A22" s="39" t="s">
        <v>295</v>
      </c>
      <c r="B22" s="40" t="str">
        <f>VLOOKUP(C22, 'All Responses(Final)'!D49:'All Responses(Final)'!I198, 6, FALSE)</f>
        <v>treatment1</v>
      </c>
      <c r="C22" s="40" t="s">
        <v>298</v>
      </c>
    </row>
    <row r="23">
      <c r="A23" s="39" t="s">
        <v>325</v>
      </c>
      <c r="B23" s="40" t="str">
        <f>VLOOKUP(C23, 'All Responses(Final)'!D54:'All Responses(Final)'!I203, 6, FALSE)</f>
        <v>treatment1</v>
      </c>
      <c r="C23" s="41" t="s">
        <v>328</v>
      </c>
    </row>
    <row r="24">
      <c r="A24" s="39" t="s">
        <v>331</v>
      </c>
      <c r="B24" s="40" t="str">
        <f>VLOOKUP(C24, 'All Responses(Final)'!D55:'All Responses(Final)'!I204, 6, FALSE)</f>
        <v>treatment1</v>
      </c>
      <c r="C24" s="40" t="s">
        <v>334</v>
      </c>
    </row>
    <row r="25">
      <c r="A25" s="39" t="s">
        <v>337</v>
      </c>
      <c r="B25" s="40" t="str">
        <f>VLOOKUP(C25, 'All Responses(Final)'!D56:'All Responses(Final)'!I205, 6, FALSE)</f>
        <v>treatment1</v>
      </c>
      <c r="C25" s="41" t="s">
        <v>340</v>
      </c>
    </row>
    <row r="26">
      <c r="A26" s="39" t="s">
        <v>367</v>
      </c>
      <c r="B26" s="40" t="str">
        <f>VLOOKUP(C26, 'All Responses(Final)'!D61:'All Responses(Final)'!I210, 6, FALSE)</f>
        <v>treatment1</v>
      </c>
      <c r="C26" s="40" t="s">
        <v>370</v>
      </c>
    </row>
    <row r="27">
      <c r="A27" s="39" t="s">
        <v>373</v>
      </c>
      <c r="B27" s="40" t="str">
        <f>VLOOKUP(C27, 'All Responses(Final)'!D62:'All Responses(Final)'!I211, 6, FALSE)</f>
        <v>treatment1</v>
      </c>
      <c r="C27" s="41" t="s">
        <v>376</v>
      </c>
    </row>
    <row r="28">
      <c r="A28" s="39" t="s">
        <v>379</v>
      </c>
      <c r="B28" s="40" t="str">
        <f>VLOOKUP(C28, 'All Responses(Final)'!D63:'All Responses(Final)'!I212, 6, FALSE)</f>
        <v>treatment1</v>
      </c>
      <c r="C28" s="40" t="s">
        <v>382</v>
      </c>
    </row>
    <row r="29">
      <c r="A29" s="39" t="s">
        <v>385</v>
      </c>
      <c r="B29" s="40" t="str">
        <f>VLOOKUP(C29, 'All Responses(Final)'!D64:'All Responses(Final)'!I213, 6, FALSE)</f>
        <v>treatment1</v>
      </c>
      <c r="C29" s="41" t="s">
        <v>388</v>
      </c>
    </row>
    <row r="30">
      <c r="A30" s="39" t="s">
        <v>415</v>
      </c>
      <c r="B30" s="40" t="str">
        <f>VLOOKUP(C30, 'All Responses(Final)'!D69:'All Responses(Final)'!I218, 6, FALSE)</f>
        <v>treatment1</v>
      </c>
      <c r="C30" s="40" t="s">
        <v>418</v>
      </c>
    </row>
    <row r="31">
      <c r="A31" s="39" t="s">
        <v>457</v>
      </c>
      <c r="B31" s="40" t="str">
        <f>VLOOKUP(C31, 'All Responses(Final)'!D76:'All Responses(Final)'!I225, 6, FALSE)</f>
        <v>treatment1</v>
      </c>
      <c r="C31" s="41" t="s">
        <v>460</v>
      </c>
    </row>
    <row r="32">
      <c r="A32" s="39" t="s">
        <v>469</v>
      </c>
      <c r="B32" s="40" t="str">
        <f>VLOOKUP(C32, 'All Responses(Final)'!D78:'All Responses(Final)'!I227, 6, FALSE)</f>
        <v>treatment1</v>
      </c>
      <c r="C32" s="41" t="s">
        <v>472</v>
      </c>
    </row>
    <row r="33">
      <c r="A33" s="39" t="s">
        <v>475</v>
      </c>
      <c r="B33" s="40" t="str">
        <f>VLOOKUP(C33, 'All Responses(Final)'!D79:'All Responses(Final)'!I228, 6, FALSE)</f>
        <v>treatment1</v>
      </c>
      <c r="C33" s="40" t="s">
        <v>478</v>
      </c>
    </row>
    <row r="34">
      <c r="A34" s="39" t="s">
        <v>481</v>
      </c>
      <c r="B34" s="40" t="str">
        <f>VLOOKUP(C34, 'All Responses(Final)'!D80:'All Responses(Final)'!I229, 6, FALSE)</f>
        <v>treatment1</v>
      </c>
      <c r="C34" s="41" t="s">
        <v>484</v>
      </c>
    </row>
    <row r="35">
      <c r="A35" s="39" t="s">
        <v>493</v>
      </c>
      <c r="B35" s="40" t="str">
        <f>VLOOKUP(C35, 'All Responses(Final)'!D82:'All Responses(Final)'!I231, 6, FALSE)</f>
        <v>treatment1</v>
      </c>
      <c r="C35" s="41" t="s">
        <v>496</v>
      </c>
    </row>
    <row r="36">
      <c r="A36" s="39" t="s">
        <v>517</v>
      </c>
      <c r="B36" s="40" t="str">
        <f>VLOOKUP(C36, 'All Responses(Final)'!D86:'All Responses(Final)'!I235, 6, FALSE)</f>
        <v>treatment1</v>
      </c>
      <c r="C36" s="41" t="s">
        <v>520</v>
      </c>
    </row>
    <row r="37">
      <c r="A37" s="39" t="s">
        <v>541</v>
      </c>
      <c r="B37" s="40" t="str">
        <f>VLOOKUP(C37, 'All Responses(Final)'!D90:'All Responses(Final)'!I239, 6, FALSE)</f>
        <v>treatment1</v>
      </c>
      <c r="C37" s="41" t="s">
        <v>544</v>
      </c>
    </row>
    <row r="38">
      <c r="A38" s="39" t="s">
        <v>582</v>
      </c>
      <c r="B38" s="40" t="str">
        <f>VLOOKUP(C38, 'All Responses(Final)'!D97:'All Responses(Final)'!I246, 6, FALSE)</f>
        <v>treatment1</v>
      </c>
      <c r="C38" s="40" t="s">
        <v>585</v>
      </c>
    </row>
    <row r="39">
      <c r="A39" s="39" t="s">
        <v>612</v>
      </c>
      <c r="B39" s="40" t="str">
        <f>VLOOKUP(C39, 'All Responses(Final)'!D102:'All Responses(Final)'!I251, 6, FALSE)</f>
        <v>treatment1</v>
      </c>
      <c r="C39" s="41" t="s">
        <v>615</v>
      </c>
    </row>
    <row r="40">
      <c r="A40" s="39" t="s">
        <v>624</v>
      </c>
      <c r="B40" s="40" t="str">
        <f>VLOOKUP(C40, 'All Responses(Final)'!D104:'All Responses(Final)'!I253, 6, FALSE)</f>
        <v>treatment1</v>
      </c>
      <c r="C40" s="41" t="s">
        <v>627</v>
      </c>
    </row>
    <row r="41">
      <c r="A41" s="39" t="s">
        <v>636</v>
      </c>
      <c r="B41" s="40" t="str">
        <f>VLOOKUP(C41, 'All Responses(Final)'!D106:'All Responses(Final)'!I255, 6, FALSE)</f>
        <v>treatment1</v>
      </c>
      <c r="C41" s="41" t="s">
        <v>639</v>
      </c>
    </row>
    <row r="42">
      <c r="A42" s="39" t="s">
        <v>664</v>
      </c>
      <c r="B42" s="40" t="str">
        <f>VLOOKUP(C42, 'All Responses(Final)'!D111:'All Responses(Final)'!I260, 6, FALSE)</f>
        <v>treatment1</v>
      </c>
      <c r="C42" s="40" t="s">
        <v>667</v>
      </c>
    </row>
    <row r="43">
      <c r="A43" s="39" t="s">
        <v>832</v>
      </c>
      <c r="B43" s="40" t="str">
        <f>VLOOKUP(C43, 'All Responses(Final)'!D139:'All Responses(Final)'!I288, 6, FALSE)</f>
        <v>treatment1</v>
      </c>
      <c r="C43" s="40" t="s">
        <v>835</v>
      </c>
    </row>
    <row r="44">
      <c r="A44" s="39" t="s">
        <v>838</v>
      </c>
      <c r="B44" s="40" t="str">
        <f>VLOOKUP(C44, 'All Responses(Final)'!D140:'All Responses(Final)'!I289, 6, FALSE)</f>
        <v>treatment1</v>
      </c>
      <c r="C44" s="41" t="s">
        <v>841</v>
      </c>
    </row>
    <row r="45">
      <c r="A45" s="39" t="s">
        <v>844</v>
      </c>
      <c r="B45" s="40" t="str">
        <f>VLOOKUP(C45, 'All Responses(Final)'!D141:'All Responses(Final)'!I290, 6, FALSE)</f>
        <v>treatment1</v>
      </c>
      <c r="C45" s="40" t="s">
        <v>847</v>
      </c>
    </row>
    <row r="46">
      <c r="A46" s="39" t="s">
        <v>850</v>
      </c>
      <c r="B46" s="40" t="str">
        <f>VLOOKUP(C46, 'All Responses(Final)'!D142:'All Responses(Final)'!I291, 6, FALSE)</f>
        <v>treatment1</v>
      </c>
      <c r="C46" s="41" t="s">
        <v>853</v>
      </c>
    </row>
    <row r="47">
      <c r="A47" s="39" t="s">
        <v>855</v>
      </c>
      <c r="B47" s="40" t="str">
        <f>VLOOKUP(C47, 'All Responses(Final)'!D143:'All Responses(Final)'!I292, 6, FALSE)</f>
        <v>treatment1</v>
      </c>
      <c r="C47" s="40" t="s">
        <v>857</v>
      </c>
    </row>
    <row r="48">
      <c r="A48" s="39" t="s">
        <v>859</v>
      </c>
      <c r="B48" s="40" t="str">
        <f>VLOOKUP(C48, 'All Responses(Final)'!D144:'All Responses(Final)'!I293, 6, FALSE)</f>
        <v>treatment1</v>
      </c>
      <c r="C48" s="41" t="s">
        <v>862</v>
      </c>
    </row>
    <row r="49">
      <c r="A49" s="39" t="s">
        <v>865</v>
      </c>
      <c r="B49" s="40" t="str">
        <f>VLOOKUP(C49, 'All Responses(Final)'!D145:'All Responses(Final)'!I294, 6, FALSE)</f>
        <v>treatment1</v>
      </c>
      <c r="C49" s="40" t="s">
        <v>868</v>
      </c>
    </row>
    <row r="50">
      <c r="A50" s="39" t="s">
        <v>871</v>
      </c>
      <c r="B50" s="40" t="str">
        <f>VLOOKUP(C50, 'All Responses(Final)'!D146:'All Responses(Final)'!I295, 6, FALSE)</f>
        <v>treatment1</v>
      </c>
      <c r="C50" s="41" t="s">
        <v>874</v>
      </c>
    </row>
    <row r="51">
      <c r="A51" s="39" t="s">
        <v>877</v>
      </c>
      <c r="B51" s="40" t="str">
        <f>VLOOKUP(C51, 'All Responses(Final)'!D147:'All Responses(Final)'!I296, 6, FALSE)</f>
        <v>treatment1</v>
      </c>
      <c r="C51" s="40" t="s">
        <v>880</v>
      </c>
    </row>
    <row r="52">
      <c r="A52" s="43"/>
      <c r="B52" s="44"/>
      <c r="C52" s="44"/>
      <c r="D52" s="26"/>
      <c r="E52" s="24"/>
      <c r="F52" s="24"/>
      <c r="G52" s="24"/>
      <c r="H52" s="24"/>
      <c r="I52" s="24"/>
      <c r="J52" s="24"/>
      <c r="K52" s="24"/>
      <c r="L52" s="24"/>
      <c r="M52" s="24"/>
      <c r="N52" s="24"/>
      <c r="O52" s="24"/>
      <c r="P52" s="24"/>
      <c r="Q52" s="24"/>
      <c r="R52" s="24"/>
      <c r="S52" s="24"/>
      <c r="T52" s="24"/>
      <c r="U52" s="24"/>
      <c r="V52" s="24"/>
      <c r="W52" s="24"/>
      <c r="X52" s="24"/>
      <c r="Y52" s="24"/>
      <c r="Z52" s="24"/>
      <c r="AA52" s="24"/>
    </row>
    <row r="53">
      <c r="A53" s="39" t="s">
        <v>31</v>
      </c>
      <c r="B53" s="40" t="str">
        <f>VLOOKUP(C53, 'All Responses(Final)'!D5:'All Responses(Final)'!I154, 6, FALSE)</f>
        <v>treatment2</v>
      </c>
      <c r="C53" s="40" t="s">
        <v>34</v>
      </c>
      <c r="D53" s="18" t="s">
        <v>979</v>
      </c>
      <c r="E53" s="18" t="s">
        <v>981</v>
      </c>
    </row>
    <row r="54">
      <c r="A54" s="39" t="s">
        <v>98</v>
      </c>
      <c r="B54" s="40" t="str">
        <f>VLOOKUP(C54, 'All Responses(Final)'!D16:'All Responses(Final)'!I165, 6, FALSE)</f>
        <v>treatment2</v>
      </c>
      <c r="C54" s="41" t="s">
        <v>101</v>
      </c>
      <c r="D54" s="18" t="s">
        <v>985</v>
      </c>
    </row>
    <row r="55">
      <c r="A55" s="39" t="s">
        <v>104</v>
      </c>
      <c r="B55" s="40" t="str">
        <f>VLOOKUP(C55, 'All Responses(Final)'!D17:'All Responses(Final)'!I166, 6, FALSE)</f>
        <v>treatment2</v>
      </c>
      <c r="C55" s="40" t="s">
        <v>107</v>
      </c>
      <c r="D55" s="18" t="s">
        <v>979</v>
      </c>
    </row>
    <row r="56">
      <c r="A56" s="39" t="s">
        <v>116</v>
      </c>
      <c r="B56" s="40" t="str">
        <f>VLOOKUP(C56, 'All Responses(Final)'!D19:'All Responses(Final)'!I168, 6, FALSE)</f>
        <v>treatment2</v>
      </c>
      <c r="C56" s="40" t="s">
        <v>119</v>
      </c>
      <c r="D56" s="31" t="s">
        <v>962</v>
      </c>
      <c r="E56" s="31" t="s">
        <v>990</v>
      </c>
    </row>
    <row r="57">
      <c r="A57" s="39" t="s">
        <v>134</v>
      </c>
      <c r="B57" s="40" t="str">
        <f>VLOOKUP(C57, 'All Responses(Final)'!D22:'All Responses(Final)'!I171, 6, FALSE)</f>
        <v>treatment2</v>
      </c>
      <c r="C57" s="41" t="s">
        <v>137</v>
      </c>
      <c r="D57" s="59" t="s">
        <v>979</v>
      </c>
      <c r="E57" s="58" t="s">
        <v>982</v>
      </c>
    </row>
    <row r="58">
      <c r="A58" s="39" t="s">
        <v>140</v>
      </c>
      <c r="B58" s="40" t="str">
        <f>VLOOKUP(C58, 'All Responses(Final)'!D23:'All Responses(Final)'!I172, 6, FALSE)</f>
        <v>treatment2</v>
      </c>
      <c r="C58" s="40" t="s">
        <v>143</v>
      </c>
      <c r="D58" s="18" t="s">
        <v>979</v>
      </c>
      <c r="E58" s="18" t="s">
        <v>981</v>
      </c>
    </row>
    <row r="59">
      <c r="A59" s="39" t="s">
        <v>158</v>
      </c>
      <c r="B59" s="40" t="str">
        <f>VLOOKUP(C59, 'All Responses(Final)'!D26:'All Responses(Final)'!I175, 6, FALSE)</f>
        <v>treatment2</v>
      </c>
      <c r="C59" s="41" t="s">
        <v>161</v>
      </c>
      <c r="D59" s="18" t="s">
        <v>979</v>
      </c>
      <c r="E59" s="18" t="s">
        <v>981</v>
      </c>
    </row>
    <row r="60">
      <c r="A60" s="39" t="s">
        <v>181</v>
      </c>
      <c r="B60" s="40" t="str">
        <f>VLOOKUP(C60, 'All Responses(Final)'!D30:'All Responses(Final)'!I179, 6, FALSE)</f>
        <v>treatment2</v>
      </c>
      <c r="C60" s="41" t="s">
        <v>184</v>
      </c>
      <c r="D60" s="18" t="s">
        <v>979</v>
      </c>
      <c r="E60" s="18" t="s">
        <v>981</v>
      </c>
    </row>
    <row r="61">
      <c r="A61" s="39" t="s">
        <v>193</v>
      </c>
      <c r="B61" s="40" t="str">
        <f>VLOOKUP(C61, 'All Responses(Final)'!D32:'All Responses(Final)'!I181, 6, FALSE)</f>
        <v>treatment2</v>
      </c>
      <c r="C61" s="41" t="s">
        <v>196</v>
      </c>
      <c r="D61" s="18" t="s">
        <v>979</v>
      </c>
      <c r="E61" s="31" t="s">
        <v>986</v>
      </c>
    </row>
    <row r="62">
      <c r="A62" s="39" t="s">
        <v>211</v>
      </c>
      <c r="B62" s="40" t="str">
        <f>VLOOKUP(C62, 'All Responses(Final)'!D35:'All Responses(Final)'!I184, 6, FALSE)</f>
        <v>treatment2</v>
      </c>
      <c r="C62" s="40" t="s">
        <v>214</v>
      </c>
      <c r="D62" s="18" t="s">
        <v>979</v>
      </c>
      <c r="E62" s="18" t="s">
        <v>988</v>
      </c>
    </row>
    <row r="63">
      <c r="A63" s="39" t="s">
        <v>223</v>
      </c>
      <c r="B63" s="40" t="str">
        <f>VLOOKUP(C63, 'All Responses(Final)'!D37:'All Responses(Final)'!I186, 6, FALSE)</f>
        <v>treatment2</v>
      </c>
      <c r="C63" s="40" t="s">
        <v>226</v>
      </c>
      <c r="D63" s="18" t="s">
        <v>979</v>
      </c>
      <c r="E63" s="18" t="s">
        <v>982</v>
      </c>
    </row>
    <row r="64">
      <c r="A64" s="39" t="s">
        <v>229</v>
      </c>
      <c r="B64" s="40" t="str">
        <f>VLOOKUP(C64, 'All Responses(Final)'!D38:'All Responses(Final)'!I187, 6, FALSE)</f>
        <v>treatment2</v>
      </c>
      <c r="C64" s="41" t="s">
        <v>232</v>
      </c>
      <c r="D64" s="18" t="s">
        <v>979</v>
      </c>
    </row>
    <row r="65">
      <c r="A65" s="39" t="s">
        <v>301</v>
      </c>
      <c r="B65" s="40" t="str">
        <f>VLOOKUP(C65, 'All Responses(Final)'!D50:'All Responses(Final)'!I199, 6, FALSE)</f>
        <v>treatment2</v>
      </c>
      <c r="C65" s="41" t="s">
        <v>304</v>
      </c>
      <c r="D65" s="59" t="s">
        <v>979</v>
      </c>
      <c r="E65" s="58" t="s">
        <v>982</v>
      </c>
    </row>
    <row r="66">
      <c r="A66" s="39" t="s">
        <v>307</v>
      </c>
      <c r="B66" s="40" t="str">
        <f>VLOOKUP(C66, 'All Responses(Final)'!D51:'All Responses(Final)'!I200, 6, FALSE)</f>
        <v>treatment2</v>
      </c>
      <c r="C66" s="40" t="s">
        <v>310</v>
      </c>
      <c r="D66" s="18" t="s">
        <v>979</v>
      </c>
      <c r="E66" s="18" t="s">
        <v>993</v>
      </c>
    </row>
    <row r="67">
      <c r="A67" s="39" t="s">
        <v>523</v>
      </c>
      <c r="B67" s="40" t="str">
        <f>VLOOKUP(C67, 'All Responses(Final)'!D87:'All Responses(Final)'!I236, 6, FALSE)</f>
        <v>treatment2</v>
      </c>
      <c r="C67" s="40" t="s">
        <v>526</v>
      </c>
      <c r="D67" s="18" t="s">
        <v>962</v>
      </c>
      <c r="E67" s="18" t="s">
        <v>971</v>
      </c>
    </row>
    <row r="68">
      <c r="A68" s="39" t="s">
        <v>529</v>
      </c>
      <c r="B68" s="40" t="str">
        <f>VLOOKUP(C68, 'All Responses(Final)'!D88:'All Responses(Final)'!I237, 6, FALSE)</f>
        <v>treatment2</v>
      </c>
      <c r="C68" s="41" t="s">
        <v>532</v>
      </c>
      <c r="D68" s="18" t="s">
        <v>979</v>
      </c>
      <c r="E68" s="18" t="s">
        <v>980</v>
      </c>
    </row>
    <row r="69">
      <c r="A69" s="39" t="s">
        <v>535</v>
      </c>
      <c r="B69" s="40" t="str">
        <f>VLOOKUP(C69, 'All Responses(Final)'!D89:'All Responses(Final)'!I238, 6, FALSE)</f>
        <v>treatment2</v>
      </c>
      <c r="C69" s="40" t="s">
        <v>538</v>
      </c>
    </row>
    <row r="70">
      <c r="A70" s="39" t="s">
        <v>547</v>
      </c>
      <c r="B70" s="40" t="str">
        <f>VLOOKUP(C70, 'All Responses(Final)'!D91:'All Responses(Final)'!I240, 6, FALSE)</f>
        <v>treatment2</v>
      </c>
      <c r="C70" s="40" t="s">
        <v>550</v>
      </c>
    </row>
    <row r="71">
      <c r="A71" s="39" t="s">
        <v>553</v>
      </c>
      <c r="B71" s="40" t="str">
        <f>VLOOKUP(C71, 'All Responses(Final)'!D92:'All Responses(Final)'!I241, 6, FALSE)</f>
        <v>treatment2</v>
      </c>
      <c r="C71" s="41" t="s">
        <v>556</v>
      </c>
    </row>
    <row r="72">
      <c r="A72" s="39" t="s">
        <v>559</v>
      </c>
      <c r="B72" s="40" t="str">
        <f>VLOOKUP(C72, 'All Responses(Final)'!D93:'All Responses(Final)'!I242, 6, FALSE)</f>
        <v>treatment2</v>
      </c>
      <c r="C72" s="40" t="s">
        <v>562</v>
      </c>
    </row>
    <row r="73">
      <c r="A73" s="39" t="s">
        <v>565</v>
      </c>
      <c r="B73" s="40" t="str">
        <f>VLOOKUP(C73, 'All Responses(Final)'!D94:'All Responses(Final)'!I243, 6, FALSE)</f>
        <v>treatment2</v>
      </c>
      <c r="C73" s="41" t="s">
        <v>568</v>
      </c>
    </row>
    <row r="74">
      <c r="A74" s="39" t="s">
        <v>571</v>
      </c>
      <c r="B74" s="40" t="str">
        <f>VLOOKUP(C74, 'All Responses(Final)'!D95:'All Responses(Final)'!I244, 6, FALSE)</f>
        <v>treatment2</v>
      </c>
      <c r="C74" s="40" t="s">
        <v>574</v>
      </c>
    </row>
    <row r="75">
      <c r="A75" s="39" t="s">
        <v>594</v>
      </c>
      <c r="B75" s="40" t="str">
        <f>VLOOKUP(C75, 'All Responses(Final)'!D99:'All Responses(Final)'!I248, 6, FALSE)</f>
        <v>treatment2</v>
      </c>
      <c r="C75" s="40" t="s">
        <v>597</v>
      </c>
    </row>
    <row r="76">
      <c r="A76" s="39" t="s">
        <v>646</v>
      </c>
      <c r="B76" s="40" t="str">
        <f>VLOOKUP(C76, 'All Responses(Final)'!D108:'All Responses(Final)'!I257, 6, FALSE)</f>
        <v>treatment2</v>
      </c>
      <c r="C76" s="41" t="s">
        <v>649</v>
      </c>
    </row>
    <row r="77">
      <c r="A77" s="39" t="s">
        <v>658</v>
      </c>
      <c r="B77" s="40" t="str">
        <f>VLOOKUP(C77, 'All Responses(Final)'!D110:'All Responses(Final)'!I259, 6, FALSE)</f>
        <v>treatment2</v>
      </c>
      <c r="C77" s="41" t="s">
        <v>661</v>
      </c>
    </row>
    <row r="78">
      <c r="A78" s="39" t="s">
        <v>670</v>
      </c>
      <c r="B78" s="40" t="str">
        <f>VLOOKUP(C78, 'All Responses(Final)'!D112:'All Responses(Final)'!I261, 6, FALSE)</f>
        <v>treatment2</v>
      </c>
      <c r="C78" s="41" t="s">
        <v>673</v>
      </c>
    </row>
    <row r="79">
      <c r="A79" s="39" t="s">
        <v>688</v>
      </c>
      <c r="B79" s="40" t="str">
        <f>VLOOKUP(C79, 'All Responses(Final)'!D115:'All Responses(Final)'!I264, 6, FALSE)</f>
        <v>treatment2</v>
      </c>
      <c r="C79" s="40" t="s">
        <v>691</v>
      </c>
    </row>
    <row r="80">
      <c r="A80" s="39" t="s">
        <v>694</v>
      </c>
      <c r="B80" s="40" t="str">
        <f>VLOOKUP(C80, 'All Responses(Final)'!D116:'All Responses(Final)'!I265, 6, FALSE)</f>
        <v>treatment2</v>
      </c>
      <c r="C80" s="41" t="s">
        <v>697</v>
      </c>
    </row>
    <row r="81">
      <c r="A81" s="39" t="s">
        <v>700</v>
      </c>
      <c r="B81" s="40" t="str">
        <f>VLOOKUP(C81, 'All Responses(Final)'!D117:'All Responses(Final)'!I266, 6, FALSE)</f>
        <v>treatment2</v>
      </c>
      <c r="C81" s="40" t="s">
        <v>703</v>
      </c>
    </row>
    <row r="82">
      <c r="A82" s="39" t="s">
        <v>706</v>
      </c>
      <c r="B82" s="40" t="str">
        <f>VLOOKUP(C82, 'All Responses(Final)'!D118:'All Responses(Final)'!I267, 6, FALSE)</f>
        <v>treatment2</v>
      </c>
      <c r="C82" s="41" t="s">
        <v>709</v>
      </c>
    </row>
    <row r="83">
      <c r="A83" s="39" t="s">
        <v>712</v>
      </c>
      <c r="B83" s="40" t="str">
        <f>VLOOKUP(C83, 'All Responses(Final)'!D119:'All Responses(Final)'!I268, 6, FALSE)</f>
        <v>treatment2</v>
      </c>
      <c r="C83" s="40" t="s">
        <v>715</v>
      </c>
    </row>
    <row r="84">
      <c r="A84" s="39" t="s">
        <v>718</v>
      </c>
      <c r="B84" s="40" t="str">
        <f>VLOOKUP(C84, 'All Responses(Final)'!D120:'All Responses(Final)'!I269, 6, FALSE)</f>
        <v>treatment2</v>
      </c>
      <c r="C84" s="41" t="s">
        <v>721</v>
      </c>
    </row>
    <row r="85">
      <c r="A85" s="39" t="s">
        <v>724</v>
      </c>
      <c r="B85" s="40" t="str">
        <f>VLOOKUP(C85, 'All Responses(Final)'!D121:'All Responses(Final)'!I270, 6, FALSE)</f>
        <v>treatment2</v>
      </c>
      <c r="C85" s="40" t="s">
        <v>727</v>
      </c>
    </row>
    <row r="86">
      <c r="A86" s="39" t="s">
        <v>730</v>
      </c>
      <c r="B86" s="40" t="str">
        <f>VLOOKUP(C86, 'All Responses(Final)'!D122:'All Responses(Final)'!I271, 6, FALSE)</f>
        <v>treatment2</v>
      </c>
      <c r="C86" s="41" t="s">
        <v>733</v>
      </c>
    </row>
    <row r="87">
      <c r="A87" s="39" t="s">
        <v>736</v>
      </c>
      <c r="B87" s="40" t="str">
        <f>VLOOKUP(C87, 'All Responses(Final)'!D123:'All Responses(Final)'!I272, 6, FALSE)</f>
        <v>treatment2</v>
      </c>
      <c r="C87" s="40" t="s">
        <v>739</v>
      </c>
    </row>
    <row r="88">
      <c r="A88" s="39" t="s">
        <v>742</v>
      </c>
      <c r="B88" s="40" t="str">
        <f>VLOOKUP(C88, 'All Responses(Final)'!D124:'All Responses(Final)'!I273, 6, FALSE)</f>
        <v>treatment2</v>
      </c>
      <c r="C88" s="41" t="s">
        <v>745</v>
      </c>
    </row>
    <row r="89">
      <c r="A89" s="39" t="s">
        <v>748</v>
      </c>
      <c r="B89" s="40" t="str">
        <f>VLOOKUP(C89, 'All Responses(Final)'!D125:'All Responses(Final)'!I274, 6, FALSE)</f>
        <v>treatment2</v>
      </c>
      <c r="C89" s="40" t="s">
        <v>751</v>
      </c>
    </row>
    <row r="90">
      <c r="A90" s="39" t="s">
        <v>754</v>
      </c>
      <c r="B90" s="40" t="str">
        <f>VLOOKUP(C90, 'All Responses(Final)'!D126:'All Responses(Final)'!I275, 6, FALSE)</f>
        <v>treatment2</v>
      </c>
      <c r="C90" s="41" t="s">
        <v>757</v>
      </c>
    </row>
    <row r="91">
      <c r="A91" s="39" t="s">
        <v>760</v>
      </c>
      <c r="B91" s="40" t="str">
        <f>VLOOKUP(C91, 'All Responses(Final)'!D127:'All Responses(Final)'!I276, 6, FALSE)</f>
        <v>treatment2</v>
      </c>
      <c r="C91" s="40" t="s">
        <v>763</v>
      </c>
    </row>
    <row r="92">
      <c r="A92" s="39" t="s">
        <v>766</v>
      </c>
      <c r="B92" s="40" t="str">
        <f>VLOOKUP(C92, 'All Responses(Final)'!D128:'All Responses(Final)'!I277, 6, FALSE)</f>
        <v>treatment2</v>
      </c>
      <c r="C92" s="41" t="s">
        <v>769</v>
      </c>
    </row>
    <row r="93">
      <c r="A93" s="39" t="s">
        <v>772</v>
      </c>
      <c r="B93" s="40" t="str">
        <f>VLOOKUP(C93, 'All Responses(Final)'!D129:'All Responses(Final)'!I278, 6, FALSE)</f>
        <v>treatment2</v>
      </c>
      <c r="C93" s="40" t="s">
        <v>775</v>
      </c>
    </row>
    <row r="94">
      <c r="A94" s="39" t="s">
        <v>778</v>
      </c>
      <c r="B94" s="40" t="str">
        <f>VLOOKUP(C94, 'All Responses(Final)'!D130:'All Responses(Final)'!I279, 6, FALSE)</f>
        <v>treatment2</v>
      </c>
      <c r="C94" s="41" t="s">
        <v>781</v>
      </c>
    </row>
    <row r="95">
      <c r="A95" s="39" t="s">
        <v>784</v>
      </c>
      <c r="B95" s="40" t="str">
        <f>VLOOKUP(C95, 'All Responses(Final)'!D131:'All Responses(Final)'!I280, 6, FALSE)</f>
        <v>treatment2</v>
      </c>
      <c r="C95" s="40" t="s">
        <v>787</v>
      </c>
    </row>
    <row r="96">
      <c r="A96" s="39" t="s">
        <v>790</v>
      </c>
      <c r="B96" s="40" t="str">
        <f>VLOOKUP(C96, 'All Responses(Final)'!D132:'All Responses(Final)'!I281, 6, FALSE)</f>
        <v>treatment2</v>
      </c>
      <c r="C96" s="41" t="s">
        <v>793</v>
      </c>
    </row>
    <row r="97">
      <c r="A97" s="39" t="s">
        <v>796</v>
      </c>
      <c r="B97" s="40" t="str">
        <f>VLOOKUP(C97, 'All Responses(Final)'!D133:'All Responses(Final)'!I282, 6, FALSE)</f>
        <v>treatment2</v>
      </c>
      <c r="C97" s="40" t="s">
        <v>799</v>
      </c>
    </row>
    <row r="98">
      <c r="A98" s="39" t="s">
        <v>802</v>
      </c>
      <c r="B98" s="40" t="str">
        <f>VLOOKUP(C98, 'All Responses(Final)'!D134:'All Responses(Final)'!I283, 6, FALSE)</f>
        <v>treatment2</v>
      </c>
      <c r="C98" s="41" t="s">
        <v>805</v>
      </c>
    </row>
    <row r="99">
      <c r="A99" s="39" t="s">
        <v>808</v>
      </c>
      <c r="B99" s="40" t="str">
        <f>VLOOKUP(C99, 'All Responses(Final)'!D135:'All Responses(Final)'!I284, 6, FALSE)</f>
        <v>treatment2</v>
      </c>
      <c r="C99" s="40" t="s">
        <v>811</v>
      </c>
    </row>
    <row r="100">
      <c r="A100" s="39" t="s">
        <v>814</v>
      </c>
      <c r="B100" s="40" t="str">
        <f>VLOOKUP(C100, 'All Responses(Final)'!D136:'All Responses(Final)'!I285, 6, FALSE)</f>
        <v>treatment2</v>
      </c>
      <c r="C100" s="41" t="s">
        <v>817</v>
      </c>
    </row>
    <row r="101">
      <c r="A101" s="39" t="s">
        <v>820</v>
      </c>
      <c r="B101" s="40" t="str">
        <f>VLOOKUP(C101, 'All Responses(Final)'!D137:'All Responses(Final)'!I286, 6, FALSE)</f>
        <v>treatment2</v>
      </c>
      <c r="C101" s="40" t="s">
        <v>823</v>
      </c>
    </row>
    <row r="102">
      <c r="A102" s="39" t="s">
        <v>826</v>
      </c>
      <c r="B102" s="40" t="str">
        <f>VLOOKUP(C102, 'All Responses(Final)'!D138:'All Responses(Final)'!I287, 6, FALSE)</f>
        <v>treatment2</v>
      </c>
      <c r="C102" s="41" t="s">
        <v>829</v>
      </c>
    </row>
    <row r="103">
      <c r="A103" s="43"/>
      <c r="B103" s="44"/>
      <c r="C103" s="44"/>
      <c r="D103" s="26"/>
      <c r="E103" s="26"/>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39" t="s">
        <v>17</v>
      </c>
      <c r="B104" s="40" t="str">
        <f>VLOOKUP(C104, 'All Responses(Final)'!D3:'All Responses(Final)'!I152, 6, FALSE)</f>
        <v>treatment3</v>
      </c>
      <c r="C104" s="40" t="s">
        <v>20</v>
      </c>
      <c r="D104" s="18" t="s">
        <v>979</v>
      </c>
      <c r="E104" s="18" t="s">
        <v>991</v>
      </c>
    </row>
    <row r="105">
      <c r="A105" s="39" t="s">
        <v>38</v>
      </c>
      <c r="B105" s="40" t="str">
        <f>VLOOKUP(C105, 'All Responses(Final)'!D6:'All Responses(Final)'!I155, 6, FALSE)</f>
        <v>treatment3</v>
      </c>
      <c r="C105" s="41" t="s">
        <v>41</v>
      </c>
      <c r="D105" s="18" t="s">
        <v>983</v>
      </c>
    </row>
    <row r="106">
      <c r="A106" s="39" t="s">
        <v>44</v>
      </c>
      <c r="B106" s="40" t="str">
        <f>VLOOKUP(C106, 'All Responses(Final)'!D7:'All Responses(Final)'!I156, 6, FALSE)</f>
        <v>treatment3</v>
      </c>
      <c r="C106" s="40" t="s">
        <v>47</v>
      </c>
      <c r="D106" s="18" t="s">
        <v>984</v>
      </c>
    </row>
    <row r="107">
      <c r="A107" s="39" t="s">
        <v>62</v>
      </c>
      <c r="B107" s="40" t="str">
        <f>VLOOKUP(C107, 'All Responses(Final)'!D10:'All Responses(Final)'!I159, 6, FALSE)</f>
        <v>treatment3</v>
      </c>
      <c r="C107" s="41" t="s">
        <v>65</v>
      </c>
      <c r="D107" s="18" t="s">
        <v>979</v>
      </c>
      <c r="E107" s="18" t="s">
        <v>993</v>
      </c>
      <c r="F107" s="18" t="s">
        <v>981</v>
      </c>
    </row>
    <row r="108">
      <c r="A108" s="39" t="s">
        <v>86</v>
      </c>
      <c r="B108" s="40" t="str">
        <f>VLOOKUP(C108, 'All Responses(Final)'!D14:'All Responses(Final)'!I163, 6, FALSE)</f>
        <v>treatment3</v>
      </c>
      <c r="C108" s="41" t="s">
        <v>89</v>
      </c>
      <c r="D108" s="18" t="s">
        <v>985</v>
      </c>
    </row>
    <row r="109">
      <c r="A109" s="39" t="s">
        <v>92</v>
      </c>
      <c r="B109" s="40" t="str">
        <f>VLOOKUP(C109, 'All Responses(Final)'!D15:'All Responses(Final)'!I164, 6, FALSE)</f>
        <v>treatment3</v>
      </c>
      <c r="C109" s="40" t="s">
        <v>95</v>
      </c>
      <c r="D109" s="18" t="s">
        <v>979</v>
      </c>
      <c r="E109" s="18" t="s">
        <v>980</v>
      </c>
    </row>
    <row r="110">
      <c r="A110" s="39" t="s">
        <v>146</v>
      </c>
      <c r="B110" s="40" t="str">
        <f>VLOOKUP(C110, 'All Responses(Final)'!D24:'All Responses(Final)'!I173, 6, FALSE)</f>
        <v>treatment3</v>
      </c>
      <c r="C110" s="41" t="s">
        <v>149</v>
      </c>
      <c r="D110" s="18" t="s">
        <v>979</v>
      </c>
      <c r="E110" s="18" t="s">
        <v>992</v>
      </c>
    </row>
    <row r="111">
      <c r="A111" s="39" t="s">
        <v>176</v>
      </c>
      <c r="B111" s="40" t="str">
        <f>VLOOKUP(C111, 'All Responses(Final)'!D29:'All Responses(Final)'!I178, 6, FALSE)</f>
        <v>treatment3</v>
      </c>
      <c r="C111" s="40" t="s">
        <v>178</v>
      </c>
      <c r="D111" s="18" t="s">
        <v>979</v>
      </c>
    </row>
    <row r="112">
      <c r="A112" s="39" t="s">
        <v>205</v>
      </c>
      <c r="B112" s="40" t="str">
        <f>VLOOKUP(C112, 'All Responses(Final)'!D34:'All Responses(Final)'!I183, 6, FALSE)</f>
        <v>treatment3</v>
      </c>
      <c r="C112" s="41" t="s">
        <v>208</v>
      </c>
      <c r="D112" s="18" t="s">
        <v>979</v>
      </c>
      <c r="E112" s="18" t="s">
        <v>994</v>
      </c>
    </row>
    <row r="113">
      <c r="A113" s="39" t="s">
        <v>217</v>
      </c>
      <c r="B113" s="40" t="str">
        <f>VLOOKUP(C113, 'All Responses(Final)'!D36:'All Responses(Final)'!I185, 6, FALSE)</f>
        <v>treatment3</v>
      </c>
      <c r="C113" s="41" t="s">
        <v>220</v>
      </c>
      <c r="D113" s="18" t="s">
        <v>979</v>
      </c>
      <c r="E113" s="18" t="s">
        <v>988</v>
      </c>
    </row>
    <row r="114">
      <c r="A114" s="39" t="s">
        <v>241</v>
      </c>
      <c r="B114" s="40" t="str">
        <f>VLOOKUP(C114, 'All Responses(Final)'!D40:'All Responses(Final)'!I189, 6, FALSE)</f>
        <v>treatment3</v>
      </c>
      <c r="C114" s="41" t="s">
        <v>244</v>
      </c>
      <c r="D114" s="18" t="s">
        <v>979</v>
      </c>
      <c r="E114" s="18" t="s">
        <v>982</v>
      </c>
    </row>
    <row r="115">
      <c r="A115" s="39" t="s">
        <v>259</v>
      </c>
      <c r="B115" s="40" t="str">
        <f>VLOOKUP(C115, 'All Responses(Final)'!D43:'All Responses(Final)'!I192, 6, FALSE)</f>
        <v>treatment3</v>
      </c>
      <c r="C115" s="40" t="s">
        <v>262</v>
      </c>
      <c r="D115" s="18" t="s">
        <v>979</v>
      </c>
      <c r="E115" s="18" t="s">
        <v>988</v>
      </c>
      <c r="F115" s="18" t="s">
        <v>981</v>
      </c>
    </row>
    <row r="116">
      <c r="A116" s="39" t="s">
        <v>271</v>
      </c>
      <c r="B116" s="40" t="str">
        <f>VLOOKUP(C116, 'All Responses(Final)'!D45:'All Responses(Final)'!I194, 6, FALSE)</f>
        <v>treatment3</v>
      </c>
      <c r="C116" s="40" t="s">
        <v>274</v>
      </c>
      <c r="D116" s="18" t="s">
        <v>979</v>
      </c>
      <c r="E116" s="18" t="s">
        <v>982</v>
      </c>
    </row>
    <row r="117">
      <c r="A117" s="39" t="s">
        <v>277</v>
      </c>
      <c r="B117" s="40" t="str">
        <f>VLOOKUP(C117, 'All Responses(Final)'!D46:'All Responses(Final)'!I195, 6, FALSE)</f>
        <v>treatment3</v>
      </c>
      <c r="C117" s="41" t="s">
        <v>280</v>
      </c>
      <c r="D117" s="18" t="s">
        <v>979</v>
      </c>
      <c r="E117" s="18" t="s">
        <v>986</v>
      </c>
    </row>
    <row r="118">
      <c r="A118" s="39" t="s">
        <v>313</v>
      </c>
      <c r="B118" s="40" t="str">
        <f>VLOOKUP(C118, 'All Responses(Final)'!D52:'All Responses(Final)'!I201, 6, FALSE)</f>
        <v>treatment3</v>
      </c>
      <c r="C118" s="41" t="s">
        <v>316</v>
      </c>
      <c r="D118" s="18" t="s">
        <v>983</v>
      </c>
    </row>
    <row r="119">
      <c r="A119" s="39" t="s">
        <v>319</v>
      </c>
      <c r="B119" s="40" t="str">
        <f>VLOOKUP(C119, 'All Responses(Final)'!D53:'All Responses(Final)'!I202, 6, FALSE)</f>
        <v>treatment3</v>
      </c>
      <c r="C119" s="40" t="s">
        <v>322</v>
      </c>
    </row>
    <row r="120">
      <c r="A120" s="39" t="s">
        <v>343</v>
      </c>
      <c r="B120" s="40" t="str">
        <f>VLOOKUP(C120, 'All Responses(Final)'!D57:'All Responses(Final)'!I206, 6, FALSE)</f>
        <v>treatment3</v>
      </c>
      <c r="C120" s="40" t="s">
        <v>346</v>
      </c>
    </row>
    <row r="121">
      <c r="A121" s="39" t="s">
        <v>349</v>
      </c>
      <c r="B121" s="40" t="str">
        <f>VLOOKUP(C121, 'All Responses(Final)'!D58:'All Responses(Final)'!I207, 6, FALSE)</f>
        <v>treatment3</v>
      </c>
      <c r="C121" s="41" t="s">
        <v>352</v>
      </c>
    </row>
    <row r="122">
      <c r="A122" s="39" t="s">
        <v>355</v>
      </c>
      <c r="B122" s="40" t="str">
        <f>VLOOKUP(C122, 'All Responses(Final)'!D59:'All Responses(Final)'!I208, 6, FALSE)</f>
        <v>treatment3</v>
      </c>
      <c r="C122" s="40" t="s">
        <v>358</v>
      </c>
    </row>
    <row r="123">
      <c r="A123" s="39" t="s">
        <v>361</v>
      </c>
      <c r="B123" s="40" t="str">
        <f>VLOOKUP(C123, 'All Responses(Final)'!D60:'All Responses(Final)'!I209, 6, FALSE)</f>
        <v>treatment3</v>
      </c>
      <c r="C123" s="41" t="s">
        <v>364</v>
      </c>
    </row>
    <row r="124">
      <c r="A124" s="39" t="s">
        <v>391</v>
      </c>
      <c r="B124" s="40" t="str">
        <f>VLOOKUP(C124, 'All Responses(Final)'!D65:'All Responses(Final)'!I214, 6, FALSE)</f>
        <v>treatment3</v>
      </c>
      <c r="C124" s="40" t="s">
        <v>394</v>
      </c>
    </row>
    <row r="125">
      <c r="A125" s="39" t="s">
        <v>397</v>
      </c>
      <c r="B125" s="40" t="str">
        <f>VLOOKUP(C125, 'All Responses(Final)'!D66:'All Responses(Final)'!I215, 6, FALSE)</f>
        <v>treatment3</v>
      </c>
      <c r="C125" s="41" t="s">
        <v>400</v>
      </c>
    </row>
    <row r="126">
      <c r="A126" s="39" t="s">
        <v>403</v>
      </c>
      <c r="B126" s="40" t="str">
        <f>VLOOKUP(C126, 'All Responses(Final)'!D67:'All Responses(Final)'!I216, 6, FALSE)</f>
        <v>treatment3</v>
      </c>
      <c r="C126" s="40" t="s">
        <v>406</v>
      </c>
    </row>
    <row r="127">
      <c r="A127" s="39" t="s">
        <v>409</v>
      </c>
      <c r="B127" s="40" t="str">
        <f>VLOOKUP(C127, 'All Responses(Final)'!D68:'All Responses(Final)'!I217, 6, FALSE)</f>
        <v>treatment3</v>
      </c>
      <c r="C127" s="41" t="s">
        <v>412</v>
      </c>
    </row>
    <row r="128">
      <c r="A128" s="39" t="s">
        <v>421</v>
      </c>
      <c r="B128" s="40" t="str">
        <f>VLOOKUP(C128, 'All Responses(Final)'!D70:'All Responses(Final)'!I219, 6, FALSE)</f>
        <v>treatment3</v>
      </c>
      <c r="C128" s="41" t="s">
        <v>424</v>
      </c>
    </row>
    <row r="129">
      <c r="A129" s="39" t="s">
        <v>427</v>
      </c>
      <c r="B129" s="40" t="str">
        <f>VLOOKUP(C129, 'All Responses(Final)'!D71:'All Responses(Final)'!I220, 6, FALSE)</f>
        <v>treatment3</v>
      </c>
      <c r="C129" s="40" t="s">
        <v>430</v>
      </c>
    </row>
    <row r="130">
      <c r="A130" s="39" t="s">
        <v>433</v>
      </c>
      <c r="B130" s="40" t="str">
        <f>VLOOKUP(C130, 'All Responses(Final)'!D72:'All Responses(Final)'!I221, 6, FALSE)</f>
        <v>treatment3</v>
      </c>
      <c r="C130" s="41" t="s">
        <v>436</v>
      </c>
    </row>
    <row r="131">
      <c r="A131" s="39" t="s">
        <v>439</v>
      </c>
      <c r="B131" s="40" t="str">
        <f>VLOOKUP(C131, 'All Responses(Final)'!D73:'All Responses(Final)'!I222, 6, FALSE)</f>
        <v>treatment3</v>
      </c>
      <c r="C131" s="40" t="s">
        <v>442</v>
      </c>
    </row>
    <row r="132">
      <c r="A132" s="39" t="s">
        <v>445</v>
      </c>
      <c r="B132" s="40" t="str">
        <f>VLOOKUP(C132, 'All Responses(Final)'!D74:'All Responses(Final)'!I223, 6, FALSE)</f>
        <v>treatment3</v>
      </c>
      <c r="C132" s="41" t="s">
        <v>448</v>
      </c>
    </row>
    <row r="133">
      <c r="A133" s="39" t="s">
        <v>451</v>
      </c>
      <c r="B133" s="40" t="str">
        <f>VLOOKUP(C133, 'All Responses(Final)'!D75:'All Responses(Final)'!I224, 6, FALSE)</f>
        <v>treatment3</v>
      </c>
      <c r="C133" s="40" t="s">
        <v>454</v>
      </c>
    </row>
    <row r="134">
      <c r="A134" s="39" t="s">
        <v>463</v>
      </c>
      <c r="B134" s="40" t="str">
        <f>VLOOKUP(C134, 'All Responses(Final)'!D77:'All Responses(Final)'!I226, 6, FALSE)</f>
        <v>treatment3</v>
      </c>
      <c r="C134" s="40" t="s">
        <v>466</v>
      </c>
    </row>
    <row r="135">
      <c r="A135" s="39" t="s">
        <v>487</v>
      </c>
      <c r="B135" s="40" t="str">
        <f>VLOOKUP(C135, 'All Responses(Final)'!D81:'All Responses(Final)'!I230, 6, FALSE)</f>
        <v>treatment3</v>
      </c>
      <c r="C135" s="40" t="s">
        <v>490</v>
      </c>
    </row>
    <row r="136">
      <c r="A136" s="39" t="s">
        <v>499</v>
      </c>
      <c r="B136" s="40" t="str">
        <f>VLOOKUP(C136, 'All Responses(Final)'!D83:'All Responses(Final)'!I232, 6, FALSE)</f>
        <v>treatment3</v>
      </c>
      <c r="C136" s="40" t="s">
        <v>502</v>
      </c>
    </row>
    <row r="137">
      <c r="A137" s="39" t="s">
        <v>505</v>
      </c>
      <c r="B137" s="40" t="str">
        <f>VLOOKUP(C137, 'All Responses(Final)'!D84:'All Responses(Final)'!I233, 6, FALSE)</f>
        <v>treatment3</v>
      </c>
      <c r="C137" s="41" t="s">
        <v>508</v>
      </c>
    </row>
    <row r="138">
      <c r="A138" s="39" t="s">
        <v>511</v>
      </c>
      <c r="B138" s="40" t="str">
        <f>VLOOKUP(C138, 'All Responses(Final)'!D85:'All Responses(Final)'!I234, 6, FALSE)</f>
        <v>treatment3</v>
      </c>
      <c r="C138" s="40" t="s">
        <v>514</v>
      </c>
    </row>
    <row r="139">
      <c r="A139" s="39" t="s">
        <v>577</v>
      </c>
      <c r="B139" s="40" t="str">
        <f>VLOOKUP(C139, 'All Responses(Final)'!D96:'All Responses(Final)'!I245, 6, FALSE)</f>
        <v>treatment3</v>
      </c>
      <c r="C139" s="41" t="s">
        <v>579</v>
      </c>
    </row>
    <row r="140">
      <c r="A140" s="39" t="s">
        <v>588</v>
      </c>
      <c r="B140" s="40" t="str">
        <f>VLOOKUP(C140, 'All Responses(Final)'!D98:'All Responses(Final)'!I247, 6, FALSE)</f>
        <v>treatment3</v>
      </c>
      <c r="C140" s="41" t="s">
        <v>591</v>
      </c>
    </row>
    <row r="141">
      <c r="A141" s="39" t="s">
        <v>600</v>
      </c>
      <c r="B141" s="40" t="str">
        <f>VLOOKUP(C141, 'All Responses(Final)'!D100:'All Responses(Final)'!I249, 6, FALSE)</f>
        <v>treatment3</v>
      </c>
      <c r="C141" s="41" t="s">
        <v>603</v>
      </c>
    </row>
    <row r="142">
      <c r="A142" s="39" t="s">
        <v>606</v>
      </c>
      <c r="B142" s="40" t="str">
        <f>VLOOKUP(C142, 'All Responses(Final)'!D101:'All Responses(Final)'!I250, 6, FALSE)</f>
        <v>treatment3</v>
      </c>
      <c r="C142" s="40" t="s">
        <v>609</v>
      </c>
    </row>
    <row r="143">
      <c r="A143" s="39" t="s">
        <v>618</v>
      </c>
      <c r="B143" s="40" t="str">
        <f>VLOOKUP(C143, 'All Responses(Final)'!D103:'All Responses(Final)'!I252, 6, FALSE)</f>
        <v>treatment3</v>
      </c>
      <c r="C143" s="40" t="s">
        <v>621</v>
      </c>
    </row>
    <row r="144">
      <c r="A144" s="39" t="s">
        <v>630</v>
      </c>
      <c r="B144" s="40" t="str">
        <f>VLOOKUP(C144, 'All Responses(Final)'!D105:'All Responses(Final)'!I254, 6, FALSE)</f>
        <v>treatment3</v>
      </c>
      <c r="C144" s="40" t="s">
        <v>633</v>
      </c>
    </row>
    <row r="145">
      <c r="A145" s="39" t="s">
        <v>642</v>
      </c>
      <c r="B145" s="40" t="str">
        <f>VLOOKUP(C145, 'All Responses(Final)'!D107:'All Responses(Final)'!I256, 6, FALSE)</f>
        <v>treatment3</v>
      </c>
      <c r="C145" s="40" t="s">
        <v>296</v>
      </c>
    </row>
    <row r="146">
      <c r="A146" s="39" t="s">
        <v>652</v>
      </c>
      <c r="B146" s="40" t="str">
        <f>VLOOKUP(C146, 'All Responses(Final)'!D109:'All Responses(Final)'!I258, 6, FALSE)</f>
        <v>treatment3</v>
      </c>
      <c r="C146" s="40" t="s">
        <v>655</v>
      </c>
    </row>
    <row r="147">
      <c r="A147" s="39" t="s">
        <v>676</v>
      </c>
      <c r="B147" s="40" t="str">
        <f>VLOOKUP(C147, 'All Responses(Final)'!D113:'All Responses(Final)'!I262, 6, FALSE)</f>
        <v>treatment3</v>
      </c>
      <c r="C147" s="40" t="s">
        <v>679</v>
      </c>
    </row>
    <row r="148">
      <c r="A148" s="39" t="s">
        <v>682</v>
      </c>
      <c r="B148" s="40" t="str">
        <f>VLOOKUP(C148, 'All Responses(Final)'!D114:'All Responses(Final)'!I263, 6, FALSE)</f>
        <v>treatment3</v>
      </c>
      <c r="C148" s="41" t="s">
        <v>685</v>
      </c>
    </row>
    <row r="149">
      <c r="A149" s="39" t="s">
        <v>883</v>
      </c>
      <c r="B149" s="40" t="str">
        <f>VLOOKUP(C149, 'All Responses(Final)'!D148:'All Responses(Final)'!I297, 6, FALSE)</f>
        <v>treatment3</v>
      </c>
      <c r="C149" s="41" t="s">
        <v>886</v>
      </c>
    </row>
    <row r="150">
      <c r="A150" s="39" t="s">
        <v>889</v>
      </c>
      <c r="B150" s="40" t="str">
        <f>VLOOKUP(C150, 'All Responses(Final)'!D149:'All Responses(Final)'!I298, 6, FALSE)</f>
        <v>treatment3</v>
      </c>
      <c r="C150" s="40" t="s">
        <v>892</v>
      </c>
    </row>
    <row r="151">
      <c r="A151" s="39" t="s">
        <v>895</v>
      </c>
      <c r="B151" s="40" t="str">
        <f>VLOOKUP(C151, 'All Responses(Final)'!D150:'All Responses(Final)'!I299, 6, FALSE)</f>
        <v>treatment3</v>
      </c>
      <c r="C151" s="41" t="s">
        <v>898</v>
      </c>
    </row>
    <row r="152">
      <c r="A152" s="39" t="s">
        <v>901</v>
      </c>
      <c r="B152" s="40" t="str">
        <f>VLOOKUP(C152, 'All Responses(Final)'!D151:'All Responses(Final)'!I300, 6, FALSE)</f>
        <v>treatment3</v>
      </c>
      <c r="C152" s="40" t="s">
        <v>904</v>
      </c>
    </row>
    <row r="153">
      <c r="A153" s="39" t="s">
        <v>907</v>
      </c>
      <c r="B153" s="40" t="str">
        <f>VLOOKUP(C153, 'All Responses(Final)'!D152:'All Responses(Final)'!I301, 6, FALSE)</f>
        <v>treatment3</v>
      </c>
      <c r="C153" s="41" t="s">
        <v>910</v>
      </c>
    </row>
    <row r="154">
      <c r="A154" s="45"/>
      <c r="B154" s="46"/>
      <c r="C154" s="46"/>
    </row>
    <row r="155">
      <c r="A155" s="45"/>
      <c r="B155" s="46"/>
      <c r="C155" s="46"/>
    </row>
    <row r="156">
      <c r="A156" s="45"/>
      <c r="B156" s="46"/>
      <c r="C156" s="46"/>
    </row>
    <row r="157">
      <c r="A157" s="45"/>
      <c r="B157" s="46"/>
      <c r="C157" s="46"/>
    </row>
    <row r="158">
      <c r="A158" s="45"/>
      <c r="B158" s="46"/>
      <c r="C158" s="46"/>
    </row>
    <row r="159">
      <c r="A159" s="45"/>
      <c r="B159" s="46"/>
      <c r="C159" s="46"/>
    </row>
    <row r="160">
      <c r="A160" s="45"/>
      <c r="B160" s="46"/>
      <c r="C160" s="46"/>
    </row>
    <row r="161">
      <c r="A161" s="45"/>
      <c r="B161" s="46"/>
      <c r="C161" s="46"/>
    </row>
    <row r="162">
      <c r="A162" s="45"/>
      <c r="B162" s="46"/>
      <c r="C162" s="46"/>
    </row>
    <row r="163">
      <c r="A163" s="45"/>
      <c r="B163" s="46"/>
      <c r="C163" s="46"/>
    </row>
    <row r="164">
      <c r="A164" s="45"/>
      <c r="B164" s="46"/>
      <c r="C164" s="46"/>
    </row>
    <row r="165">
      <c r="A165" s="45"/>
      <c r="B165" s="46"/>
      <c r="C165" s="46"/>
    </row>
    <row r="166">
      <c r="A166" s="45"/>
      <c r="B166" s="46"/>
      <c r="C166" s="46"/>
    </row>
    <row r="167">
      <c r="A167" s="45"/>
      <c r="B167" s="46"/>
      <c r="C167" s="46"/>
    </row>
    <row r="168">
      <c r="A168" s="45"/>
      <c r="B168" s="46"/>
      <c r="C168" s="46"/>
    </row>
    <row r="169">
      <c r="A169" s="45"/>
      <c r="B169" s="46"/>
      <c r="C169" s="46"/>
    </row>
    <row r="170">
      <c r="A170" s="45"/>
      <c r="B170" s="46"/>
      <c r="C170" s="46"/>
    </row>
    <row r="171">
      <c r="A171" s="45"/>
      <c r="B171" s="46"/>
      <c r="C171" s="46"/>
    </row>
    <row r="172">
      <c r="A172" s="45"/>
      <c r="B172" s="46"/>
      <c r="C172" s="46"/>
    </row>
    <row r="173">
      <c r="A173" s="45"/>
      <c r="B173" s="46"/>
      <c r="C173" s="46"/>
    </row>
    <row r="174">
      <c r="A174" s="45"/>
      <c r="B174" s="46"/>
      <c r="C174" s="46"/>
    </row>
    <row r="175">
      <c r="A175" s="45"/>
      <c r="B175" s="46"/>
      <c r="C175" s="46"/>
    </row>
    <row r="176">
      <c r="A176" s="45"/>
      <c r="B176" s="46"/>
      <c r="C176" s="46"/>
    </row>
    <row r="177">
      <c r="A177" s="45"/>
      <c r="B177" s="46"/>
      <c r="C177" s="46"/>
    </row>
    <row r="178">
      <c r="A178" s="45"/>
      <c r="B178" s="46"/>
      <c r="C178" s="46"/>
    </row>
    <row r="179">
      <c r="A179" s="45"/>
      <c r="B179" s="46"/>
      <c r="C179" s="46"/>
    </row>
    <row r="180">
      <c r="A180" s="45"/>
      <c r="B180" s="46"/>
      <c r="C180" s="46"/>
    </row>
    <row r="181">
      <c r="A181" s="45"/>
      <c r="B181" s="46"/>
      <c r="C181" s="46"/>
    </row>
    <row r="182">
      <c r="A182" s="45"/>
      <c r="B182" s="46"/>
      <c r="C182" s="46"/>
    </row>
    <row r="183">
      <c r="A183" s="45"/>
      <c r="B183" s="46"/>
      <c r="C183" s="46"/>
    </row>
    <row r="184">
      <c r="A184" s="45"/>
      <c r="B184" s="46"/>
      <c r="C184" s="46"/>
    </row>
    <row r="185">
      <c r="A185" s="45"/>
      <c r="B185" s="46"/>
      <c r="C185" s="46"/>
    </row>
    <row r="186">
      <c r="A186" s="45"/>
      <c r="B186" s="46"/>
      <c r="C186" s="46"/>
    </row>
    <row r="187">
      <c r="A187" s="45"/>
      <c r="B187" s="46"/>
      <c r="C187" s="46"/>
    </row>
    <row r="188">
      <c r="A188" s="45"/>
      <c r="B188" s="46"/>
      <c r="C188" s="46"/>
    </row>
    <row r="189">
      <c r="A189" s="45"/>
      <c r="B189" s="46"/>
      <c r="C189" s="46"/>
    </row>
    <row r="190">
      <c r="A190" s="45"/>
      <c r="B190" s="46"/>
      <c r="C190" s="46"/>
    </row>
    <row r="191">
      <c r="A191" s="45"/>
      <c r="B191" s="46"/>
      <c r="C191" s="46"/>
    </row>
    <row r="192">
      <c r="A192" s="45"/>
      <c r="B192" s="46"/>
      <c r="C192" s="46"/>
    </row>
    <row r="193">
      <c r="A193" s="45"/>
      <c r="B193" s="46"/>
      <c r="C193" s="46"/>
    </row>
    <row r="194">
      <c r="A194" s="45"/>
      <c r="B194" s="46"/>
      <c r="C194" s="46"/>
    </row>
    <row r="195">
      <c r="A195" s="45"/>
      <c r="B195" s="46"/>
      <c r="C195" s="46"/>
    </row>
    <row r="196">
      <c r="A196" s="45"/>
      <c r="B196" s="46"/>
      <c r="C196" s="46"/>
    </row>
    <row r="197">
      <c r="A197" s="45"/>
      <c r="B197" s="46"/>
      <c r="C197" s="46"/>
    </row>
    <row r="198">
      <c r="A198" s="45"/>
      <c r="B198" s="46"/>
      <c r="C198" s="46"/>
    </row>
    <row r="199">
      <c r="A199" s="45"/>
      <c r="B199" s="46"/>
      <c r="C199" s="46"/>
    </row>
    <row r="200">
      <c r="A200" s="45"/>
      <c r="B200" s="46"/>
      <c r="C200" s="46"/>
    </row>
    <row r="201">
      <c r="A201" s="45"/>
      <c r="B201" s="46"/>
      <c r="C201" s="46"/>
    </row>
    <row r="202">
      <c r="A202" s="45"/>
      <c r="B202" s="46"/>
      <c r="C202" s="46"/>
    </row>
    <row r="203">
      <c r="A203" s="45"/>
      <c r="B203" s="46"/>
      <c r="C203" s="46"/>
    </row>
    <row r="204">
      <c r="A204" s="45"/>
      <c r="B204" s="46"/>
      <c r="C204" s="46"/>
    </row>
    <row r="205">
      <c r="A205" s="45"/>
      <c r="B205" s="46"/>
      <c r="C205" s="46"/>
    </row>
    <row r="206">
      <c r="A206" s="45"/>
      <c r="B206" s="46"/>
      <c r="C206" s="46"/>
    </row>
    <row r="207">
      <c r="A207" s="45"/>
      <c r="B207" s="46"/>
      <c r="C207" s="46"/>
    </row>
    <row r="208">
      <c r="A208" s="45"/>
      <c r="B208" s="46"/>
      <c r="C208" s="46"/>
    </row>
    <row r="209">
      <c r="A209" s="45"/>
      <c r="B209" s="46"/>
      <c r="C209" s="46"/>
    </row>
    <row r="210">
      <c r="A210" s="45"/>
      <c r="B210" s="46"/>
      <c r="C210" s="46"/>
    </row>
    <row r="211">
      <c r="A211" s="45"/>
      <c r="B211" s="46"/>
      <c r="C211" s="46"/>
    </row>
    <row r="212">
      <c r="A212" s="45"/>
      <c r="B212" s="46"/>
      <c r="C212" s="46"/>
    </row>
    <row r="213">
      <c r="A213" s="45"/>
      <c r="B213" s="46"/>
      <c r="C213" s="46"/>
    </row>
    <row r="214">
      <c r="A214" s="45"/>
      <c r="B214" s="46"/>
      <c r="C214" s="46"/>
    </row>
    <row r="215">
      <c r="A215" s="45"/>
      <c r="B215" s="46"/>
      <c r="C215" s="46"/>
    </row>
    <row r="216">
      <c r="A216" s="45"/>
      <c r="B216" s="46"/>
      <c r="C216" s="46"/>
    </row>
    <row r="217">
      <c r="A217" s="45"/>
      <c r="B217" s="46"/>
      <c r="C217" s="46"/>
    </row>
    <row r="218">
      <c r="A218" s="45"/>
      <c r="B218" s="46"/>
      <c r="C218" s="46"/>
    </row>
    <row r="219">
      <c r="A219" s="45"/>
      <c r="B219" s="46"/>
      <c r="C219" s="46"/>
    </row>
    <row r="220">
      <c r="A220" s="45"/>
      <c r="B220" s="46"/>
      <c r="C220" s="46"/>
    </row>
    <row r="221">
      <c r="A221" s="45"/>
      <c r="B221" s="46"/>
      <c r="C221" s="46"/>
    </row>
    <row r="222">
      <c r="A222" s="45"/>
      <c r="B222" s="46"/>
      <c r="C222" s="46"/>
    </row>
    <row r="223">
      <c r="A223" s="45"/>
      <c r="B223" s="46"/>
      <c r="C223" s="46"/>
    </row>
    <row r="224">
      <c r="A224" s="45"/>
      <c r="B224" s="46"/>
      <c r="C224" s="46"/>
    </row>
    <row r="225">
      <c r="A225" s="45"/>
      <c r="B225" s="46"/>
      <c r="C225" s="46"/>
    </row>
    <row r="226">
      <c r="A226" s="45"/>
      <c r="B226" s="46"/>
      <c r="C226" s="46"/>
    </row>
    <row r="227">
      <c r="A227" s="45"/>
      <c r="B227" s="46"/>
      <c r="C227" s="46"/>
    </row>
    <row r="228">
      <c r="A228" s="45"/>
      <c r="B228" s="46"/>
      <c r="C228" s="46"/>
    </row>
    <row r="229">
      <c r="A229" s="45"/>
      <c r="B229" s="46"/>
      <c r="C229" s="46"/>
    </row>
    <row r="230">
      <c r="A230" s="45"/>
      <c r="B230" s="46"/>
      <c r="C230" s="46"/>
    </row>
    <row r="231">
      <c r="A231" s="45"/>
      <c r="B231" s="46"/>
      <c r="C231" s="46"/>
    </row>
    <row r="232">
      <c r="A232" s="45"/>
      <c r="B232" s="46"/>
      <c r="C232" s="46"/>
    </row>
    <row r="233">
      <c r="A233" s="45"/>
      <c r="B233" s="46"/>
      <c r="C233" s="46"/>
    </row>
    <row r="234">
      <c r="A234" s="45"/>
      <c r="B234" s="46"/>
      <c r="C234" s="46"/>
    </row>
    <row r="235">
      <c r="A235" s="45"/>
      <c r="B235" s="46"/>
      <c r="C235" s="46"/>
    </row>
    <row r="236">
      <c r="A236" s="45"/>
      <c r="B236" s="46"/>
      <c r="C236" s="46"/>
    </row>
    <row r="237">
      <c r="A237" s="45"/>
      <c r="B237" s="46"/>
      <c r="C237" s="46"/>
    </row>
    <row r="238">
      <c r="A238" s="45"/>
      <c r="B238" s="46"/>
      <c r="C238" s="46"/>
    </row>
    <row r="239">
      <c r="A239" s="45"/>
      <c r="B239" s="46"/>
      <c r="C239" s="46"/>
    </row>
    <row r="240">
      <c r="A240" s="45"/>
      <c r="B240" s="46"/>
      <c r="C240" s="46"/>
    </row>
    <row r="241">
      <c r="A241" s="45"/>
      <c r="B241" s="46"/>
      <c r="C241" s="46"/>
    </row>
    <row r="242">
      <c r="A242" s="45"/>
      <c r="B242" s="46"/>
      <c r="C242" s="46"/>
    </row>
    <row r="243">
      <c r="A243" s="45"/>
      <c r="B243" s="46"/>
      <c r="C243" s="46"/>
    </row>
    <row r="244">
      <c r="A244" s="45"/>
      <c r="B244" s="46"/>
      <c r="C244" s="46"/>
    </row>
    <row r="245">
      <c r="A245" s="45"/>
      <c r="B245" s="46"/>
      <c r="C245" s="46"/>
    </row>
    <row r="246">
      <c r="A246" s="45"/>
      <c r="B246" s="46"/>
      <c r="C246" s="46"/>
    </row>
    <row r="247">
      <c r="A247" s="45"/>
      <c r="B247" s="46"/>
      <c r="C247" s="46"/>
    </row>
    <row r="248">
      <c r="A248" s="45"/>
      <c r="B248" s="46"/>
      <c r="C248" s="46"/>
    </row>
    <row r="249">
      <c r="A249" s="45"/>
      <c r="B249" s="46"/>
      <c r="C249" s="46"/>
    </row>
    <row r="250">
      <c r="A250" s="45"/>
      <c r="B250" s="46"/>
      <c r="C250" s="46"/>
    </row>
    <row r="251">
      <c r="A251" s="45"/>
      <c r="B251" s="46"/>
      <c r="C251" s="46"/>
    </row>
    <row r="252">
      <c r="A252" s="45"/>
      <c r="B252" s="46"/>
      <c r="C252" s="46"/>
    </row>
    <row r="253">
      <c r="A253" s="45"/>
      <c r="B253" s="46"/>
      <c r="C253" s="46"/>
    </row>
    <row r="254">
      <c r="A254" s="45"/>
      <c r="B254" s="46"/>
      <c r="C254" s="46"/>
    </row>
    <row r="255">
      <c r="A255" s="45"/>
      <c r="B255" s="46"/>
      <c r="C255" s="46"/>
    </row>
    <row r="256">
      <c r="A256" s="45"/>
      <c r="B256" s="46"/>
      <c r="C256" s="46"/>
    </row>
    <row r="257">
      <c r="A257" s="45"/>
      <c r="B257" s="46"/>
      <c r="C257" s="46"/>
    </row>
    <row r="258">
      <c r="A258" s="45"/>
      <c r="B258" s="46"/>
      <c r="C258" s="46"/>
    </row>
    <row r="259">
      <c r="A259" s="45"/>
      <c r="B259" s="46"/>
      <c r="C259" s="46"/>
    </row>
    <row r="260">
      <c r="A260" s="45"/>
      <c r="B260" s="46"/>
      <c r="C260" s="46"/>
    </row>
    <row r="261">
      <c r="A261" s="45"/>
      <c r="B261" s="46"/>
      <c r="C261" s="46"/>
    </row>
    <row r="262">
      <c r="A262" s="45"/>
      <c r="B262" s="46"/>
      <c r="C262" s="46"/>
    </row>
    <row r="263">
      <c r="A263" s="45"/>
      <c r="B263" s="46"/>
      <c r="C263" s="46"/>
    </row>
    <row r="264">
      <c r="A264" s="45"/>
      <c r="B264" s="46"/>
      <c r="C264" s="46"/>
    </row>
    <row r="265">
      <c r="A265" s="45"/>
      <c r="B265" s="46"/>
      <c r="C265" s="46"/>
    </row>
    <row r="266">
      <c r="A266" s="45"/>
      <c r="B266" s="46"/>
      <c r="C266" s="46"/>
    </row>
    <row r="267">
      <c r="A267" s="45"/>
      <c r="B267" s="46"/>
      <c r="C267" s="46"/>
    </row>
    <row r="268">
      <c r="A268" s="45"/>
      <c r="B268" s="46"/>
      <c r="C268" s="46"/>
    </row>
    <row r="269">
      <c r="A269" s="45"/>
      <c r="B269" s="46"/>
      <c r="C269" s="46"/>
    </row>
    <row r="270">
      <c r="A270" s="45"/>
      <c r="B270" s="46"/>
      <c r="C270" s="46"/>
    </row>
    <row r="271">
      <c r="A271" s="45"/>
      <c r="B271" s="46"/>
      <c r="C271" s="46"/>
    </row>
    <row r="272">
      <c r="A272" s="45"/>
      <c r="B272" s="46"/>
      <c r="C272" s="46"/>
    </row>
    <row r="273">
      <c r="A273" s="45"/>
      <c r="B273" s="46"/>
      <c r="C273" s="46"/>
    </row>
    <row r="274">
      <c r="A274" s="45"/>
      <c r="B274" s="46"/>
      <c r="C274" s="46"/>
    </row>
    <row r="275">
      <c r="A275" s="45"/>
      <c r="B275" s="46"/>
      <c r="C275" s="46"/>
    </row>
    <row r="276">
      <c r="A276" s="45"/>
      <c r="B276" s="46"/>
      <c r="C276" s="46"/>
    </row>
    <row r="277">
      <c r="A277" s="45"/>
      <c r="B277" s="46"/>
      <c r="C277" s="46"/>
    </row>
    <row r="278">
      <c r="A278" s="45"/>
      <c r="B278" s="46"/>
      <c r="C278" s="46"/>
    </row>
    <row r="279">
      <c r="A279" s="45"/>
      <c r="B279" s="46"/>
      <c r="C279" s="46"/>
    </row>
    <row r="280">
      <c r="A280" s="45"/>
      <c r="B280" s="46"/>
      <c r="C280" s="46"/>
    </row>
    <row r="281">
      <c r="A281" s="45"/>
      <c r="B281" s="46"/>
      <c r="C281" s="46"/>
    </row>
    <row r="282">
      <c r="A282" s="45"/>
      <c r="B282" s="46"/>
      <c r="C282" s="46"/>
    </row>
    <row r="283">
      <c r="A283" s="45"/>
      <c r="B283" s="46"/>
      <c r="C283" s="46"/>
    </row>
    <row r="284">
      <c r="A284" s="45"/>
      <c r="B284" s="46"/>
      <c r="C284" s="46"/>
    </row>
    <row r="285">
      <c r="A285" s="45"/>
      <c r="B285" s="46"/>
      <c r="C285" s="46"/>
    </row>
    <row r="286">
      <c r="A286" s="45"/>
      <c r="B286" s="46"/>
      <c r="C286" s="46"/>
    </row>
    <row r="287">
      <c r="A287" s="45"/>
      <c r="B287" s="46"/>
      <c r="C287" s="46"/>
    </row>
    <row r="288">
      <c r="A288" s="45"/>
      <c r="B288" s="46"/>
      <c r="C288" s="46"/>
    </row>
    <row r="289">
      <c r="A289" s="45"/>
      <c r="B289" s="46"/>
      <c r="C289" s="46"/>
    </row>
    <row r="290">
      <c r="A290" s="45"/>
      <c r="B290" s="46"/>
      <c r="C290" s="46"/>
    </row>
    <row r="291">
      <c r="A291" s="45"/>
      <c r="B291" s="46"/>
      <c r="C291" s="46"/>
    </row>
    <row r="292">
      <c r="A292" s="45"/>
      <c r="B292" s="46"/>
      <c r="C292" s="46"/>
    </row>
    <row r="293">
      <c r="A293" s="45"/>
      <c r="B293" s="46"/>
      <c r="C293" s="46"/>
    </row>
    <row r="294">
      <c r="A294" s="45"/>
      <c r="B294" s="46"/>
      <c r="C294" s="46"/>
    </row>
    <row r="295">
      <c r="A295" s="45"/>
      <c r="B295" s="46"/>
      <c r="C295" s="46"/>
    </row>
    <row r="296">
      <c r="A296" s="45"/>
      <c r="B296" s="46"/>
      <c r="C296" s="46"/>
    </row>
    <row r="297">
      <c r="A297" s="45"/>
      <c r="B297" s="46"/>
      <c r="C297" s="46"/>
    </row>
    <row r="298">
      <c r="A298" s="45"/>
      <c r="B298" s="46"/>
      <c r="C298" s="46"/>
    </row>
    <row r="299">
      <c r="A299" s="45"/>
      <c r="B299" s="46"/>
      <c r="C299" s="46"/>
    </row>
    <row r="300">
      <c r="A300" s="45"/>
      <c r="B300" s="46"/>
      <c r="C300" s="46"/>
    </row>
    <row r="301">
      <c r="A301" s="45"/>
      <c r="B301" s="46"/>
      <c r="C301" s="46"/>
    </row>
    <row r="302">
      <c r="A302" s="45"/>
      <c r="B302" s="46"/>
      <c r="C302" s="46"/>
    </row>
    <row r="303">
      <c r="A303" s="45"/>
      <c r="B303" s="46"/>
      <c r="C303" s="46"/>
    </row>
    <row r="304">
      <c r="A304" s="45"/>
      <c r="B304" s="46"/>
      <c r="C304" s="46"/>
    </row>
    <row r="305">
      <c r="A305" s="45"/>
      <c r="B305" s="46"/>
      <c r="C305" s="46"/>
    </row>
    <row r="306">
      <c r="A306" s="45"/>
      <c r="B306" s="46"/>
      <c r="C306" s="46"/>
    </row>
    <row r="307">
      <c r="A307" s="45"/>
      <c r="B307" s="46"/>
      <c r="C307" s="46"/>
    </row>
    <row r="308">
      <c r="A308" s="45"/>
      <c r="B308" s="46"/>
      <c r="C308" s="46"/>
    </row>
    <row r="309">
      <c r="A309" s="45"/>
      <c r="B309" s="46"/>
      <c r="C309" s="46"/>
    </row>
    <row r="310">
      <c r="A310" s="45"/>
      <c r="B310" s="46"/>
      <c r="C310" s="46"/>
    </row>
    <row r="311">
      <c r="A311" s="45"/>
      <c r="B311" s="46"/>
      <c r="C311" s="46"/>
    </row>
    <row r="312">
      <c r="A312" s="45"/>
      <c r="B312" s="46"/>
      <c r="C312" s="46"/>
    </row>
    <row r="313">
      <c r="A313" s="45"/>
      <c r="B313" s="46"/>
      <c r="C313" s="46"/>
    </row>
    <row r="314">
      <c r="A314" s="45"/>
      <c r="B314" s="46"/>
      <c r="C314" s="46"/>
    </row>
    <row r="315">
      <c r="A315" s="45"/>
      <c r="B315" s="46"/>
      <c r="C315" s="46"/>
    </row>
    <row r="316">
      <c r="A316" s="45"/>
      <c r="B316" s="46"/>
      <c r="C316" s="46"/>
    </row>
    <row r="317">
      <c r="A317" s="45"/>
      <c r="B317" s="46"/>
      <c r="C317" s="46"/>
    </row>
    <row r="318">
      <c r="A318" s="45"/>
      <c r="B318" s="46"/>
      <c r="C318" s="46"/>
    </row>
    <row r="319">
      <c r="A319" s="45"/>
      <c r="B319" s="46"/>
      <c r="C319" s="46"/>
    </row>
    <row r="320">
      <c r="A320" s="45"/>
      <c r="B320" s="46"/>
      <c r="C320" s="46"/>
    </row>
    <row r="321">
      <c r="A321" s="45"/>
      <c r="B321" s="46"/>
      <c r="C321" s="46"/>
    </row>
    <row r="322">
      <c r="A322" s="45"/>
      <c r="B322" s="46"/>
      <c r="C322" s="46"/>
    </row>
    <row r="323">
      <c r="A323" s="45"/>
      <c r="B323" s="46"/>
      <c r="C323" s="46"/>
    </row>
    <row r="324">
      <c r="A324" s="45"/>
      <c r="B324" s="46"/>
      <c r="C324" s="46"/>
    </row>
    <row r="325">
      <c r="A325" s="45"/>
      <c r="B325" s="46"/>
      <c r="C325" s="46"/>
    </row>
    <row r="326">
      <c r="A326" s="45"/>
      <c r="B326" s="46"/>
      <c r="C326" s="46"/>
    </row>
    <row r="327">
      <c r="A327" s="45"/>
      <c r="B327" s="46"/>
      <c r="C327" s="46"/>
    </row>
    <row r="328">
      <c r="A328" s="45"/>
      <c r="B328" s="46"/>
      <c r="C328" s="46"/>
    </row>
    <row r="329">
      <c r="A329" s="45"/>
      <c r="B329" s="46"/>
      <c r="C329" s="46"/>
    </row>
    <row r="330">
      <c r="A330" s="45"/>
      <c r="B330" s="46"/>
      <c r="C330" s="46"/>
    </row>
    <row r="331">
      <c r="A331" s="45"/>
      <c r="B331" s="46"/>
      <c r="C331" s="46"/>
    </row>
    <row r="332">
      <c r="A332" s="45"/>
      <c r="B332" s="46"/>
      <c r="C332" s="46"/>
    </row>
    <row r="333">
      <c r="A333" s="45"/>
      <c r="B333" s="46"/>
      <c r="C333" s="46"/>
    </row>
    <row r="334">
      <c r="A334" s="45"/>
      <c r="B334" s="46"/>
      <c r="C334" s="46"/>
    </row>
    <row r="335">
      <c r="A335" s="45"/>
      <c r="B335" s="46"/>
      <c r="C335" s="46"/>
    </row>
    <row r="336">
      <c r="A336" s="45"/>
      <c r="B336" s="46"/>
      <c r="C336" s="46"/>
    </row>
    <row r="337">
      <c r="A337" s="45"/>
      <c r="B337" s="46"/>
      <c r="C337" s="46"/>
    </row>
    <row r="338">
      <c r="A338" s="45"/>
      <c r="B338" s="46"/>
      <c r="C338" s="46"/>
    </row>
    <row r="339">
      <c r="A339" s="45"/>
      <c r="B339" s="46"/>
      <c r="C339" s="46"/>
    </row>
    <row r="340">
      <c r="A340" s="45"/>
      <c r="B340" s="46"/>
      <c r="C340" s="46"/>
    </row>
    <row r="341">
      <c r="A341" s="45"/>
      <c r="B341" s="46"/>
      <c r="C341" s="46"/>
    </row>
    <row r="342">
      <c r="A342" s="45"/>
      <c r="B342" s="46"/>
      <c r="C342" s="46"/>
    </row>
    <row r="343">
      <c r="A343" s="45"/>
      <c r="B343" s="46"/>
      <c r="C343" s="46"/>
    </row>
    <row r="344">
      <c r="A344" s="45"/>
      <c r="B344" s="46"/>
      <c r="C344" s="46"/>
    </row>
    <row r="345">
      <c r="A345" s="45"/>
      <c r="B345" s="46"/>
      <c r="C345" s="46"/>
    </row>
    <row r="346">
      <c r="A346" s="45"/>
      <c r="B346" s="46"/>
      <c r="C346" s="46"/>
    </row>
    <row r="347">
      <c r="A347" s="45"/>
      <c r="B347" s="46"/>
      <c r="C347" s="46"/>
    </row>
    <row r="348">
      <c r="A348" s="45"/>
      <c r="B348" s="46"/>
      <c r="C348" s="46"/>
    </row>
    <row r="349">
      <c r="A349" s="45"/>
      <c r="B349" s="46"/>
      <c r="C349" s="46"/>
    </row>
    <row r="350">
      <c r="A350" s="45"/>
      <c r="B350" s="46"/>
      <c r="C350" s="46"/>
    </row>
    <row r="351">
      <c r="A351" s="45"/>
      <c r="B351" s="46"/>
      <c r="C351" s="46"/>
    </row>
    <row r="352">
      <c r="A352" s="45"/>
      <c r="B352" s="46"/>
      <c r="C352" s="46"/>
    </row>
    <row r="353">
      <c r="A353" s="45"/>
      <c r="B353" s="46"/>
      <c r="C353" s="46"/>
    </row>
    <row r="354">
      <c r="A354" s="45"/>
      <c r="B354" s="46"/>
      <c r="C354" s="46"/>
    </row>
    <row r="355">
      <c r="A355" s="45"/>
      <c r="B355" s="46"/>
      <c r="C355" s="46"/>
    </row>
    <row r="356">
      <c r="A356" s="45"/>
      <c r="B356" s="46"/>
      <c r="C356" s="46"/>
    </row>
    <row r="357">
      <c r="A357" s="45"/>
      <c r="B357" s="46"/>
      <c r="C357" s="46"/>
    </row>
    <row r="358">
      <c r="A358" s="45"/>
      <c r="B358" s="46"/>
      <c r="C358" s="46"/>
    </row>
    <row r="359">
      <c r="A359" s="45"/>
      <c r="B359" s="46"/>
      <c r="C359" s="46"/>
    </row>
    <row r="360">
      <c r="A360" s="45"/>
      <c r="B360" s="46"/>
      <c r="C360" s="46"/>
    </row>
    <row r="361">
      <c r="A361" s="45"/>
      <c r="B361" s="46"/>
      <c r="C361" s="46"/>
    </row>
    <row r="362">
      <c r="A362" s="45"/>
      <c r="B362" s="46"/>
      <c r="C362" s="46"/>
    </row>
    <row r="363">
      <c r="A363" s="45"/>
      <c r="B363" s="46"/>
      <c r="C363" s="46"/>
    </row>
    <row r="364">
      <c r="A364" s="45"/>
      <c r="B364" s="46"/>
      <c r="C364" s="46"/>
    </row>
    <row r="365">
      <c r="A365" s="45"/>
      <c r="B365" s="46"/>
      <c r="C365" s="46"/>
    </row>
    <row r="366">
      <c r="A366" s="45"/>
      <c r="B366" s="46"/>
      <c r="C366" s="46"/>
    </row>
    <row r="367">
      <c r="A367" s="45"/>
      <c r="B367" s="46"/>
      <c r="C367" s="46"/>
    </row>
    <row r="368">
      <c r="A368" s="45"/>
      <c r="B368" s="46"/>
      <c r="C368" s="46"/>
    </row>
    <row r="369">
      <c r="A369" s="45"/>
      <c r="B369" s="46"/>
      <c r="C369" s="46"/>
    </row>
    <row r="370">
      <c r="A370" s="45"/>
      <c r="B370" s="46"/>
      <c r="C370" s="46"/>
    </row>
    <row r="371">
      <c r="A371" s="45"/>
      <c r="B371" s="46"/>
      <c r="C371" s="46"/>
    </row>
    <row r="372">
      <c r="A372" s="45"/>
      <c r="B372" s="46"/>
      <c r="C372" s="46"/>
    </row>
    <row r="373">
      <c r="A373" s="45"/>
      <c r="B373" s="46"/>
      <c r="C373" s="46"/>
    </row>
    <row r="374">
      <c r="A374" s="45"/>
      <c r="B374" s="46"/>
      <c r="C374" s="46"/>
    </row>
    <row r="375">
      <c r="A375" s="45"/>
      <c r="B375" s="46"/>
      <c r="C375" s="46"/>
    </row>
    <row r="376">
      <c r="A376" s="45"/>
      <c r="B376" s="46"/>
      <c r="C376" s="46"/>
    </row>
    <row r="377">
      <c r="A377" s="45"/>
      <c r="B377" s="46"/>
      <c r="C377" s="46"/>
    </row>
    <row r="378">
      <c r="A378" s="45"/>
      <c r="B378" s="46"/>
      <c r="C378" s="46"/>
    </row>
    <row r="379">
      <c r="A379" s="45"/>
      <c r="B379" s="46"/>
      <c r="C379" s="46"/>
    </row>
    <row r="380">
      <c r="A380" s="45"/>
      <c r="B380" s="46"/>
      <c r="C380" s="46"/>
    </row>
    <row r="381">
      <c r="A381" s="45"/>
      <c r="B381" s="46"/>
      <c r="C381" s="46"/>
    </row>
    <row r="382">
      <c r="A382" s="45"/>
      <c r="B382" s="46"/>
      <c r="C382" s="46"/>
    </row>
    <row r="383">
      <c r="A383" s="45"/>
      <c r="B383" s="46"/>
      <c r="C383" s="46"/>
    </row>
    <row r="384">
      <c r="A384" s="45"/>
      <c r="B384" s="46"/>
      <c r="C384" s="46"/>
    </row>
    <row r="385">
      <c r="A385" s="45"/>
      <c r="B385" s="46"/>
      <c r="C385" s="46"/>
    </row>
    <row r="386">
      <c r="A386" s="45"/>
      <c r="B386" s="46"/>
      <c r="C386" s="46"/>
    </row>
    <row r="387">
      <c r="A387" s="45"/>
      <c r="B387" s="46"/>
      <c r="C387" s="46"/>
    </row>
    <row r="388">
      <c r="A388" s="45"/>
      <c r="B388" s="46"/>
      <c r="C388" s="46"/>
    </row>
    <row r="389">
      <c r="A389" s="45"/>
      <c r="B389" s="46"/>
      <c r="C389" s="46"/>
    </row>
    <row r="390">
      <c r="A390" s="45"/>
      <c r="B390" s="46"/>
      <c r="C390" s="46"/>
    </row>
    <row r="391">
      <c r="A391" s="45"/>
      <c r="B391" s="46"/>
      <c r="C391" s="46"/>
    </row>
    <row r="392">
      <c r="A392" s="45"/>
      <c r="B392" s="46"/>
      <c r="C392" s="46"/>
    </row>
    <row r="393">
      <c r="A393" s="45"/>
      <c r="B393" s="46"/>
      <c r="C393" s="46"/>
    </row>
    <row r="394">
      <c r="A394" s="45"/>
      <c r="B394" s="46"/>
      <c r="C394" s="46"/>
    </row>
    <row r="395">
      <c r="A395" s="45"/>
      <c r="B395" s="46"/>
      <c r="C395" s="46"/>
    </row>
    <row r="396">
      <c r="A396" s="45"/>
      <c r="B396" s="46"/>
      <c r="C396" s="46"/>
    </row>
    <row r="397">
      <c r="A397" s="45"/>
      <c r="B397" s="46"/>
      <c r="C397" s="46"/>
    </row>
    <row r="398">
      <c r="A398" s="45"/>
      <c r="B398" s="46"/>
      <c r="C398" s="46"/>
    </row>
    <row r="399">
      <c r="A399" s="45"/>
      <c r="B399" s="46"/>
      <c r="C399" s="46"/>
    </row>
    <row r="400">
      <c r="A400" s="45"/>
      <c r="B400" s="46"/>
      <c r="C400" s="46"/>
    </row>
    <row r="401">
      <c r="A401" s="45"/>
      <c r="B401" s="46"/>
      <c r="C401" s="46"/>
    </row>
    <row r="402">
      <c r="A402" s="45"/>
      <c r="B402" s="46"/>
      <c r="C402" s="46"/>
    </row>
    <row r="403">
      <c r="A403" s="45"/>
      <c r="B403" s="46"/>
      <c r="C403" s="46"/>
    </row>
    <row r="404">
      <c r="A404" s="45"/>
      <c r="B404" s="46"/>
      <c r="C404" s="46"/>
    </row>
    <row r="405">
      <c r="A405" s="45"/>
      <c r="B405" s="46"/>
      <c r="C405" s="46"/>
    </row>
    <row r="406">
      <c r="A406" s="45"/>
      <c r="B406" s="46"/>
      <c r="C406" s="46"/>
    </row>
    <row r="407">
      <c r="A407" s="45"/>
      <c r="B407" s="46"/>
      <c r="C407" s="46"/>
    </row>
    <row r="408">
      <c r="A408" s="45"/>
      <c r="B408" s="46"/>
      <c r="C408" s="46"/>
    </row>
    <row r="409">
      <c r="A409" s="45"/>
      <c r="B409" s="46"/>
      <c r="C409" s="46"/>
    </row>
    <row r="410">
      <c r="A410" s="45"/>
      <c r="B410" s="46"/>
      <c r="C410" s="46"/>
    </row>
    <row r="411">
      <c r="A411" s="45"/>
      <c r="B411" s="46"/>
      <c r="C411" s="46"/>
    </row>
    <row r="412">
      <c r="A412" s="45"/>
      <c r="B412" s="46"/>
      <c r="C412" s="46"/>
    </row>
    <row r="413">
      <c r="A413" s="45"/>
      <c r="B413" s="46"/>
      <c r="C413" s="46"/>
    </row>
    <row r="414">
      <c r="A414" s="45"/>
      <c r="B414" s="46"/>
      <c r="C414" s="46"/>
    </row>
    <row r="415">
      <c r="A415" s="45"/>
      <c r="B415" s="46"/>
      <c r="C415" s="46"/>
    </row>
    <row r="416">
      <c r="A416" s="45"/>
      <c r="B416" s="46"/>
      <c r="C416" s="46"/>
    </row>
    <row r="417">
      <c r="A417" s="45"/>
      <c r="B417" s="46"/>
      <c r="C417" s="46"/>
    </row>
    <row r="418">
      <c r="A418" s="45"/>
      <c r="B418" s="46"/>
      <c r="C418" s="46"/>
    </row>
    <row r="419">
      <c r="A419" s="45"/>
      <c r="B419" s="46"/>
      <c r="C419" s="46"/>
    </row>
    <row r="420">
      <c r="A420" s="45"/>
      <c r="B420" s="46"/>
      <c r="C420" s="46"/>
    </row>
    <row r="421">
      <c r="A421" s="45"/>
      <c r="B421" s="46"/>
      <c r="C421" s="46"/>
    </row>
    <row r="422">
      <c r="A422" s="45"/>
      <c r="B422" s="46"/>
      <c r="C422" s="46"/>
    </row>
    <row r="423">
      <c r="A423" s="45"/>
      <c r="B423" s="46"/>
      <c r="C423" s="46"/>
    </row>
    <row r="424">
      <c r="A424" s="45"/>
      <c r="B424" s="46"/>
      <c r="C424" s="46"/>
    </row>
    <row r="425">
      <c r="A425" s="45"/>
      <c r="B425" s="46"/>
      <c r="C425" s="46"/>
    </row>
    <row r="426">
      <c r="A426" s="45"/>
      <c r="B426" s="46"/>
      <c r="C426" s="46"/>
    </row>
    <row r="427">
      <c r="A427" s="45"/>
      <c r="B427" s="46"/>
      <c r="C427" s="46"/>
    </row>
    <row r="428">
      <c r="A428" s="45"/>
      <c r="B428" s="46"/>
      <c r="C428" s="46"/>
    </row>
    <row r="429">
      <c r="A429" s="45"/>
      <c r="B429" s="46"/>
      <c r="C429" s="46"/>
    </row>
    <row r="430">
      <c r="A430" s="45"/>
      <c r="B430" s="46"/>
      <c r="C430" s="46"/>
    </row>
    <row r="431">
      <c r="A431" s="45"/>
      <c r="B431" s="46"/>
      <c r="C431" s="46"/>
    </row>
    <row r="432">
      <c r="A432" s="45"/>
      <c r="B432" s="46"/>
      <c r="C432" s="46"/>
    </row>
    <row r="433">
      <c r="A433" s="45"/>
      <c r="B433" s="46"/>
      <c r="C433" s="46"/>
    </row>
    <row r="434">
      <c r="A434" s="45"/>
      <c r="B434" s="46"/>
      <c r="C434" s="46"/>
    </row>
    <row r="435">
      <c r="A435" s="45"/>
      <c r="B435" s="46"/>
      <c r="C435" s="46"/>
    </row>
    <row r="436">
      <c r="A436" s="45"/>
      <c r="B436" s="46"/>
      <c r="C436" s="46"/>
    </row>
    <row r="437">
      <c r="A437" s="45"/>
      <c r="B437" s="46"/>
      <c r="C437" s="46"/>
    </row>
    <row r="438">
      <c r="A438" s="45"/>
      <c r="B438" s="46"/>
      <c r="C438" s="46"/>
    </row>
    <row r="439">
      <c r="A439" s="45"/>
      <c r="B439" s="46"/>
      <c r="C439" s="46"/>
    </row>
    <row r="440">
      <c r="A440" s="45"/>
      <c r="B440" s="46"/>
      <c r="C440" s="46"/>
    </row>
    <row r="441">
      <c r="A441" s="45"/>
      <c r="B441" s="46"/>
      <c r="C441" s="46"/>
    </row>
    <row r="442">
      <c r="A442" s="45"/>
      <c r="B442" s="46"/>
      <c r="C442" s="46"/>
    </row>
    <row r="443">
      <c r="A443" s="45"/>
      <c r="B443" s="46"/>
      <c r="C443" s="46"/>
    </row>
    <row r="444">
      <c r="A444" s="45"/>
      <c r="B444" s="46"/>
      <c r="C444" s="46"/>
    </row>
    <row r="445">
      <c r="A445" s="45"/>
      <c r="B445" s="46"/>
      <c r="C445" s="46"/>
    </row>
    <row r="446">
      <c r="A446" s="45"/>
      <c r="B446" s="46"/>
      <c r="C446" s="46"/>
    </row>
    <row r="447">
      <c r="A447" s="45"/>
      <c r="B447" s="46"/>
      <c r="C447" s="46"/>
    </row>
    <row r="448">
      <c r="A448" s="45"/>
      <c r="B448" s="46"/>
      <c r="C448" s="46"/>
    </row>
    <row r="449">
      <c r="A449" s="45"/>
      <c r="B449" s="46"/>
      <c r="C449" s="46"/>
    </row>
    <row r="450">
      <c r="A450" s="45"/>
      <c r="B450" s="46"/>
      <c r="C450" s="46"/>
    </row>
    <row r="451">
      <c r="A451" s="45"/>
      <c r="B451" s="46"/>
      <c r="C451" s="46"/>
    </row>
    <row r="452">
      <c r="A452" s="45"/>
      <c r="B452" s="46"/>
      <c r="C452" s="46"/>
    </row>
    <row r="453">
      <c r="A453" s="45"/>
      <c r="B453" s="46"/>
      <c r="C453" s="46"/>
    </row>
    <row r="454">
      <c r="A454" s="45"/>
      <c r="B454" s="46"/>
      <c r="C454" s="46"/>
    </row>
    <row r="455">
      <c r="A455" s="45"/>
      <c r="B455" s="46"/>
      <c r="C455" s="46"/>
    </row>
    <row r="456">
      <c r="A456" s="45"/>
      <c r="B456" s="46"/>
      <c r="C456" s="46"/>
    </row>
    <row r="457">
      <c r="A457" s="45"/>
      <c r="B457" s="46"/>
      <c r="C457" s="46"/>
    </row>
    <row r="458">
      <c r="A458" s="45"/>
      <c r="B458" s="46"/>
      <c r="C458" s="46"/>
    </row>
    <row r="459">
      <c r="A459" s="45"/>
      <c r="B459" s="46"/>
      <c r="C459" s="46"/>
    </row>
    <row r="460">
      <c r="A460" s="45"/>
      <c r="B460" s="46"/>
      <c r="C460" s="46"/>
    </row>
    <row r="461">
      <c r="A461" s="45"/>
      <c r="B461" s="46"/>
      <c r="C461" s="46"/>
    </row>
    <row r="462">
      <c r="A462" s="45"/>
      <c r="B462" s="46"/>
      <c r="C462" s="46"/>
    </row>
    <row r="463">
      <c r="A463" s="45"/>
      <c r="B463" s="46"/>
      <c r="C463" s="46"/>
    </row>
    <row r="464">
      <c r="A464" s="45"/>
      <c r="B464" s="46"/>
      <c r="C464" s="46"/>
    </row>
    <row r="465">
      <c r="A465" s="45"/>
      <c r="B465" s="46"/>
      <c r="C465" s="46"/>
    </row>
    <row r="466">
      <c r="A466" s="45"/>
      <c r="B466" s="46"/>
      <c r="C466" s="46"/>
    </row>
    <row r="467">
      <c r="A467" s="45"/>
      <c r="B467" s="46"/>
      <c r="C467" s="46"/>
    </row>
    <row r="468">
      <c r="A468" s="45"/>
      <c r="B468" s="46"/>
      <c r="C468" s="46"/>
    </row>
    <row r="469">
      <c r="A469" s="45"/>
      <c r="B469" s="46"/>
      <c r="C469" s="46"/>
    </row>
    <row r="470">
      <c r="A470" s="45"/>
      <c r="B470" s="46"/>
      <c r="C470" s="46"/>
    </row>
    <row r="471">
      <c r="A471" s="45"/>
      <c r="B471" s="46"/>
      <c r="C471" s="46"/>
    </row>
    <row r="472">
      <c r="A472" s="45"/>
      <c r="B472" s="46"/>
      <c r="C472" s="46"/>
    </row>
    <row r="473">
      <c r="A473" s="45"/>
      <c r="B473" s="46"/>
      <c r="C473" s="46"/>
    </row>
    <row r="474">
      <c r="A474" s="45"/>
      <c r="B474" s="46"/>
      <c r="C474" s="46"/>
    </row>
    <row r="475">
      <c r="A475" s="45"/>
      <c r="B475" s="46"/>
      <c r="C475" s="46"/>
    </row>
    <row r="476">
      <c r="A476" s="45"/>
      <c r="B476" s="46"/>
      <c r="C476" s="46"/>
    </row>
    <row r="477">
      <c r="A477" s="45"/>
      <c r="B477" s="46"/>
      <c r="C477" s="46"/>
    </row>
    <row r="478">
      <c r="A478" s="45"/>
      <c r="B478" s="46"/>
      <c r="C478" s="46"/>
    </row>
    <row r="479">
      <c r="A479" s="45"/>
      <c r="B479" s="46"/>
      <c r="C479" s="46"/>
    </row>
    <row r="480">
      <c r="A480" s="45"/>
      <c r="B480" s="46"/>
      <c r="C480" s="46"/>
    </row>
    <row r="481">
      <c r="A481" s="45"/>
      <c r="B481" s="46"/>
      <c r="C481" s="46"/>
    </row>
    <row r="482">
      <c r="A482" s="45"/>
      <c r="B482" s="46"/>
      <c r="C482" s="46"/>
    </row>
    <row r="483">
      <c r="A483" s="45"/>
      <c r="B483" s="46"/>
      <c r="C483" s="46"/>
    </row>
    <row r="484">
      <c r="A484" s="45"/>
      <c r="B484" s="46"/>
      <c r="C484" s="46"/>
    </row>
    <row r="485">
      <c r="A485" s="45"/>
      <c r="B485" s="46"/>
      <c r="C485" s="46"/>
    </row>
    <row r="486">
      <c r="A486" s="45"/>
      <c r="B486" s="46"/>
      <c r="C486" s="46"/>
    </row>
    <row r="487">
      <c r="A487" s="45"/>
      <c r="B487" s="46"/>
      <c r="C487" s="46"/>
    </row>
    <row r="488">
      <c r="A488" s="45"/>
      <c r="B488" s="46"/>
      <c r="C488" s="46"/>
    </row>
    <row r="489">
      <c r="A489" s="45"/>
      <c r="B489" s="46"/>
      <c r="C489" s="46"/>
    </row>
    <row r="490">
      <c r="A490" s="45"/>
      <c r="B490" s="46"/>
      <c r="C490" s="46"/>
    </row>
    <row r="491">
      <c r="A491" s="45"/>
      <c r="B491" s="46"/>
      <c r="C491" s="46"/>
    </row>
    <row r="492">
      <c r="A492" s="45"/>
      <c r="B492" s="46"/>
      <c r="C492" s="46"/>
    </row>
    <row r="493">
      <c r="A493" s="45"/>
      <c r="B493" s="46"/>
      <c r="C493" s="46"/>
    </row>
    <row r="494">
      <c r="A494" s="45"/>
      <c r="B494" s="46"/>
      <c r="C494" s="46"/>
    </row>
    <row r="495">
      <c r="A495" s="45"/>
      <c r="B495" s="46"/>
      <c r="C495" s="46"/>
    </row>
    <row r="496">
      <c r="A496" s="45"/>
      <c r="B496" s="46"/>
      <c r="C496" s="46"/>
    </row>
    <row r="497">
      <c r="A497" s="45"/>
      <c r="B497" s="46"/>
      <c r="C497" s="46"/>
    </row>
    <row r="498">
      <c r="A498" s="45"/>
      <c r="B498" s="46"/>
      <c r="C498" s="46"/>
    </row>
    <row r="499">
      <c r="A499" s="45"/>
      <c r="B499" s="46"/>
      <c r="C499" s="46"/>
    </row>
    <row r="500">
      <c r="A500" s="45"/>
      <c r="B500" s="46"/>
      <c r="C500" s="46"/>
    </row>
    <row r="501">
      <c r="A501" s="45"/>
      <c r="B501" s="46"/>
      <c r="C501" s="46"/>
    </row>
    <row r="502">
      <c r="A502" s="45"/>
      <c r="B502" s="46"/>
      <c r="C502" s="46"/>
    </row>
    <row r="503">
      <c r="A503" s="45"/>
      <c r="B503" s="46"/>
      <c r="C503" s="46"/>
    </row>
    <row r="504">
      <c r="A504" s="45"/>
      <c r="B504" s="46"/>
      <c r="C504" s="46"/>
    </row>
    <row r="505">
      <c r="A505" s="45"/>
      <c r="B505" s="46"/>
      <c r="C505" s="46"/>
    </row>
    <row r="506">
      <c r="A506" s="45"/>
      <c r="B506" s="46"/>
      <c r="C506" s="46"/>
    </row>
    <row r="507">
      <c r="A507" s="45"/>
      <c r="B507" s="46"/>
      <c r="C507" s="46"/>
    </row>
    <row r="508">
      <c r="A508" s="45"/>
      <c r="B508" s="46"/>
      <c r="C508" s="46"/>
    </row>
    <row r="509">
      <c r="A509" s="45"/>
      <c r="B509" s="46"/>
      <c r="C509" s="46"/>
    </row>
    <row r="510">
      <c r="A510" s="45"/>
      <c r="B510" s="46"/>
      <c r="C510" s="46"/>
    </row>
    <row r="511">
      <c r="A511" s="45"/>
      <c r="B511" s="46"/>
      <c r="C511" s="46"/>
    </row>
    <row r="512">
      <c r="A512" s="45"/>
      <c r="B512" s="46"/>
      <c r="C512" s="46"/>
    </row>
    <row r="513">
      <c r="A513" s="45"/>
      <c r="B513" s="46"/>
      <c r="C513" s="46"/>
    </row>
    <row r="514">
      <c r="A514" s="45"/>
      <c r="B514" s="46"/>
      <c r="C514" s="46"/>
    </row>
    <row r="515">
      <c r="A515" s="45"/>
      <c r="B515" s="46"/>
      <c r="C515" s="46"/>
    </row>
    <row r="516">
      <c r="A516" s="45"/>
      <c r="B516" s="46"/>
      <c r="C516" s="46"/>
    </row>
    <row r="517">
      <c r="A517" s="45"/>
      <c r="B517" s="46"/>
      <c r="C517" s="46"/>
    </row>
    <row r="518">
      <c r="A518" s="45"/>
      <c r="B518" s="46"/>
      <c r="C518" s="46"/>
    </row>
    <row r="519">
      <c r="A519" s="45"/>
      <c r="B519" s="46"/>
      <c r="C519" s="46"/>
    </row>
    <row r="520">
      <c r="A520" s="45"/>
      <c r="B520" s="46"/>
      <c r="C520" s="46"/>
    </row>
    <row r="521">
      <c r="A521" s="45"/>
      <c r="B521" s="46"/>
      <c r="C521" s="46"/>
    </row>
    <row r="522">
      <c r="A522" s="45"/>
      <c r="B522" s="46"/>
      <c r="C522" s="46"/>
    </row>
    <row r="523">
      <c r="A523" s="45"/>
      <c r="B523" s="46"/>
      <c r="C523" s="46"/>
    </row>
    <row r="524">
      <c r="A524" s="45"/>
      <c r="B524" s="46"/>
      <c r="C524" s="46"/>
    </row>
    <row r="525">
      <c r="A525" s="45"/>
      <c r="B525" s="46"/>
      <c r="C525" s="46"/>
    </row>
    <row r="526">
      <c r="A526" s="45"/>
      <c r="B526" s="46"/>
      <c r="C526" s="46"/>
    </row>
    <row r="527">
      <c r="A527" s="45"/>
      <c r="B527" s="46"/>
      <c r="C527" s="46"/>
    </row>
    <row r="528">
      <c r="A528" s="45"/>
      <c r="B528" s="46"/>
      <c r="C528" s="46"/>
    </row>
    <row r="529">
      <c r="A529" s="45"/>
      <c r="B529" s="46"/>
      <c r="C529" s="46"/>
    </row>
    <row r="530">
      <c r="A530" s="45"/>
      <c r="B530" s="46"/>
      <c r="C530" s="46"/>
    </row>
    <row r="531">
      <c r="A531" s="45"/>
      <c r="B531" s="46"/>
      <c r="C531" s="46"/>
    </row>
    <row r="532">
      <c r="A532" s="45"/>
      <c r="B532" s="46"/>
      <c r="C532" s="46"/>
    </row>
    <row r="533">
      <c r="A533" s="45"/>
      <c r="B533" s="46"/>
      <c r="C533" s="46"/>
    </row>
    <row r="534">
      <c r="A534" s="45"/>
      <c r="B534" s="46"/>
      <c r="C534" s="46"/>
    </row>
    <row r="535">
      <c r="A535" s="45"/>
      <c r="B535" s="46"/>
      <c r="C535" s="46"/>
    </row>
    <row r="536">
      <c r="A536" s="45"/>
      <c r="B536" s="46"/>
      <c r="C536" s="46"/>
    </row>
    <row r="537">
      <c r="A537" s="45"/>
      <c r="B537" s="46"/>
      <c r="C537" s="46"/>
    </row>
    <row r="538">
      <c r="A538" s="45"/>
      <c r="B538" s="46"/>
      <c r="C538" s="46"/>
    </row>
    <row r="539">
      <c r="A539" s="45"/>
      <c r="B539" s="46"/>
      <c r="C539" s="46"/>
    </row>
    <row r="540">
      <c r="A540" s="45"/>
      <c r="B540" s="46"/>
      <c r="C540" s="46"/>
    </row>
    <row r="541">
      <c r="A541" s="45"/>
      <c r="B541" s="46"/>
      <c r="C541" s="46"/>
    </row>
    <row r="542">
      <c r="A542" s="45"/>
      <c r="B542" s="46"/>
      <c r="C542" s="46"/>
    </row>
    <row r="543">
      <c r="A543" s="45"/>
      <c r="B543" s="46"/>
      <c r="C543" s="46"/>
    </row>
    <row r="544">
      <c r="A544" s="45"/>
      <c r="B544" s="46"/>
      <c r="C544" s="46"/>
    </row>
    <row r="545">
      <c r="A545" s="45"/>
      <c r="B545" s="46"/>
      <c r="C545" s="46"/>
    </row>
    <row r="546">
      <c r="A546" s="45"/>
      <c r="B546" s="46"/>
      <c r="C546" s="46"/>
    </row>
    <row r="547">
      <c r="A547" s="45"/>
      <c r="B547" s="46"/>
      <c r="C547" s="46"/>
    </row>
    <row r="548">
      <c r="A548" s="45"/>
      <c r="B548" s="46"/>
      <c r="C548" s="46"/>
    </row>
    <row r="549">
      <c r="A549" s="45"/>
      <c r="B549" s="46"/>
      <c r="C549" s="46"/>
    </row>
    <row r="550">
      <c r="A550" s="45"/>
      <c r="B550" s="46"/>
      <c r="C550" s="46"/>
    </row>
    <row r="551">
      <c r="A551" s="45"/>
      <c r="B551" s="46"/>
      <c r="C551" s="46"/>
    </row>
    <row r="552">
      <c r="A552" s="45"/>
      <c r="B552" s="46"/>
      <c r="C552" s="46"/>
    </row>
    <row r="553">
      <c r="A553" s="45"/>
      <c r="B553" s="46"/>
      <c r="C553" s="46"/>
    </row>
    <row r="554">
      <c r="A554" s="45"/>
      <c r="B554" s="46"/>
      <c r="C554" s="46"/>
    </row>
    <row r="555">
      <c r="A555" s="45"/>
      <c r="B555" s="46"/>
      <c r="C555" s="46"/>
    </row>
    <row r="556">
      <c r="A556" s="45"/>
      <c r="B556" s="46"/>
      <c r="C556" s="46"/>
    </row>
    <row r="557">
      <c r="A557" s="45"/>
      <c r="B557" s="46"/>
      <c r="C557" s="46"/>
    </row>
    <row r="558">
      <c r="A558" s="45"/>
      <c r="B558" s="46"/>
      <c r="C558" s="46"/>
    </row>
    <row r="559">
      <c r="A559" s="45"/>
      <c r="B559" s="46"/>
      <c r="C559" s="46"/>
    </row>
    <row r="560">
      <c r="A560" s="45"/>
      <c r="B560" s="46"/>
      <c r="C560" s="46"/>
    </row>
    <row r="561">
      <c r="A561" s="45"/>
      <c r="B561" s="46"/>
      <c r="C561" s="46"/>
    </row>
    <row r="562">
      <c r="A562" s="45"/>
      <c r="B562" s="46"/>
      <c r="C562" s="46"/>
    </row>
    <row r="563">
      <c r="A563" s="45"/>
      <c r="B563" s="46"/>
      <c r="C563" s="46"/>
    </row>
    <row r="564">
      <c r="A564" s="45"/>
      <c r="B564" s="46"/>
      <c r="C564" s="46"/>
    </row>
    <row r="565">
      <c r="A565" s="45"/>
      <c r="B565" s="46"/>
      <c r="C565" s="46"/>
    </row>
    <row r="566">
      <c r="A566" s="45"/>
      <c r="B566" s="46"/>
      <c r="C566" s="46"/>
    </row>
    <row r="567">
      <c r="A567" s="45"/>
      <c r="B567" s="46"/>
      <c r="C567" s="46"/>
    </row>
    <row r="568">
      <c r="A568" s="45"/>
      <c r="B568" s="46"/>
      <c r="C568" s="46"/>
    </row>
    <row r="569">
      <c r="A569" s="45"/>
      <c r="B569" s="46"/>
      <c r="C569" s="46"/>
    </row>
    <row r="570">
      <c r="A570" s="45"/>
      <c r="B570" s="46"/>
      <c r="C570" s="46"/>
    </row>
    <row r="571">
      <c r="A571" s="45"/>
      <c r="B571" s="46"/>
      <c r="C571" s="46"/>
    </row>
    <row r="572">
      <c r="A572" s="45"/>
      <c r="B572" s="46"/>
      <c r="C572" s="46"/>
    </row>
    <row r="573">
      <c r="A573" s="45"/>
      <c r="B573" s="46"/>
      <c r="C573" s="46"/>
    </row>
    <row r="574">
      <c r="A574" s="45"/>
      <c r="B574" s="46"/>
      <c r="C574" s="46"/>
    </row>
    <row r="575">
      <c r="A575" s="45"/>
      <c r="B575" s="46"/>
      <c r="C575" s="46"/>
    </row>
    <row r="576">
      <c r="A576" s="45"/>
      <c r="B576" s="46"/>
      <c r="C576" s="46"/>
    </row>
    <row r="577">
      <c r="A577" s="45"/>
      <c r="B577" s="46"/>
      <c r="C577" s="46"/>
    </row>
    <row r="578">
      <c r="A578" s="45"/>
      <c r="B578" s="46"/>
      <c r="C578" s="46"/>
    </row>
    <row r="579">
      <c r="A579" s="45"/>
      <c r="B579" s="46"/>
      <c r="C579" s="46"/>
    </row>
    <row r="580">
      <c r="A580" s="45"/>
      <c r="B580" s="46"/>
      <c r="C580" s="46"/>
    </row>
    <row r="581">
      <c r="A581" s="45"/>
      <c r="B581" s="46"/>
      <c r="C581" s="46"/>
    </row>
    <row r="582">
      <c r="A582" s="45"/>
      <c r="B582" s="46"/>
      <c r="C582" s="46"/>
    </row>
    <row r="583">
      <c r="A583" s="45"/>
      <c r="B583" s="46"/>
      <c r="C583" s="46"/>
    </row>
    <row r="584">
      <c r="A584" s="45"/>
      <c r="B584" s="46"/>
      <c r="C584" s="46"/>
    </row>
    <row r="585">
      <c r="A585" s="45"/>
      <c r="B585" s="46"/>
      <c r="C585" s="46"/>
    </row>
    <row r="586">
      <c r="A586" s="45"/>
      <c r="B586" s="46"/>
      <c r="C586" s="46"/>
    </row>
    <row r="587">
      <c r="A587" s="45"/>
      <c r="B587" s="46"/>
      <c r="C587" s="46"/>
    </row>
    <row r="588">
      <c r="A588" s="45"/>
      <c r="B588" s="46"/>
      <c r="C588" s="46"/>
    </row>
    <row r="589">
      <c r="A589" s="45"/>
      <c r="B589" s="46"/>
      <c r="C589" s="46"/>
    </row>
    <row r="590">
      <c r="A590" s="45"/>
      <c r="B590" s="46"/>
      <c r="C590" s="46"/>
    </row>
    <row r="591">
      <c r="A591" s="45"/>
      <c r="B591" s="46"/>
      <c r="C591" s="46"/>
    </row>
    <row r="592">
      <c r="A592" s="45"/>
      <c r="B592" s="46"/>
      <c r="C592" s="46"/>
    </row>
    <row r="593">
      <c r="A593" s="45"/>
      <c r="B593" s="46"/>
      <c r="C593" s="46"/>
    </row>
    <row r="594">
      <c r="A594" s="45"/>
      <c r="B594" s="46"/>
      <c r="C594" s="46"/>
    </row>
    <row r="595">
      <c r="A595" s="45"/>
      <c r="B595" s="46"/>
      <c r="C595" s="46"/>
    </row>
    <row r="596">
      <c r="A596" s="45"/>
      <c r="B596" s="46"/>
      <c r="C596" s="46"/>
    </row>
    <row r="597">
      <c r="A597" s="45"/>
      <c r="B597" s="46"/>
      <c r="C597" s="46"/>
    </row>
    <row r="598">
      <c r="A598" s="45"/>
      <c r="B598" s="46"/>
      <c r="C598" s="46"/>
    </row>
    <row r="599">
      <c r="A599" s="45"/>
      <c r="B599" s="46"/>
      <c r="C599" s="46"/>
    </row>
    <row r="600">
      <c r="A600" s="45"/>
      <c r="B600" s="46"/>
      <c r="C600" s="46"/>
    </row>
    <row r="601">
      <c r="A601" s="45"/>
      <c r="B601" s="46"/>
      <c r="C601" s="46"/>
    </row>
    <row r="602">
      <c r="A602" s="45"/>
      <c r="B602" s="46"/>
      <c r="C602" s="46"/>
    </row>
    <row r="603">
      <c r="A603" s="45"/>
      <c r="B603" s="46"/>
      <c r="C603" s="46"/>
    </row>
    <row r="604">
      <c r="A604" s="45"/>
      <c r="B604" s="46"/>
      <c r="C604" s="46"/>
    </row>
    <row r="605">
      <c r="A605" s="45"/>
      <c r="B605" s="46"/>
      <c r="C605" s="46"/>
    </row>
    <row r="606">
      <c r="A606" s="45"/>
      <c r="B606" s="46"/>
      <c r="C606" s="46"/>
    </row>
    <row r="607">
      <c r="A607" s="45"/>
      <c r="B607" s="46"/>
      <c r="C607" s="46"/>
    </row>
    <row r="608">
      <c r="A608" s="45"/>
      <c r="B608" s="46"/>
      <c r="C608" s="46"/>
    </row>
    <row r="609">
      <c r="A609" s="45"/>
      <c r="B609" s="46"/>
      <c r="C609" s="46"/>
    </row>
    <row r="610">
      <c r="A610" s="45"/>
      <c r="B610" s="46"/>
      <c r="C610" s="46"/>
    </row>
    <row r="611">
      <c r="A611" s="45"/>
      <c r="B611" s="46"/>
      <c r="C611" s="46"/>
    </row>
    <row r="612">
      <c r="A612" s="45"/>
      <c r="B612" s="46"/>
      <c r="C612" s="46"/>
    </row>
    <row r="613">
      <c r="A613" s="45"/>
      <c r="B613" s="46"/>
      <c r="C613" s="46"/>
    </row>
    <row r="614">
      <c r="A614" s="45"/>
      <c r="B614" s="46"/>
      <c r="C614" s="46"/>
    </row>
    <row r="615">
      <c r="A615" s="45"/>
      <c r="B615" s="46"/>
      <c r="C615" s="46"/>
    </row>
    <row r="616">
      <c r="A616" s="45"/>
      <c r="B616" s="46"/>
      <c r="C616" s="46"/>
    </row>
    <row r="617">
      <c r="A617" s="45"/>
      <c r="B617" s="46"/>
      <c r="C617" s="46"/>
    </row>
    <row r="618">
      <c r="A618" s="45"/>
      <c r="B618" s="46"/>
      <c r="C618" s="46"/>
    </row>
    <row r="619">
      <c r="A619" s="45"/>
      <c r="B619" s="46"/>
      <c r="C619" s="46"/>
    </row>
    <row r="620">
      <c r="A620" s="45"/>
      <c r="B620" s="46"/>
      <c r="C620" s="46"/>
    </row>
    <row r="621">
      <c r="A621" s="45"/>
      <c r="B621" s="46"/>
      <c r="C621" s="46"/>
    </row>
    <row r="622">
      <c r="A622" s="45"/>
      <c r="B622" s="46"/>
      <c r="C622" s="46"/>
    </row>
    <row r="623">
      <c r="A623" s="45"/>
      <c r="B623" s="46"/>
      <c r="C623" s="46"/>
    </row>
    <row r="624">
      <c r="A624" s="45"/>
      <c r="B624" s="46"/>
      <c r="C624" s="46"/>
    </row>
    <row r="625">
      <c r="A625" s="45"/>
      <c r="B625" s="46"/>
      <c r="C625" s="46"/>
    </row>
    <row r="626">
      <c r="A626" s="45"/>
      <c r="B626" s="46"/>
      <c r="C626" s="46"/>
    </row>
    <row r="627">
      <c r="A627" s="45"/>
      <c r="B627" s="46"/>
      <c r="C627" s="46"/>
    </row>
    <row r="628">
      <c r="A628" s="45"/>
      <c r="B628" s="46"/>
      <c r="C628" s="46"/>
    </row>
    <row r="629">
      <c r="A629" s="45"/>
      <c r="B629" s="46"/>
      <c r="C629" s="46"/>
    </row>
    <row r="630">
      <c r="A630" s="45"/>
      <c r="B630" s="46"/>
      <c r="C630" s="46"/>
    </row>
    <row r="631">
      <c r="A631" s="45"/>
      <c r="B631" s="46"/>
      <c r="C631" s="46"/>
    </row>
    <row r="632">
      <c r="A632" s="45"/>
      <c r="B632" s="46"/>
      <c r="C632" s="46"/>
    </row>
    <row r="633">
      <c r="A633" s="45"/>
      <c r="B633" s="46"/>
      <c r="C633" s="46"/>
    </row>
    <row r="634">
      <c r="A634" s="45"/>
      <c r="B634" s="46"/>
      <c r="C634" s="46"/>
    </row>
    <row r="635">
      <c r="A635" s="45"/>
      <c r="B635" s="46"/>
      <c r="C635" s="46"/>
    </row>
    <row r="636">
      <c r="A636" s="45"/>
      <c r="B636" s="46"/>
      <c r="C636" s="46"/>
    </row>
    <row r="637">
      <c r="A637" s="45"/>
      <c r="B637" s="46"/>
      <c r="C637" s="46"/>
    </row>
    <row r="638">
      <c r="A638" s="45"/>
      <c r="B638" s="46"/>
      <c r="C638" s="46"/>
    </row>
    <row r="639">
      <c r="A639" s="45"/>
      <c r="B639" s="46"/>
      <c r="C639" s="46"/>
    </row>
    <row r="640">
      <c r="A640" s="45"/>
      <c r="B640" s="46"/>
      <c r="C640" s="46"/>
    </row>
    <row r="641">
      <c r="A641" s="45"/>
      <c r="B641" s="46"/>
      <c r="C641" s="46"/>
    </row>
    <row r="642">
      <c r="A642" s="45"/>
      <c r="B642" s="46"/>
      <c r="C642" s="46"/>
    </row>
    <row r="643">
      <c r="A643" s="45"/>
      <c r="B643" s="46"/>
      <c r="C643" s="46"/>
    </row>
    <row r="644">
      <c r="A644" s="45"/>
      <c r="B644" s="46"/>
      <c r="C644" s="46"/>
    </row>
    <row r="645">
      <c r="A645" s="45"/>
      <c r="B645" s="46"/>
      <c r="C645" s="46"/>
    </row>
    <row r="646">
      <c r="A646" s="45"/>
      <c r="B646" s="46"/>
      <c r="C646" s="46"/>
    </row>
    <row r="647">
      <c r="A647" s="45"/>
      <c r="B647" s="46"/>
      <c r="C647" s="46"/>
    </row>
    <row r="648">
      <c r="A648" s="45"/>
      <c r="B648" s="46"/>
      <c r="C648" s="46"/>
    </row>
    <row r="649">
      <c r="A649" s="45"/>
      <c r="B649" s="46"/>
      <c r="C649" s="46"/>
    </row>
    <row r="650">
      <c r="A650" s="45"/>
      <c r="B650" s="46"/>
      <c r="C650" s="46"/>
    </row>
    <row r="651">
      <c r="A651" s="45"/>
      <c r="B651" s="46"/>
      <c r="C651" s="46"/>
    </row>
    <row r="652">
      <c r="A652" s="45"/>
      <c r="B652" s="46"/>
      <c r="C652" s="46"/>
    </row>
    <row r="653">
      <c r="A653" s="45"/>
      <c r="B653" s="46"/>
      <c r="C653" s="46"/>
    </row>
    <row r="654">
      <c r="A654" s="45"/>
      <c r="B654" s="46"/>
      <c r="C654" s="46"/>
    </row>
    <row r="655">
      <c r="A655" s="45"/>
      <c r="B655" s="46"/>
      <c r="C655" s="46"/>
    </row>
    <row r="656">
      <c r="A656" s="45"/>
      <c r="B656" s="46"/>
      <c r="C656" s="46"/>
    </row>
    <row r="657">
      <c r="A657" s="45"/>
      <c r="B657" s="46"/>
      <c r="C657" s="46"/>
    </row>
    <row r="658">
      <c r="A658" s="45"/>
      <c r="B658" s="46"/>
      <c r="C658" s="46"/>
    </row>
    <row r="659">
      <c r="A659" s="45"/>
      <c r="B659" s="46"/>
      <c r="C659" s="46"/>
    </row>
    <row r="660">
      <c r="A660" s="45"/>
      <c r="B660" s="46"/>
      <c r="C660" s="46"/>
    </row>
    <row r="661">
      <c r="A661" s="45"/>
      <c r="B661" s="46"/>
      <c r="C661" s="46"/>
    </row>
    <row r="662">
      <c r="A662" s="45"/>
      <c r="B662" s="46"/>
      <c r="C662" s="46"/>
    </row>
    <row r="663">
      <c r="A663" s="45"/>
      <c r="B663" s="46"/>
      <c r="C663" s="46"/>
    </row>
    <row r="664">
      <c r="A664" s="45"/>
      <c r="B664" s="46"/>
      <c r="C664" s="46"/>
    </row>
    <row r="665">
      <c r="A665" s="45"/>
      <c r="B665" s="46"/>
      <c r="C665" s="46"/>
    </row>
    <row r="666">
      <c r="A666" s="45"/>
      <c r="B666" s="46"/>
      <c r="C666" s="46"/>
    </row>
    <row r="667">
      <c r="A667" s="45"/>
      <c r="B667" s="46"/>
      <c r="C667" s="46"/>
    </row>
    <row r="668">
      <c r="A668" s="45"/>
      <c r="B668" s="46"/>
      <c r="C668" s="46"/>
    </row>
    <row r="669">
      <c r="A669" s="45"/>
      <c r="B669" s="46"/>
      <c r="C669" s="46"/>
    </row>
    <row r="670">
      <c r="A670" s="45"/>
      <c r="B670" s="46"/>
      <c r="C670" s="46"/>
    </row>
    <row r="671">
      <c r="A671" s="45"/>
      <c r="B671" s="46"/>
      <c r="C671" s="46"/>
    </row>
    <row r="672">
      <c r="A672" s="45"/>
      <c r="B672" s="46"/>
      <c r="C672" s="46"/>
    </row>
    <row r="673">
      <c r="A673" s="45"/>
      <c r="B673" s="46"/>
      <c r="C673" s="46"/>
    </row>
    <row r="674">
      <c r="A674" s="45"/>
      <c r="B674" s="46"/>
      <c r="C674" s="46"/>
    </row>
    <row r="675">
      <c r="A675" s="45"/>
      <c r="B675" s="46"/>
      <c r="C675" s="46"/>
    </row>
    <row r="676">
      <c r="A676" s="45"/>
      <c r="B676" s="46"/>
      <c r="C676" s="46"/>
    </row>
    <row r="677">
      <c r="A677" s="45"/>
      <c r="B677" s="46"/>
      <c r="C677" s="46"/>
    </row>
    <row r="678">
      <c r="A678" s="45"/>
      <c r="B678" s="46"/>
      <c r="C678" s="46"/>
    </row>
    <row r="679">
      <c r="A679" s="45"/>
      <c r="B679" s="46"/>
      <c r="C679" s="46"/>
    </row>
    <row r="680">
      <c r="A680" s="45"/>
      <c r="B680" s="46"/>
      <c r="C680" s="46"/>
    </row>
    <row r="681">
      <c r="A681" s="45"/>
      <c r="B681" s="46"/>
      <c r="C681" s="46"/>
    </row>
    <row r="682">
      <c r="A682" s="45"/>
      <c r="B682" s="46"/>
      <c r="C682" s="46"/>
    </row>
    <row r="683">
      <c r="A683" s="45"/>
      <c r="B683" s="46"/>
      <c r="C683" s="46"/>
    </row>
    <row r="684">
      <c r="A684" s="45"/>
      <c r="B684" s="46"/>
      <c r="C684" s="46"/>
    </row>
    <row r="685">
      <c r="A685" s="45"/>
      <c r="B685" s="46"/>
      <c r="C685" s="46"/>
    </row>
    <row r="686">
      <c r="A686" s="45"/>
      <c r="B686" s="46"/>
      <c r="C686" s="46"/>
    </row>
    <row r="687">
      <c r="A687" s="45"/>
      <c r="B687" s="46"/>
      <c r="C687" s="46"/>
    </row>
    <row r="688">
      <c r="A688" s="45"/>
      <c r="B688" s="46"/>
      <c r="C688" s="46"/>
    </row>
    <row r="689">
      <c r="A689" s="45"/>
      <c r="B689" s="46"/>
      <c r="C689" s="46"/>
    </row>
    <row r="690">
      <c r="A690" s="45"/>
      <c r="B690" s="46"/>
      <c r="C690" s="46"/>
    </row>
    <row r="691">
      <c r="A691" s="45"/>
      <c r="B691" s="46"/>
      <c r="C691" s="46"/>
    </row>
    <row r="692">
      <c r="A692" s="45"/>
      <c r="B692" s="46"/>
      <c r="C692" s="46"/>
    </row>
    <row r="693">
      <c r="A693" s="45"/>
      <c r="B693" s="46"/>
      <c r="C693" s="46"/>
    </row>
    <row r="694">
      <c r="A694" s="45"/>
      <c r="B694" s="46"/>
      <c r="C694" s="46"/>
    </row>
    <row r="695">
      <c r="A695" s="45"/>
      <c r="B695" s="46"/>
      <c r="C695" s="46"/>
    </row>
    <row r="696">
      <c r="A696" s="45"/>
      <c r="B696" s="46"/>
      <c r="C696" s="46"/>
    </row>
    <row r="697">
      <c r="A697" s="45"/>
      <c r="B697" s="46"/>
      <c r="C697" s="46"/>
    </row>
    <row r="698">
      <c r="A698" s="45"/>
      <c r="B698" s="46"/>
      <c r="C698" s="46"/>
    </row>
    <row r="699">
      <c r="A699" s="45"/>
      <c r="B699" s="46"/>
      <c r="C699" s="46"/>
    </row>
    <row r="700">
      <c r="A700" s="45"/>
      <c r="B700" s="46"/>
      <c r="C700" s="46"/>
    </row>
    <row r="701">
      <c r="A701" s="45"/>
      <c r="B701" s="46"/>
      <c r="C701" s="46"/>
    </row>
    <row r="702">
      <c r="A702" s="45"/>
      <c r="B702" s="46"/>
      <c r="C702" s="46"/>
    </row>
    <row r="703">
      <c r="A703" s="45"/>
      <c r="B703" s="46"/>
      <c r="C703" s="46"/>
    </row>
    <row r="704">
      <c r="A704" s="45"/>
      <c r="B704" s="46"/>
      <c r="C704" s="46"/>
    </row>
    <row r="705">
      <c r="A705" s="45"/>
      <c r="B705" s="46"/>
      <c r="C705" s="46"/>
    </row>
    <row r="706">
      <c r="A706" s="45"/>
      <c r="B706" s="46"/>
      <c r="C706" s="46"/>
    </row>
    <row r="707">
      <c r="A707" s="45"/>
      <c r="B707" s="46"/>
      <c r="C707" s="46"/>
    </row>
    <row r="708">
      <c r="A708" s="45"/>
      <c r="B708" s="46"/>
      <c r="C708" s="46"/>
    </row>
    <row r="709">
      <c r="A709" s="45"/>
      <c r="B709" s="46"/>
      <c r="C709" s="46"/>
    </row>
    <row r="710">
      <c r="A710" s="45"/>
      <c r="B710" s="46"/>
      <c r="C710" s="46"/>
    </row>
    <row r="711">
      <c r="A711" s="45"/>
      <c r="B711" s="46"/>
      <c r="C711" s="46"/>
    </row>
    <row r="712">
      <c r="A712" s="45"/>
      <c r="B712" s="46"/>
      <c r="C712" s="46"/>
    </row>
    <row r="713">
      <c r="A713" s="45"/>
      <c r="B713" s="46"/>
      <c r="C713" s="46"/>
    </row>
    <row r="714">
      <c r="A714" s="45"/>
      <c r="B714" s="46"/>
      <c r="C714" s="46"/>
    </row>
    <row r="715">
      <c r="A715" s="45"/>
      <c r="B715" s="46"/>
      <c r="C715" s="46"/>
    </row>
    <row r="716">
      <c r="A716" s="45"/>
      <c r="B716" s="46"/>
      <c r="C716" s="46"/>
    </row>
    <row r="717">
      <c r="A717" s="45"/>
      <c r="B717" s="46"/>
      <c r="C717" s="46"/>
    </row>
    <row r="718">
      <c r="A718" s="45"/>
      <c r="B718" s="46"/>
      <c r="C718" s="46"/>
    </row>
    <row r="719">
      <c r="A719" s="45"/>
      <c r="B719" s="46"/>
      <c r="C719" s="46"/>
    </row>
    <row r="720">
      <c r="A720" s="45"/>
      <c r="B720" s="46"/>
      <c r="C720" s="46"/>
    </row>
    <row r="721">
      <c r="A721" s="45"/>
      <c r="B721" s="46"/>
      <c r="C721" s="46"/>
    </row>
    <row r="722">
      <c r="A722" s="45"/>
      <c r="B722" s="46"/>
      <c r="C722" s="46"/>
    </row>
    <row r="723">
      <c r="A723" s="45"/>
      <c r="B723" s="46"/>
      <c r="C723" s="46"/>
    </row>
    <row r="724">
      <c r="A724" s="45"/>
      <c r="B724" s="46"/>
      <c r="C724" s="46"/>
    </row>
    <row r="725">
      <c r="A725" s="45"/>
      <c r="B725" s="46"/>
      <c r="C725" s="46"/>
    </row>
    <row r="726">
      <c r="A726" s="45"/>
      <c r="B726" s="46"/>
      <c r="C726" s="46"/>
    </row>
    <row r="727">
      <c r="A727" s="45"/>
      <c r="B727" s="46"/>
      <c r="C727" s="46"/>
    </row>
    <row r="728">
      <c r="A728" s="45"/>
      <c r="B728" s="46"/>
      <c r="C728" s="46"/>
    </row>
    <row r="729">
      <c r="A729" s="45"/>
      <c r="B729" s="46"/>
      <c r="C729" s="46"/>
    </row>
    <row r="730">
      <c r="A730" s="45"/>
      <c r="B730" s="46"/>
      <c r="C730" s="46"/>
    </row>
    <row r="731">
      <c r="A731" s="45"/>
      <c r="B731" s="46"/>
      <c r="C731" s="46"/>
    </row>
    <row r="732">
      <c r="A732" s="45"/>
      <c r="B732" s="46"/>
      <c r="C732" s="46"/>
    </row>
    <row r="733">
      <c r="A733" s="45"/>
      <c r="B733" s="46"/>
      <c r="C733" s="46"/>
    </row>
    <row r="734">
      <c r="A734" s="45"/>
      <c r="B734" s="46"/>
      <c r="C734" s="46"/>
    </row>
    <row r="735">
      <c r="A735" s="45"/>
      <c r="B735" s="46"/>
      <c r="C735" s="46"/>
    </row>
    <row r="736">
      <c r="A736" s="45"/>
      <c r="B736" s="46"/>
      <c r="C736" s="46"/>
    </row>
    <row r="737">
      <c r="A737" s="45"/>
      <c r="B737" s="46"/>
      <c r="C737" s="46"/>
    </row>
    <row r="738">
      <c r="A738" s="45"/>
      <c r="B738" s="46"/>
      <c r="C738" s="46"/>
    </row>
    <row r="739">
      <c r="A739" s="45"/>
      <c r="B739" s="46"/>
      <c r="C739" s="46"/>
    </row>
    <row r="740">
      <c r="A740" s="45"/>
      <c r="B740" s="46"/>
      <c r="C740" s="46"/>
    </row>
    <row r="741">
      <c r="A741" s="45"/>
      <c r="B741" s="46"/>
      <c r="C741" s="46"/>
    </row>
    <row r="742">
      <c r="A742" s="45"/>
      <c r="B742" s="46"/>
      <c r="C742" s="46"/>
    </row>
    <row r="743">
      <c r="A743" s="45"/>
      <c r="B743" s="46"/>
      <c r="C743" s="46"/>
    </row>
    <row r="744">
      <c r="A744" s="45"/>
      <c r="B744" s="46"/>
      <c r="C744" s="46"/>
    </row>
    <row r="745">
      <c r="A745" s="45"/>
      <c r="B745" s="46"/>
      <c r="C745" s="46"/>
    </row>
    <row r="746">
      <c r="A746" s="45"/>
      <c r="B746" s="46"/>
      <c r="C746" s="46"/>
    </row>
    <row r="747">
      <c r="A747" s="45"/>
      <c r="B747" s="46"/>
      <c r="C747" s="46"/>
    </row>
    <row r="748">
      <c r="A748" s="45"/>
      <c r="B748" s="46"/>
      <c r="C748" s="46"/>
    </row>
    <row r="749">
      <c r="A749" s="45"/>
      <c r="B749" s="46"/>
      <c r="C749" s="46"/>
    </row>
    <row r="750">
      <c r="A750" s="45"/>
      <c r="B750" s="46"/>
      <c r="C750" s="46"/>
    </row>
    <row r="751">
      <c r="A751" s="45"/>
      <c r="B751" s="46"/>
      <c r="C751" s="46"/>
    </row>
    <row r="752">
      <c r="A752" s="45"/>
      <c r="B752" s="46"/>
      <c r="C752" s="46"/>
    </row>
    <row r="753">
      <c r="A753" s="45"/>
      <c r="B753" s="46"/>
      <c r="C753" s="46"/>
    </row>
    <row r="754">
      <c r="A754" s="45"/>
      <c r="B754" s="46"/>
      <c r="C754" s="46"/>
    </row>
    <row r="755">
      <c r="A755" s="45"/>
      <c r="B755" s="46"/>
      <c r="C755" s="46"/>
    </row>
    <row r="756">
      <c r="A756" s="45"/>
      <c r="B756" s="46"/>
      <c r="C756" s="46"/>
    </row>
    <row r="757">
      <c r="A757" s="45"/>
      <c r="B757" s="46"/>
      <c r="C757" s="46"/>
    </row>
    <row r="758">
      <c r="A758" s="45"/>
      <c r="B758" s="46"/>
      <c r="C758" s="46"/>
    </row>
    <row r="759">
      <c r="A759" s="45"/>
      <c r="B759" s="46"/>
      <c r="C759" s="46"/>
    </row>
    <row r="760">
      <c r="A760" s="45"/>
      <c r="B760" s="46"/>
      <c r="C760" s="46"/>
    </row>
    <row r="761">
      <c r="A761" s="45"/>
      <c r="B761" s="46"/>
      <c r="C761" s="46"/>
    </row>
    <row r="762">
      <c r="A762" s="45"/>
      <c r="B762" s="46"/>
      <c r="C762" s="46"/>
    </row>
    <row r="763">
      <c r="A763" s="45"/>
      <c r="B763" s="46"/>
      <c r="C763" s="46"/>
    </row>
    <row r="764">
      <c r="A764" s="45"/>
      <c r="B764" s="46"/>
      <c r="C764" s="46"/>
    </row>
    <row r="765">
      <c r="A765" s="45"/>
      <c r="B765" s="46"/>
      <c r="C765" s="46"/>
    </row>
    <row r="766">
      <c r="A766" s="45"/>
      <c r="B766" s="46"/>
      <c r="C766" s="46"/>
    </row>
    <row r="767">
      <c r="A767" s="45"/>
      <c r="B767" s="46"/>
      <c r="C767" s="46"/>
    </row>
    <row r="768">
      <c r="A768" s="45"/>
      <c r="B768" s="46"/>
      <c r="C768" s="46"/>
    </row>
    <row r="769">
      <c r="A769" s="45"/>
      <c r="B769" s="46"/>
      <c r="C769" s="46"/>
    </row>
    <row r="770">
      <c r="A770" s="45"/>
      <c r="B770" s="46"/>
      <c r="C770" s="46"/>
    </row>
    <row r="771">
      <c r="A771" s="45"/>
      <c r="B771" s="46"/>
      <c r="C771" s="46"/>
    </row>
    <row r="772">
      <c r="A772" s="45"/>
      <c r="B772" s="46"/>
      <c r="C772" s="46"/>
    </row>
    <row r="773">
      <c r="A773" s="45"/>
      <c r="B773" s="46"/>
      <c r="C773" s="46"/>
    </row>
    <row r="774">
      <c r="A774" s="45"/>
      <c r="B774" s="46"/>
      <c r="C774" s="46"/>
    </row>
    <row r="775">
      <c r="A775" s="45"/>
      <c r="B775" s="46"/>
      <c r="C775" s="46"/>
    </row>
    <row r="776">
      <c r="A776" s="45"/>
      <c r="B776" s="46"/>
      <c r="C776" s="46"/>
    </row>
    <row r="777">
      <c r="A777" s="45"/>
      <c r="B777" s="46"/>
      <c r="C777" s="46"/>
    </row>
    <row r="778">
      <c r="A778" s="45"/>
      <c r="B778" s="46"/>
      <c r="C778" s="46"/>
    </row>
    <row r="779">
      <c r="A779" s="45"/>
      <c r="B779" s="46"/>
      <c r="C779" s="46"/>
    </row>
    <row r="780">
      <c r="A780" s="45"/>
      <c r="B780" s="46"/>
      <c r="C780" s="46"/>
    </row>
    <row r="781">
      <c r="A781" s="45"/>
      <c r="B781" s="46"/>
      <c r="C781" s="46"/>
    </row>
    <row r="782">
      <c r="A782" s="45"/>
      <c r="B782" s="46"/>
      <c r="C782" s="46"/>
    </row>
    <row r="783">
      <c r="A783" s="45"/>
      <c r="B783" s="46"/>
      <c r="C783" s="46"/>
    </row>
    <row r="784">
      <c r="A784" s="45"/>
      <c r="B784" s="46"/>
      <c r="C784" s="46"/>
    </row>
    <row r="785">
      <c r="A785" s="45"/>
      <c r="B785" s="46"/>
      <c r="C785" s="46"/>
    </row>
    <row r="786">
      <c r="A786" s="45"/>
      <c r="B786" s="46"/>
      <c r="C786" s="46"/>
    </row>
    <row r="787">
      <c r="A787" s="45"/>
      <c r="B787" s="46"/>
      <c r="C787" s="46"/>
    </row>
    <row r="788">
      <c r="A788" s="45"/>
      <c r="B788" s="46"/>
      <c r="C788" s="46"/>
    </row>
    <row r="789">
      <c r="A789" s="45"/>
      <c r="B789" s="46"/>
      <c r="C789" s="46"/>
    </row>
    <row r="790">
      <c r="A790" s="45"/>
      <c r="B790" s="46"/>
      <c r="C790" s="46"/>
    </row>
    <row r="791">
      <c r="A791" s="45"/>
      <c r="B791" s="46"/>
      <c r="C791" s="46"/>
    </row>
    <row r="792">
      <c r="A792" s="45"/>
      <c r="B792" s="46"/>
      <c r="C792" s="46"/>
    </row>
    <row r="793">
      <c r="A793" s="45"/>
      <c r="B793" s="46"/>
      <c r="C793" s="46"/>
    </row>
    <row r="794">
      <c r="A794" s="45"/>
      <c r="B794" s="46"/>
      <c r="C794" s="46"/>
    </row>
    <row r="795">
      <c r="A795" s="45"/>
      <c r="B795" s="46"/>
      <c r="C795" s="46"/>
    </row>
    <row r="796">
      <c r="A796" s="45"/>
      <c r="B796" s="46"/>
      <c r="C796" s="46"/>
    </row>
    <row r="797">
      <c r="A797" s="45"/>
      <c r="B797" s="46"/>
      <c r="C797" s="46"/>
    </row>
    <row r="798">
      <c r="A798" s="45"/>
      <c r="B798" s="46"/>
      <c r="C798" s="46"/>
    </row>
    <row r="799">
      <c r="A799" s="45"/>
      <c r="B799" s="46"/>
      <c r="C799" s="46"/>
    </row>
    <row r="800">
      <c r="A800" s="45"/>
      <c r="B800" s="46"/>
      <c r="C800" s="46"/>
    </row>
    <row r="801">
      <c r="A801" s="45"/>
      <c r="B801" s="46"/>
      <c r="C801" s="46"/>
    </row>
    <row r="802">
      <c r="A802" s="45"/>
      <c r="B802" s="46"/>
      <c r="C802" s="46"/>
    </row>
    <row r="803">
      <c r="A803" s="45"/>
      <c r="B803" s="46"/>
      <c r="C803" s="46"/>
    </row>
    <row r="804">
      <c r="A804" s="45"/>
      <c r="B804" s="46"/>
      <c r="C804" s="46"/>
    </row>
    <row r="805">
      <c r="A805" s="45"/>
      <c r="B805" s="46"/>
      <c r="C805" s="46"/>
    </row>
    <row r="806">
      <c r="A806" s="45"/>
      <c r="B806" s="46"/>
      <c r="C806" s="46"/>
    </row>
    <row r="807">
      <c r="A807" s="45"/>
      <c r="B807" s="46"/>
      <c r="C807" s="46"/>
    </row>
    <row r="808">
      <c r="A808" s="45"/>
      <c r="B808" s="46"/>
      <c r="C808" s="46"/>
    </row>
    <row r="809">
      <c r="A809" s="45"/>
      <c r="B809" s="46"/>
      <c r="C809" s="46"/>
    </row>
    <row r="810">
      <c r="A810" s="45"/>
      <c r="B810" s="46"/>
      <c r="C810" s="46"/>
    </row>
    <row r="811">
      <c r="A811" s="45"/>
      <c r="B811" s="46"/>
      <c r="C811" s="46"/>
    </row>
    <row r="812">
      <c r="A812" s="45"/>
      <c r="B812" s="46"/>
      <c r="C812" s="46"/>
    </row>
    <row r="813">
      <c r="A813" s="45"/>
      <c r="B813" s="46"/>
      <c r="C813" s="46"/>
    </row>
    <row r="814">
      <c r="A814" s="45"/>
      <c r="B814" s="46"/>
      <c r="C814" s="46"/>
    </row>
    <row r="815">
      <c r="A815" s="45"/>
      <c r="B815" s="46"/>
      <c r="C815" s="46"/>
    </row>
    <row r="816">
      <c r="A816" s="45"/>
      <c r="B816" s="46"/>
      <c r="C816" s="46"/>
    </row>
    <row r="817">
      <c r="A817" s="45"/>
      <c r="B817" s="46"/>
      <c r="C817" s="46"/>
    </row>
    <row r="818">
      <c r="A818" s="45"/>
      <c r="B818" s="46"/>
      <c r="C818" s="46"/>
    </row>
    <row r="819">
      <c r="A819" s="45"/>
      <c r="B819" s="46"/>
      <c r="C819" s="46"/>
    </row>
    <row r="820">
      <c r="A820" s="45"/>
      <c r="B820" s="46"/>
      <c r="C820" s="46"/>
    </row>
    <row r="821">
      <c r="A821" s="45"/>
      <c r="B821" s="46"/>
      <c r="C821" s="46"/>
    </row>
    <row r="822">
      <c r="A822" s="45"/>
      <c r="B822" s="46"/>
      <c r="C822" s="46"/>
    </row>
    <row r="823">
      <c r="A823" s="45"/>
      <c r="B823" s="46"/>
      <c r="C823" s="46"/>
    </row>
    <row r="824">
      <c r="A824" s="45"/>
      <c r="B824" s="46"/>
      <c r="C824" s="46"/>
    </row>
    <row r="825">
      <c r="A825" s="45"/>
      <c r="B825" s="46"/>
      <c r="C825" s="46"/>
    </row>
    <row r="826">
      <c r="A826" s="45"/>
      <c r="B826" s="46"/>
      <c r="C826" s="46"/>
    </row>
    <row r="827">
      <c r="A827" s="45"/>
      <c r="B827" s="46"/>
      <c r="C827" s="46"/>
    </row>
    <row r="828">
      <c r="A828" s="45"/>
      <c r="B828" s="46"/>
      <c r="C828" s="46"/>
    </row>
    <row r="829">
      <c r="A829" s="45"/>
      <c r="B829" s="46"/>
      <c r="C829" s="46"/>
    </row>
    <row r="830">
      <c r="A830" s="45"/>
      <c r="B830" s="46"/>
      <c r="C830" s="46"/>
    </row>
    <row r="831">
      <c r="A831" s="45"/>
      <c r="B831" s="46"/>
      <c r="C831" s="46"/>
    </row>
    <row r="832">
      <c r="A832" s="45"/>
      <c r="B832" s="46"/>
      <c r="C832" s="46"/>
    </row>
    <row r="833">
      <c r="A833" s="45"/>
      <c r="B833" s="46"/>
      <c r="C833" s="46"/>
    </row>
    <row r="834">
      <c r="A834" s="45"/>
      <c r="B834" s="46"/>
      <c r="C834" s="46"/>
    </row>
    <row r="835">
      <c r="A835" s="45"/>
      <c r="B835" s="46"/>
      <c r="C835" s="46"/>
    </row>
    <row r="836">
      <c r="A836" s="45"/>
      <c r="B836" s="46"/>
      <c r="C836" s="46"/>
    </row>
    <row r="837">
      <c r="A837" s="45"/>
      <c r="B837" s="46"/>
      <c r="C837" s="46"/>
    </row>
    <row r="838">
      <c r="A838" s="45"/>
      <c r="B838" s="46"/>
      <c r="C838" s="46"/>
    </row>
    <row r="839">
      <c r="A839" s="45"/>
      <c r="B839" s="46"/>
      <c r="C839" s="46"/>
    </row>
    <row r="840">
      <c r="A840" s="45"/>
      <c r="B840" s="46"/>
      <c r="C840" s="46"/>
    </row>
    <row r="841">
      <c r="A841" s="45"/>
      <c r="B841" s="46"/>
      <c r="C841" s="46"/>
    </row>
    <row r="842">
      <c r="A842" s="45"/>
      <c r="B842" s="46"/>
      <c r="C842" s="46"/>
    </row>
    <row r="843">
      <c r="A843" s="45"/>
      <c r="B843" s="46"/>
      <c r="C843" s="46"/>
    </row>
    <row r="844">
      <c r="A844" s="45"/>
      <c r="B844" s="46"/>
      <c r="C844" s="46"/>
    </row>
    <row r="845">
      <c r="A845" s="45"/>
      <c r="B845" s="46"/>
      <c r="C845" s="46"/>
    </row>
    <row r="846">
      <c r="A846" s="45"/>
      <c r="B846" s="46"/>
      <c r="C846" s="46"/>
    </row>
    <row r="847">
      <c r="A847" s="45"/>
      <c r="B847" s="46"/>
      <c r="C847" s="46"/>
    </row>
    <row r="848">
      <c r="A848" s="45"/>
      <c r="B848" s="46"/>
      <c r="C848" s="46"/>
    </row>
    <row r="849">
      <c r="A849" s="45"/>
      <c r="B849" s="46"/>
      <c r="C849" s="46"/>
    </row>
    <row r="850">
      <c r="A850" s="45"/>
      <c r="B850" s="46"/>
      <c r="C850" s="46"/>
    </row>
    <row r="851">
      <c r="A851" s="45"/>
      <c r="B851" s="46"/>
      <c r="C851" s="46"/>
    </row>
    <row r="852">
      <c r="A852" s="45"/>
      <c r="B852" s="46"/>
      <c r="C852" s="46"/>
    </row>
    <row r="853">
      <c r="A853" s="45"/>
      <c r="B853" s="46"/>
      <c r="C853" s="46"/>
    </row>
    <row r="854">
      <c r="A854" s="45"/>
      <c r="B854" s="46"/>
      <c r="C854" s="46"/>
    </row>
    <row r="855">
      <c r="A855" s="45"/>
      <c r="B855" s="46"/>
      <c r="C855" s="46"/>
    </row>
    <row r="856">
      <c r="A856" s="45"/>
      <c r="B856" s="46"/>
      <c r="C856" s="46"/>
    </row>
    <row r="857">
      <c r="A857" s="45"/>
      <c r="B857" s="46"/>
      <c r="C857" s="46"/>
    </row>
    <row r="858">
      <c r="A858" s="45"/>
      <c r="B858" s="46"/>
      <c r="C858" s="46"/>
    </row>
    <row r="859">
      <c r="A859" s="45"/>
      <c r="B859" s="46"/>
      <c r="C859" s="46"/>
    </row>
    <row r="860">
      <c r="A860" s="45"/>
      <c r="B860" s="46"/>
      <c r="C860" s="46"/>
    </row>
    <row r="861">
      <c r="A861" s="45"/>
      <c r="B861" s="46"/>
      <c r="C861" s="46"/>
    </row>
    <row r="862">
      <c r="A862" s="45"/>
      <c r="B862" s="46"/>
      <c r="C862" s="46"/>
    </row>
    <row r="863">
      <c r="A863" s="45"/>
      <c r="B863" s="46"/>
      <c r="C863" s="46"/>
    </row>
    <row r="864">
      <c r="A864" s="45"/>
      <c r="B864" s="46"/>
      <c r="C864" s="46"/>
    </row>
    <row r="865">
      <c r="A865" s="45"/>
      <c r="B865" s="46"/>
      <c r="C865" s="46"/>
    </row>
    <row r="866">
      <c r="A866" s="45"/>
      <c r="B866" s="46"/>
      <c r="C866" s="46"/>
    </row>
    <row r="867">
      <c r="A867" s="45"/>
      <c r="B867" s="46"/>
      <c r="C867" s="46"/>
    </row>
    <row r="868">
      <c r="A868" s="45"/>
      <c r="B868" s="46"/>
      <c r="C868" s="46"/>
    </row>
    <row r="869">
      <c r="A869" s="45"/>
      <c r="B869" s="46"/>
      <c r="C869" s="46"/>
    </row>
    <row r="870">
      <c r="A870" s="45"/>
      <c r="B870" s="46"/>
      <c r="C870" s="46"/>
    </row>
    <row r="871">
      <c r="A871" s="45"/>
      <c r="B871" s="46"/>
      <c r="C871" s="46"/>
    </row>
    <row r="872">
      <c r="A872" s="45"/>
      <c r="B872" s="46"/>
      <c r="C872" s="46"/>
    </row>
    <row r="873">
      <c r="A873" s="45"/>
      <c r="B873" s="46"/>
      <c r="C873" s="46"/>
    </row>
    <row r="874">
      <c r="A874" s="45"/>
      <c r="B874" s="46"/>
      <c r="C874" s="46"/>
    </row>
    <row r="875">
      <c r="A875" s="45"/>
      <c r="B875" s="46"/>
      <c r="C875" s="46"/>
    </row>
    <row r="876">
      <c r="A876" s="45"/>
      <c r="B876" s="46"/>
      <c r="C876" s="46"/>
    </row>
    <row r="877">
      <c r="A877" s="45"/>
      <c r="B877" s="46"/>
      <c r="C877" s="46"/>
    </row>
    <row r="878">
      <c r="A878" s="45"/>
      <c r="B878" s="46"/>
      <c r="C878" s="46"/>
    </row>
    <row r="879">
      <c r="A879" s="45"/>
      <c r="B879" s="46"/>
      <c r="C879" s="46"/>
    </row>
    <row r="880">
      <c r="A880" s="45"/>
      <c r="B880" s="46"/>
      <c r="C880" s="46"/>
    </row>
    <row r="881">
      <c r="A881" s="45"/>
      <c r="B881" s="46"/>
      <c r="C881" s="46"/>
    </row>
    <row r="882">
      <c r="A882" s="45"/>
      <c r="B882" s="46"/>
      <c r="C882" s="46"/>
    </row>
    <row r="883">
      <c r="A883" s="45"/>
      <c r="B883" s="46"/>
      <c r="C883" s="46"/>
    </row>
    <row r="884">
      <c r="A884" s="45"/>
      <c r="B884" s="46"/>
      <c r="C884" s="46"/>
    </row>
    <row r="885">
      <c r="A885" s="45"/>
      <c r="B885" s="46"/>
      <c r="C885" s="46"/>
    </row>
    <row r="886">
      <c r="A886" s="45"/>
      <c r="B886" s="46"/>
      <c r="C886" s="46"/>
    </row>
    <row r="887">
      <c r="A887" s="45"/>
      <c r="B887" s="46"/>
      <c r="C887" s="46"/>
    </row>
    <row r="888">
      <c r="A888" s="45"/>
      <c r="B888" s="46"/>
      <c r="C888" s="46"/>
    </row>
    <row r="889">
      <c r="A889" s="45"/>
      <c r="B889" s="46"/>
      <c r="C889" s="46"/>
    </row>
    <row r="890">
      <c r="A890" s="45"/>
      <c r="B890" s="46"/>
      <c r="C890" s="46"/>
    </row>
    <row r="891">
      <c r="A891" s="45"/>
      <c r="B891" s="46"/>
      <c r="C891" s="46"/>
    </row>
    <row r="892">
      <c r="A892" s="45"/>
      <c r="B892" s="46"/>
      <c r="C892" s="46"/>
    </row>
    <row r="893">
      <c r="A893" s="45"/>
      <c r="B893" s="46"/>
      <c r="C893" s="46"/>
    </row>
    <row r="894">
      <c r="A894" s="45"/>
      <c r="B894" s="46"/>
      <c r="C894" s="46"/>
    </row>
    <row r="895">
      <c r="A895" s="45"/>
      <c r="B895" s="46"/>
      <c r="C895" s="46"/>
    </row>
    <row r="896">
      <c r="A896" s="45"/>
      <c r="B896" s="46"/>
      <c r="C896" s="46"/>
    </row>
    <row r="897">
      <c r="A897" s="45"/>
      <c r="B897" s="46"/>
      <c r="C897" s="46"/>
    </row>
    <row r="898">
      <c r="A898" s="45"/>
      <c r="B898" s="46"/>
      <c r="C898" s="46"/>
    </row>
    <row r="899">
      <c r="A899" s="45"/>
      <c r="B899" s="46"/>
      <c r="C899" s="46"/>
    </row>
    <row r="900">
      <c r="A900" s="45"/>
      <c r="B900" s="46"/>
      <c r="C900" s="46"/>
    </row>
    <row r="901">
      <c r="A901" s="45"/>
      <c r="B901" s="46"/>
      <c r="C901" s="46"/>
    </row>
    <row r="902">
      <c r="A902" s="45"/>
      <c r="B902" s="46"/>
      <c r="C902" s="46"/>
    </row>
    <row r="903">
      <c r="A903" s="45"/>
      <c r="B903" s="46"/>
      <c r="C903" s="46"/>
    </row>
    <row r="904">
      <c r="A904" s="45"/>
      <c r="B904" s="46"/>
      <c r="C904" s="46"/>
    </row>
    <row r="905">
      <c r="A905" s="45"/>
      <c r="B905" s="46"/>
      <c r="C905" s="46"/>
    </row>
    <row r="906">
      <c r="A906" s="45"/>
      <c r="B906" s="46"/>
      <c r="C906" s="46"/>
    </row>
    <row r="907">
      <c r="A907" s="45"/>
      <c r="B907" s="46"/>
      <c r="C907" s="46"/>
    </row>
    <row r="908">
      <c r="A908" s="45"/>
      <c r="B908" s="46"/>
      <c r="C908" s="46"/>
    </row>
    <row r="909">
      <c r="A909" s="45"/>
      <c r="B909" s="46"/>
      <c r="C909" s="46"/>
    </row>
    <row r="910">
      <c r="A910" s="45"/>
      <c r="B910" s="46"/>
      <c r="C910" s="46"/>
    </row>
    <row r="911">
      <c r="A911" s="45"/>
      <c r="B911" s="46"/>
      <c r="C911" s="46"/>
    </row>
    <row r="912">
      <c r="A912" s="45"/>
      <c r="B912" s="46"/>
      <c r="C912" s="46"/>
    </row>
    <row r="913">
      <c r="A913" s="45"/>
      <c r="B913" s="46"/>
      <c r="C913" s="46"/>
    </row>
    <row r="914">
      <c r="A914" s="45"/>
      <c r="B914" s="46"/>
      <c r="C914" s="46"/>
    </row>
    <row r="915">
      <c r="A915" s="45"/>
      <c r="B915" s="46"/>
      <c r="C915" s="46"/>
    </row>
    <row r="916">
      <c r="A916" s="45"/>
      <c r="B916" s="46"/>
      <c r="C916" s="46"/>
    </row>
    <row r="917">
      <c r="A917" s="45"/>
      <c r="B917" s="46"/>
      <c r="C917" s="46"/>
    </row>
    <row r="918">
      <c r="A918" s="45"/>
      <c r="B918" s="46"/>
      <c r="C918" s="46"/>
    </row>
    <row r="919">
      <c r="A919" s="45"/>
      <c r="B919" s="46"/>
      <c r="C919" s="46"/>
    </row>
    <row r="920">
      <c r="A920" s="45"/>
      <c r="B920" s="46"/>
      <c r="C920" s="46"/>
    </row>
    <row r="921">
      <c r="A921" s="45"/>
      <c r="B921" s="46"/>
      <c r="C921" s="46"/>
    </row>
    <row r="922">
      <c r="A922" s="45"/>
      <c r="B922" s="46"/>
      <c r="C922" s="46"/>
    </row>
    <row r="923">
      <c r="A923" s="45"/>
      <c r="B923" s="46"/>
      <c r="C923" s="46"/>
    </row>
    <row r="924">
      <c r="A924" s="45"/>
      <c r="B924" s="46"/>
      <c r="C924" s="46"/>
    </row>
    <row r="925">
      <c r="A925" s="45"/>
      <c r="B925" s="46"/>
      <c r="C925" s="46"/>
    </row>
    <row r="926">
      <c r="A926" s="45"/>
      <c r="B926" s="46"/>
      <c r="C926" s="46"/>
    </row>
    <row r="927">
      <c r="A927" s="45"/>
      <c r="B927" s="46"/>
      <c r="C927" s="46"/>
    </row>
    <row r="928">
      <c r="A928" s="45"/>
      <c r="B928" s="46"/>
      <c r="C928" s="46"/>
    </row>
    <row r="929">
      <c r="A929" s="45"/>
      <c r="B929" s="46"/>
      <c r="C929" s="46"/>
    </row>
    <row r="930">
      <c r="A930" s="45"/>
      <c r="B930" s="46"/>
      <c r="C930" s="46"/>
    </row>
    <row r="931">
      <c r="A931" s="45"/>
      <c r="B931" s="46"/>
      <c r="C931" s="46"/>
    </row>
    <row r="932">
      <c r="A932" s="45"/>
      <c r="B932" s="46"/>
      <c r="C932" s="46"/>
    </row>
    <row r="933">
      <c r="A933" s="45"/>
      <c r="B933" s="46"/>
      <c r="C933" s="46"/>
    </row>
    <row r="934">
      <c r="A934" s="45"/>
      <c r="B934" s="46"/>
      <c r="C934" s="46"/>
    </row>
    <row r="935">
      <c r="A935" s="45"/>
      <c r="B935" s="46"/>
      <c r="C935" s="46"/>
    </row>
    <row r="936">
      <c r="A936" s="45"/>
      <c r="B936" s="46"/>
      <c r="C936" s="46"/>
    </row>
    <row r="937">
      <c r="A937" s="45"/>
      <c r="B937" s="46"/>
      <c r="C937" s="46"/>
    </row>
    <row r="938">
      <c r="A938" s="45"/>
      <c r="B938" s="46"/>
      <c r="C938" s="46"/>
    </row>
    <row r="939">
      <c r="A939" s="45"/>
      <c r="B939" s="46"/>
      <c r="C939" s="46"/>
    </row>
    <row r="940">
      <c r="A940" s="45"/>
      <c r="B940" s="46"/>
      <c r="C940" s="46"/>
    </row>
    <row r="941">
      <c r="A941" s="45"/>
      <c r="B941" s="46"/>
      <c r="C941" s="46"/>
    </row>
    <row r="942">
      <c r="A942" s="45"/>
      <c r="B942" s="46"/>
      <c r="C942" s="46"/>
    </row>
    <row r="943">
      <c r="A943" s="45"/>
      <c r="B943" s="46"/>
      <c r="C943" s="46"/>
    </row>
    <row r="944">
      <c r="A944" s="45"/>
      <c r="B944" s="46"/>
      <c r="C944" s="46"/>
    </row>
    <row r="945">
      <c r="A945" s="45"/>
      <c r="B945" s="46"/>
      <c r="C945" s="46"/>
    </row>
    <row r="946">
      <c r="A946" s="45"/>
      <c r="B946" s="46"/>
      <c r="C946" s="46"/>
    </row>
    <row r="947">
      <c r="A947" s="45"/>
      <c r="B947" s="46"/>
      <c r="C947" s="46"/>
    </row>
    <row r="948">
      <c r="A948" s="45"/>
      <c r="B948" s="46"/>
      <c r="C948" s="46"/>
    </row>
    <row r="949">
      <c r="A949" s="45"/>
      <c r="B949" s="46"/>
      <c r="C949" s="46"/>
    </row>
    <row r="950">
      <c r="A950" s="45"/>
      <c r="B950" s="46"/>
      <c r="C950" s="46"/>
    </row>
    <row r="951">
      <c r="A951" s="45"/>
      <c r="B951" s="46"/>
      <c r="C951" s="46"/>
    </row>
    <row r="952">
      <c r="A952" s="45"/>
      <c r="B952" s="46"/>
      <c r="C952" s="46"/>
    </row>
    <row r="953">
      <c r="A953" s="45"/>
      <c r="B953" s="46"/>
      <c r="C953" s="46"/>
    </row>
    <row r="954">
      <c r="A954" s="45"/>
      <c r="B954" s="46"/>
      <c r="C954" s="46"/>
    </row>
    <row r="955">
      <c r="A955" s="45"/>
      <c r="B955" s="46"/>
      <c r="C955" s="46"/>
    </row>
    <row r="956">
      <c r="A956" s="45"/>
      <c r="B956" s="46"/>
      <c r="C956" s="46"/>
    </row>
    <row r="957">
      <c r="A957" s="45"/>
      <c r="B957" s="46"/>
      <c r="C957" s="46"/>
    </row>
    <row r="958">
      <c r="A958" s="45"/>
      <c r="B958" s="46"/>
      <c r="C958" s="46"/>
    </row>
    <row r="959">
      <c r="A959" s="45"/>
      <c r="B959" s="46"/>
      <c r="C959" s="46"/>
    </row>
    <row r="960">
      <c r="A960" s="45"/>
      <c r="B960" s="46"/>
      <c r="C960" s="46"/>
    </row>
    <row r="961">
      <c r="A961" s="45"/>
      <c r="B961" s="46"/>
      <c r="C961" s="46"/>
    </row>
    <row r="962">
      <c r="A962" s="45"/>
      <c r="B962" s="46"/>
      <c r="C962" s="46"/>
    </row>
    <row r="963">
      <c r="A963" s="45"/>
      <c r="B963" s="46"/>
      <c r="C963" s="46"/>
    </row>
    <row r="964">
      <c r="A964" s="45"/>
      <c r="B964" s="46"/>
      <c r="C964" s="46"/>
    </row>
    <row r="965">
      <c r="A965" s="45"/>
      <c r="B965" s="46"/>
      <c r="C965" s="46"/>
    </row>
    <row r="966">
      <c r="A966" s="45"/>
      <c r="B966" s="46"/>
      <c r="C966" s="46"/>
    </row>
    <row r="967">
      <c r="A967" s="45"/>
      <c r="B967" s="46"/>
      <c r="C967" s="46"/>
    </row>
    <row r="968">
      <c r="A968" s="45"/>
      <c r="B968" s="46"/>
      <c r="C968" s="46"/>
    </row>
    <row r="969">
      <c r="A969" s="45"/>
      <c r="B969" s="46"/>
      <c r="C969" s="46"/>
    </row>
    <row r="970">
      <c r="A970" s="45"/>
      <c r="B970" s="46"/>
      <c r="C970" s="46"/>
    </row>
    <row r="971">
      <c r="A971" s="45"/>
      <c r="B971" s="46"/>
      <c r="C971" s="46"/>
    </row>
    <row r="972">
      <c r="A972" s="45"/>
      <c r="B972" s="46"/>
      <c r="C972" s="46"/>
    </row>
    <row r="973">
      <c r="A973" s="45"/>
      <c r="B973" s="46"/>
      <c r="C973" s="46"/>
    </row>
    <row r="974">
      <c r="A974" s="45"/>
      <c r="B974" s="46"/>
      <c r="C974" s="46"/>
    </row>
    <row r="975">
      <c r="A975" s="45"/>
      <c r="B975" s="46"/>
      <c r="C975" s="46"/>
    </row>
    <row r="976">
      <c r="A976" s="45"/>
      <c r="B976" s="46"/>
      <c r="C976" s="46"/>
    </row>
    <row r="977">
      <c r="A977" s="45"/>
      <c r="B977" s="46"/>
      <c r="C977" s="46"/>
    </row>
    <row r="978">
      <c r="A978" s="45"/>
      <c r="B978" s="46"/>
      <c r="C978" s="46"/>
    </row>
    <row r="979">
      <c r="A979" s="45"/>
      <c r="B979" s="46"/>
      <c r="C979" s="46"/>
    </row>
    <row r="980">
      <c r="A980" s="45"/>
      <c r="B980" s="46"/>
      <c r="C980" s="46"/>
    </row>
    <row r="981">
      <c r="A981" s="45"/>
      <c r="B981" s="46"/>
      <c r="C981" s="46"/>
    </row>
    <row r="982">
      <c r="A982" s="45"/>
      <c r="B982" s="46"/>
      <c r="C982" s="46"/>
    </row>
    <row r="983">
      <c r="A983" s="45"/>
      <c r="B983" s="46"/>
      <c r="C983" s="46"/>
    </row>
    <row r="984">
      <c r="A984" s="45"/>
      <c r="B984" s="46"/>
      <c r="C984" s="46"/>
    </row>
    <row r="985">
      <c r="A985" s="45"/>
      <c r="B985" s="46"/>
      <c r="C985" s="46"/>
    </row>
    <row r="986">
      <c r="A986" s="45"/>
      <c r="B986" s="46"/>
      <c r="C986" s="46"/>
    </row>
    <row r="987">
      <c r="A987" s="45"/>
      <c r="B987" s="46"/>
      <c r="C987" s="46"/>
    </row>
    <row r="988">
      <c r="A988" s="45"/>
      <c r="B988" s="46"/>
      <c r="C988" s="46"/>
    </row>
    <row r="989">
      <c r="A989" s="45"/>
      <c r="B989" s="46"/>
      <c r="C989" s="46"/>
    </row>
    <row r="990">
      <c r="A990" s="45"/>
      <c r="B990" s="46"/>
      <c r="C990" s="46"/>
    </row>
    <row r="991">
      <c r="A991" s="45"/>
      <c r="B991" s="46"/>
      <c r="C991" s="46"/>
    </row>
    <row r="992">
      <c r="A992" s="45"/>
      <c r="B992" s="46"/>
      <c r="C992" s="46"/>
    </row>
    <row r="993">
      <c r="A993" s="45"/>
      <c r="B993" s="46"/>
      <c r="C993" s="46"/>
    </row>
    <row r="994">
      <c r="A994" s="45"/>
      <c r="B994" s="46"/>
      <c r="C994" s="46"/>
    </row>
    <row r="995">
      <c r="A995" s="45"/>
      <c r="B995" s="46"/>
      <c r="C995" s="46"/>
    </row>
    <row r="996">
      <c r="A996" s="45"/>
      <c r="B996" s="46"/>
      <c r="C996" s="46"/>
    </row>
    <row r="997">
      <c r="A997" s="45"/>
      <c r="B997" s="46"/>
      <c r="C997" s="46"/>
    </row>
    <row r="998">
      <c r="A998" s="45"/>
      <c r="B998" s="46"/>
      <c r="C998" s="46"/>
    </row>
    <row r="999">
      <c r="A999" s="45"/>
      <c r="B999" s="46"/>
      <c r="C999" s="46"/>
    </row>
    <row r="1000">
      <c r="A1000" s="45"/>
      <c r="B1000" s="46"/>
      <c r="C1000" s="46"/>
    </row>
    <row r="1001">
      <c r="A1001" s="45"/>
      <c r="B1001" s="46"/>
      <c r="C1001" s="46"/>
    </row>
  </sheetData>
  <drawing r:id="rId1"/>
</worksheet>
</file>