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filterPrivacy="1" defaultThemeVersion="124226"/>
  <xr:revisionPtr revIDLastSave="0" documentId="13_ncr:1_{1306CEE2-0B1E-48E4-AEBB-20F37B91A222}" xr6:coauthVersionLast="47" xr6:coauthVersionMax="47" xr10:uidLastSave="{00000000-0000-0000-0000-000000000000}"/>
  <bookViews>
    <workbookView xWindow="-110" yWindow="-110" windowWidth="25820" windowHeight="15500" activeTab="2" xr2:uid="{00000000-000D-0000-FFFF-FFFF00000000}"/>
  </bookViews>
  <sheets>
    <sheet name="负荷" sheetId="1" r:id="rId1"/>
    <sheet name="所有负荷" sheetId="7" r:id="rId2"/>
    <sheet name="风光规划" sheetId="9" r:id="rId3"/>
    <sheet name="风光系数" sheetId="5" r:id="rId4"/>
    <sheet name="Price" sheetId="3" r:id="rId5"/>
    <sheet name="Sheet4" sheetId="4" r:id="rId6"/>
    <sheet name="负荷计算" sheetId="2" r:id="rId7"/>
    <sheet name="出力计算" sheetId="6" r:id="rId8"/>
    <sheet name="最小储能"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8" l="1"/>
  <c r="C29" i="8"/>
  <c r="D30" i="8"/>
  <c r="C30" i="8"/>
  <c r="D28" i="8"/>
  <c r="C28" i="8"/>
  <c r="C24" i="8"/>
  <c r="H5" i="8" l="1"/>
  <c r="G5" i="8"/>
  <c r="H4" i="8"/>
  <c r="G4" i="8"/>
  <c r="H3" i="8"/>
  <c r="G3" i="8"/>
  <c r="H2" i="8"/>
  <c r="G2" i="8"/>
  <c r="D25" i="8" l="1"/>
  <c r="C25" i="8"/>
  <c r="D24" i="8"/>
  <c r="D13" i="8" l="1"/>
  <c r="D14" i="8"/>
  <c r="D15" i="8"/>
  <c r="D16" i="8"/>
  <c r="D17" i="8"/>
  <c r="D18" i="8"/>
  <c r="D19" i="8"/>
  <c r="D20" i="8"/>
  <c r="D12" i="8"/>
  <c r="C13" i="8"/>
  <c r="C14" i="8"/>
  <c r="C15" i="8"/>
  <c r="C16" i="8"/>
  <c r="C17" i="8"/>
  <c r="C18" i="8"/>
  <c r="C19" i="8"/>
  <c r="C20" i="8"/>
  <c r="C12" i="8"/>
  <c r="D3" i="8"/>
  <c r="D4" i="8"/>
  <c r="D5" i="8"/>
  <c r="D6" i="8"/>
  <c r="D7" i="8"/>
  <c r="D8" i="8"/>
  <c r="D2" i="8"/>
  <c r="C3" i="8"/>
  <c r="C4" i="8"/>
  <c r="C5" i="8"/>
  <c r="C6" i="8"/>
  <c r="C7" i="8"/>
  <c r="C8" i="8"/>
  <c r="C2" i="8"/>
  <c r="D3" i="6" l="1"/>
  <c r="D4" i="6"/>
  <c r="D5" i="6"/>
  <c r="D6" i="6"/>
  <c r="D7" i="6"/>
  <c r="D8" i="6"/>
  <c r="D9" i="6"/>
  <c r="D10" i="6"/>
  <c r="D11" i="6"/>
  <c r="D12" i="6"/>
  <c r="D13" i="6"/>
  <c r="D14" i="6"/>
  <c r="D15" i="6"/>
  <c r="D16" i="6"/>
  <c r="D17" i="6"/>
  <c r="D18" i="6"/>
  <c r="D19" i="6"/>
  <c r="D20" i="6"/>
  <c r="D21" i="6"/>
  <c r="D22" i="6"/>
  <c r="D23" i="6"/>
  <c r="D24" i="6"/>
  <c r="D25" i="6"/>
  <c r="D2" i="6"/>
  <c r="C3" i="6"/>
  <c r="E3" i="6" s="1"/>
  <c r="C4" i="6"/>
  <c r="E4" i="6" s="1"/>
  <c r="C5" i="6"/>
  <c r="E5" i="6" s="1"/>
  <c r="C6" i="6"/>
  <c r="E6" i="6" s="1"/>
  <c r="C7" i="6"/>
  <c r="E7" i="6" s="1"/>
  <c r="C8" i="6"/>
  <c r="E8" i="6" s="1"/>
  <c r="C9" i="6"/>
  <c r="E9" i="6" s="1"/>
  <c r="C10" i="6"/>
  <c r="E10" i="6" s="1"/>
  <c r="C11" i="6"/>
  <c r="E11" i="6" s="1"/>
  <c r="C12" i="6"/>
  <c r="E12" i="6" s="1"/>
  <c r="C13" i="6"/>
  <c r="E13" i="6" s="1"/>
  <c r="C14" i="6"/>
  <c r="E14" i="6" s="1"/>
  <c r="C15" i="6"/>
  <c r="E15" i="6" s="1"/>
  <c r="C16" i="6"/>
  <c r="E16" i="6" s="1"/>
  <c r="C17" i="6"/>
  <c r="E17" i="6" s="1"/>
  <c r="C18" i="6"/>
  <c r="E18" i="6" s="1"/>
  <c r="C19" i="6"/>
  <c r="E19" i="6" s="1"/>
  <c r="C20" i="6"/>
  <c r="E20" i="6" s="1"/>
  <c r="C21" i="6"/>
  <c r="E21" i="6" s="1"/>
  <c r="C22" i="6"/>
  <c r="E22" i="6" s="1"/>
  <c r="C23" i="6"/>
  <c r="E23" i="6" s="1"/>
  <c r="C24" i="6"/>
  <c r="E24" i="6" s="1"/>
  <c r="C25" i="6"/>
  <c r="E25" i="6" s="1"/>
  <c r="C2" i="6"/>
  <c r="E2" i="6" s="1"/>
  <c r="R4" i="2" l="1"/>
  <c r="R5" i="2"/>
  <c r="R3" i="2"/>
  <c r="R53" i="2"/>
  <c r="S53" i="2" s="1"/>
  <c r="P35" i="2"/>
  <c r="Q35" i="2"/>
  <c r="P36" i="2"/>
  <c r="Q36" i="2"/>
  <c r="P37" i="2"/>
  <c r="Q37" i="2"/>
  <c r="P38" i="2"/>
  <c r="Q38" i="2"/>
  <c r="P39" i="2"/>
  <c r="Q39" i="2"/>
  <c r="P40" i="2"/>
  <c r="Q40" i="2"/>
  <c r="P41" i="2"/>
  <c r="Q41" i="2"/>
  <c r="P42" i="2"/>
  <c r="Q42" i="2"/>
  <c r="P43" i="2"/>
  <c r="Q43" i="2"/>
  <c r="P44" i="2"/>
  <c r="Q44" i="2"/>
  <c r="P45" i="2"/>
  <c r="Q45" i="2"/>
  <c r="P46" i="2"/>
  <c r="Q46" i="2"/>
  <c r="P47" i="2"/>
  <c r="Q47" i="2"/>
  <c r="P48" i="2"/>
  <c r="Q48" i="2"/>
  <c r="P49" i="2"/>
  <c r="Q49" i="2"/>
  <c r="P50" i="2"/>
  <c r="Q50" i="2"/>
  <c r="P51" i="2"/>
  <c r="Q51" i="2"/>
  <c r="P52" i="2"/>
  <c r="Q52" i="2"/>
  <c r="P53" i="2"/>
  <c r="Q53" i="2"/>
  <c r="P54" i="2"/>
  <c r="Q54" i="2"/>
  <c r="P55" i="2"/>
  <c r="Q55" i="2"/>
  <c r="P56" i="2"/>
  <c r="Q56" i="2"/>
  <c r="P57" i="2"/>
  <c r="Q57" i="2"/>
  <c r="Q34" i="2"/>
  <c r="P34" i="2"/>
  <c r="N35" i="2"/>
  <c r="O35" i="2"/>
  <c r="N36" i="2"/>
  <c r="O36" i="2"/>
  <c r="N37" i="2"/>
  <c r="O37" i="2"/>
  <c r="N38" i="2"/>
  <c r="O38" i="2"/>
  <c r="N39" i="2"/>
  <c r="O39" i="2"/>
  <c r="N40" i="2"/>
  <c r="O40" i="2"/>
  <c r="N41" i="2"/>
  <c r="O41" i="2"/>
  <c r="N42" i="2"/>
  <c r="O42" i="2"/>
  <c r="N43" i="2"/>
  <c r="O43" i="2"/>
  <c r="N44" i="2"/>
  <c r="O44" i="2"/>
  <c r="N45" i="2"/>
  <c r="O45" i="2"/>
  <c r="N46" i="2"/>
  <c r="O46" i="2"/>
  <c r="N47" i="2"/>
  <c r="O47" i="2"/>
  <c r="N48" i="2"/>
  <c r="O48" i="2"/>
  <c r="N49" i="2"/>
  <c r="O49" i="2"/>
  <c r="N50" i="2"/>
  <c r="O50" i="2"/>
  <c r="N51" i="2"/>
  <c r="O51" i="2"/>
  <c r="N52" i="2"/>
  <c r="O52" i="2"/>
  <c r="N53" i="2"/>
  <c r="O53" i="2"/>
  <c r="N54" i="2"/>
  <c r="O54" i="2"/>
  <c r="N55" i="2"/>
  <c r="O55" i="2"/>
  <c r="N56" i="2"/>
  <c r="O56" i="2"/>
  <c r="N57" i="2"/>
  <c r="O57" i="2"/>
  <c r="O34" i="2"/>
  <c r="N34" i="2"/>
  <c r="L35" i="2"/>
  <c r="M35" i="2"/>
  <c r="L36" i="2"/>
  <c r="M36" i="2"/>
  <c r="L37" i="2"/>
  <c r="M37" i="2"/>
  <c r="L38" i="2"/>
  <c r="M38" i="2"/>
  <c r="L39" i="2"/>
  <c r="M39" i="2"/>
  <c r="L40" i="2"/>
  <c r="M40" i="2"/>
  <c r="L41" i="2"/>
  <c r="M41" i="2"/>
  <c r="L42" i="2"/>
  <c r="M42" i="2"/>
  <c r="L43" i="2"/>
  <c r="M43" i="2"/>
  <c r="L44" i="2"/>
  <c r="M44" i="2"/>
  <c r="L45" i="2"/>
  <c r="M45" i="2"/>
  <c r="L46" i="2"/>
  <c r="M46" i="2"/>
  <c r="L47" i="2"/>
  <c r="M47" i="2"/>
  <c r="L48" i="2"/>
  <c r="M48" i="2"/>
  <c r="L49" i="2"/>
  <c r="M49" i="2"/>
  <c r="L50" i="2"/>
  <c r="M50" i="2"/>
  <c r="L51" i="2"/>
  <c r="M51" i="2"/>
  <c r="L52" i="2"/>
  <c r="M52" i="2"/>
  <c r="L53" i="2"/>
  <c r="M53" i="2"/>
  <c r="L54" i="2"/>
  <c r="M54" i="2"/>
  <c r="L55" i="2"/>
  <c r="M55" i="2"/>
  <c r="L56" i="2"/>
  <c r="M56" i="2"/>
  <c r="L57" i="2"/>
  <c r="M57" i="2"/>
  <c r="M34" i="2"/>
  <c r="L34" i="2"/>
  <c r="J35" i="2"/>
  <c r="K35" i="2"/>
  <c r="J36" i="2"/>
  <c r="K36" i="2"/>
  <c r="J37" i="2"/>
  <c r="K37" i="2"/>
  <c r="J38" i="2"/>
  <c r="K38" i="2"/>
  <c r="J39" i="2"/>
  <c r="K39" i="2"/>
  <c r="J40" i="2"/>
  <c r="K40" i="2"/>
  <c r="J41" i="2"/>
  <c r="K41" i="2"/>
  <c r="J42" i="2"/>
  <c r="K42" i="2"/>
  <c r="J43" i="2"/>
  <c r="K43" i="2"/>
  <c r="J44" i="2"/>
  <c r="K44" i="2"/>
  <c r="J45" i="2"/>
  <c r="K45" i="2"/>
  <c r="J46" i="2"/>
  <c r="K46" i="2"/>
  <c r="J47" i="2"/>
  <c r="K47" i="2"/>
  <c r="J48" i="2"/>
  <c r="K48" i="2"/>
  <c r="J49" i="2"/>
  <c r="K49" i="2"/>
  <c r="J50" i="2"/>
  <c r="K50" i="2"/>
  <c r="J51" i="2"/>
  <c r="K51" i="2"/>
  <c r="J52" i="2"/>
  <c r="K52" i="2"/>
  <c r="J53" i="2"/>
  <c r="K53" i="2"/>
  <c r="J54" i="2"/>
  <c r="K54" i="2"/>
  <c r="J55" i="2"/>
  <c r="K55" i="2"/>
  <c r="J56" i="2"/>
  <c r="K56" i="2"/>
  <c r="J57" i="2"/>
  <c r="K57" i="2"/>
  <c r="K34" i="2"/>
  <c r="J34" i="2"/>
  <c r="H35" i="2"/>
  <c r="I35" i="2"/>
  <c r="H36" i="2"/>
  <c r="I36" i="2"/>
  <c r="H37" i="2"/>
  <c r="I37" i="2"/>
  <c r="H38" i="2"/>
  <c r="I38" i="2"/>
  <c r="H39" i="2"/>
  <c r="I39" i="2"/>
  <c r="H40" i="2"/>
  <c r="I40" i="2"/>
  <c r="H41" i="2"/>
  <c r="I41" i="2"/>
  <c r="H42" i="2"/>
  <c r="I42" i="2"/>
  <c r="H43" i="2"/>
  <c r="I43" i="2"/>
  <c r="H44" i="2"/>
  <c r="I44" i="2"/>
  <c r="H45" i="2"/>
  <c r="I45" i="2"/>
  <c r="H46" i="2"/>
  <c r="I46" i="2"/>
  <c r="H47" i="2"/>
  <c r="I47" i="2"/>
  <c r="H48" i="2"/>
  <c r="I48" i="2"/>
  <c r="H49" i="2"/>
  <c r="I49" i="2"/>
  <c r="H50" i="2"/>
  <c r="I50" i="2"/>
  <c r="H51" i="2"/>
  <c r="I51" i="2"/>
  <c r="H52" i="2"/>
  <c r="I52" i="2"/>
  <c r="H53" i="2"/>
  <c r="I53" i="2"/>
  <c r="H54" i="2"/>
  <c r="I54" i="2"/>
  <c r="H55" i="2"/>
  <c r="I55" i="2"/>
  <c r="H56" i="2"/>
  <c r="I56" i="2"/>
  <c r="H57" i="2"/>
  <c r="I57" i="2"/>
  <c r="I34" i="2"/>
  <c r="H34" i="2"/>
  <c r="F35" i="2"/>
  <c r="G35" i="2"/>
  <c r="F36" i="2"/>
  <c r="G36" i="2"/>
  <c r="F37" i="2"/>
  <c r="G37" i="2"/>
  <c r="F38" i="2"/>
  <c r="G38" i="2"/>
  <c r="F39" i="2"/>
  <c r="G39" i="2"/>
  <c r="F40" i="2"/>
  <c r="G40" i="2"/>
  <c r="F41" i="2"/>
  <c r="G41" i="2"/>
  <c r="F42" i="2"/>
  <c r="G42" i="2"/>
  <c r="F43" i="2"/>
  <c r="G43" i="2"/>
  <c r="F44" i="2"/>
  <c r="G44" i="2"/>
  <c r="F45" i="2"/>
  <c r="G45" i="2"/>
  <c r="F46" i="2"/>
  <c r="G46" i="2"/>
  <c r="F47" i="2"/>
  <c r="G47" i="2"/>
  <c r="F48" i="2"/>
  <c r="G48" i="2"/>
  <c r="F49" i="2"/>
  <c r="G49" i="2"/>
  <c r="F50" i="2"/>
  <c r="G50" i="2"/>
  <c r="F51" i="2"/>
  <c r="G51" i="2"/>
  <c r="F52" i="2"/>
  <c r="G52" i="2"/>
  <c r="F53" i="2"/>
  <c r="G53" i="2"/>
  <c r="F54" i="2"/>
  <c r="G54" i="2"/>
  <c r="F55" i="2"/>
  <c r="G55" i="2"/>
  <c r="F56" i="2"/>
  <c r="G56" i="2"/>
  <c r="F57" i="2"/>
  <c r="G57" i="2"/>
  <c r="G34" i="2"/>
  <c r="F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E34" i="2"/>
  <c r="D34" i="2"/>
  <c r="C35" i="2"/>
  <c r="C36" i="2"/>
  <c r="C37" i="2"/>
  <c r="R37" i="2" s="1"/>
  <c r="S37" i="2" s="1"/>
  <c r="C38" i="2"/>
  <c r="R38" i="2" s="1"/>
  <c r="S38" i="2" s="1"/>
  <c r="C39" i="2"/>
  <c r="R39" i="2" s="1"/>
  <c r="S39" i="2" s="1"/>
  <c r="C40" i="2"/>
  <c r="R40" i="2" s="1"/>
  <c r="S40" i="2" s="1"/>
  <c r="C41" i="2"/>
  <c r="R41" i="2" s="1"/>
  <c r="S41" i="2" s="1"/>
  <c r="C42" i="2"/>
  <c r="R42" i="2" s="1"/>
  <c r="S42" i="2" s="1"/>
  <c r="C43" i="2"/>
  <c r="C44" i="2"/>
  <c r="C45" i="2"/>
  <c r="C46" i="2"/>
  <c r="C47" i="2"/>
  <c r="C48" i="2"/>
  <c r="C49" i="2"/>
  <c r="C50" i="2"/>
  <c r="R50" i="2" s="1"/>
  <c r="S50" i="2" s="1"/>
  <c r="C51" i="2"/>
  <c r="R51" i="2" s="1"/>
  <c r="S51" i="2" s="1"/>
  <c r="C52" i="2"/>
  <c r="R52" i="2" s="1"/>
  <c r="S52" i="2" s="1"/>
  <c r="C53" i="2"/>
  <c r="C54" i="2"/>
  <c r="R54" i="2" s="1"/>
  <c r="S54" i="2" s="1"/>
  <c r="C55" i="2"/>
  <c r="R55" i="2" s="1"/>
  <c r="S55" i="2" s="1"/>
  <c r="C56" i="2"/>
  <c r="C57" i="2"/>
  <c r="C34" i="2"/>
  <c r="B52" i="2"/>
  <c r="B53" i="2"/>
  <c r="B54" i="2"/>
  <c r="B55" i="2"/>
  <c r="B56" i="2"/>
  <c r="R56" i="2" s="1"/>
  <c r="S56" i="2" s="1"/>
  <c r="B57" i="2"/>
  <c r="R57" i="2" s="1"/>
  <c r="S57" i="2" s="1"/>
  <c r="B35" i="2"/>
  <c r="R35" i="2" s="1"/>
  <c r="S35" i="2" s="1"/>
  <c r="B36" i="2"/>
  <c r="R36" i="2" s="1"/>
  <c r="S36" i="2" s="1"/>
  <c r="B37" i="2"/>
  <c r="B38" i="2"/>
  <c r="B39" i="2"/>
  <c r="B40" i="2"/>
  <c r="B41" i="2"/>
  <c r="B42" i="2"/>
  <c r="B43" i="2"/>
  <c r="R43" i="2" s="1"/>
  <c r="S43" i="2" s="1"/>
  <c r="B44" i="2"/>
  <c r="R44" i="2" s="1"/>
  <c r="S44" i="2" s="1"/>
  <c r="B45" i="2"/>
  <c r="R45" i="2" s="1"/>
  <c r="S45" i="2" s="1"/>
  <c r="B46" i="2"/>
  <c r="R46" i="2" s="1"/>
  <c r="S46" i="2" s="1"/>
  <c r="B47" i="2"/>
  <c r="R47" i="2" s="1"/>
  <c r="S47" i="2" s="1"/>
  <c r="B48" i="2"/>
  <c r="R48" i="2" s="1"/>
  <c r="S48" i="2" s="1"/>
  <c r="B49" i="2"/>
  <c r="R49" i="2" s="1"/>
  <c r="S49" i="2" s="1"/>
  <c r="B50" i="2"/>
  <c r="B51" i="2"/>
  <c r="B34" i="2"/>
  <c r="R34" i="2" s="1"/>
  <c r="S34" i="2" s="1"/>
  <c r="A18" i="3"/>
  <c r="A19" i="3" s="1"/>
  <c r="A17" i="3"/>
  <c r="A16" i="3"/>
  <c r="A15" i="3"/>
  <c r="A12" i="3"/>
  <c r="A11" i="3"/>
  <c r="A10" i="3"/>
  <c r="A9" i="3"/>
</calcChain>
</file>

<file path=xl/sharedStrings.xml><?xml version="1.0" encoding="utf-8"?>
<sst xmlns="http://schemas.openxmlformats.org/spreadsheetml/2006/main" count="102" uniqueCount="35">
  <si>
    <t>南方公司锌精矿集中配矿及沸腾焙烧系统升级项目</t>
    <phoneticPr fontId="1" type="noConversion"/>
  </si>
  <si>
    <t>锌铟精深加工绿色制造项目</t>
    <phoneticPr fontId="1" type="noConversion"/>
  </si>
  <si>
    <t>中国（南丹）大解石高新材料百亿产业基地项目（八圩工业园）</t>
    <phoneticPr fontId="1" type="noConversion"/>
  </si>
  <si>
    <t>南方有色锑银多金属系统提质挖潜及银铅铋等多金属物料协同处置综合回收项目</t>
    <phoneticPr fontId="1" type="noConversion"/>
  </si>
  <si>
    <t>南方锡生产系统环境治理升级改造项目</t>
    <phoneticPr fontId="1" type="noConversion"/>
  </si>
  <si>
    <t>南丹县南方有色金属有限责任公司资源综合利用及减量化、无害化处置工程</t>
    <phoneticPr fontId="1" type="noConversion"/>
  </si>
  <si>
    <t>南丹县南方有色金属有限责任公司锌氧压浸出技术创新绿色制造项目</t>
    <phoneticPr fontId="1" type="noConversion"/>
  </si>
  <si>
    <t>广西南丹南方金属有限公司铅冰铜及硫化砷渣资源化高效协同处置项目</t>
    <phoneticPr fontId="1" type="noConversion"/>
  </si>
  <si>
    <t>2026年</t>
    <phoneticPr fontId="1" type="noConversion"/>
  </si>
  <si>
    <t>（万千瓦）</t>
    <phoneticPr fontId="1" type="noConversion"/>
  </si>
  <si>
    <t>向电网买电价（元/kWh）</t>
    <phoneticPr fontId="2" type="noConversion"/>
  </si>
  <si>
    <t>向用户卖电价（元/kWh）</t>
    <phoneticPr fontId="2" type="noConversion"/>
  </si>
  <si>
    <t>光伏</t>
    <phoneticPr fontId="1" type="noConversion"/>
  </si>
  <si>
    <t>风电</t>
    <phoneticPr fontId="1" type="noConversion"/>
  </si>
  <si>
    <t>2025年</t>
    <phoneticPr fontId="1" type="noConversion"/>
  </si>
  <si>
    <t>2027年</t>
    <phoneticPr fontId="1" type="noConversion"/>
  </si>
  <si>
    <t>冬</t>
  </si>
  <si>
    <t>夏</t>
  </si>
  <si>
    <t>负荷系数</t>
    <phoneticPr fontId="1" type="noConversion"/>
  </si>
  <si>
    <t>负荷</t>
    <phoneticPr fontId="1" type="noConversion"/>
  </si>
  <si>
    <t>需求响应价格（元/kWh）</t>
    <phoneticPr fontId="1" type="noConversion"/>
  </si>
  <si>
    <t>容量租赁收益单价（元/kWh）</t>
    <phoneticPr fontId="1" type="noConversion"/>
  </si>
  <si>
    <t>所有负荷</t>
    <phoneticPr fontId="1" type="noConversion"/>
  </si>
  <si>
    <t>夏风电</t>
    <phoneticPr fontId="1" type="noConversion"/>
  </si>
  <si>
    <t>夏光伏</t>
    <phoneticPr fontId="1" type="noConversion"/>
  </si>
  <si>
    <t>冬风电</t>
    <phoneticPr fontId="1" type="noConversion"/>
  </si>
  <si>
    <t>冬光伏</t>
    <phoneticPr fontId="1" type="noConversion"/>
  </si>
  <si>
    <t>2027
/倍率</t>
    <phoneticPr fontId="1" type="noConversion"/>
  </si>
  <si>
    <t>充电SOC变化70%/效率0.93</t>
    <phoneticPr fontId="1" type="noConversion"/>
  </si>
  <si>
    <t>充电SOC变化90%/效率0.93</t>
    <phoneticPr fontId="1" type="noConversion"/>
  </si>
  <si>
    <t>2026
/倍率</t>
    <phoneticPr fontId="1" type="noConversion"/>
  </si>
  <si>
    <t>接入8家负荷</t>
    <phoneticPr fontId="1" type="noConversion"/>
  </si>
  <si>
    <t>年</t>
    <phoneticPr fontId="1" type="noConversion"/>
  </si>
  <si>
    <t>风光出力需存储量
/MWh</t>
    <phoneticPr fontId="1" type="noConversion"/>
  </si>
  <si>
    <t>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</si>
</sst>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0"/>
    <numFmt numFmtId="177" formatCode="0.00_);[Red]\(0.00\)"/>
    <numFmt numFmtId="178" formatCode="0.00_ "/>
  </numFmts>
  <fonts count="5" x14ac:knownFonts="1">
    <font>
      <sz val="11"/>
      <color theme="1"/>
      <name val="宋体"/>
      <family val="2"/>
      <scheme val="minor"/>
    </font>
    <font>
      <sz val="9"/>
      <name val="宋体"/>
      <family val="3"/>
      <charset val="134"/>
      <scheme val="minor"/>
    </font>
    <font>
      <sz val="9"/>
      <name val="宋体"/>
      <family val="2"/>
      <charset val="134"/>
      <scheme val="minor"/>
    </font>
    <font>
      <sz val="10"/>
      <name val="宋体"/>
      <family val="3"/>
      <charset val="134"/>
    </font>
    <font>
      <sz val="11"/>
      <name val="宋体"/>
      <family val="3"/>
      <charset val="134"/>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8">
    <xf numFmtId="0" fontId="0" fillId="0" borderId="0" xfId="0"/>
    <xf numFmtId="0" fontId="0" fillId="0" borderId="0" xfId="0" applyAlignment="1">
      <alignment horizontal="center" vertical="center"/>
    </xf>
    <xf numFmtId="0" fontId="0" fillId="0" borderId="0" xfId="0" applyAlignment="1">
      <alignment horizontal="center"/>
    </xf>
    <xf numFmtId="176" fontId="0" fillId="0" borderId="0" xfId="0" applyNumberFormat="1" applyAlignment="1">
      <alignment horizontal="center" vertical="center"/>
    </xf>
    <xf numFmtId="177" fontId="0" fillId="0" borderId="0" xfId="0" applyNumberFormat="1" applyAlignment="1">
      <alignment horizontal="center"/>
    </xf>
    <xf numFmtId="177" fontId="0" fillId="0" borderId="0" xfId="0" applyNumberFormat="1"/>
    <xf numFmtId="177" fontId="0" fillId="0" borderId="1" xfId="0" applyNumberFormat="1" applyBorder="1" applyAlignment="1">
      <alignment horizontal="center" vertical="center"/>
    </xf>
    <xf numFmtId="177" fontId="0" fillId="0" borderId="0" xfId="0" applyNumberFormat="1" applyAlignment="1">
      <alignment horizontal="center" vertical="center"/>
    </xf>
    <xf numFmtId="177" fontId="3" fillId="0" borderId="0" xfId="0" applyNumberFormat="1" applyFont="1" applyAlignment="1">
      <alignment horizontal="center" vertical="center"/>
    </xf>
    <xf numFmtId="178" fontId="0" fillId="0" borderId="0" xfId="0" applyNumberFormat="1" applyAlignment="1">
      <alignment horizontal="center"/>
    </xf>
    <xf numFmtId="178" fontId="0" fillId="0" borderId="0" xfId="0" applyNumberFormat="1"/>
    <xf numFmtId="177" fontId="0" fillId="0" borderId="5" xfId="0" applyNumberFormat="1" applyBorder="1" applyAlignment="1">
      <alignment horizontal="center" vertical="center"/>
    </xf>
    <xf numFmtId="177" fontId="0" fillId="0" borderId="6" xfId="0" applyNumberFormat="1" applyBorder="1" applyAlignment="1">
      <alignment horizontal="center" vertical="center"/>
    </xf>
    <xf numFmtId="177" fontId="0" fillId="0" borderId="7" xfId="0" applyNumberFormat="1" applyBorder="1" applyAlignment="1">
      <alignment horizontal="center" vertical="center"/>
    </xf>
    <xf numFmtId="177" fontId="0" fillId="0" borderId="8" xfId="0" applyNumberFormat="1" applyBorder="1" applyAlignment="1">
      <alignment horizontal="center" vertical="center"/>
    </xf>
    <xf numFmtId="177" fontId="0" fillId="0" borderId="7" xfId="0" applyNumberFormat="1" applyBorder="1" applyAlignment="1">
      <alignment horizontal="center"/>
    </xf>
    <xf numFmtId="177" fontId="0" fillId="0" borderId="8" xfId="0" applyNumberFormat="1" applyBorder="1" applyAlignment="1">
      <alignment horizontal="center"/>
    </xf>
    <xf numFmtId="177" fontId="3" fillId="0" borderId="7" xfId="0" applyNumberFormat="1" applyFont="1" applyBorder="1" applyAlignment="1">
      <alignment horizontal="center" vertical="center"/>
    </xf>
    <xf numFmtId="177" fontId="3" fillId="0" borderId="8" xfId="0" applyNumberFormat="1" applyFont="1" applyBorder="1" applyAlignment="1">
      <alignment horizontal="center" vertical="center"/>
    </xf>
    <xf numFmtId="177" fontId="3" fillId="0" borderId="9" xfId="0" applyNumberFormat="1" applyFont="1" applyBorder="1" applyAlignment="1">
      <alignment horizontal="center" vertical="center"/>
    </xf>
    <xf numFmtId="177" fontId="3" fillId="0" borderId="10" xfId="0" applyNumberFormat="1" applyFont="1" applyBorder="1" applyAlignment="1">
      <alignment horizontal="center" vertical="center"/>
    </xf>
    <xf numFmtId="177" fontId="0" fillId="0" borderId="3" xfId="0" applyNumberFormat="1" applyBorder="1" applyAlignment="1">
      <alignment horizontal="center" vertical="center"/>
    </xf>
    <xf numFmtId="177" fontId="0" fillId="0" borderId="9" xfId="0" applyNumberFormat="1" applyBorder="1" applyAlignment="1">
      <alignment horizontal="center"/>
    </xf>
    <xf numFmtId="177" fontId="0" fillId="0" borderId="10" xfId="0" applyNumberFormat="1" applyBorder="1" applyAlignment="1">
      <alignment horizontal="center"/>
    </xf>
    <xf numFmtId="177" fontId="4" fillId="0" borderId="7" xfId="0" applyNumberFormat="1" applyFont="1" applyBorder="1" applyAlignment="1">
      <alignment horizontal="center" vertical="center"/>
    </xf>
    <xf numFmtId="177" fontId="4" fillId="0" borderId="8" xfId="0" applyNumberFormat="1" applyFont="1" applyBorder="1" applyAlignment="1">
      <alignment horizontal="center" vertical="center"/>
    </xf>
    <xf numFmtId="177" fontId="4" fillId="0" borderId="9" xfId="0" applyNumberFormat="1" applyFont="1" applyBorder="1" applyAlignment="1">
      <alignment horizontal="center" vertical="center"/>
    </xf>
    <xf numFmtId="177" fontId="4" fillId="0" borderId="10" xfId="0" applyNumberFormat="1" applyFont="1" applyBorder="1" applyAlignment="1">
      <alignment horizontal="center" vertical="center"/>
    </xf>
    <xf numFmtId="177" fontId="3" fillId="0" borderId="5" xfId="0" applyNumberFormat="1" applyFont="1" applyBorder="1" applyAlignment="1">
      <alignment horizontal="center" vertical="center"/>
    </xf>
    <xf numFmtId="177" fontId="3" fillId="0" borderId="6" xfId="0" applyNumberFormat="1" applyFont="1" applyBorder="1" applyAlignment="1">
      <alignment horizontal="center" vertical="center"/>
    </xf>
    <xf numFmtId="0" fontId="0" fillId="0" borderId="0" xfId="0" applyAlignment="1">
      <alignment horizontal="center" vertical="center" wrapText="1"/>
    </xf>
    <xf numFmtId="178" fontId="0" fillId="0" borderId="0" xfId="0" applyNumberFormat="1" applyAlignment="1">
      <alignment horizontal="center" vertical="center" wrapText="1"/>
    </xf>
    <xf numFmtId="178" fontId="0" fillId="0" borderId="0" xfId="0" applyNumberFormat="1" applyAlignment="1">
      <alignment horizontal="center" vertical="center"/>
    </xf>
    <xf numFmtId="177" fontId="0" fillId="0" borderId="2" xfId="0" applyNumberFormat="1" applyBorder="1" applyAlignment="1">
      <alignment horizontal="center" vertical="center" wrapText="1"/>
    </xf>
    <xf numFmtId="177" fontId="0" fillId="0" borderId="3" xfId="0" applyNumberForma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0"/>
  <sheetViews>
    <sheetView zoomScale="110" zoomScaleNormal="110" workbookViewId="0">
      <selection activeCell="S14" sqref="S14"/>
    </sheetView>
  </sheetViews>
  <sheetFormatPr defaultColWidth="8.90625" defaultRowHeight="14" x14ac:dyDescent="0.25"/>
  <cols>
    <col min="1" max="1" width="8.90625" style="5"/>
    <col min="2" max="17" width="8.90625" style="4"/>
    <col min="18" max="16384" width="8.90625" style="5"/>
  </cols>
  <sheetData>
    <row r="1" spans="1:17" ht="72" customHeight="1" x14ac:dyDescent="0.25">
      <c r="A1" s="4" t="s">
        <v>9</v>
      </c>
      <c r="B1" s="33" t="s">
        <v>0</v>
      </c>
      <c r="C1" s="34"/>
      <c r="D1" s="33" t="s">
        <v>1</v>
      </c>
      <c r="E1" s="34"/>
      <c r="F1" s="33" t="s">
        <v>2</v>
      </c>
      <c r="G1" s="34"/>
      <c r="H1" s="33" t="s">
        <v>3</v>
      </c>
      <c r="I1" s="34"/>
      <c r="J1" s="33" t="s">
        <v>4</v>
      </c>
      <c r="K1" s="34"/>
      <c r="L1" s="33" t="s">
        <v>5</v>
      </c>
      <c r="M1" s="34"/>
      <c r="N1" s="33" t="s">
        <v>6</v>
      </c>
      <c r="O1" s="34"/>
      <c r="P1" s="33" t="s">
        <v>7</v>
      </c>
      <c r="Q1" s="34"/>
    </row>
    <row r="2" spans="1:17" x14ac:dyDescent="0.25">
      <c r="B2" s="6" t="s">
        <v>16</v>
      </c>
      <c r="C2" s="6" t="s">
        <v>17</v>
      </c>
      <c r="D2" s="6" t="s">
        <v>16</v>
      </c>
      <c r="E2" s="6" t="s">
        <v>17</v>
      </c>
      <c r="F2" s="21" t="s">
        <v>16</v>
      </c>
      <c r="G2" s="6" t="s">
        <v>17</v>
      </c>
      <c r="H2" s="6" t="s">
        <v>16</v>
      </c>
      <c r="I2" s="6" t="s">
        <v>17</v>
      </c>
      <c r="J2" s="6" t="s">
        <v>16</v>
      </c>
      <c r="K2" s="6" t="s">
        <v>17</v>
      </c>
      <c r="L2" s="6" t="s">
        <v>16</v>
      </c>
      <c r="M2" s="6" t="s">
        <v>17</v>
      </c>
      <c r="N2" s="6" t="s">
        <v>16</v>
      </c>
      <c r="O2" s="6" t="s">
        <v>17</v>
      </c>
      <c r="P2" s="6" t="s">
        <v>16</v>
      </c>
      <c r="Q2" s="6" t="s">
        <v>17</v>
      </c>
    </row>
    <row r="3" spans="1:17" x14ac:dyDescent="0.25">
      <c r="A3" s="4" t="s">
        <v>14</v>
      </c>
      <c r="B3" s="11">
        <v>8.5</v>
      </c>
      <c r="C3" s="12">
        <v>8.5</v>
      </c>
      <c r="D3" s="13">
        <v>3.5</v>
      </c>
      <c r="E3" s="14">
        <v>3.5</v>
      </c>
      <c r="F3" s="11">
        <v>0</v>
      </c>
      <c r="G3" s="12">
        <v>0</v>
      </c>
      <c r="H3" s="11">
        <v>0</v>
      </c>
      <c r="I3" s="12">
        <v>0</v>
      </c>
      <c r="J3" s="11">
        <v>0</v>
      </c>
      <c r="K3" s="12">
        <v>0</v>
      </c>
      <c r="L3" s="11">
        <v>0.17</v>
      </c>
      <c r="M3" s="12">
        <v>0.17</v>
      </c>
      <c r="N3" s="11">
        <v>7.81</v>
      </c>
      <c r="O3" s="12">
        <v>7.81</v>
      </c>
      <c r="P3" s="11">
        <v>3.95</v>
      </c>
      <c r="Q3" s="12">
        <v>3.95</v>
      </c>
    </row>
    <row r="4" spans="1:17" x14ac:dyDescent="0.25">
      <c r="A4" s="4" t="s">
        <v>8</v>
      </c>
      <c r="B4" s="13">
        <v>8.5</v>
      </c>
      <c r="C4" s="14">
        <v>8.5</v>
      </c>
      <c r="D4" s="13">
        <v>7</v>
      </c>
      <c r="E4" s="14">
        <v>7</v>
      </c>
      <c r="F4" s="13">
        <v>5</v>
      </c>
      <c r="G4" s="14">
        <v>5</v>
      </c>
      <c r="H4" s="13">
        <v>2.81</v>
      </c>
      <c r="I4" s="14">
        <v>2.81</v>
      </c>
      <c r="J4" s="13">
        <v>1.1200000000000001</v>
      </c>
      <c r="K4" s="14">
        <v>1.1200000000000001</v>
      </c>
      <c r="L4" s="13">
        <v>0.17</v>
      </c>
      <c r="M4" s="14">
        <v>0.17</v>
      </c>
      <c r="N4" s="13">
        <v>7.81</v>
      </c>
      <c r="O4" s="14">
        <v>7.81</v>
      </c>
      <c r="P4" s="13">
        <v>3.95</v>
      </c>
      <c r="Q4" s="14">
        <v>3.95</v>
      </c>
    </row>
    <row r="5" spans="1:17" x14ac:dyDescent="0.25">
      <c r="A5" s="4" t="s">
        <v>15</v>
      </c>
      <c r="B5" s="13">
        <v>8.5</v>
      </c>
      <c r="C5" s="14">
        <v>8.5</v>
      </c>
      <c r="D5" s="15">
        <v>11.55</v>
      </c>
      <c r="E5" s="16">
        <v>11.55</v>
      </c>
      <c r="F5" s="15">
        <v>12.8</v>
      </c>
      <c r="G5" s="16">
        <v>12.8</v>
      </c>
      <c r="H5" s="13">
        <v>2.81</v>
      </c>
      <c r="I5" s="14">
        <v>2.81</v>
      </c>
      <c r="J5" s="13">
        <v>1.1200000000000001</v>
      </c>
      <c r="K5" s="14">
        <v>1.1200000000000001</v>
      </c>
      <c r="L5" s="13">
        <v>0.17</v>
      </c>
      <c r="M5" s="14">
        <v>0.17</v>
      </c>
      <c r="N5" s="13">
        <v>7.81</v>
      </c>
      <c r="O5" s="14">
        <v>7.81</v>
      </c>
      <c r="P5" s="13">
        <v>3.95</v>
      </c>
      <c r="Q5" s="14">
        <v>3.95</v>
      </c>
    </row>
    <row r="6" spans="1:17" x14ac:dyDescent="0.25">
      <c r="A6" s="4" t="s">
        <v>18</v>
      </c>
      <c r="B6" s="15"/>
      <c r="C6" s="16"/>
      <c r="D6" s="15"/>
      <c r="E6" s="16"/>
      <c r="F6" s="15"/>
      <c r="G6" s="16"/>
      <c r="H6" s="15"/>
      <c r="I6" s="16"/>
      <c r="J6" s="15"/>
      <c r="K6" s="16"/>
      <c r="L6" s="15"/>
      <c r="M6" s="16"/>
      <c r="N6" s="15"/>
      <c r="O6" s="16"/>
      <c r="P6" s="15"/>
      <c r="Q6" s="16"/>
    </row>
    <row r="7" spans="1:17" x14ac:dyDescent="0.25">
      <c r="A7" s="2">
        <v>1</v>
      </c>
      <c r="B7" s="24">
        <v>0.89</v>
      </c>
      <c r="C7" s="25">
        <v>0.89</v>
      </c>
      <c r="D7" s="15">
        <v>0.89</v>
      </c>
      <c r="E7" s="16">
        <v>0.89</v>
      </c>
      <c r="F7" s="15">
        <v>0.83</v>
      </c>
      <c r="G7" s="16">
        <v>0.83</v>
      </c>
      <c r="H7" s="15">
        <v>0.89</v>
      </c>
      <c r="I7" s="16">
        <v>0.89</v>
      </c>
      <c r="J7" s="15">
        <v>0.89</v>
      </c>
      <c r="K7" s="16">
        <v>0.89</v>
      </c>
      <c r="L7" s="15">
        <v>0.89</v>
      </c>
      <c r="M7" s="16">
        <v>0.89</v>
      </c>
      <c r="N7" s="15">
        <v>0.89</v>
      </c>
      <c r="O7" s="16">
        <v>0.89</v>
      </c>
      <c r="P7" s="15">
        <v>0.89</v>
      </c>
      <c r="Q7" s="16">
        <v>0.89</v>
      </c>
    </row>
    <row r="8" spans="1:17" x14ac:dyDescent="0.25">
      <c r="A8" s="2">
        <v>2</v>
      </c>
      <c r="B8" s="24">
        <v>0.89</v>
      </c>
      <c r="C8" s="25">
        <v>0.89</v>
      </c>
      <c r="D8" s="15">
        <v>0.89</v>
      </c>
      <c r="E8" s="16">
        <v>0.89</v>
      </c>
      <c r="F8" s="15">
        <v>0.8</v>
      </c>
      <c r="G8" s="16">
        <v>0.8</v>
      </c>
      <c r="H8" s="15">
        <v>0.89</v>
      </c>
      <c r="I8" s="16">
        <v>0.89</v>
      </c>
      <c r="J8" s="15">
        <v>0.89</v>
      </c>
      <c r="K8" s="16">
        <v>0.89</v>
      </c>
      <c r="L8" s="15">
        <v>0.89</v>
      </c>
      <c r="M8" s="16">
        <v>0.89</v>
      </c>
      <c r="N8" s="15">
        <v>0.89</v>
      </c>
      <c r="O8" s="16">
        <v>0.89</v>
      </c>
      <c r="P8" s="15">
        <v>0.89</v>
      </c>
      <c r="Q8" s="16">
        <v>0.89</v>
      </c>
    </row>
    <row r="9" spans="1:17" x14ac:dyDescent="0.25">
      <c r="A9" s="2">
        <v>3</v>
      </c>
      <c r="B9" s="24">
        <v>0.89</v>
      </c>
      <c r="C9" s="25">
        <v>0.89</v>
      </c>
      <c r="D9" s="15">
        <v>0.89</v>
      </c>
      <c r="E9" s="16">
        <v>0.89</v>
      </c>
      <c r="F9" s="15">
        <v>0.8</v>
      </c>
      <c r="G9" s="16">
        <v>0.76</v>
      </c>
      <c r="H9" s="15">
        <v>0.89</v>
      </c>
      <c r="I9" s="16">
        <v>0.89</v>
      </c>
      <c r="J9" s="15">
        <v>0.89</v>
      </c>
      <c r="K9" s="16">
        <v>0.89</v>
      </c>
      <c r="L9" s="15">
        <v>0.89</v>
      </c>
      <c r="M9" s="16">
        <v>0.89</v>
      </c>
      <c r="N9" s="15">
        <v>0.89</v>
      </c>
      <c r="O9" s="16">
        <v>0.89</v>
      </c>
      <c r="P9" s="15">
        <v>0.89</v>
      </c>
      <c r="Q9" s="16">
        <v>0.89</v>
      </c>
    </row>
    <row r="10" spans="1:17" x14ac:dyDescent="0.25">
      <c r="A10" s="2">
        <v>4</v>
      </c>
      <c r="B10" s="24">
        <v>0.89</v>
      </c>
      <c r="C10" s="25">
        <v>0.89</v>
      </c>
      <c r="D10" s="15">
        <v>0.89</v>
      </c>
      <c r="E10" s="16">
        <v>0.89</v>
      </c>
      <c r="F10" s="15">
        <v>0.8</v>
      </c>
      <c r="G10" s="16">
        <v>0.74</v>
      </c>
      <c r="H10" s="15">
        <v>0.89</v>
      </c>
      <c r="I10" s="16">
        <v>0.89</v>
      </c>
      <c r="J10" s="15">
        <v>0.89</v>
      </c>
      <c r="K10" s="16">
        <v>0.89</v>
      </c>
      <c r="L10" s="15">
        <v>0.89</v>
      </c>
      <c r="M10" s="16">
        <v>0.89</v>
      </c>
      <c r="N10" s="15">
        <v>0.89</v>
      </c>
      <c r="O10" s="16">
        <v>0.89</v>
      </c>
      <c r="P10" s="15">
        <v>0.89</v>
      </c>
      <c r="Q10" s="16">
        <v>0.89</v>
      </c>
    </row>
    <row r="11" spans="1:17" x14ac:dyDescent="0.25">
      <c r="A11" s="2">
        <v>5</v>
      </c>
      <c r="B11" s="24">
        <v>0.89</v>
      </c>
      <c r="C11" s="25">
        <v>0.89</v>
      </c>
      <c r="D11" s="15">
        <v>0.89</v>
      </c>
      <c r="E11" s="16">
        <v>0.89</v>
      </c>
      <c r="F11" s="15">
        <v>0.8</v>
      </c>
      <c r="G11" s="16">
        <v>0.74</v>
      </c>
      <c r="H11" s="15">
        <v>0.89</v>
      </c>
      <c r="I11" s="16">
        <v>0.89</v>
      </c>
      <c r="J11" s="15">
        <v>0.89</v>
      </c>
      <c r="K11" s="16">
        <v>0.89</v>
      </c>
      <c r="L11" s="15">
        <v>0.89</v>
      </c>
      <c r="M11" s="16">
        <v>0.89</v>
      </c>
      <c r="N11" s="15">
        <v>0.89</v>
      </c>
      <c r="O11" s="16">
        <v>0.89</v>
      </c>
      <c r="P11" s="15">
        <v>0.89</v>
      </c>
      <c r="Q11" s="16">
        <v>0.89</v>
      </c>
    </row>
    <row r="12" spans="1:17" x14ac:dyDescent="0.25">
      <c r="A12" s="2">
        <v>6</v>
      </c>
      <c r="B12" s="24">
        <v>0.85</v>
      </c>
      <c r="C12" s="25">
        <v>0.87</v>
      </c>
      <c r="D12" s="15">
        <v>0.85</v>
      </c>
      <c r="E12" s="16">
        <v>0.87</v>
      </c>
      <c r="F12" s="15">
        <v>0.88</v>
      </c>
      <c r="G12" s="16">
        <v>0.8</v>
      </c>
      <c r="H12" s="15">
        <v>0.85</v>
      </c>
      <c r="I12" s="16">
        <v>0.87</v>
      </c>
      <c r="J12" s="15">
        <v>0.85</v>
      </c>
      <c r="K12" s="16">
        <v>0.87</v>
      </c>
      <c r="L12" s="15">
        <v>0.85</v>
      </c>
      <c r="M12" s="16">
        <v>0.87</v>
      </c>
      <c r="N12" s="15">
        <v>0.85</v>
      </c>
      <c r="O12" s="16">
        <v>0.87</v>
      </c>
      <c r="P12" s="15">
        <v>0.85</v>
      </c>
      <c r="Q12" s="16">
        <v>0.87</v>
      </c>
    </row>
    <row r="13" spans="1:17" x14ac:dyDescent="0.25">
      <c r="A13" s="2">
        <v>7</v>
      </c>
      <c r="B13" s="24">
        <v>0.93</v>
      </c>
      <c r="C13" s="25">
        <v>0.91</v>
      </c>
      <c r="D13" s="15">
        <v>0.93</v>
      </c>
      <c r="E13" s="16">
        <v>0.91</v>
      </c>
      <c r="F13" s="15">
        <v>0.95</v>
      </c>
      <c r="G13" s="16">
        <v>0.91</v>
      </c>
      <c r="H13" s="15">
        <v>0.93</v>
      </c>
      <c r="I13" s="16">
        <v>0.91</v>
      </c>
      <c r="J13" s="15">
        <v>0.93</v>
      </c>
      <c r="K13" s="16">
        <v>0.91</v>
      </c>
      <c r="L13" s="15">
        <v>0.93</v>
      </c>
      <c r="M13" s="16">
        <v>0.91</v>
      </c>
      <c r="N13" s="15">
        <v>0.93</v>
      </c>
      <c r="O13" s="16">
        <v>0.91</v>
      </c>
      <c r="P13" s="15">
        <v>0.93</v>
      </c>
      <c r="Q13" s="16">
        <v>0.91</v>
      </c>
    </row>
    <row r="14" spans="1:17" x14ac:dyDescent="0.25">
      <c r="A14" s="2">
        <v>8</v>
      </c>
      <c r="B14" s="24">
        <v>0.97</v>
      </c>
      <c r="C14" s="25">
        <v>0.97</v>
      </c>
      <c r="D14" s="15">
        <v>0.97</v>
      </c>
      <c r="E14" s="16">
        <v>0.97</v>
      </c>
      <c r="F14" s="15">
        <v>0.97</v>
      </c>
      <c r="G14" s="16">
        <v>0.97</v>
      </c>
      <c r="H14" s="15">
        <v>0.97</v>
      </c>
      <c r="I14" s="16">
        <v>0.97</v>
      </c>
      <c r="J14" s="15">
        <v>0.97</v>
      </c>
      <c r="K14" s="16">
        <v>0.97</v>
      </c>
      <c r="L14" s="15">
        <v>0.97</v>
      </c>
      <c r="M14" s="16">
        <v>0.97</v>
      </c>
      <c r="N14" s="15">
        <v>0.97</v>
      </c>
      <c r="O14" s="16">
        <v>0.97</v>
      </c>
      <c r="P14" s="15">
        <v>0.97</v>
      </c>
      <c r="Q14" s="16">
        <v>0.97</v>
      </c>
    </row>
    <row r="15" spans="1:17" x14ac:dyDescent="0.25">
      <c r="A15" s="2">
        <v>9</v>
      </c>
      <c r="B15" s="24">
        <v>0.97</v>
      </c>
      <c r="C15" s="25">
        <v>0.97</v>
      </c>
      <c r="D15" s="15">
        <v>0.97</v>
      </c>
      <c r="E15" s="16">
        <v>0.97</v>
      </c>
      <c r="F15" s="15">
        <v>0.97</v>
      </c>
      <c r="G15" s="16">
        <v>0.97</v>
      </c>
      <c r="H15" s="15">
        <v>0.97</v>
      </c>
      <c r="I15" s="16">
        <v>0.97</v>
      </c>
      <c r="J15" s="15">
        <v>0.97</v>
      </c>
      <c r="K15" s="16">
        <v>0.97</v>
      </c>
      <c r="L15" s="15">
        <v>0.97</v>
      </c>
      <c r="M15" s="16">
        <v>0.97</v>
      </c>
      <c r="N15" s="15">
        <v>0.97</v>
      </c>
      <c r="O15" s="16">
        <v>0.97</v>
      </c>
      <c r="P15" s="15">
        <v>0.97</v>
      </c>
      <c r="Q15" s="16">
        <v>0.97</v>
      </c>
    </row>
    <row r="16" spans="1:17" x14ac:dyDescent="0.25">
      <c r="A16" s="2">
        <v>10</v>
      </c>
      <c r="B16" s="24">
        <v>1</v>
      </c>
      <c r="C16" s="25">
        <v>1</v>
      </c>
      <c r="D16" s="15">
        <v>1</v>
      </c>
      <c r="E16" s="16">
        <v>1</v>
      </c>
      <c r="F16" s="15">
        <v>1</v>
      </c>
      <c r="G16" s="16">
        <v>1</v>
      </c>
      <c r="H16" s="15">
        <v>1</v>
      </c>
      <c r="I16" s="16">
        <v>1</v>
      </c>
      <c r="J16" s="15">
        <v>1</v>
      </c>
      <c r="K16" s="16">
        <v>1</v>
      </c>
      <c r="L16" s="15">
        <v>1</v>
      </c>
      <c r="M16" s="16">
        <v>1</v>
      </c>
      <c r="N16" s="15">
        <v>1</v>
      </c>
      <c r="O16" s="16">
        <v>1</v>
      </c>
      <c r="P16" s="15">
        <v>1</v>
      </c>
      <c r="Q16" s="16">
        <v>1</v>
      </c>
    </row>
    <row r="17" spans="1:17" x14ac:dyDescent="0.25">
      <c r="A17" s="2">
        <v>11</v>
      </c>
      <c r="B17" s="24">
        <v>1</v>
      </c>
      <c r="C17" s="25">
        <v>1</v>
      </c>
      <c r="D17" s="15">
        <v>1</v>
      </c>
      <c r="E17" s="16">
        <v>1</v>
      </c>
      <c r="F17" s="15">
        <v>0.99</v>
      </c>
      <c r="G17" s="16">
        <v>0.99</v>
      </c>
      <c r="H17" s="15">
        <v>1</v>
      </c>
      <c r="I17" s="16">
        <v>1</v>
      </c>
      <c r="J17" s="15">
        <v>1</v>
      </c>
      <c r="K17" s="16">
        <v>1</v>
      </c>
      <c r="L17" s="15">
        <v>1</v>
      </c>
      <c r="M17" s="16">
        <v>1</v>
      </c>
      <c r="N17" s="15">
        <v>1</v>
      </c>
      <c r="O17" s="16">
        <v>1</v>
      </c>
      <c r="P17" s="15">
        <v>1</v>
      </c>
      <c r="Q17" s="16">
        <v>1</v>
      </c>
    </row>
    <row r="18" spans="1:17" x14ac:dyDescent="0.25">
      <c r="A18" s="2">
        <v>12</v>
      </c>
      <c r="B18" s="24">
        <v>0.98</v>
      </c>
      <c r="C18" s="25">
        <v>0.98</v>
      </c>
      <c r="D18" s="15">
        <v>0.98</v>
      </c>
      <c r="E18" s="16">
        <v>0.98</v>
      </c>
      <c r="F18" s="15">
        <v>0.83</v>
      </c>
      <c r="G18" s="16">
        <v>0.83</v>
      </c>
      <c r="H18" s="15">
        <v>0.98</v>
      </c>
      <c r="I18" s="16">
        <v>0.98</v>
      </c>
      <c r="J18" s="15">
        <v>0.98</v>
      </c>
      <c r="K18" s="16">
        <v>0.98</v>
      </c>
      <c r="L18" s="15">
        <v>0.98</v>
      </c>
      <c r="M18" s="16">
        <v>0.98</v>
      </c>
      <c r="N18" s="15">
        <v>0.98</v>
      </c>
      <c r="O18" s="16">
        <v>0.98</v>
      </c>
      <c r="P18" s="15">
        <v>0.98</v>
      </c>
      <c r="Q18" s="16">
        <v>0.98</v>
      </c>
    </row>
    <row r="19" spans="1:17" x14ac:dyDescent="0.25">
      <c r="A19" s="2">
        <v>13</v>
      </c>
      <c r="B19" s="24">
        <v>0.93</v>
      </c>
      <c r="C19" s="25">
        <v>0.93</v>
      </c>
      <c r="D19" s="15">
        <v>0.93</v>
      </c>
      <c r="E19" s="16">
        <v>0.93</v>
      </c>
      <c r="F19" s="15">
        <v>0.94</v>
      </c>
      <c r="G19" s="16">
        <v>0.94</v>
      </c>
      <c r="H19" s="15">
        <v>0.93</v>
      </c>
      <c r="I19" s="16">
        <v>0.93</v>
      </c>
      <c r="J19" s="15">
        <v>0.93</v>
      </c>
      <c r="K19" s="16">
        <v>0.93</v>
      </c>
      <c r="L19" s="15">
        <v>0.93</v>
      </c>
      <c r="M19" s="16">
        <v>0.93</v>
      </c>
      <c r="N19" s="15">
        <v>0.93</v>
      </c>
      <c r="O19" s="16">
        <v>0.93</v>
      </c>
      <c r="P19" s="15">
        <v>0.93</v>
      </c>
      <c r="Q19" s="16">
        <v>0.93</v>
      </c>
    </row>
    <row r="20" spans="1:17" x14ac:dyDescent="0.25">
      <c r="A20" s="2">
        <v>14</v>
      </c>
      <c r="B20" s="24">
        <v>0.97</v>
      </c>
      <c r="C20" s="25">
        <v>0.97</v>
      </c>
      <c r="D20" s="15">
        <v>0.97</v>
      </c>
      <c r="E20" s="16">
        <v>0.97</v>
      </c>
      <c r="F20" s="15">
        <v>0.93</v>
      </c>
      <c r="G20" s="16">
        <v>0.93</v>
      </c>
      <c r="H20" s="15">
        <v>0.97</v>
      </c>
      <c r="I20" s="16">
        <v>0.97</v>
      </c>
      <c r="J20" s="15">
        <v>0.97</v>
      </c>
      <c r="K20" s="16">
        <v>0.97</v>
      </c>
      <c r="L20" s="15">
        <v>0.97</v>
      </c>
      <c r="M20" s="16">
        <v>0.97</v>
      </c>
      <c r="N20" s="15">
        <v>0.97</v>
      </c>
      <c r="O20" s="16">
        <v>0.97</v>
      </c>
      <c r="P20" s="15">
        <v>0.97</v>
      </c>
      <c r="Q20" s="16">
        <v>0.97</v>
      </c>
    </row>
    <row r="21" spans="1:17" x14ac:dyDescent="0.25">
      <c r="A21" s="2">
        <v>15</v>
      </c>
      <c r="B21" s="24">
        <v>0.98</v>
      </c>
      <c r="C21" s="25">
        <v>0.96</v>
      </c>
      <c r="D21" s="15">
        <v>0.98</v>
      </c>
      <c r="E21" s="16">
        <v>0.96</v>
      </c>
      <c r="F21" s="15">
        <v>0.91</v>
      </c>
      <c r="G21" s="16">
        <v>0.91</v>
      </c>
      <c r="H21" s="15">
        <v>0.98</v>
      </c>
      <c r="I21" s="16">
        <v>0.96</v>
      </c>
      <c r="J21" s="15">
        <v>0.98</v>
      </c>
      <c r="K21" s="16">
        <v>0.96</v>
      </c>
      <c r="L21" s="15">
        <v>0.98</v>
      </c>
      <c r="M21" s="16">
        <v>0.96</v>
      </c>
      <c r="N21" s="15">
        <v>0.98</v>
      </c>
      <c r="O21" s="16">
        <v>0.96</v>
      </c>
      <c r="P21" s="15">
        <v>0.98</v>
      </c>
      <c r="Q21" s="16">
        <v>0.96</v>
      </c>
    </row>
    <row r="22" spans="1:17" x14ac:dyDescent="0.25">
      <c r="A22" s="2">
        <v>16</v>
      </c>
      <c r="B22" s="24">
        <v>1</v>
      </c>
      <c r="C22" s="25">
        <v>1</v>
      </c>
      <c r="D22" s="15">
        <v>1</v>
      </c>
      <c r="E22" s="16">
        <v>1</v>
      </c>
      <c r="F22" s="15">
        <v>0.88</v>
      </c>
      <c r="G22" s="16">
        <v>0.88</v>
      </c>
      <c r="H22" s="15">
        <v>1</v>
      </c>
      <c r="I22" s="16">
        <v>1</v>
      </c>
      <c r="J22" s="15">
        <v>1</v>
      </c>
      <c r="K22" s="16">
        <v>1</v>
      </c>
      <c r="L22" s="15">
        <v>1</v>
      </c>
      <c r="M22" s="16">
        <v>1</v>
      </c>
      <c r="N22" s="15">
        <v>1</v>
      </c>
      <c r="O22" s="16">
        <v>1</v>
      </c>
      <c r="P22" s="15">
        <v>1</v>
      </c>
      <c r="Q22" s="16">
        <v>1</v>
      </c>
    </row>
    <row r="23" spans="1:17" x14ac:dyDescent="0.25">
      <c r="A23" s="2">
        <v>17</v>
      </c>
      <c r="B23" s="24">
        <v>0.94</v>
      </c>
      <c r="C23" s="25">
        <v>0.94</v>
      </c>
      <c r="D23" s="15">
        <v>0.94</v>
      </c>
      <c r="E23" s="16">
        <v>0.94</v>
      </c>
      <c r="F23" s="15">
        <v>0.82</v>
      </c>
      <c r="G23" s="16">
        <v>0.82</v>
      </c>
      <c r="H23" s="15">
        <v>0.94</v>
      </c>
      <c r="I23" s="16">
        <v>0.94</v>
      </c>
      <c r="J23" s="15">
        <v>0.94</v>
      </c>
      <c r="K23" s="16">
        <v>0.94</v>
      </c>
      <c r="L23" s="15">
        <v>0.94</v>
      </c>
      <c r="M23" s="16">
        <v>0.94</v>
      </c>
      <c r="N23" s="15">
        <v>0.94</v>
      </c>
      <c r="O23" s="16">
        <v>0.94</v>
      </c>
      <c r="P23" s="15">
        <v>0.94</v>
      </c>
      <c r="Q23" s="16">
        <v>0.94</v>
      </c>
    </row>
    <row r="24" spans="1:17" x14ac:dyDescent="0.25">
      <c r="A24" s="2">
        <v>18</v>
      </c>
      <c r="B24" s="24">
        <v>0.96</v>
      </c>
      <c r="C24" s="25">
        <v>0.96</v>
      </c>
      <c r="D24" s="15">
        <v>0.96</v>
      </c>
      <c r="E24" s="16">
        <v>0.96</v>
      </c>
      <c r="F24" s="15">
        <v>0.88</v>
      </c>
      <c r="G24" s="16">
        <v>0.82</v>
      </c>
      <c r="H24" s="15">
        <v>0.96</v>
      </c>
      <c r="I24" s="16">
        <v>0.96</v>
      </c>
      <c r="J24" s="15">
        <v>0.96</v>
      </c>
      <c r="K24" s="16">
        <v>0.96</v>
      </c>
      <c r="L24" s="15">
        <v>0.96</v>
      </c>
      <c r="M24" s="16">
        <v>0.96</v>
      </c>
      <c r="N24" s="15">
        <v>0.96</v>
      </c>
      <c r="O24" s="16">
        <v>0.96</v>
      </c>
      <c r="P24" s="15">
        <v>0.96</v>
      </c>
      <c r="Q24" s="16">
        <v>0.96</v>
      </c>
    </row>
    <row r="25" spans="1:17" x14ac:dyDescent="0.25">
      <c r="A25" s="2">
        <v>19</v>
      </c>
      <c r="B25" s="24">
        <v>0.98</v>
      </c>
      <c r="C25" s="25">
        <v>0.96</v>
      </c>
      <c r="D25" s="15">
        <v>0.98</v>
      </c>
      <c r="E25" s="16">
        <v>0.96</v>
      </c>
      <c r="F25" s="15">
        <v>0.93</v>
      </c>
      <c r="G25" s="16">
        <v>0.88</v>
      </c>
      <c r="H25" s="15">
        <v>0.98</v>
      </c>
      <c r="I25" s="16">
        <v>0.96</v>
      </c>
      <c r="J25" s="15">
        <v>0.98</v>
      </c>
      <c r="K25" s="16">
        <v>0.96</v>
      </c>
      <c r="L25" s="15">
        <v>0.98</v>
      </c>
      <c r="M25" s="16">
        <v>0.96</v>
      </c>
      <c r="N25" s="15">
        <v>0.98</v>
      </c>
      <c r="O25" s="16">
        <v>0.96</v>
      </c>
      <c r="P25" s="15">
        <v>0.98</v>
      </c>
      <c r="Q25" s="16">
        <v>0.96</v>
      </c>
    </row>
    <row r="26" spans="1:17" x14ac:dyDescent="0.25">
      <c r="A26" s="2">
        <v>20</v>
      </c>
      <c r="B26" s="24">
        <v>0.98</v>
      </c>
      <c r="C26" s="25">
        <v>0.96</v>
      </c>
      <c r="D26" s="15">
        <v>0.98</v>
      </c>
      <c r="E26" s="16">
        <v>0.96</v>
      </c>
      <c r="F26" s="15">
        <v>0.9</v>
      </c>
      <c r="G26" s="16">
        <v>0.88</v>
      </c>
      <c r="H26" s="15">
        <v>0.98</v>
      </c>
      <c r="I26" s="16">
        <v>0.96</v>
      </c>
      <c r="J26" s="15">
        <v>0.98</v>
      </c>
      <c r="K26" s="16">
        <v>0.96</v>
      </c>
      <c r="L26" s="15">
        <v>0.98</v>
      </c>
      <c r="M26" s="16">
        <v>0.96</v>
      </c>
      <c r="N26" s="15">
        <v>0.98</v>
      </c>
      <c r="O26" s="16">
        <v>0.96</v>
      </c>
      <c r="P26" s="15">
        <v>0.98</v>
      </c>
      <c r="Q26" s="16">
        <v>0.96</v>
      </c>
    </row>
    <row r="27" spans="1:17" x14ac:dyDescent="0.25">
      <c r="A27" s="2">
        <v>21</v>
      </c>
      <c r="B27" s="24">
        <v>0.96</v>
      </c>
      <c r="C27" s="25">
        <v>0.96</v>
      </c>
      <c r="D27" s="15">
        <v>0.96</v>
      </c>
      <c r="E27" s="16">
        <v>0.96</v>
      </c>
      <c r="F27" s="15">
        <v>0.9</v>
      </c>
      <c r="G27" s="16">
        <v>0.88</v>
      </c>
      <c r="H27" s="15">
        <v>0.96</v>
      </c>
      <c r="I27" s="16">
        <v>0.96</v>
      </c>
      <c r="J27" s="15">
        <v>0.96</v>
      </c>
      <c r="K27" s="16">
        <v>0.96</v>
      </c>
      <c r="L27" s="15">
        <v>0.96</v>
      </c>
      <c r="M27" s="16">
        <v>0.96</v>
      </c>
      <c r="N27" s="15">
        <v>0.96</v>
      </c>
      <c r="O27" s="16">
        <v>0.96</v>
      </c>
      <c r="P27" s="15">
        <v>0.96</v>
      </c>
      <c r="Q27" s="16">
        <v>0.96</v>
      </c>
    </row>
    <row r="28" spans="1:17" x14ac:dyDescent="0.25">
      <c r="A28" s="2">
        <v>22</v>
      </c>
      <c r="B28" s="24">
        <v>0.96</v>
      </c>
      <c r="C28" s="25">
        <v>0.96</v>
      </c>
      <c r="D28" s="15">
        <v>0.96</v>
      </c>
      <c r="E28" s="16">
        <v>0.96</v>
      </c>
      <c r="F28" s="15">
        <v>0.88</v>
      </c>
      <c r="G28" s="16">
        <v>0.88</v>
      </c>
      <c r="H28" s="15">
        <v>0.96</v>
      </c>
      <c r="I28" s="16">
        <v>0.96</v>
      </c>
      <c r="J28" s="15">
        <v>0.96</v>
      </c>
      <c r="K28" s="16">
        <v>0.96</v>
      </c>
      <c r="L28" s="15">
        <v>0.96</v>
      </c>
      <c r="M28" s="16">
        <v>0.96</v>
      </c>
      <c r="N28" s="15">
        <v>0.96</v>
      </c>
      <c r="O28" s="16">
        <v>0.96</v>
      </c>
      <c r="P28" s="15">
        <v>0.96</v>
      </c>
      <c r="Q28" s="16">
        <v>0.96</v>
      </c>
    </row>
    <row r="29" spans="1:17" x14ac:dyDescent="0.25">
      <c r="A29" s="2">
        <v>23</v>
      </c>
      <c r="B29" s="24">
        <v>0.93</v>
      </c>
      <c r="C29" s="25">
        <v>0.93</v>
      </c>
      <c r="D29" s="15">
        <v>0.93</v>
      </c>
      <c r="E29" s="16">
        <v>0.93</v>
      </c>
      <c r="F29" s="15">
        <v>0.85</v>
      </c>
      <c r="G29" s="16">
        <v>0.85</v>
      </c>
      <c r="H29" s="15">
        <v>0.93</v>
      </c>
      <c r="I29" s="16">
        <v>0.93</v>
      </c>
      <c r="J29" s="15">
        <v>0.93</v>
      </c>
      <c r="K29" s="16">
        <v>0.93</v>
      </c>
      <c r="L29" s="15">
        <v>0.93</v>
      </c>
      <c r="M29" s="16">
        <v>0.93</v>
      </c>
      <c r="N29" s="15">
        <v>0.93</v>
      </c>
      <c r="O29" s="16">
        <v>0.93</v>
      </c>
      <c r="P29" s="15">
        <v>0.93</v>
      </c>
      <c r="Q29" s="16">
        <v>0.93</v>
      </c>
    </row>
    <row r="30" spans="1:17" x14ac:dyDescent="0.25">
      <c r="A30" s="2">
        <v>24</v>
      </c>
      <c r="B30" s="26">
        <v>0.91</v>
      </c>
      <c r="C30" s="27">
        <v>0.91</v>
      </c>
      <c r="D30" s="22">
        <v>0.91</v>
      </c>
      <c r="E30" s="23">
        <v>0.91</v>
      </c>
      <c r="F30" s="22">
        <v>0.83</v>
      </c>
      <c r="G30" s="23">
        <v>0.83</v>
      </c>
      <c r="H30" s="22">
        <v>0.91</v>
      </c>
      <c r="I30" s="23">
        <v>0.91</v>
      </c>
      <c r="J30" s="22">
        <v>0.91</v>
      </c>
      <c r="K30" s="23">
        <v>0.91</v>
      </c>
      <c r="L30" s="22">
        <v>0.91</v>
      </c>
      <c r="M30" s="23">
        <v>0.91</v>
      </c>
      <c r="N30" s="22">
        <v>0.91</v>
      </c>
      <c r="O30" s="23">
        <v>0.91</v>
      </c>
      <c r="P30" s="22">
        <v>0.91</v>
      </c>
      <c r="Q30" s="23">
        <v>0.91</v>
      </c>
    </row>
  </sheetData>
  <mergeCells count="8">
    <mergeCell ref="L1:M1"/>
    <mergeCell ref="N1:O1"/>
    <mergeCell ref="P1:Q1"/>
    <mergeCell ref="B1:C1"/>
    <mergeCell ref="D1:E1"/>
    <mergeCell ref="F1:G1"/>
    <mergeCell ref="H1:I1"/>
    <mergeCell ref="J1:K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zoomScale="130" zoomScaleNormal="130" workbookViewId="0">
      <selection activeCell="H13" sqref="H13"/>
    </sheetView>
  </sheetViews>
  <sheetFormatPr defaultRowHeight="14" x14ac:dyDescent="0.25"/>
  <sheetData>
    <row r="1" spans="1:3" x14ac:dyDescent="0.25">
      <c r="A1" s="4" t="s">
        <v>9</v>
      </c>
      <c r="B1" s="33" t="s">
        <v>22</v>
      </c>
      <c r="C1" s="34"/>
    </row>
    <row r="2" spans="1:3" x14ac:dyDescent="0.25">
      <c r="A2" s="5"/>
      <c r="B2" s="6" t="s">
        <v>16</v>
      </c>
      <c r="C2" s="6" t="s">
        <v>34</v>
      </c>
    </row>
    <row r="3" spans="1:3" x14ac:dyDescent="0.25">
      <c r="A3" s="4" t="s">
        <v>14</v>
      </c>
      <c r="B3" s="6">
        <v>86.49</v>
      </c>
      <c r="C3" s="6">
        <v>86.49</v>
      </c>
    </row>
    <row r="4" spans="1:3" x14ac:dyDescent="0.25">
      <c r="A4" s="4" t="s">
        <v>8</v>
      </c>
      <c r="B4" s="6">
        <v>106.12</v>
      </c>
      <c r="C4" s="6">
        <v>106.12</v>
      </c>
    </row>
    <row r="5" spans="1:3" x14ac:dyDescent="0.25">
      <c r="A5" s="4" t="s">
        <v>15</v>
      </c>
      <c r="B5" s="6">
        <v>116.34</v>
      </c>
      <c r="C5" s="6">
        <v>116.34</v>
      </c>
    </row>
    <row r="6" spans="1:3" x14ac:dyDescent="0.25">
      <c r="A6" s="4" t="s">
        <v>18</v>
      </c>
      <c r="B6" s="15"/>
      <c r="C6" s="16"/>
    </row>
    <row r="7" spans="1:3" x14ac:dyDescent="0.25">
      <c r="A7" s="2">
        <v>1</v>
      </c>
      <c r="B7" s="28">
        <v>0.89</v>
      </c>
      <c r="C7" s="29">
        <v>0.89018691588785059</v>
      </c>
    </row>
    <row r="8" spans="1:3" x14ac:dyDescent="0.25">
      <c r="A8" s="2">
        <v>2</v>
      </c>
      <c r="B8" s="17">
        <v>0.89</v>
      </c>
      <c r="C8" s="18">
        <v>0.89018691588785059</v>
      </c>
    </row>
    <row r="9" spans="1:3" x14ac:dyDescent="0.25">
      <c r="A9" s="2">
        <v>3</v>
      </c>
      <c r="B9" s="17">
        <v>0.89</v>
      </c>
      <c r="C9" s="18">
        <v>0.89018691588785059</v>
      </c>
    </row>
    <row r="10" spans="1:3" x14ac:dyDescent="0.25">
      <c r="A10" s="2">
        <v>4</v>
      </c>
      <c r="B10" s="17">
        <v>0.89</v>
      </c>
      <c r="C10" s="18">
        <v>0.89018691588785059</v>
      </c>
    </row>
    <row r="11" spans="1:3" x14ac:dyDescent="0.25">
      <c r="A11" s="2">
        <v>5</v>
      </c>
      <c r="B11" s="17">
        <v>0.89</v>
      </c>
      <c r="C11" s="18">
        <v>0.89018691588785059</v>
      </c>
    </row>
    <row r="12" spans="1:3" x14ac:dyDescent="0.25">
      <c r="A12" s="2">
        <v>6</v>
      </c>
      <c r="B12" s="17">
        <v>0.85</v>
      </c>
      <c r="C12" s="18">
        <v>0.87032710280373837</v>
      </c>
    </row>
    <row r="13" spans="1:3" x14ac:dyDescent="0.25">
      <c r="A13" s="2">
        <v>7</v>
      </c>
      <c r="B13" s="17">
        <v>0.93</v>
      </c>
      <c r="C13" s="18">
        <v>0.91004672897196237</v>
      </c>
    </row>
    <row r="14" spans="1:3" x14ac:dyDescent="0.25">
      <c r="A14" s="2">
        <v>8</v>
      </c>
      <c r="B14" s="17">
        <v>0.97</v>
      </c>
      <c r="C14" s="18">
        <v>0.96962616822429859</v>
      </c>
    </row>
    <row r="15" spans="1:3" x14ac:dyDescent="0.25">
      <c r="A15" s="2">
        <v>9</v>
      </c>
      <c r="B15" s="17">
        <v>0.97</v>
      </c>
      <c r="C15" s="18">
        <v>0.96962616822429859</v>
      </c>
    </row>
    <row r="16" spans="1:3" x14ac:dyDescent="0.25">
      <c r="A16" s="2">
        <v>10</v>
      </c>
      <c r="B16" s="17">
        <v>1</v>
      </c>
      <c r="C16" s="18">
        <v>0.99999999999999967</v>
      </c>
    </row>
    <row r="17" spans="1:3" x14ac:dyDescent="0.25">
      <c r="A17" s="2">
        <v>11</v>
      </c>
      <c r="B17" s="17">
        <v>1</v>
      </c>
      <c r="C17" s="18">
        <v>0.99999999999999967</v>
      </c>
    </row>
    <row r="18" spans="1:3" x14ac:dyDescent="0.25">
      <c r="A18" s="2">
        <v>12</v>
      </c>
      <c r="B18" s="17">
        <v>0.98</v>
      </c>
      <c r="C18" s="18">
        <v>0.98014018691588745</v>
      </c>
    </row>
    <row r="19" spans="1:3" x14ac:dyDescent="0.25">
      <c r="A19" s="2">
        <v>13</v>
      </c>
      <c r="B19" s="17">
        <v>0.93</v>
      </c>
      <c r="C19" s="18">
        <v>0.92990654205607459</v>
      </c>
    </row>
    <row r="20" spans="1:3" x14ac:dyDescent="0.25">
      <c r="A20" s="2">
        <v>14</v>
      </c>
      <c r="B20" s="17">
        <v>0.97</v>
      </c>
      <c r="C20" s="18">
        <v>0.96962616822429859</v>
      </c>
    </row>
    <row r="21" spans="1:3" x14ac:dyDescent="0.25">
      <c r="A21" s="2">
        <v>15</v>
      </c>
      <c r="B21" s="17">
        <v>0.98</v>
      </c>
      <c r="C21" s="18">
        <v>0.96028037383177611</v>
      </c>
    </row>
    <row r="22" spans="1:3" x14ac:dyDescent="0.25">
      <c r="A22" s="2">
        <v>16</v>
      </c>
      <c r="B22" s="17">
        <v>1</v>
      </c>
      <c r="C22" s="18">
        <v>0.99999999999999967</v>
      </c>
    </row>
    <row r="23" spans="1:3" x14ac:dyDescent="0.25">
      <c r="A23" s="2">
        <v>17</v>
      </c>
      <c r="B23" s="17">
        <v>0.94</v>
      </c>
      <c r="C23" s="18">
        <v>0.94042056074766356</v>
      </c>
    </row>
    <row r="24" spans="1:3" x14ac:dyDescent="0.25">
      <c r="A24" s="2">
        <v>18</v>
      </c>
      <c r="B24" s="17">
        <v>0.96</v>
      </c>
      <c r="C24" s="18">
        <v>0.96028037383177611</v>
      </c>
    </row>
    <row r="25" spans="1:3" x14ac:dyDescent="0.25">
      <c r="A25" s="2">
        <v>19</v>
      </c>
      <c r="B25" s="17">
        <v>0.98</v>
      </c>
      <c r="C25" s="18">
        <v>0.96028037383177611</v>
      </c>
    </row>
    <row r="26" spans="1:3" x14ac:dyDescent="0.25">
      <c r="A26" s="2">
        <v>20</v>
      </c>
      <c r="B26" s="17">
        <v>0.98</v>
      </c>
      <c r="C26" s="18">
        <v>0.96028037383177611</v>
      </c>
    </row>
    <row r="27" spans="1:3" x14ac:dyDescent="0.25">
      <c r="A27" s="2">
        <v>21</v>
      </c>
      <c r="B27" s="17">
        <v>0.96</v>
      </c>
      <c r="C27" s="18">
        <v>0.96028037383177611</v>
      </c>
    </row>
    <row r="28" spans="1:3" x14ac:dyDescent="0.25">
      <c r="A28" s="2">
        <v>22</v>
      </c>
      <c r="B28" s="17">
        <v>0.96</v>
      </c>
      <c r="C28" s="18">
        <v>0.96028037383177611</v>
      </c>
    </row>
    <row r="29" spans="1:3" x14ac:dyDescent="0.25">
      <c r="A29" s="2">
        <v>23</v>
      </c>
      <c r="B29" s="17">
        <v>0.93</v>
      </c>
      <c r="C29" s="18">
        <v>0.92990654205607459</v>
      </c>
    </row>
    <row r="30" spans="1:3" x14ac:dyDescent="0.25">
      <c r="A30" s="2">
        <v>24</v>
      </c>
      <c r="B30" s="19">
        <v>0.91</v>
      </c>
      <c r="C30" s="20">
        <v>0.91004672897196237</v>
      </c>
    </row>
  </sheetData>
  <mergeCells count="1">
    <mergeCell ref="B1:C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A2A6-6B5F-46F8-B2D3-69C794C4EADB}">
  <dimension ref="A1:C27"/>
  <sheetViews>
    <sheetView tabSelected="1" zoomScale="130" zoomScaleNormal="130" workbookViewId="0">
      <selection activeCell="F23" sqref="F23"/>
    </sheetView>
  </sheetViews>
  <sheetFormatPr defaultRowHeight="14" x14ac:dyDescent="0.25"/>
  <cols>
    <col min="1" max="3" width="8.7265625" style="2"/>
  </cols>
  <sheetData>
    <row r="1" spans="1:3" x14ac:dyDescent="0.25">
      <c r="A1" s="2" t="s">
        <v>32</v>
      </c>
      <c r="B1" s="1" t="s">
        <v>13</v>
      </c>
      <c r="C1" s="1" t="s">
        <v>12</v>
      </c>
    </row>
    <row r="2" spans="1:3" x14ac:dyDescent="0.25">
      <c r="A2" s="2">
        <v>2026</v>
      </c>
      <c r="B2" s="2">
        <v>0</v>
      </c>
      <c r="C2" s="2">
        <v>47.5</v>
      </c>
    </row>
    <row r="3" spans="1:3" x14ac:dyDescent="0.25">
      <c r="A3" s="2">
        <v>2027</v>
      </c>
      <c r="B3" s="2">
        <v>45</v>
      </c>
      <c r="C3" s="2">
        <v>47.5</v>
      </c>
    </row>
    <row r="4" spans="1:3" x14ac:dyDescent="0.25">
      <c r="A4" s="2">
        <v>2028</v>
      </c>
      <c r="B4" s="2">
        <v>45</v>
      </c>
      <c r="C4" s="2">
        <v>47.5</v>
      </c>
    </row>
    <row r="5" spans="1:3" x14ac:dyDescent="0.25">
      <c r="A5" s="2">
        <v>2029</v>
      </c>
      <c r="B5" s="2">
        <v>45</v>
      </c>
      <c r="C5" s="2">
        <v>47.5</v>
      </c>
    </row>
    <row r="6" spans="1:3" x14ac:dyDescent="0.25">
      <c r="A6" s="2">
        <v>2030</v>
      </c>
      <c r="B6" s="2">
        <v>45</v>
      </c>
      <c r="C6" s="2">
        <v>47.5</v>
      </c>
    </row>
    <row r="7" spans="1:3" x14ac:dyDescent="0.25">
      <c r="A7" s="2">
        <v>2031</v>
      </c>
      <c r="B7" s="2">
        <v>45</v>
      </c>
      <c r="C7" s="2">
        <v>47.5</v>
      </c>
    </row>
    <row r="8" spans="1:3" x14ac:dyDescent="0.25">
      <c r="A8" s="2">
        <v>2032</v>
      </c>
      <c r="B8" s="2">
        <v>45</v>
      </c>
      <c r="C8" s="2">
        <v>47.5</v>
      </c>
    </row>
    <row r="9" spans="1:3" x14ac:dyDescent="0.25">
      <c r="A9" s="2">
        <v>2033</v>
      </c>
      <c r="B9" s="2">
        <v>45</v>
      </c>
      <c r="C9" s="2">
        <v>47.5</v>
      </c>
    </row>
    <row r="10" spans="1:3" x14ac:dyDescent="0.25">
      <c r="A10" s="2">
        <v>2034</v>
      </c>
      <c r="B10" s="2">
        <v>45</v>
      </c>
      <c r="C10" s="2">
        <v>47.5</v>
      </c>
    </row>
    <row r="11" spans="1:3" x14ac:dyDescent="0.25">
      <c r="A11" s="2">
        <v>2035</v>
      </c>
      <c r="B11" s="2">
        <v>45</v>
      </c>
      <c r="C11" s="2">
        <v>47.5</v>
      </c>
    </row>
    <row r="12" spans="1:3" x14ac:dyDescent="0.25">
      <c r="A12" s="2">
        <v>2036</v>
      </c>
      <c r="B12" s="2">
        <v>45</v>
      </c>
      <c r="C12" s="2">
        <v>47.5</v>
      </c>
    </row>
    <row r="13" spans="1:3" x14ac:dyDescent="0.25">
      <c r="A13" s="2">
        <v>2037</v>
      </c>
      <c r="B13" s="2">
        <v>45</v>
      </c>
      <c r="C13" s="2">
        <v>47.5</v>
      </c>
    </row>
    <row r="14" spans="1:3" x14ac:dyDescent="0.25">
      <c r="A14" s="2">
        <v>2038</v>
      </c>
      <c r="B14" s="2">
        <v>45</v>
      </c>
      <c r="C14" s="2">
        <v>47.5</v>
      </c>
    </row>
    <row r="15" spans="1:3" x14ac:dyDescent="0.25">
      <c r="A15" s="2">
        <v>2039</v>
      </c>
      <c r="B15" s="2">
        <v>45</v>
      </c>
      <c r="C15" s="2">
        <v>47.5</v>
      </c>
    </row>
    <row r="16" spans="1:3" x14ac:dyDescent="0.25">
      <c r="A16" s="2">
        <v>2040</v>
      </c>
      <c r="B16" s="2">
        <v>45</v>
      </c>
      <c r="C16" s="2">
        <v>47.5</v>
      </c>
    </row>
    <row r="17" spans="1:3" x14ac:dyDescent="0.25">
      <c r="A17" s="2">
        <v>2041</v>
      </c>
      <c r="B17" s="2">
        <v>45</v>
      </c>
      <c r="C17" s="2">
        <v>47.5</v>
      </c>
    </row>
    <row r="18" spans="1:3" x14ac:dyDescent="0.25">
      <c r="A18" s="2">
        <v>2042</v>
      </c>
      <c r="B18" s="2">
        <v>45</v>
      </c>
      <c r="C18" s="2">
        <v>47.5</v>
      </c>
    </row>
    <row r="19" spans="1:3" x14ac:dyDescent="0.25">
      <c r="A19" s="2">
        <v>2043</v>
      </c>
      <c r="B19" s="2">
        <v>45</v>
      </c>
      <c r="C19" s="2">
        <v>47.5</v>
      </c>
    </row>
    <row r="20" spans="1:3" x14ac:dyDescent="0.25">
      <c r="A20" s="2">
        <v>2044</v>
      </c>
      <c r="B20" s="2">
        <v>45</v>
      </c>
      <c r="C20" s="2">
        <v>47.5</v>
      </c>
    </row>
    <row r="21" spans="1:3" x14ac:dyDescent="0.25">
      <c r="A21" s="2">
        <v>2045</v>
      </c>
      <c r="B21" s="2">
        <v>45</v>
      </c>
      <c r="C21" s="2">
        <v>47.5</v>
      </c>
    </row>
    <row r="22" spans="1:3" x14ac:dyDescent="0.25">
      <c r="A22" s="2">
        <v>2046</v>
      </c>
      <c r="B22" s="2">
        <v>45</v>
      </c>
      <c r="C22" s="2">
        <v>47.5</v>
      </c>
    </row>
    <row r="23" spans="1:3" x14ac:dyDescent="0.25">
      <c r="A23" s="2">
        <v>2047</v>
      </c>
      <c r="B23" s="2">
        <v>45</v>
      </c>
      <c r="C23" s="2">
        <v>47.5</v>
      </c>
    </row>
    <row r="24" spans="1:3" x14ac:dyDescent="0.25">
      <c r="A24" s="2">
        <v>2048</v>
      </c>
      <c r="B24" s="2">
        <v>45</v>
      </c>
      <c r="C24" s="2">
        <v>47.5</v>
      </c>
    </row>
    <row r="25" spans="1:3" x14ac:dyDescent="0.25">
      <c r="A25" s="2">
        <v>2049</v>
      </c>
      <c r="B25" s="2">
        <v>45</v>
      </c>
      <c r="C25" s="2">
        <v>47.5</v>
      </c>
    </row>
    <row r="26" spans="1:3" x14ac:dyDescent="0.25">
      <c r="A26" s="2">
        <v>2050</v>
      </c>
      <c r="B26" s="2">
        <v>45</v>
      </c>
      <c r="C26" s="2">
        <v>47.5</v>
      </c>
    </row>
    <row r="27" spans="1:3" x14ac:dyDescent="0.25">
      <c r="A27" s="2">
        <v>2051</v>
      </c>
      <c r="B27" s="2">
        <v>45</v>
      </c>
      <c r="C27" s="2">
        <v>47.5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
  <sheetViews>
    <sheetView zoomScale="115" zoomScaleNormal="115" workbookViewId="0">
      <selection sqref="A1:B1"/>
    </sheetView>
  </sheetViews>
  <sheetFormatPr defaultRowHeight="14" x14ac:dyDescent="0.25"/>
  <cols>
    <col min="1" max="1" width="13.54296875" customWidth="1"/>
    <col min="2" max="2" width="13" customWidth="1"/>
    <col min="3" max="3" width="11.54296875" style="2" customWidth="1"/>
    <col min="4" max="4" width="12.453125" style="2" customWidth="1"/>
  </cols>
  <sheetData>
    <row r="1" spans="1:8" x14ac:dyDescent="0.25">
      <c r="A1" s="1" t="s">
        <v>23</v>
      </c>
      <c r="B1" s="1" t="s">
        <v>24</v>
      </c>
      <c r="C1" s="1" t="s">
        <v>25</v>
      </c>
      <c r="D1" s="1" t="s">
        <v>26</v>
      </c>
    </row>
    <row r="2" spans="1:8" x14ac:dyDescent="0.25">
      <c r="A2" s="1">
        <v>0.55000000000000004</v>
      </c>
      <c r="B2" s="2">
        <v>0</v>
      </c>
      <c r="C2" s="2">
        <v>0.26</v>
      </c>
      <c r="D2" s="2">
        <v>0</v>
      </c>
      <c r="G2" s="1">
        <v>0.56000000000000005</v>
      </c>
      <c r="H2" s="1">
        <v>0</v>
      </c>
    </row>
    <row r="3" spans="1:8" x14ac:dyDescent="0.25">
      <c r="A3" s="1">
        <v>0.57999999999999996</v>
      </c>
      <c r="B3" s="2">
        <v>0</v>
      </c>
      <c r="C3" s="2">
        <v>0.4</v>
      </c>
      <c r="D3" s="2">
        <v>0</v>
      </c>
      <c r="G3" s="1">
        <v>0.72</v>
      </c>
      <c r="H3" s="1">
        <v>0</v>
      </c>
    </row>
    <row r="4" spans="1:8" x14ac:dyDescent="0.25">
      <c r="A4" s="1">
        <v>0.49</v>
      </c>
      <c r="B4" s="2">
        <v>0</v>
      </c>
      <c r="C4" s="2">
        <v>0.19</v>
      </c>
      <c r="D4" s="2">
        <v>0</v>
      </c>
      <c r="G4" s="1">
        <v>0.68</v>
      </c>
      <c r="H4" s="1">
        <v>0</v>
      </c>
    </row>
    <row r="5" spans="1:8" x14ac:dyDescent="0.25">
      <c r="A5" s="1">
        <v>0.4</v>
      </c>
      <c r="B5" s="2">
        <v>0</v>
      </c>
      <c r="C5" s="2">
        <v>0.45</v>
      </c>
      <c r="D5" s="2">
        <v>0</v>
      </c>
      <c r="G5" s="1">
        <v>0.7</v>
      </c>
      <c r="H5" s="1">
        <v>0</v>
      </c>
    </row>
    <row r="6" spans="1:8" x14ac:dyDescent="0.25">
      <c r="A6" s="1">
        <v>0.42</v>
      </c>
      <c r="B6" s="2">
        <v>0</v>
      </c>
      <c r="C6" s="2">
        <v>0.41</v>
      </c>
      <c r="D6" s="2">
        <v>0</v>
      </c>
      <c r="G6" s="1">
        <v>0.64</v>
      </c>
      <c r="H6" s="1">
        <v>0</v>
      </c>
    </row>
    <row r="7" spans="1:8" x14ac:dyDescent="0.25">
      <c r="A7" s="1">
        <v>0.44</v>
      </c>
      <c r="B7" s="2">
        <v>0</v>
      </c>
      <c r="C7" s="2">
        <v>0.41</v>
      </c>
      <c r="D7" s="2">
        <v>0</v>
      </c>
      <c r="G7" s="1">
        <v>0.76</v>
      </c>
      <c r="H7" s="1">
        <v>0</v>
      </c>
    </row>
    <row r="8" spans="1:8" x14ac:dyDescent="0.25">
      <c r="A8" s="1">
        <v>0.53</v>
      </c>
      <c r="B8" s="2">
        <v>0.02</v>
      </c>
      <c r="C8" s="2">
        <v>0.48</v>
      </c>
      <c r="D8" s="2">
        <v>0.02</v>
      </c>
      <c r="G8" s="1">
        <v>0.78</v>
      </c>
      <c r="H8" s="1">
        <v>0.15</v>
      </c>
    </row>
    <row r="9" spans="1:8" x14ac:dyDescent="0.25">
      <c r="A9" s="1">
        <v>0.48</v>
      </c>
      <c r="B9" s="2">
        <v>0.18</v>
      </c>
      <c r="C9" s="2">
        <v>0.54</v>
      </c>
      <c r="D9" s="2">
        <v>0.14000000000000001</v>
      </c>
      <c r="G9" s="1">
        <v>0.64</v>
      </c>
      <c r="H9" s="1">
        <v>0.12</v>
      </c>
    </row>
    <row r="10" spans="1:8" x14ac:dyDescent="0.25">
      <c r="A10" s="1">
        <v>0.44</v>
      </c>
      <c r="B10" s="2">
        <v>0.47</v>
      </c>
      <c r="C10" s="2">
        <v>0.67</v>
      </c>
      <c r="D10" s="2">
        <v>0.24</v>
      </c>
      <c r="G10" s="1">
        <v>0.56000000000000005</v>
      </c>
      <c r="H10" s="1">
        <v>0.32</v>
      </c>
    </row>
    <row r="11" spans="1:8" x14ac:dyDescent="0.25">
      <c r="A11" s="1">
        <v>0.13</v>
      </c>
      <c r="B11" s="2">
        <v>0.74</v>
      </c>
      <c r="C11" s="2">
        <v>0.56000000000000005</v>
      </c>
      <c r="D11" s="2">
        <v>0.31</v>
      </c>
      <c r="G11" s="1">
        <v>0.54</v>
      </c>
      <c r="H11" s="1">
        <v>0.43</v>
      </c>
    </row>
    <row r="12" spans="1:8" x14ac:dyDescent="0.25">
      <c r="A12" s="1">
        <v>0.09</v>
      </c>
      <c r="B12" s="2">
        <v>0.91</v>
      </c>
      <c r="C12" s="2">
        <v>0.42</v>
      </c>
      <c r="D12" s="2">
        <v>0.46</v>
      </c>
      <c r="G12" s="1">
        <v>0.45</v>
      </c>
      <c r="H12" s="1">
        <v>0.55000000000000004</v>
      </c>
    </row>
    <row r="13" spans="1:8" x14ac:dyDescent="0.25">
      <c r="A13" s="1">
        <v>0.1</v>
      </c>
      <c r="B13" s="2">
        <v>0.83</v>
      </c>
      <c r="C13" s="2">
        <v>0.41</v>
      </c>
      <c r="D13" s="2">
        <v>0.66</v>
      </c>
      <c r="G13" s="1">
        <v>0.22</v>
      </c>
      <c r="H13" s="1">
        <v>0.62</v>
      </c>
    </row>
    <row r="14" spans="1:8" x14ac:dyDescent="0.25">
      <c r="A14" s="1">
        <v>7.0000000000000007E-2</v>
      </c>
      <c r="B14" s="2">
        <v>0.82</v>
      </c>
      <c r="C14" s="2">
        <v>0.38</v>
      </c>
      <c r="D14" s="2">
        <v>0.79</v>
      </c>
      <c r="G14" s="1">
        <v>0.26</v>
      </c>
      <c r="H14" s="1">
        <v>0.7</v>
      </c>
    </row>
    <row r="15" spans="1:8" x14ac:dyDescent="0.25">
      <c r="A15" s="1">
        <v>0.11</v>
      </c>
      <c r="B15" s="2">
        <v>0.74</v>
      </c>
      <c r="C15" s="2">
        <v>0.34</v>
      </c>
      <c r="D15" s="2">
        <v>0.65</v>
      </c>
      <c r="G15" s="1">
        <v>0.32</v>
      </c>
      <c r="H15" s="1">
        <v>0.6</v>
      </c>
    </row>
    <row r="16" spans="1:8" x14ac:dyDescent="0.25">
      <c r="A16" s="1">
        <v>0.18</v>
      </c>
      <c r="B16" s="2">
        <v>0.49</v>
      </c>
      <c r="C16" s="2">
        <v>0.28999999999999998</v>
      </c>
      <c r="D16" s="2">
        <v>0.47</v>
      </c>
      <c r="G16" s="1">
        <v>0.34</v>
      </c>
      <c r="H16" s="1">
        <v>0.41</v>
      </c>
    </row>
    <row r="17" spans="1:8" x14ac:dyDescent="0.25">
      <c r="A17" s="1">
        <v>0.13</v>
      </c>
      <c r="B17" s="2">
        <v>0.21</v>
      </c>
      <c r="C17" s="2">
        <v>0.35</v>
      </c>
      <c r="D17" s="2">
        <v>0.21</v>
      </c>
      <c r="G17" s="1">
        <v>0.48</v>
      </c>
      <c r="H17" s="1">
        <v>0.19</v>
      </c>
    </row>
    <row r="18" spans="1:8" x14ac:dyDescent="0.25">
      <c r="A18" s="1">
        <v>0.21</v>
      </c>
      <c r="B18" s="2">
        <v>0.09</v>
      </c>
      <c r="C18" s="2">
        <v>0.45</v>
      </c>
      <c r="D18" s="2">
        <v>0.04</v>
      </c>
      <c r="G18" s="1">
        <v>0.5</v>
      </c>
      <c r="H18" s="1">
        <v>0</v>
      </c>
    </row>
    <row r="19" spans="1:8" x14ac:dyDescent="0.25">
      <c r="A19" s="1">
        <v>0.31</v>
      </c>
      <c r="B19" s="2">
        <v>6.0000000000000005E-2</v>
      </c>
      <c r="C19" s="2">
        <v>0.77</v>
      </c>
      <c r="D19" s="2">
        <v>0</v>
      </c>
      <c r="G19" s="1">
        <v>0.66</v>
      </c>
      <c r="H19" s="1">
        <v>0</v>
      </c>
    </row>
    <row r="20" spans="1:8" x14ac:dyDescent="0.25">
      <c r="A20" s="1">
        <v>0.5</v>
      </c>
      <c r="B20" s="2">
        <v>3.0000000000000002E-2</v>
      </c>
      <c r="C20" s="2">
        <v>0.78</v>
      </c>
      <c r="D20" s="2">
        <v>0</v>
      </c>
      <c r="G20" s="1">
        <v>0.76</v>
      </c>
      <c r="H20" s="1">
        <v>0</v>
      </c>
    </row>
    <row r="21" spans="1:8" x14ac:dyDescent="0.25">
      <c r="A21" s="1">
        <v>0.55000000000000004</v>
      </c>
      <c r="B21" s="2">
        <v>0</v>
      </c>
      <c r="C21" s="2">
        <v>0.78</v>
      </c>
      <c r="D21" s="2">
        <v>0</v>
      </c>
      <c r="G21" s="1">
        <v>0.72</v>
      </c>
      <c r="H21" s="1">
        <v>0</v>
      </c>
    </row>
    <row r="22" spans="1:8" x14ac:dyDescent="0.25">
      <c r="A22" s="1">
        <v>0.45</v>
      </c>
      <c r="B22" s="2">
        <v>0</v>
      </c>
      <c r="C22" s="2">
        <v>0.78</v>
      </c>
      <c r="D22" s="2">
        <v>0</v>
      </c>
      <c r="G22" s="1">
        <v>0.68</v>
      </c>
      <c r="H22" s="1">
        <v>0</v>
      </c>
    </row>
    <row r="23" spans="1:8" x14ac:dyDescent="0.25">
      <c r="A23" s="1">
        <v>0.44</v>
      </c>
      <c r="B23" s="2">
        <v>0</v>
      </c>
      <c r="C23" s="2">
        <v>0.75</v>
      </c>
      <c r="D23" s="2">
        <v>0</v>
      </c>
      <c r="G23" s="1">
        <v>0.48</v>
      </c>
      <c r="H23" s="1">
        <v>0</v>
      </c>
    </row>
    <row r="24" spans="1:8" x14ac:dyDescent="0.25">
      <c r="A24" s="1">
        <v>0.36</v>
      </c>
      <c r="B24" s="2">
        <v>0</v>
      </c>
      <c r="C24" s="2">
        <v>0.76</v>
      </c>
      <c r="D24" s="2">
        <v>0</v>
      </c>
      <c r="G24" s="1">
        <v>0.5</v>
      </c>
      <c r="H24" s="1">
        <v>0</v>
      </c>
    </row>
    <row r="25" spans="1:8" x14ac:dyDescent="0.25">
      <c r="A25" s="1">
        <v>0.26</v>
      </c>
      <c r="B25" s="2">
        <v>0</v>
      </c>
      <c r="C25" s="2">
        <v>0.7</v>
      </c>
      <c r="D25" s="2">
        <v>0</v>
      </c>
      <c r="G25" s="1">
        <v>0.44</v>
      </c>
      <c r="H25" s="1">
        <v>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5"/>
  <sheetViews>
    <sheetView zoomScale="110" zoomScaleNormal="110" workbookViewId="0">
      <selection activeCell="K16" sqref="K16"/>
    </sheetView>
  </sheetViews>
  <sheetFormatPr defaultRowHeight="14" x14ac:dyDescent="0.25"/>
  <cols>
    <col min="1" max="2" width="24.90625" bestFit="1" customWidth="1"/>
    <col min="3" max="3" width="27.54296875" customWidth="1"/>
    <col min="4" max="4" width="24.90625" bestFit="1" customWidth="1"/>
  </cols>
  <sheetData>
    <row r="1" spans="1:4" x14ac:dyDescent="0.25">
      <c r="A1" s="1" t="s">
        <v>10</v>
      </c>
      <c r="B1" s="1" t="s">
        <v>11</v>
      </c>
      <c r="C1" s="1" t="s">
        <v>21</v>
      </c>
      <c r="D1" s="1" t="s">
        <v>20</v>
      </c>
    </row>
    <row r="2" spans="1:4" x14ac:dyDescent="0.25">
      <c r="A2" s="1">
        <v>0.36709999999999998</v>
      </c>
      <c r="B2" s="2">
        <v>0.5806</v>
      </c>
      <c r="C2" s="1">
        <v>108</v>
      </c>
      <c r="D2" s="2">
        <v>2</v>
      </c>
    </row>
    <row r="3" spans="1:4" x14ac:dyDescent="0.25">
      <c r="A3" s="1">
        <v>0.36709999999999998</v>
      </c>
      <c r="B3" s="2">
        <v>0.5806</v>
      </c>
      <c r="C3" s="1">
        <v>108</v>
      </c>
      <c r="D3" s="2">
        <v>2</v>
      </c>
    </row>
    <row r="4" spans="1:4" x14ac:dyDescent="0.25">
      <c r="A4" s="1">
        <v>0.36709999999999998</v>
      </c>
      <c r="B4" s="2">
        <v>0.5806</v>
      </c>
      <c r="C4" s="1">
        <v>108</v>
      </c>
      <c r="D4" s="2">
        <v>2</v>
      </c>
    </row>
    <row r="5" spans="1:4" x14ac:dyDescent="0.25">
      <c r="A5" s="1">
        <v>0.36709999999999998</v>
      </c>
      <c r="B5" s="2">
        <v>0.5806</v>
      </c>
      <c r="C5" s="1">
        <v>108</v>
      </c>
      <c r="D5" s="2">
        <v>2</v>
      </c>
    </row>
    <row r="6" spans="1:4" x14ac:dyDescent="0.25">
      <c r="A6" s="1">
        <v>0.36709999999999998</v>
      </c>
      <c r="B6" s="2">
        <v>0.5806</v>
      </c>
      <c r="C6" s="1">
        <v>108</v>
      </c>
      <c r="D6" s="2">
        <v>2</v>
      </c>
    </row>
    <row r="7" spans="1:4" x14ac:dyDescent="0.25">
      <c r="A7" s="1">
        <v>0.36709999999999998</v>
      </c>
      <c r="B7" s="2">
        <v>0.5806</v>
      </c>
      <c r="C7" s="1">
        <v>108</v>
      </c>
      <c r="D7" s="2">
        <v>2</v>
      </c>
    </row>
    <row r="8" spans="1:4" x14ac:dyDescent="0.25">
      <c r="A8" s="1">
        <v>0.36709999999999998</v>
      </c>
      <c r="B8" s="2">
        <v>0.5806</v>
      </c>
      <c r="C8" s="1">
        <v>108</v>
      </c>
      <c r="D8" s="2">
        <v>2</v>
      </c>
    </row>
    <row r="9" spans="1:4" x14ac:dyDescent="0.25">
      <c r="A9" s="3">
        <f>0.3671*1.5</f>
        <v>0.55064999999999997</v>
      </c>
      <c r="B9" s="2">
        <v>0.5806</v>
      </c>
      <c r="C9" s="1">
        <v>108</v>
      </c>
      <c r="D9" s="2">
        <v>2</v>
      </c>
    </row>
    <row r="10" spans="1:4" x14ac:dyDescent="0.25">
      <c r="A10" s="3">
        <f t="shared" ref="A10:A12" si="0">0.3671*1.5</f>
        <v>0.55064999999999997</v>
      </c>
      <c r="B10" s="2">
        <v>0.5806</v>
      </c>
      <c r="C10" s="1">
        <v>108</v>
      </c>
      <c r="D10" s="2">
        <v>2</v>
      </c>
    </row>
    <row r="11" spans="1:4" x14ac:dyDescent="0.25">
      <c r="A11" s="3">
        <f t="shared" si="0"/>
        <v>0.55064999999999997</v>
      </c>
      <c r="B11" s="2">
        <v>0.5806</v>
      </c>
      <c r="C11" s="1">
        <v>108</v>
      </c>
      <c r="D11" s="2">
        <v>2</v>
      </c>
    </row>
    <row r="12" spans="1:4" x14ac:dyDescent="0.25">
      <c r="A12" s="3">
        <f t="shared" si="0"/>
        <v>0.55064999999999997</v>
      </c>
      <c r="B12" s="2">
        <v>0.5806</v>
      </c>
      <c r="C12" s="1">
        <v>108</v>
      </c>
      <c r="D12" s="2">
        <v>2</v>
      </c>
    </row>
    <row r="13" spans="1:4" x14ac:dyDescent="0.25">
      <c r="A13" s="1">
        <v>1.1012999999999999</v>
      </c>
      <c r="B13" s="2">
        <v>0.5806</v>
      </c>
      <c r="C13" s="1">
        <v>108</v>
      </c>
      <c r="D13" s="2">
        <v>2</v>
      </c>
    </row>
    <row r="14" spans="1:4" x14ac:dyDescent="0.25">
      <c r="A14" s="1">
        <v>1.1012999999999999</v>
      </c>
      <c r="B14" s="2">
        <v>0.5806</v>
      </c>
      <c r="C14" s="1">
        <v>108</v>
      </c>
      <c r="D14" s="2">
        <v>2</v>
      </c>
    </row>
    <row r="15" spans="1:4" x14ac:dyDescent="0.25">
      <c r="A15" s="3">
        <f>0.3671*1.5</f>
        <v>0.55064999999999997</v>
      </c>
      <c r="B15" s="2">
        <v>0.5806</v>
      </c>
      <c r="C15" s="1">
        <v>108</v>
      </c>
      <c r="D15" s="2">
        <v>2</v>
      </c>
    </row>
    <row r="16" spans="1:4" x14ac:dyDescent="0.25">
      <c r="A16" s="3">
        <f t="shared" ref="A16:A18" si="1">0.3671*1.5</f>
        <v>0.55064999999999997</v>
      </c>
      <c r="B16" s="2">
        <v>0.5806</v>
      </c>
      <c r="C16" s="1">
        <v>108</v>
      </c>
      <c r="D16" s="2">
        <v>2</v>
      </c>
    </row>
    <row r="17" spans="1:4" x14ac:dyDescent="0.25">
      <c r="A17" s="3">
        <f t="shared" si="1"/>
        <v>0.55064999999999997</v>
      </c>
      <c r="B17" s="2">
        <v>0.5806</v>
      </c>
      <c r="C17" s="1">
        <v>108</v>
      </c>
      <c r="D17" s="2">
        <v>2</v>
      </c>
    </row>
    <row r="18" spans="1:4" x14ac:dyDescent="0.25">
      <c r="A18" s="3">
        <f t="shared" si="1"/>
        <v>0.55064999999999997</v>
      </c>
      <c r="B18" s="2">
        <v>0.5806</v>
      </c>
      <c r="C18" s="1">
        <v>108</v>
      </c>
      <c r="D18" s="2">
        <v>2</v>
      </c>
    </row>
    <row r="19" spans="1:4" x14ac:dyDescent="0.25">
      <c r="A19" s="1">
        <f>A18*2</f>
        <v>1.1012999999999999</v>
      </c>
      <c r="B19" s="2">
        <v>0.5806</v>
      </c>
      <c r="C19" s="1">
        <v>108</v>
      </c>
      <c r="D19" s="2">
        <v>2</v>
      </c>
    </row>
    <row r="20" spans="1:4" x14ac:dyDescent="0.25">
      <c r="A20" s="1">
        <v>1.1012999999999999</v>
      </c>
      <c r="B20" s="2">
        <v>0.5806</v>
      </c>
      <c r="C20" s="1">
        <v>108</v>
      </c>
      <c r="D20" s="2">
        <v>2</v>
      </c>
    </row>
    <row r="21" spans="1:4" x14ac:dyDescent="0.25">
      <c r="A21" s="1">
        <v>1.1012999999999999</v>
      </c>
      <c r="B21" s="2">
        <v>0.5806</v>
      </c>
      <c r="C21" s="1">
        <v>108</v>
      </c>
      <c r="D21" s="2">
        <v>2</v>
      </c>
    </row>
    <row r="22" spans="1:4" x14ac:dyDescent="0.25">
      <c r="A22" s="1">
        <v>1.1012999999999999</v>
      </c>
      <c r="B22" s="2">
        <v>0.5806</v>
      </c>
      <c r="C22" s="1">
        <v>108</v>
      </c>
      <c r="D22" s="2">
        <v>2</v>
      </c>
    </row>
    <row r="23" spans="1:4" x14ac:dyDescent="0.25">
      <c r="A23" s="1">
        <v>1.1012999999999999</v>
      </c>
      <c r="B23" s="2">
        <v>0.5806</v>
      </c>
      <c r="C23" s="1">
        <v>108</v>
      </c>
      <c r="D23" s="2">
        <v>2</v>
      </c>
    </row>
    <row r="24" spans="1:4" x14ac:dyDescent="0.25">
      <c r="A24" s="1">
        <v>1.1012999999999999</v>
      </c>
      <c r="B24" s="2">
        <v>0.5806</v>
      </c>
      <c r="C24" s="1">
        <v>108</v>
      </c>
      <c r="D24" s="2">
        <v>2</v>
      </c>
    </row>
    <row r="25" spans="1:4" x14ac:dyDescent="0.25">
      <c r="A25" s="1">
        <v>0.36709999999999998</v>
      </c>
      <c r="B25" s="2">
        <v>0.5806</v>
      </c>
      <c r="C25" s="1">
        <v>108</v>
      </c>
      <c r="D25" s="2">
        <v>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Q4"/>
  <sheetViews>
    <sheetView zoomScale="130" zoomScaleNormal="130" workbookViewId="0">
      <selection activeCell="E11" sqref="E11"/>
    </sheetView>
  </sheetViews>
  <sheetFormatPr defaultRowHeight="14" x14ac:dyDescent="0.25"/>
  <cols>
    <col min="1" max="1" width="11.6328125" bestFit="1" customWidth="1"/>
    <col min="2" max="17" width="8.90625" style="1"/>
  </cols>
  <sheetData>
    <row r="2" spans="1:17" x14ac:dyDescent="0.25">
      <c r="B2" s="37">
        <v>1</v>
      </c>
      <c r="C2" s="37"/>
      <c r="D2" s="37">
        <v>2</v>
      </c>
      <c r="E2" s="37"/>
      <c r="F2" s="37">
        <v>3</v>
      </c>
      <c r="G2" s="37"/>
      <c r="H2" s="37">
        <v>4</v>
      </c>
      <c r="I2" s="37"/>
      <c r="J2" s="37">
        <v>5</v>
      </c>
      <c r="K2" s="37"/>
      <c r="L2" s="37">
        <v>6</v>
      </c>
      <c r="M2" s="37"/>
      <c r="N2" s="37">
        <v>7</v>
      </c>
      <c r="O2" s="37"/>
      <c r="P2" s="37">
        <v>8</v>
      </c>
      <c r="Q2" s="37"/>
    </row>
    <row r="3" spans="1:17" ht="72.650000000000006" customHeight="1" x14ac:dyDescent="0.25">
      <c r="A3" s="2" t="s">
        <v>9</v>
      </c>
      <c r="B3" s="35" t="s">
        <v>0</v>
      </c>
      <c r="C3" s="36"/>
      <c r="D3" s="35" t="s">
        <v>1</v>
      </c>
      <c r="E3" s="36"/>
      <c r="F3" s="35" t="s">
        <v>2</v>
      </c>
      <c r="G3" s="36"/>
      <c r="H3" s="35" t="s">
        <v>3</v>
      </c>
      <c r="I3" s="36"/>
      <c r="J3" s="35" t="s">
        <v>4</v>
      </c>
      <c r="K3" s="36"/>
      <c r="L3" s="35" t="s">
        <v>5</v>
      </c>
      <c r="M3" s="36"/>
      <c r="N3" s="35" t="s">
        <v>6</v>
      </c>
      <c r="O3" s="36"/>
      <c r="P3" s="35" t="s">
        <v>7</v>
      </c>
      <c r="Q3" s="36"/>
    </row>
    <row r="4" spans="1:17" x14ac:dyDescent="0.25">
      <c r="A4" s="2" t="s">
        <v>8</v>
      </c>
      <c r="B4" s="1">
        <v>8.5</v>
      </c>
      <c r="C4" s="1">
        <v>8.5</v>
      </c>
      <c r="D4" s="1">
        <v>7</v>
      </c>
      <c r="E4" s="1">
        <v>7</v>
      </c>
      <c r="F4" s="1">
        <v>5</v>
      </c>
      <c r="G4" s="1">
        <v>5</v>
      </c>
      <c r="H4" s="1">
        <v>2.81</v>
      </c>
      <c r="I4" s="1">
        <v>2.81</v>
      </c>
      <c r="J4" s="1">
        <v>1.1200000000000001</v>
      </c>
      <c r="K4" s="1">
        <v>1.1200000000000001</v>
      </c>
      <c r="L4" s="1">
        <v>0.17</v>
      </c>
      <c r="M4" s="1">
        <v>0.17</v>
      </c>
      <c r="N4" s="1">
        <v>7.81</v>
      </c>
      <c r="O4" s="1">
        <v>7.81</v>
      </c>
      <c r="P4" s="1">
        <v>3.95</v>
      </c>
      <c r="Q4" s="1">
        <v>3.95</v>
      </c>
    </row>
  </sheetData>
  <mergeCells count="16">
    <mergeCell ref="P3:Q3"/>
    <mergeCell ref="N2:O2"/>
    <mergeCell ref="P2:Q2"/>
    <mergeCell ref="B3:C3"/>
    <mergeCell ref="D3:E3"/>
    <mergeCell ref="F3:G3"/>
    <mergeCell ref="H3:I3"/>
    <mergeCell ref="J3:K3"/>
    <mergeCell ref="L3:M3"/>
    <mergeCell ref="N3:O3"/>
    <mergeCell ref="B2:C2"/>
    <mergeCell ref="D2:E2"/>
    <mergeCell ref="F2:G2"/>
    <mergeCell ref="H2:I2"/>
    <mergeCell ref="J2:K2"/>
    <mergeCell ref="L2:M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57"/>
  <sheetViews>
    <sheetView topLeftCell="C1" zoomScale="110" zoomScaleNormal="110" workbookViewId="0">
      <selection activeCell="R5" sqref="R5"/>
    </sheetView>
  </sheetViews>
  <sheetFormatPr defaultColWidth="8.90625" defaultRowHeight="14" x14ac:dyDescent="0.25"/>
  <cols>
    <col min="1" max="1" width="8.90625" style="5"/>
    <col min="2" max="17" width="8.90625" style="4"/>
    <col min="18" max="16384" width="8.90625" style="5"/>
  </cols>
  <sheetData>
    <row r="1" spans="1:18" ht="72" customHeight="1" x14ac:dyDescent="0.25">
      <c r="A1" s="4" t="s">
        <v>9</v>
      </c>
      <c r="B1" s="33" t="s">
        <v>0</v>
      </c>
      <c r="C1" s="34"/>
      <c r="D1" s="33" t="s">
        <v>1</v>
      </c>
      <c r="E1" s="34"/>
      <c r="F1" s="33" t="s">
        <v>2</v>
      </c>
      <c r="G1" s="34"/>
      <c r="H1" s="33" t="s">
        <v>3</v>
      </c>
      <c r="I1" s="34"/>
      <c r="J1" s="33" t="s">
        <v>4</v>
      </c>
      <c r="K1" s="34"/>
      <c r="L1" s="33" t="s">
        <v>5</v>
      </c>
      <c r="M1" s="34"/>
      <c r="N1" s="33" t="s">
        <v>6</v>
      </c>
      <c r="O1" s="34"/>
      <c r="P1" s="33" t="s">
        <v>7</v>
      </c>
      <c r="Q1" s="34"/>
    </row>
    <row r="2" spans="1:18" x14ac:dyDescent="0.25">
      <c r="B2" s="6" t="s">
        <v>16</v>
      </c>
      <c r="C2" s="6" t="s">
        <v>17</v>
      </c>
      <c r="D2" s="6" t="s">
        <v>16</v>
      </c>
      <c r="E2" s="6" t="s">
        <v>17</v>
      </c>
      <c r="F2" s="6" t="s">
        <v>16</v>
      </c>
      <c r="G2" s="6" t="s">
        <v>17</v>
      </c>
      <c r="H2" s="6" t="s">
        <v>16</v>
      </c>
      <c r="I2" s="6" t="s">
        <v>17</v>
      </c>
      <c r="J2" s="6" t="s">
        <v>16</v>
      </c>
      <c r="K2" s="6" t="s">
        <v>17</v>
      </c>
      <c r="L2" s="6" t="s">
        <v>16</v>
      </c>
      <c r="M2" s="6" t="s">
        <v>17</v>
      </c>
      <c r="N2" s="6" t="s">
        <v>16</v>
      </c>
      <c r="O2" s="6" t="s">
        <v>17</v>
      </c>
      <c r="P2" s="6" t="s">
        <v>16</v>
      </c>
      <c r="Q2" s="6" t="s">
        <v>17</v>
      </c>
    </row>
    <row r="3" spans="1:18" x14ac:dyDescent="0.25">
      <c r="A3" s="4" t="s">
        <v>14</v>
      </c>
      <c r="B3" s="7">
        <v>8.5</v>
      </c>
      <c r="C3" s="7">
        <v>8.5</v>
      </c>
      <c r="D3" s="7">
        <v>3.5</v>
      </c>
      <c r="E3" s="7">
        <v>3.5</v>
      </c>
      <c r="F3" s="7">
        <v>0</v>
      </c>
      <c r="G3" s="7">
        <v>0</v>
      </c>
      <c r="H3" s="7">
        <v>0</v>
      </c>
      <c r="I3" s="7">
        <v>0</v>
      </c>
      <c r="J3" s="7">
        <v>0</v>
      </c>
      <c r="K3" s="7">
        <v>0</v>
      </c>
      <c r="L3" s="7">
        <v>0.17</v>
      </c>
      <c r="M3" s="7">
        <v>0.17</v>
      </c>
      <c r="N3" s="7">
        <v>7.81</v>
      </c>
      <c r="O3" s="7">
        <v>7.81</v>
      </c>
      <c r="P3" s="7">
        <v>3.95</v>
      </c>
      <c r="Q3" s="7">
        <v>3.95</v>
      </c>
      <c r="R3" s="5">
        <f>SUM(B3:Q3)/2*0.85</f>
        <v>20.340500000000006</v>
      </c>
    </row>
    <row r="4" spans="1:18" x14ac:dyDescent="0.25">
      <c r="A4" s="4" t="s">
        <v>8</v>
      </c>
      <c r="B4" s="7">
        <v>8.5</v>
      </c>
      <c r="C4" s="7">
        <v>8.5</v>
      </c>
      <c r="D4" s="7">
        <v>7</v>
      </c>
      <c r="E4" s="7">
        <v>7</v>
      </c>
      <c r="F4" s="7">
        <v>5</v>
      </c>
      <c r="G4" s="7">
        <v>5</v>
      </c>
      <c r="H4" s="7">
        <v>2.81</v>
      </c>
      <c r="I4" s="7">
        <v>2.81</v>
      </c>
      <c r="J4" s="7">
        <v>1.1200000000000001</v>
      </c>
      <c r="K4" s="7">
        <v>1.1200000000000001</v>
      </c>
      <c r="L4" s="7">
        <v>0.17</v>
      </c>
      <c r="M4" s="7">
        <v>0.17</v>
      </c>
      <c r="N4" s="7">
        <v>7.81</v>
      </c>
      <c r="O4" s="7">
        <v>7.81</v>
      </c>
      <c r="P4" s="7">
        <v>3.95</v>
      </c>
      <c r="Q4" s="7">
        <v>3.95</v>
      </c>
      <c r="R4" s="5">
        <f t="shared" ref="R4:R5" si="0">SUM(B4:Q4)/2*0.85</f>
        <v>30.906000000000006</v>
      </c>
    </row>
    <row r="5" spans="1:18" x14ac:dyDescent="0.25">
      <c r="A5" s="4" t="s">
        <v>15</v>
      </c>
      <c r="B5" s="7">
        <v>8.5</v>
      </c>
      <c r="C5" s="7">
        <v>8.5</v>
      </c>
      <c r="D5" s="4">
        <v>11.55</v>
      </c>
      <c r="E5" s="4">
        <v>11.55</v>
      </c>
      <c r="F5" s="4">
        <v>12.8</v>
      </c>
      <c r="G5" s="4">
        <v>12.8</v>
      </c>
      <c r="H5" s="7">
        <v>2.81</v>
      </c>
      <c r="I5" s="7">
        <v>2.81</v>
      </c>
      <c r="J5" s="7">
        <v>1.1200000000000001</v>
      </c>
      <c r="K5" s="7">
        <v>1.1200000000000001</v>
      </c>
      <c r="L5" s="7">
        <v>0.17</v>
      </c>
      <c r="M5" s="7">
        <v>0.17</v>
      </c>
      <c r="N5" s="7">
        <v>7.81</v>
      </c>
      <c r="O5" s="7">
        <v>7.81</v>
      </c>
      <c r="P5" s="7">
        <v>3.95</v>
      </c>
      <c r="Q5" s="7">
        <v>3.95</v>
      </c>
      <c r="R5" s="5">
        <f t="shared" si="0"/>
        <v>41.403500000000008</v>
      </c>
    </row>
    <row r="6" spans="1:18" x14ac:dyDescent="0.25">
      <c r="A6" s="4" t="s">
        <v>18</v>
      </c>
    </row>
    <row r="7" spans="1:18" x14ac:dyDescent="0.25">
      <c r="A7" s="2">
        <v>1</v>
      </c>
      <c r="B7" s="8">
        <v>0.89</v>
      </c>
      <c r="C7" s="8">
        <v>0.89</v>
      </c>
      <c r="D7" s="4">
        <v>0.89</v>
      </c>
      <c r="E7" s="4">
        <v>0.89</v>
      </c>
      <c r="F7" s="4">
        <v>0.83</v>
      </c>
      <c r="G7" s="4">
        <v>0.83</v>
      </c>
      <c r="H7" s="4">
        <v>0.89</v>
      </c>
      <c r="I7" s="4">
        <v>0.89</v>
      </c>
      <c r="J7" s="4">
        <v>0.89</v>
      </c>
      <c r="K7" s="4">
        <v>0.89</v>
      </c>
      <c r="L7" s="4">
        <v>0.89</v>
      </c>
      <c r="M7" s="4">
        <v>0.89</v>
      </c>
      <c r="N7" s="4">
        <v>0.89</v>
      </c>
      <c r="O7" s="4">
        <v>0.89</v>
      </c>
      <c r="P7" s="4">
        <v>0.89</v>
      </c>
      <c r="Q7" s="4">
        <v>0.89</v>
      </c>
    </row>
    <row r="8" spans="1:18" x14ac:dyDescent="0.25">
      <c r="A8" s="2">
        <v>2</v>
      </c>
      <c r="B8" s="8">
        <v>0.89</v>
      </c>
      <c r="C8" s="8">
        <v>0.89</v>
      </c>
      <c r="D8" s="4">
        <v>0.89</v>
      </c>
      <c r="E8" s="4">
        <v>0.89</v>
      </c>
      <c r="F8" s="4">
        <v>0.8</v>
      </c>
      <c r="G8" s="4">
        <v>0.8</v>
      </c>
      <c r="H8" s="4">
        <v>0.89</v>
      </c>
      <c r="I8" s="4">
        <v>0.89</v>
      </c>
      <c r="J8" s="4">
        <v>0.89</v>
      </c>
      <c r="K8" s="4">
        <v>0.89</v>
      </c>
      <c r="L8" s="4">
        <v>0.89</v>
      </c>
      <c r="M8" s="4">
        <v>0.89</v>
      </c>
      <c r="N8" s="4">
        <v>0.89</v>
      </c>
      <c r="O8" s="4">
        <v>0.89</v>
      </c>
      <c r="P8" s="4">
        <v>0.89</v>
      </c>
      <c r="Q8" s="4">
        <v>0.89</v>
      </c>
    </row>
    <row r="9" spans="1:18" x14ac:dyDescent="0.25">
      <c r="A9" s="2">
        <v>3</v>
      </c>
      <c r="B9" s="8">
        <v>0.89</v>
      </c>
      <c r="C9" s="8">
        <v>0.89</v>
      </c>
      <c r="D9" s="4">
        <v>0.89</v>
      </c>
      <c r="E9" s="4">
        <v>0.89</v>
      </c>
      <c r="F9" s="4">
        <v>0.8</v>
      </c>
      <c r="G9" s="4">
        <v>0.76</v>
      </c>
      <c r="H9" s="4">
        <v>0.89</v>
      </c>
      <c r="I9" s="4">
        <v>0.89</v>
      </c>
      <c r="J9" s="4">
        <v>0.89</v>
      </c>
      <c r="K9" s="4">
        <v>0.89</v>
      </c>
      <c r="L9" s="4">
        <v>0.89</v>
      </c>
      <c r="M9" s="4">
        <v>0.89</v>
      </c>
      <c r="N9" s="4">
        <v>0.89</v>
      </c>
      <c r="O9" s="4">
        <v>0.89</v>
      </c>
      <c r="P9" s="4">
        <v>0.89</v>
      </c>
      <c r="Q9" s="4">
        <v>0.89</v>
      </c>
    </row>
    <row r="10" spans="1:18" x14ac:dyDescent="0.25">
      <c r="A10" s="2">
        <v>4</v>
      </c>
      <c r="B10" s="8">
        <v>0.89</v>
      </c>
      <c r="C10" s="8">
        <v>0.89</v>
      </c>
      <c r="D10" s="4">
        <v>0.89</v>
      </c>
      <c r="E10" s="4">
        <v>0.89</v>
      </c>
      <c r="F10" s="4">
        <v>0.8</v>
      </c>
      <c r="G10" s="4">
        <v>0.74</v>
      </c>
      <c r="H10" s="4">
        <v>0.89</v>
      </c>
      <c r="I10" s="4">
        <v>0.89</v>
      </c>
      <c r="J10" s="4">
        <v>0.89</v>
      </c>
      <c r="K10" s="4">
        <v>0.89</v>
      </c>
      <c r="L10" s="4">
        <v>0.89</v>
      </c>
      <c r="M10" s="4">
        <v>0.89</v>
      </c>
      <c r="N10" s="4">
        <v>0.89</v>
      </c>
      <c r="O10" s="4">
        <v>0.89</v>
      </c>
      <c r="P10" s="4">
        <v>0.89</v>
      </c>
      <c r="Q10" s="4">
        <v>0.89</v>
      </c>
    </row>
    <row r="11" spans="1:18" x14ac:dyDescent="0.25">
      <c r="A11" s="2">
        <v>5</v>
      </c>
      <c r="B11" s="8">
        <v>0.89</v>
      </c>
      <c r="C11" s="8">
        <v>0.89</v>
      </c>
      <c r="D11" s="4">
        <v>0.89</v>
      </c>
      <c r="E11" s="4">
        <v>0.89</v>
      </c>
      <c r="F11" s="4">
        <v>0.8</v>
      </c>
      <c r="G11" s="4">
        <v>0.74</v>
      </c>
      <c r="H11" s="4">
        <v>0.89</v>
      </c>
      <c r="I11" s="4">
        <v>0.89</v>
      </c>
      <c r="J11" s="4">
        <v>0.89</v>
      </c>
      <c r="K11" s="4">
        <v>0.89</v>
      </c>
      <c r="L11" s="4">
        <v>0.89</v>
      </c>
      <c r="M11" s="4">
        <v>0.89</v>
      </c>
      <c r="N11" s="4">
        <v>0.89</v>
      </c>
      <c r="O11" s="4">
        <v>0.89</v>
      </c>
      <c r="P11" s="4">
        <v>0.89</v>
      </c>
      <c r="Q11" s="4">
        <v>0.89</v>
      </c>
    </row>
    <row r="12" spans="1:18" x14ac:dyDescent="0.25">
      <c r="A12" s="2">
        <v>6</v>
      </c>
      <c r="B12" s="8">
        <v>0.85</v>
      </c>
      <c r="C12" s="8">
        <v>0.87</v>
      </c>
      <c r="D12" s="4">
        <v>0.85</v>
      </c>
      <c r="E12" s="4">
        <v>0.87</v>
      </c>
      <c r="F12" s="4">
        <v>0.88</v>
      </c>
      <c r="G12" s="4">
        <v>0.8</v>
      </c>
      <c r="H12" s="4">
        <v>0.85</v>
      </c>
      <c r="I12" s="4">
        <v>0.87</v>
      </c>
      <c r="J12" s="4">
        <v>0.85</v>
      </c>
      <c r="K12" s="4">
        <v>0.87</v>
      </c>
      <c r="L12" s="4">
        <v>0.85</v>
      </c>
      <c r="M12" s="4">
        <v>0.87</v>
      </c>
      <c r="N12" s="4">
        <v>0.85</v>
      </c>
      <c r="O12" s="4">
        <v>0.87</v>
      </c>
      <c r="P12" s="4">
        <v>0.85</v>
      </c>
      <c r="Q12" s="4">
        <v>0.87</v>
      </c>
    </row>
    <row r="13" spans="1:18" x14ac:dyDescent="0.25">
      <c r="A13" s="2">
        <v>7</v>
      </c>
      <c r="B13" s="8">
        <v>0.93</v>
      </c>
      <c r="C13" s="8">
        <v>0.91</v>
      </c>
      <c r="D13" s="4">
        <v>0.93</v>
      </c>
      <c r="E13" s="4">
        <v>0.91</v>
      </c>
      <c r="F13" s="4">
        <v>0.95</v>
      </c>
      <c r="G13" s="4">
        <v>0.91</v>
      </c>
      <c r="H13" s="4">
        <v>0.93</v>
      </c>
      <c r="I13" s="4">
        <v>0.91</v>
      </c>
      <c r="J13" s="4">
        <v>0.93</v>
      </c>
      <c r="K13" s="4">
        <v>0.91</v>
      </c>
      <c r="L13" s="4">
        <v>0.93</v>
      </c>
      <c r="M13" s="4">
        <v>0.91</v>
      </c>
      <c r="N13" s="4">
        <v>0.93</v>
      </c>
      <c r="O13" s="4">
        <v>0.91</v>
      </c>
      <c r="P13" s="4">
        <v>0.93</v>
      </c>
      <c r="Q13" s="4">
        <v>0.91</v>
      </c>
    </row>
    <row r="14" spans="1:18" x14ac:dyDescent="0.25">
      <c r="A14" s="2">
        <v>8</v>
      </c>
      <c r="B14" s="8">
        <v>0.97</v>
      </c>
      <c r="C14" s="8">
        <v>0.97</v>
      </c>
      <c r="D14" s="4">
        <v>0.97</v>
      </c>
      <c r="E14" s="4">
        <v>0.97</v>
      </c>
      <c r="F14" s="4">
        <v>0.97</v>
      </c>
      <c r="G14" s="4">
        <v>0.97</v>
      </c>
      <c r="H14" s="4">
        <v>0.97</v>
      </c>
      <c r="I14" s="4">
        <v>0.97</v>
      </c>
      <c r="J14" s="4">
        <v>0.97</v>
      </c>
      <c r="K14" s="4">
        <v>0.97</v>
      </c>
      <c r="L14" s="4">
        <v>0.97</v>
      </c>
      <c r="M14" s="4">
        <v>0.97</v>
      </c>
      <c r="N14" s="4">
        <v>0.97</v>
      </c>
      <c r="O14" s="4">
        <v>0.97</v>
      </c>
      <c r="P14" s="4">
        <v>0.97</v>
      </c>
      <c r="Q14" s="4">
        <v>0.97</v>
      </c>
    </row>
    <row r="15" spans="1:18" x14ac:dyDescent="0.25">
      <c r="A15" s="2">
        <v>9</v>
      </c>
      <c r="B15" s="8">
        <v>0.97</v>
      </c>
      <c r="C15" s="8">
        <v>0.97</v>
      </c>
      <c r="D15" s="4">
        <v>0.97</v>
      </c>
      <c r="E15" s="4">
        <v>0.97</v>
      </c>
      <c r="F15" s="4">
        <v>0.97</v>
      </c>
      <c r="G15" s="4">
        <v>0.97</v>
      </c>
      <c r="H15" s="4">
        <v>0.97</v>
      </c>
      <c r="I15" s="4">
        <v>0.97</v>
      </c>
      <c r="J15" s="4">
        <v>0.97</v>
      </c>
      <c r="K15" s="4">
        <v>0.97</v>
      </c>
      <c r="L15" s="4">
        <v>0.97</v>
      </c>
      <c r="M15" s="4">
        <v>0.97</v>
      </c>
      <c r="N15" s="4">
        <v>0.97</v>
      </c>
      <c r="O15" s="4">
        <v>0.97</v>
      </c>
      <c r="P15" s="4">
        <v>0.97</v>
      </c>
      <c r="Q15" s="4">
        <v>0.97</v>
      </c>
    </row>
    <row r="16" spans="1:18" x14ac:dyDescent="0.25">
      <c r="A16" s="2">
        <v>10</v>
      </c>
      <c r="B16" s="8">
        <v>1</v>
      </c>
      <c r="C16" s="8">
        <v>1</v>
      </c>
      <c r="D16" s="4">
        <v>1</v>
      </c>
      <c r="E16" s="4">
        <v>1</v>
      </c>
      <c r="F16" s="4">
        <v>1</v>
      </c>
      <c r="G16" s="4">
        <v>1</v>
      </c>
      <c r="H16" s="4">
        <v>1</v>
      </c>
      <c r="I16" s="4">
        <v>1</v>
      </c>
      <c r="J16" s="4">
        <v>1</v>
      </c>
      <c r="K16" s="4">
        <v>1</v>
      </c>
      <c r="L16" s="4">
        <v>1</v>
      </c>
      <c r="M16" s="4">
        <v>1</v>
      </c>
      <c r="N16" s="4">
        <v>1</v>
      </c>
      <c r="O16" s="4">
        <v>1</v>
      </c>
      <c r="P16" s="4">
        <v>1</v>
      </c>
      <c r="Q16" s="4">
        <v>1</v>
      </c>
    </row>
    <row r="17" spans="1:17" x14ac:dyDescent="0.25">
      <c r="A17" s="2">
        <v>11</v>
      </c>
      <c r="B17" s="8">
        <v>1</v>
      </c>
      <c r="C17" s="8">
        <v>1</v>
      </c>
      <c r="D17" s="4">
        <v>1</v>
      </c>
      <c r="E17" s="4">
        <v>1</v>
      </c>
      <c r="F17" s="4">
        <v>0.99</v>
      </c>
      <c r="G17" s="4">
        <v>0.99</v>
      </c>
      <c r="H17" s="4">
        <v>1</v>
      </c>
      <c r="I17" s="4">
        <v>1</v>
      </c>
      <c r="J17" s="4">
        <v>1</v>
      </c>
      <c r="K17" s="4">
        <v>1</v>
      </c>
      <c r="L17" s="4">
        <v>1</v>
      </c>
      <c r="M17" s="4">
        <v>1</v>
      </c>
      <c r="N17" s="4">
        <v>1</v>
      </c>
      <c r="O17" s="4">
        <v>1</v>
      </c>
      <c r="P17" s="4">
        <v>1</v>
      </c>
      <c r="Q17" s="4">
        <v>1</v>
      </c>
    </row>
    <row r="18" spans="1:17" x14ac:dyDescent="0.25">
      <c r="A18" s="2">
        <v>12</v>
      </c>
      <c r="B18" s="8">
        <v>0.98</v>
      </c>
      <c r="C18" s="8">
        <v>0.98</v>
      </c>
      <c r="D18" s="4">
        <v>0.98</v>
      </c>
      <c r="E18" s="4">
        <v>0.98</v>
      </c>
      <c r="F18" s="4">
        <v>0.83</v>
      </c>
      <c r="G18" s="4">
        <v>0.83</v>
      </c>
      <c r="H18" s="4">
        <v>0.98</v>
      </c>
      <c r="I18" s="4">
        <v>0.98</v>
      </c>
      <c r="J18" s="4">
        <v>0.98</v>
      </c>
      <c r="K18" s="4">
        <v>0.98</v>
      </c>
      <c r="L18" s="4">
        <v>0.98</v>
      </c>
      <c r="M18" s="4">
        <v>0.98</v>
      </c>
      <c r="N18" s="4">
        <v>0.98</v>
      </c>
      <c r="O18" s="4">
        <v>0.98</v>
      </c>
      <c r="P18" s="4">
        <v>0.98</v>
      </c>
      <c r="Q18" s="4">
        <v>0.98</v>
      </c>
    </row>
    <row r="19" spans="1:17" x14ac:dyDescent="0.25">
      <c r="A19" s="2">
        <v>13</v>
      </c>
      <c r="B19" s="8">
        <v>0.93</v>
      </c>
      <c r="C19" s="8">
        <v>0.93</v>
      </c>
      <c r="D19" s="4">
        <v>0.93</v>
      </c>
      <c r="E19" s="4">
        <v>0.93</v>
      </c>
      <c r="F19" s="4">
        <v>0.94</v>
      </c>
      <c r="G19" s="4">
        <v>0.94</v>
      </c>
      <c r="H19" s="4">
        <v>0.93</v>
      </c>
      <c r="I19" s="4">
        <v>0.93</v>
      </c>
      <c r="J19" s="4">
        <v>0.93</v>
      </c>
      <c r="K19" s="4">
        <v>0.93</v>
      </c>
      <c r="L19" s="4">
        <v>0.93</v>
      </c>
      <c r="M19" s="4">
        <v>0.93</v>
      </c>
      <c r="N19" s="4">
        <v>0.93</v>
      </c>
      <c r="O19" s="4">
        <v>0.93</v>
      </c>
      <c r="P19" s="4">
        <v>0.93</v>
      </c>
      <c r="Q19" s="4">
        <v>0.93</v>
      </c>
    </row>
    <row r="20" spans="1:17" x14ac:dyDescent="0.25">
      <c r="A20" s="2">
        <v>14</v>
      </c>
      <c r="B20" s="8">
        <v>0.97</v>
      </c>
      <c r="C20" s="8">
        <v>0.97</v>
      </c>
      <c r="D20" s="4">
        <v>0.97</v>
      </c>
      <c r="E20" s="4">
        <v>0.97</v>
      </c>
      <c r="F20" s="4">
        <v>0.93</v>
      </c>
      <c r="G20" s="4">
        <v>0.93</v>
      </c>
      <c r="H20" s="4">
        <v>0.97</v>
      </c>
      <c r="I20" s="4">
        <v>0.97</v>
      </c>
      <c r="J20" s="4">
        <v>0.97</v>
      </c>
      <c r="K20" s="4">
        <v>0.97</v>
      </c>
      <c r="L20" s="4">
        <v>0.97</v>
      </c>
      <c r="M20" s="4">
        <v>0.97</v>
      </c>
      <c r="N20" s="4">
        <v>0.97</v>
      </c>
      <c r="O20" s="4">
        <v>0.97</v>
      </c>
      <c r="P20" s="4">
        <v>0.97</v>
      </c>
      <c r="Q20" s="4">
        <v>0.97</v>
      </c>
    </row>
    <row r="21" spans="1:17" x14ac:dyDescent="0.25">
      <c r="A21" s="2">
        <v>15</v>
      </c>
      <c r="B21" s="8">
        <v>0.98</v>
      </c>
      <c r="C21" s="8">
        <v>0.96</v>
      </c>
      <c r="D21" s="4">
        <v>0.98</v>
      </c>
      <c r="E21" s="4">
        <v>0.96</v>
      </c>
      <c r="F21" s="4">
        <v>0.91</v>
      </c>
      <c r="G21" s="4">
        <v>0.91</v>
      </c>
      <c r="H21" s="4">
        <v>0.98</v>
      </c>
      <c r="I21" s="4">
        <v>0.96</v>
      </c>
      <c r="J21" s="4">
        <v>0.98</v>
      </c>
      <c r="K21" s="4">
        <v>0.96</v>
      </c>
      <c r="L21" s="4">
        <v>0.98</v>
      </c>
      <c r="M21" s="4">
        <v>0.96</v>
      </c>
      <c r="N21" s="4">
        <v>0.98</v>
      </c>
      <c r="O21" s="4">
        <v>0.96</v>
      </c>
      <c r="P21" s="4">
        <v>0.98</v>
      </c>
      <c r="Q21" s="4">
        <v>0.96</v>
      </c>
    </row>
    <row r="22" spans="1:17" x14ac:dyDescent="0.25">
      <c r="A22" s="2">
        <v>16</v>
      </c>
      <c r="B22" s="8">
        <v>1</v>
      </c>
      <c r="C22" s="8">
        <v>1</v>
      </c>
      <c r="D22" s="4">
        <v>1</v>
      </c>
      <c r="E22" s="4">
        <v>1</v>
      </c>
      <c r="F22" s="4">
        <v>0.88</v>
      </c>
      <c r="G22" s="4">
        <v>0.88</v>
      </c>
      <c r="H22" s="4">
        <v>1</v>
      </c>
      <c r="I22" s="4">
        <v>1</v>
      </c>
      <c r="J22" s="4">
        <v>1</v>
      </c>
      <c r="K22" s="4">
        <v>1</v>
      </c>
      <c r="L22" s="4">
        <v>1</v>
      </c>
      <c r="M22" s="4">
        <v>1</v>
      </c>
      <c r="N22" s="4">
        <v>1</v>
      </c>
      <c r="O22" s="4">
        <v>1</v>
      </c>
      <c r="P22" s="4">
        <v>1</v>
      </c>
      <c r="Q22" s="4">
        <v>1</v>
      </c>
    </row>
    <row r="23" spans="1:17" x14ac:dyDescent="0.25">
      <c r="A23" s="2">
        <v>17</v>
      </c>
      <c r="B23" s="8">
        <v>0.94</v>
      </c>
      <c r="C23" s="8">
        <v>0.94</v>
      </c>
      <c r="D23" s="4">
        <v>0.94</v>
      </c>
      <c r="E23" s="4">
        <v>0.94</v>
      </c>
      <c r="F23" s="4">
        <v>0.82</v>
      </c>
      <c r="G23" s="4">
        <v>0.82</v>
      </c>
      <c r="H23" s="4">
        <v>0.94</v>
      </c>
      <c r="I23" s="4">
        <v>0.94</v>
      </c>
      <c r="J23" s="4">
        <v>0.94</v>
      </c>
      <c r="K23" s="4">
        <v>0.94</v>
      </c>
      <c r="L23" s="4">
        <v>0.94</v>
      </c>
      <c r="M23" s="4">
        <v>0.94</v>
      </c>
      <c r="N23" s="4">
        <v>0.94</v>
      </c>
      <c r="O23" s="4">
        <v>0.94</v>
      </c>
      <c r="P23" s="4">
        <v>0.94</v>
      </c>
      <c r="Q23" s="4">
        <v>0.94</v>
      </c>
    </row>
    <row r="24" spans="1:17" x14ac:dyDescent="0.25">
      <c r="A24" s="2">
        <v>18</v>
      </c>
      <c r="B24" s="8">
        <v>0.96</v>
      </c>
      <c r="C24" s="8">
        <v>0.96</v>
      </c>
      <c r="D24" s="4">
        <v>0.96</v>
      </c>
      <c r="E24" s="4">
        <v>0.96</v>
      </c>
      <c r="F24" s="4">
        <v>0.88</v>
      </c>
      <c r="G24" s="4">
        <v>0.82</v>
      </c>
      <c r="H24" s="4">
        <v>0.96</v>
      </c>
      <c r="I24" s="4">
        <v>0.96</v>
      </c>
      <c r="J24" s="4">
        <v>0.96</v>
      </c>
      <c r="K24" s="4">
        <v>0.96</v>
      </c>
      <c r="L24" s="4">
        <v>0.96</v>
      </c>
      <c r="M24" s="4">
        <v>0.96</v>
      </c>
      <c r="N24" s="4">
        <v>0.96</v>
      </c>
      <c r="O24" s="4">
        <v>0.96</v>
      </c>
      <c r="P24" s="4">
        <v>0.96</v>
      </c>
      <c r="Q24" s="4">
        <v>0.96</v>
      </c>
    </row>
    <row r="25" spans="1:17" x14ac:dyDescent="0.25">
      <c r="A25" s="2">
        <v>19</v>
      </c>
      <c r="B25" s="8">
        <v>0.98</v>
      </c>
      <c r="C25" s="8">
        <v>0.96</v>
      </c>
      <c r="D25" s="4">
        <v>0.98</v>
      </c>
      <c r="E25" s="4">
        <v>0.96</v>
      </c>
      <c r="F25" s="4">
        <v>0.93</v>
      </c>
      <c r="G25" s="4">
        <v>0.88</v>
      </c>
      <c r="H25" s="4">
        <v>0.98</v>
      </c>
      <c r="I25" s="4">
        <v>0.96</v>
      </c>
      <c r="J25" s="4">
        <v>0.98</v>
      </c>
      <c r="K25" s="4">
        <v>0.96</v>
      </c>
      <c r="L25" s="4">
        <v>0.98</v>
      </c>
      <c r="M25" s="4">
        <v>0.96</v>
      </c>
      <c r="N25" s="4">
        <v>0.98</v>
      </c>
      <c r="O25" s="4">
        <v>0.96</v>
      </c>
      <c r="P25" s="4">
        <v>0.98</v>
      </c>
      <c r="Q25" s="4">
        <v>0.96</v>
      </c>
    </row>
    <row r="26" spans="1:17" x14ac:dyDescent="0.25">
      <c r="A26" s="2">
        <v>20</v>
      </c>
      <c r="B26" s="8">
        <v>0.98</v>
      </c>
      <c r="C26" s="8">
        <v>0.96</v>
      </c>
      <c r="D26" s="4">
        <v>0.98</v>
      </c>
      <c r="E26" s="4">
        <v>0.96</v>
      </c>
      <c r="F26" s="4">
        <v>0.9</v>
      </c>
      <c r="G26" s="4">
        <v>0.88</v>
      </c>
      <c r="H26" s="4">
        <v>0.98</v>
      </c>
      <c r="I26" s="4">
        <v>0.96</v>
      </c>
      <c r="J26" s="4">
        <v>0.98</v>
      </c>
      <c r="K26" s="4">
        <v>0.96</v>
      </c>
      <c r="L26" s="4">
        <v>0.98</v>
      </c>
      <c r="M26" s="4">
        <v>0.96</v>
      </c>
      <c r="N26" s="4">
        <v>0.98</v>
      </c>
      <c r="O26" s="4">
        <v>0.96</v>
      </c>
      <c r="P26" s="4">
        <v>0.98</v>
      </c>
      <c r="Q26" s="4">
        <v>0.96</v>
      </c>
    </row>
    <row r="27" spans="1:17" x14ac:dyDescent="0.25">
      <c r="A27" s="2">
        <v>21</v>
      </c>
      <c r="B27" s="8">
        <v>0.96</v>
      </c>
      <c r="C27" s="8">
        <v>0.96</v>
      </c>
      <c r="D27" s="4">
        <v>0.96</v>
      </c>
      <c r="E27" s="4">
        <v>0.96</v>
      </c>
      <c r="F27" s="4">
        <v>0.9</v>
      </c>
      <c r="G27" s="4">
        <v>0.88</v>
      </c>
      <c r="H27" s="4">
        <v>0.96</v>
      </c>
      <c r="I27" s="4">
        <v>0.96</v>
      </c>
      <c r="J27" s="4">
        <v>0.96</v>
      </c>
      <c r="K27" s="4">
        <v>0.96</v>
      </c>
      <c r="L27" s="4">
        <v>0.96</v>
      </c>
      <c r="M27" s="4">
        <v>0.96</v>
      </c>
      <c r="N27" s="4">
        <v>0.96</v>
      </c>
      <c r="O27" s="4">
        <v>0.96</v>
      </c>
      <c r="P27" s="4">
        <v>0.96</v>
      </c>
      <c r="Q27" s="4">
        <v>0.96</v>
      </c>
    </row>
    <row r="28" spans="1:17" x14ac:dyDescent="0.25">
      <c r="A28" s="2">
        <v>22</v>
      </c>
      <c r="B28" s="8">
        <v>0.96</v>
      </c>
      <c r="C28" s="8">
        <v>0.96</v>
      </c>
      <c r="D28" s="4">
        <v>0.96</v>
      </c>
      <c r="E28" s="4">
        <v>0.96</v>
      </c>
      <c r="F28" s="4">
        <v>0.88</v>
      </c>
      <c r="G28" s="4">
        <v>0.88</v>
      </c>
      <c r="H28" s="4">
        <v>0.96</v>
      </c>
      <c r="I28" s="4">
        <v>0.96</v>
      </c>
      <c r="J28" s="4">
        <v>0.96</v>
      </c>
      <c r="K28" s="4">
        <v>0.96</v>
      </c>
      <c r="L28" s="4">
        <v>0.96</v>
      </c>
      <c r="M28" s="4">
        <v>0.96</v>
      </c>
      <c r="N28" s="4">
        <v>0.96</v>
      </c>
      <c r="O28" s="4">
        <v>0.96</v>
      </c>
      <c r="P28" s="4">
        <v>0.96</v>
      </c>
      <c r="Q28" s="4">
        <v>0.96</v>
      </c>
    </row>
    <row r="29" spans="1:17" x14ac:dyDescent="0.25">
      <c r="A29" s="2">
        <v>23</v>
      </c>
      <c r="B29" s="8">
        <v>0.93</v>
      </c>
      <c r="C29" s="8">
        <v>0.93</v>
      </c>
      <c r="D29" s="4">
        <v>0.93</v>
      </c>
      <c r="E29" s="4">
        <v>0.93</v>
      </c>
      <c r="F29" s="4">
        <v>0.85</v>
      </c>
      <c r="G29" s="4">
        <v>0.85</v>
      </c>
      <c r="H29" s="4">
        <v>0.93</v>
      </c>
      <c r="I29" s="4">
        <v>0.93</v>
      </c>
      <c r="J29" s="4">
        <v>0.93</v>
      </c>
      <c r="K29" s="4">
        <v>0.93</v>
      </c>
      <c r="L29" s="4">
        <v>0.93</v>
      </c>
      <c r="M29" s="4">
        <v>0.93</v>
      </c>
      <c r="N29" s="4">
        <v>0.93</v>
      </c>
      <c r="O29" s="4">
        <v>0.93</v>
      </c>
      <c r="P29" s="4">
        <v>0.93</v>
      </c>
      <c r="Q29" s="4">
        <v>0.93</v>
      </c>
    </row>
    <row r="30" spans="1:17" x14ac:dyDescent="0.25">
      <c r="A30" s="2">
        <v>24</v>
      </c>
      <c r="B30" s="8">
        <v>0.91</v>
      </c>
      <c r="C30" s="8">
        <v>0.91</v>
      </c>
      <c r="D30" s="4">
        <v>0.91</v>
      </c>
      <c r="E30" s="4">
        <v>0.91</v>
      </c>
      <c r="F30" s="4">
        <v>0.83</v>
      </c>
      <c r="G30" s="4">
        <v>0.83</v>
      </c>
      <c r="H30" s="4">
        <v>0.91</v>
      </c>
      <c r="I30" s="4">
        <v>0.91</v>
      </c>
      <c r="J30" s="4">
        <v>0.91</v>
      </c>
      <c r="K30" s="4">
        <v>0.91</v>
      </c>
      <c r="L30" s="4">
        <v>0.91</v>
      </c>
      <c r="M30" s="4">
        <v>0.91</v>
      </c>
      <c r="N30" s="4">
        <v>0.91</v>
      </c>
      <c r="O30" s="4">
        <v>0.91</v>
      </c>
      <c r="P30" s="4">
        <v>0.91</v>
      </c>
      <c r="Q30" s="4">
        <v>0.91</v>
      </c>
    </row>
    <row r="34" spans="1:19" x14ac:dyDescent="0.25">
      <c r="A34" s="2">
        <v>1</v>
      </c>
      <c r="B34" s="4">
        <f>8.5*B7</f>
        <v>7.5650000000000004</v>
      </c>
      <c r="C34" s="4">
        <f>8.5*C7</f>
        <v>7.5650000000000004</v>
      </c>
      <c r="D34" s="4">
        <f>7*D7</f>
        <v>6.23</v>
      </c>
      <c r="E34" s="4">
        <f>7*E7</f>
        <v>6.23</v>
      </c>
      <c r="F34" s="4">
        <f>5*F7</f>
        <v>4.1499999999999995</v>
      </c>
      <c r="G34" s="4">
        <f>5*G7</f>
        <v>4.1499999999999995</v>
      </c>
      <c r="H34" s="4">
        <f>2.81*H7</f>
        <v>2.5009000000000001</v>
      </c>
      <c r="I34" s="4">
        <f>2.81*I7</f>
        <v>2.5009000000000001</v>
      </c>
      <c r="J34" s="4">
        <f>1.12*J7</f>
        <v>0.99680000000000013</v>
      </c>
      <c r="K34" s="4">
        <f>1.12*K7</f>
        <v>0.99680000000000013</v>
      </c>
      <c r="L34" s="4">
        <f>0.17*L7</f>
        <v>0.15130000000000002</v>
      </c>
      <c r="M34" s="4">
        <f>0.17*M7</f>
        <v>0.15130000000000002</v>
      </c>
      <c r="N34" s="4">
        <f>7.81*N7</f>
        <v>6.9508999999999999</v>
      </c>
      <c r="O34" s="4">
        <f>7.81*O7</f>
        <v>6.9508999999999999</v>
      </c>
      <c r="P34" s="4">
        <f>3.95*P7</f>
        <v>3.5155000000000003</v>
      </c>
      <c r="Q34" s="4">
        <f>3.95*Q7</f>
        <v>3.5155000000000003</v>
      </c>
      <c r="R34" s="5">
        <f>SUM(B34:Q34)*0.85</f>
        <v>54.502679999999998</v>
      </c>
      <c r="S34" s="5">
        <f>R34/2</f>
        <v>27.251339999999999</v>
      </c>
    </row>
    <row r="35" spans="1:19" x14ac:dyDescent="0.25">
      <c r="A35" s="2">
        <v>2</v>
      </c>
      <c r="B35" s="4">
        <f t="shared" ref="B35:C57" si="1">8.5*B8</f>
        <v>7.5650000000000004</v>
      </c>
      <c r="C35" s="4">
        <f t="shared" si="1"/>
        <v>7.5650000000000004</v>
      </c>
      <c r="D35" s="4">
        <f t="shared" ref="D35:E35" si="2">7*D8</f>
        <v>6.23</v>
      </c>
      <c r="E35" s="4">
        <f t="shared" si="2"/>
        <v>6.23</v>
      </c>
      <c r="F35" s="4">
        <f t="shared" ref="F35:G35" si="3">5*F8</f>
        <v>4</v>
      </c>
      <c r="G35" s="4">
        <f t="shared" si="3"/>
        <v>4</v>
      </c>
      <c r="H35" s="4">
        <f t="shared" ref="H35:I35" si="4">2.81*H8</f>
        <v>2.5009000000000001</v>
      </c>
      <c r="I35" s="4">
        <f t="shared" si="4"/>
        <v>2.5009000000000001</v>
      </c>
      <c r="J35" s="4">
        <f t="shared" ref="J35:K35" si="5">1.12*J8</f>
        <v>0.99680000000000013</v>
      </c>
      <c r="K35" s="4">
        <f t="shared" si="5"/>
        <v>0.99680000000000013</v>
      </c>
      <c r="L35" s="4">
        <f t="shared" ref="L35:M35" si="6">0.17*L8</f>
        <v>0.15130000000000002</v>
      </c>
      <c r="M35" s="4">
        <f t="shared" si="6"/>
        <v>0.15130000000000002</v>
      </c>
      <c r="N35" s="4">
        <f t="shared" ref="N35:O35" si="7">7.81*N8</f>
        <v>6.9508999999999999</v>
      </c>
      <c r="O35" s="4">
        <f t="shared" si="7"/>
        <v>6.9508999999999999</v>
      </c>
      <c r="P35" s="4">
        <f t="shared" ref="P35:Q35" si="8">3.95*P8</f>
        <v>3.5155000000000003</v>
      </c>
      <c r="Q35" s="4">
        <f t="shared" si="8"/>
        <v>3.5155000000000003</v>
      </c>
      <c r="R35" s="5">
        <f t="shared" ref="R35:R57" si="9">SUM(B35:Q35)*0.85</f>
        <v>54.247680000000003</v>
      </c>
      <c r="S35" s="5">
        <f t="shared" ref="S35:S57" si="10">R35/2</f>
        <v>27.123840000000001</v>
      </c>
    </row>
    <row r="36" spans="1:19" x14ac:dyDescent="0.25">
      <c r="A36" s="2">
        <v>3</v>
      </c>
      <c r="B36" s="4">
        <f t="shared" si="1"/>
        <v>7.5650000000000004</v>
      </c>
      <c r="C36" s="4">
        <f t="shared" si="1"/>
        <v>7.5650000000000004</v>
      </c>
      <c r="D36" s="4">
        <f t="shared" ref="D36:E36" si="11">7*D9</f>
        <v>6.23</v>
      </c>
      <c r="E36" s="4">
        <f t="shared" si="11"/>
        <v>6.23</v>
      </c>
      <c r="F36" s="4">
        <f t="shared" ref="F36:G36" si="12">5*F9</f>
        <v>4</v>
      </c>
      <c r="G36" s="4">
        <f t="shared" si="12"/>
        <v>3.8</v>
      </c>
      <c r="H36" s="4">
        <f t="shared" ref="H36:I36" si="13">2.81*H9</f>
        <v>2.5009000000000001</v>
      </c>
      <c r="I36" s="4">
        <f t="shared" si="13"/>
        <v>2.5009000000000001</v>
      </c>
      <c r="J36" s="4">
        <f t="shared" ref="J36:K36" si="14">1.12*J9</f>
        <v>0.99680000000000013</v>
      </c>
      <c r="K36" s="4">
        <f t="shared" si="14"/>
        <v>0.99680000000000013</v>
      </c>
      <c r="L36" s="4">
        <f t="shared" ref="L36:M36" si="15">0.17*L9</f>
        <v>0.15130000000000002</v>
      </c>
      <c r="M36" s="4">
        <f t="shared" si="15"/>
        <v>0.15130000000000002</v>
      </c>
      <c r="N36" s="4">
        <f t="shared" ref="N36:O36" si="16">7.81*N9</f>
        <v>6.9508999999999999</v>
      </c>
      <c r="O36" s="4">
        <f t="shared" si="16"/>
        <v>6.9508999999999999</v>
      </c>
      <c r="P36" s="4">
        <f t="shared" ref="P36:Q36" si="17">3.95*P9</f>
        <v>3.5155000000000003</v>
      </c>
      <c r="Q36" s="4">
        <f t="shared" si="17"/>
        <v>3.5155000000000003</v>
      </c>
      <c r="R36" s="5">
        <f t="shared" si="9"/>
        <v>54.077680000000001</v>
      </c>
      <c r="S36" s="5">
        <f t="shared" si="10"/>
        <v>27.03884</v>
      </c>
    </row>
    <row r="37" spans="1:19" x14ac:dyDescent="0.25">
      <c r="A37" s="2">
        <v>4</v>
      </c>
      <c r="B37" s="4">
        <f t="shared" si="1"/>
        <v>7.5650000000000004</v>
      </c>
      <c r="C37" s="4">
        <f t="shared" si="1"/>
        <v>7.5650000000000004</v>
      </c>
      <c r="D37" s="4">
        <f t="shared" ref="D37:E37" si="18">7*D10</f>
        <v>6.23</v>
      </c>
      <c r="E37" s="4">
        <f t="shared" si="18"/>
        <v>6.23</v>
      </c>
      <c r="F37" s="4">
        <f t="shared" ref="F37:G37" si="19">5*F10</f>
        <v>4</v>
      </c>
      <c r="G37" s="4">
        <f t="shared" si="19"/>
        <v>3.7</v>
      </c>
      <c r="H37" s="4">
        <f t="shared" ref="H37:I37" si="20">2.81*H10</f>
        <v>2.5009000000000001</v>
      </c>
      <c r="I37" s="4">
        <f t="shared" si="20"/>
        <v>2.5009000000000001</v>
      </c>
      <c r="J37" s="4">
        <f t="shared" ref="J37:K37" si="21">1.12*J10</f>
        <v>0.99680000000000013</v>
      </c>
      <c r="K37" s="4">
        <f t="shared" si="21"/>
        <v>0.99680000000000013</v>
      </c>
      <c r="L37" s="4">
        <f t="shared" ref="L37:M37" si="22">0.17*L10</f>
        <v>0.15130000000000002</v>
      </c>
      <c r="M37" s="4">
        <f t="shared" si="22"/>
        <v>0.15130000000000002</v>
      </c>
      <c r="N37" s="4">
        <f t="shared" ref="N37:O37" si="23">7.81*N10</f>
        <v>6.9508999999999999</v>
      </c>
      <c r="O37" s="4">
        <f t="shared" si="23"/>
        <v>6.9508999999999999</v>
      </c>
      <c r="P37" s="4">
        <f t="shared" ref="P37:Q37" si="24">3.95*P10</f>
        <v>3.5155000000000003</v>
      </c>
      <c r="Q37" s="4">
        <f t="shared" si="24"/>
        <v>3.5155000000000003</v>
      </c>
      <c r="R37" s="5">
        <f t="shared" si="9"/>
        <v>53.99268</v>
      </c>
      <c r="S37" s="5">
        <f t="shared" si="10"/>
        <v>26.99634</v>
      </c>
    </row>
    <row r="38" spans="1:19" x14ac:dyDescent="0.25">
      <c r="A38" s="2">
        <v>5</v>
      </c>
      <c r="B38" s="4">
        <f t="shared" si="1"/>
        <v>7.5650000000000004</v>
      </c>
      <c r="C38" s="4">
        <f t="shared" si="1"/>
        <v>7.5650000000000004</v>
      </c>
      <c r="D38" s="4">
        <f t="shared" ref="D38:E38" si="25">7*D11</f>
        <v>6.23</v>
      </c>
      <c r="E38" s="4">
        <f t="shared" si="25"/>
        <v>6.23</v>
      </c>
      <c r="F38" s="4">
        <f t="shared" ref="F38:G38" si="26">5*F11</f>
        <v>4</v>
      </c>
      <c r="G38" s="4">
        <f t="shared" si="26"/>
        <v>3.7</v>
      </c>
      <c r="H38" s="4">
        <f t="shared" ref="H38:I38" si="27">2.81*H11</f>
        <v>2.5009000000000001</v>
      </c>
      <c r="I38" s="4">
        <f t="shared" si="27"/>
        <v>2.5009000000000001</v>
      </c>
      <c r="J38" s="4">
        <f t="shared" ref="J38:K38" si="28">1.12*J11</f>
        <v>0.99680000000000013</v>
      </c>
      <c r="K38" s="4">
        <f t="shared" si="28"/>
        <v>0.99680000000000013</v>
      </c>
      <c r="L38" s="4">
        <f t="shared" ref="L38:M38" si="29">0.17*L11</f>
        <v>0.15130000000000002</v>
      </c>
      <c r="M38" s="4">
        <f t="shared" si="29"/>
        <v>0.15130000000000002</v>
      </c>
      <c r="N38" s="4">
        <f t="shared" ref="N38:O38" si="30">7.81*N11</f>
        <v>6.9508999999999999</v>
      </c>
      <c r="O38" s="4">
        <f t="shared" si="30"/>
        <v>6.9508999999999999</v>
      </c>
      <c r="P38" s="4">
        <f t="shared" ref="P38:Q38" si="31">3.95*P11</f>
        <v>3.5155000000000003</v>
      </c>
      <c r="Q38" s="4">
        <f t="shared" si="31"/>
        <v>3.5155000000000003</v>
      </c>
      <c r="R38" s="5">
        <f t="shared" si="9"/>
        <v>53.99268</v>
      </c>
      <c r="S38" s="5">
        <f t="shared" si="10"/>
        <v>26.99634</v>
      </c>
    </row>
    <row r="39" spans="1:19" x14ac:dyDescent="0.25">
      <c r="A39" s="2">
        <v>6</v>
      </c>
      <c r="B39" s="4">
        <f t="shared" si="1"/>
        <v>7.2249999999999996</v>
      </c>
      <c r="C39" s="4">
        <f t="shared" si="1"/>
        <v>7.3949999999999996</v>
      </c>
      <c r="D39" s="4">
        <f t="shared" ref="D39:E39" si="32">7*D12</f>
        <v>5.95</v>
      </c>
      <c r="E39" s="4">
        <f t="shared" si="32"/>
        <v>6.09</v>
      </c>
      <c r="F39" s="4">
        <f t="shared" ref="F39:G39" si="33">5*F12</f>
        <v>4.4000000000000004</v>
      </c>
      <c r="G39" s="4">
        <f t="shared" si="33"/>
        <v>4</v>
      </c>
      <c r="H39" s="4">
        <f t="shared" ref="H39:I39" si="34">2.81*H12</f>
        <v>2.3885000000000001</v>
      </c>
      <c r="I39" s="4">
        <f t="shared" si="34"/>
        <v>2.4447000000000001</v>
      </c>
      <c r="J39" s="4">
        <f t="shared" ref="J39:K39" si="35">1.12*J12</f>
        <v>0.95200000000000007</v>
      </c>
      <c r="K39" s="4">
        <f t="shared" si="35"/>
        <v>0.97440000000000004</v>
      </c>
      <c r="L39" s="4">
        <f t="shared" ref="L39:M39" si="36">0.17*L12</f>
        <v>0.14450000000000002</v>
      </c>
      <c r="M39" s="4">
        <f t="shared" si="36"/>
        <v>0.1479</v>
      </c>
      <c r="N39" s="4">
        <f t="shared" ref="N39:O39" si="37">7.81*N12</f>
        <v>6.6384999999999996</v>
      </c>
      <c r="O39" s="4">
        <f t="shared" si="37"/>
        <v>6.7946999999999997</v>
      </c>
      <c r="P39" s="4">
        <f t="shared" ref="P39:Q39" si="38">3.95*P12</f>
        <v>3.3574999999999999</v>
      </c>
      <c r="Q39" s="4">
        <f t="shared" si="38"/>
        <v>3.4365000000000001</v>
      </c>
      <c r="R39" s="5">
        <f t="shared" si="9"/>
        <v>52.988320000000002</v>
      </c>
      <c r="S39" s="5">
        <f t="shared" si="10"/>
        <v>26.494160000000001</v>
      </c>
    </row>
    <row r="40" spans="1:19" x14ac:dyDescent="0.25">
      <c r="A40" s="2">
        <v>7</v>
      </c>
      <c r="B40" s="4">
        <f t="shared" si="1"/>
        <v>7.9050000000000002</v>
      </c>
      <c r="C40" s="4">
        <f t="shared" si="1"/>
        <v>7.7350000000000003</v>
      </c>
      <c r="D40" s="4">
        <f t="shared" ref="D40:E40" si="39">7*D13</f>
        <v>6.5100000000000007</v>
      </c>
      <c r="E40" s="4">
        <f t="shared" si="39"/>
        <v>6.37</v>
      </c>
      <c r="F40" s="4">
        <f t="shared" ref="F40:G40" si="40">5*F13</f>
        <v>4.75</v>
      </c>
      <c r="G40" s="4">
        <f t="shared" si="40"/>
        <v>4.55</v>
      </c>
      <c r="H40" s="4">
        <f t="shared" ref="H40:I40" si="41">2.81*H13</f>
        <v>2.6133000000000002</v>
      </c>
      <c r="I40" s="4">
        <f t="shared" si="41"/>
        <v>2.5571000000000002</v>
      </c>
      <c r="J40" s="4">
        <f t="shared" ref="J40:K40" si="42">1.12*J13</f>
        <v>1.0416000000000001</v>
      </c>
      <c r="K40" s="4">
        <f t="shared" si="42"/>
        <v>1.0192000000000001</v>
      </c>
      <c r="L40" s="4">
        <f t="shared" ref="L40:M40" si="43">0.17*L13</f>
        <v>0.15810000000000002</v>
      </c>
      <c r="M40" s="4">
        <f t="shared" si="43"/>
        <v>0.1547</v>
      </c>
      <c r="N40" s="4">
        <f t="shared" ref="N40:O40" si="44">7.81*N13</f>
        <v>7.2633000000000001</v>
      </c>
      <c r="O40" s="4">
        <f t="shared" si="44"/>
        <v>7.1071</v>
      </c>
      <c r="P40" s="4">
        <f t="shared" ref="P40:Q40" si="45">3.95*P13</f>
        <v>3.6735000000000002</v>
      </c>
      <c r="Q40" s="4">
        <f t="shared" si="45"/>
        <v>3.5945000000000005</v>
      </c>
      <c r="R40" s="5">
        <f t="shared" si="9"/>
        <v>56.952039999999997</v>
      </c>
      <c r="S40" s="5">
        <f t="shared" si="10"/>
        <v>28.476019999999998</v>
      </c>
    </row>
    <row r="41" spans="1:19" x14ac:dyDescent="0.25">
      <c r="A41" s="2">
        <v>8</v>
      </c>
      <c r="B41" s="4">
        <f t="shared" si="1"/>
        <v>8.2449999999999992</v>
      </c>
      <c r="C41" s="4">
        <f t="shared" si="1"/>
        <v>8.2449999999999992</v>
      </c>
      <c r="D41" s="4">
        <f t="shared" ref="D41:E41" si="46">7*D14</f>
        <v>6.79</v>
      </c>
      <c r="E41" s="4">
        <f t="shared" si="46"/>
        <v>6.79</v>
      </c>
      <c r="F41" s="4">
        <f t="shared" ref="F41:G41" si="47">5*F14</f>
        <v>4.8499999999999996</v>
      </c>
      <c r="G41" s="4">
        <f t="shared" si="47"/>
        <v>4.8499999999999996</v>
      </c>
      <c r="H41" s="4">
        <f t="shared" ref="H41:I41" si="48">2.81*H14</f>
        <v>2.7256999999999998</v>
      </c>
      <c r="I41" s="4">
        <f t="shared" si="48"/>
        <v>2.7256999999999998</v>
      </c>
      <c r="J41" s="4">
        <f t="shared" ref="J41:K41" si="49">1.12*J14</f>
        <v>1.0864</v>
      </c>
      <c r="K41" s="4">
        <f t="shared" si="49"/>
        <v>1.0864</v>
      </c>
      <c r="L41" s="4">
        <f t="shared" ref="L41:M41" si="50">0.17*L14</f>
        <v>0.16490000000000002</v>
      </c>
      <c r="M41" s="4">
        <f t="shared" si="50"/>
        <v>0.16490000000000002</v>
      </c>
      <c r="N41" s="4">
        <f t="shared" ref="N41:O41" si="51">7.81*N14</f>
        <v>7.5756999999999994</v>
      </c>
      <c r="O41" s="4">
        <f t="shared" si="51"/>
        <v>7.5756999999999994</v>
      </c>
      <c r="P41" s="4">
        <f t="shared" ref="P41:Q41" si="52">3.95*P14</f>
        <v>3.8315000000000001</v>
      </c>
      <c r="Q41" s="4">
        <f t="shared" si="52"/>
        <v>3.8315000000000001</v>
      </c>
      <c r="R41" s="5">
        <f t="shared" si="9"/>
        <v>59.957640000000005</v>
      </c>
      <c r="S41" s="5">
        <f t="shared" si="10"/>
        <v>29.978820000000002</v>
      </c>
    </row>
    <row r="42" spans="1:19" x14ac:dyDescent="0.25">
      <c r="A42" s="2">
        <v>9</v>
      </c>
      <c r="B42" s="4">
        <f t="shared" si="1"/>
        <v>8.2449999999999992</v>
      </c>
      <c r="C42" s="4">
        <f t="shared" si="1"/>
        <v>8.2449999999999992</v>
      </c>
      <c r="D42" s="4">
        <f t="shared" ref="D42:E42" si="53">7*D15</f>
        <v>6.79</v>
      </c>
      <c r="E42" s="4">
        <f t="shared" si="53"/>
        <v>6.79</v>
      </c>
      <c r="F42" s="4">
        <f t="shared" ref="F42:G42" si="54">5*F15</f>
        <v>4.8499999999999996</v>
      </c>
      <c r="G42" s="4">
        <f t="shared" si="54"/>
        <v>4.8499999999999996</v>
      </c>
      <c r="H42" s="4">
        <f t="shared" ref="H42:I42" si="55">2.81*H15</f>
        <v>2.7256999999999998</v>
      </c>
      <c r="I42" s="4">
        <f t="shared" si="55"/>
        <v>2.7256999999999998</v>
      </c>
      <c r="J42" s="4">
        <f t="shared" ref="J42:K42" si="56">1.12*J15</f>
        <v>1.0864</v>
      </c>
      <c r="K42" s="4">
        <f t="shared" si="56"/>
        <v>1.0864</v>
      </c>
      <c r="L42" s="4">
        <f t="shared" ref="L42:M42" si="57">0.17*L15</f>
        <v>0.16490000000000002</v>
      </c>
      <c r="M42" s="4">
        <f t="shared" si="57"/>
        <v>0.16490000000000002</v>
      </c>
      <c r="N42" s="4">
        <f t="shared" ref="N42:O42" si="58">7.81*N15</f>
        <v>7.5756999999999994</v>
      </c>
      <c r="O42" s="4">
        <f t="shared" si="58"/>
        <v>7.5756999999999994</v>
      </c>
      <c r="P42" s="4">
        <f t="shared" ref="P42:Q42" si="59">3.95*P15</f>
        <v>3.8315000000000001</v>
      </c>
      <c r="Q42" s="4">
        <f t="shared" si="59"/>
        <v>3.8315000000000001</v>
      </c>
      <c r="R42" s="5">
        <f t="shared" si="9"/>
        <v>59.957640000000005</v>
      </c>
      <c r="S42" s="5">
        <f t="shared" si="10"/>
        <v>29.978820000000002</v>
      </c>
    </row>
    <row r="43" spans="1:19" x14ac:dyDescent="0.25">
      <c r="A43" s="2">
        <v>10</v>
      </c>
      <c r="B43" s="4">
        <f t="shared" si="1"/>
        <v>8.5</v>
      </c>
      <c r="C43" s="4">
        <f t="shared" si="1"/>
        <v>8.5</v>
      </c>
      <c r="D43" s="4">
        <f t="shared" ref="D43:E43" si="60">7*D16</f>
        <v>7</v>
      </c>
      <c r="E43" s="4">
        <f t="shared" si="60"/>
        <v>7</v>
      </c>
      <c r="F43" s="4">
        <f t="shared" ref="F43:G43" si="61">5*F16</f>
        <v>5</v>
      </c>
      <c r="G43" s="4">
        <f t="shared" si="61"/>
        <v>5</v>
      </c>
      <c r="H43" s="4">
        <f t="shared" ref="H43:I43" si="62">2.81*H16</f>
        <v>2.81</v>
      </c>
      <c r="I43" s="4">
        <f t="shared" si="62"/>
        <v>2.81</v>
      </c>
      <c r="J43" s="4">
        <f t="shared" ref="J43:K43" si="63">1.12*J16</f>
        <v>1.1200000000000001</v>
      </c>
      <c r="K43" s="4">
        <f t="shared" si="63"/>
        <v>1.1200000000000001</v>
      </c>
      <c r="L43" s="4">
        <f t="shared" ref="L43:M43" si="64">0.17*L16</f>
        <v>0.17</v>
      </c>
      <c r="M43" s="4">
        <f t="shared" si="64"/>
        <v>0.17</v>
      </c>
      <c r="N43" s="4">
        <f t="shared" ref="N43:O43" si="65">7.81*N16</f>
        <v>7.81</v>
      </c>
      <c r="O43" s="4">
        <f t="shared" si="65"/>
        <v>7.81</v>
      </c>
      <c r="P43" s="4">
        <f t="shared" ref="P43:Q43" si="66">3.95*P16</f>
        <v>3.95</v>
      </c>
      <c r="Q43" s="4">
        <f t="shared" si="66"/>
        <v>3.95</v>
      </c>
      <c r="R43" s="5">
        <f t="shared" si="9"/>
        <v>61.812000000000012</v>
      </c>
      <c r="S43" s="5">
        <f t="shared" si="10"/>
        <v>30.906000000000006</v>
      </c>
    </row>
    <row r="44" spans="1:19" x14ac:dyDescent="0.25">
      <c r="A44" s="2">
        <v>11</v>
      </c>
      <c r="B44" s="4">
        <f t="shared" si="1"/>
        <v>8.5</v>
      </c>
      <c r="C44" s="4">
        <f t="shared" si="1"/>
        <v>8.5</v>
      </c>
      <c r="D44" s="4">
        <f t="shared" ref="D44:E44" si="67">7*D17</f>
        <v>7</v>
      </c>
      <c r="E44" s="4">
        <f t="shared" si="67"/>
        <v>7</v>
      </c>
      <c r="F44" s="4">
        <f t="shared" ref="F44:G44" si="68">5*F17</f>
        <v>4.95</v>
      </c>
      <c r="G44" s="4">
        <f t="shared" si="68"/>
        <v>4.95</v>
      </c>
      <c r="H44" s="4">
        <f t="shared" ref="H44:I44" si="69">2.81*H17</f>
        <v>2.81</v>
      </c>
      <c r="I44" s="4">
        <f t="shared" si="69"/>
        <v>2.81</v>
      </c>
      <c r="J44" s="4">
        <f t="shared" ref="J44:K44" si="70">1.12*J17</f>
        <v>1.1200000000000001</v>
      </c>
      <c r="K44" s="4">
        <f t="shared" si="70"/>
        <v>1.1200000000000001</v>
      </c>
      <c r="L44" s="4">
        <f t="shared" ref="L44:M44" si="71">0.17*L17</f>
        <v>0.17</v>
      </c>
      <c r="M44" s="4">
        <f t="shared" si="71"/>
        <v>0.17</v>
      </c>
      <c r="N44" s="4">
        <f t="shared" ref="N44:O44" si="72">7.81*N17</f>
        <v>7.81</v>
      </c>
      <c r="O44" s="4">
        <f t="shared" si="72"/>
        <v>7.81</v>
      </c>
      <c r="P44" s="4">
        <f t="shared" ref="P44:Q44" si="73">3.95*P17</f>
        <v>3.95</v>
      </c>
      <c r="Q44" s="4">
        <f t="shared" si="73"/>
        <v>3.95</v>
      </c>
      <c r="R44" s="5">
        <f t="shared" si="9"/>
        <v>61.727000000000011</v>
      </c>
      <c r="S44" s="5">
        <f t="shared" si="10"/>
        <v>30.863500000000005</v>
      </c>
    </row>
    <row r="45" spans="1:19" x14ac:dyDescent="0.25">
      <c r="A45" s="2">
        <v>12</v>
      </c>
      <c r="B45" s="4">
        <f t="shared" si="1"/>
        <v>8.33</v>
      </c>
      <c r="C45" s="4">
        <f t="shared" si="1"/>
        <v>8.33</v>
      </c>
      <c r="D45" s="4">
        <f t="shared" ref="D45:E45" si="74">7*D18</f>
        <v>6.8599999999999994</v>
      </c>
      <c r="E45" s="4">
        <f t="shared" si="74"/>
        <v>6.8599999999999994</v>
      </c>
      <c r="F45" s="4">
        <f t="shared" ref="F45:G45" si="75">5*F18</f>
        <v>4.1499999999999995</v>
      </c>
      <c r="G45" s="4">
        <f t="shared" si="75"/>
        <v>4.1499999999999995</v>
      </c>
      <c r="H45" s="4">
        <f t="shared" ref="H45:I45" si="76">2.81*H18</f>
        <v>2.7538</v>
      </c>
      <c r="I45" s="4">
        <f t="shared" si="76"/>
        <v>2.7538</v>
      </c>
      <c r="J45" s="4">
        <f t="shared" ref="J45:K45" si="77">1.12*J18</f>
        <v>1.0976000000000001</v>
      </c>
      <c r="K45" s="4">
        <f t="shared" si="77"/>
        <v>1.0976000000000001</v>
      </c>
      <c r="L45" s="4">
        <f t="shared" ref="L45:M45" si="78">0.17*L18</f>
        <v>0.1666</v>
      </c>
      <c r="M45" s="4">
        <f t="shared" si="78"/>
        <v>0.1666</v>
      </c>
      <c r="N45" s="4">
        <f t="shared" ref="N45:O45" si="79">7.81*N18</f>
        <v>7.6537999999999995</v>
      </c>
      <c r="O45" s="4">
        <f t="shared" si="79"/>
        <v>7.6537999999999995</v>
      </c>
      <c r="P45" s="4">
        <f t="shared" ref="P45:Q45" si="80">3.95*P18</f>
        <v>3.871</v>
      </c>
      <c r="Q45" s="4">
        <f t="shared" si="80"/>
        <v>3.871</v>
      </c>
      <c r="R45" s="5">
        <f t="shared" si="9"/>
        <v>59.30075999999999</v>
      </c>
      <c r="S45" s="5">
        <f t="shared" si="10"/>
        <v>29.650379999999995</v>
      </c>
    </row>
    <row r="46" spans="1:19" x14ac:dyDescent="0.25">
      <c r="A46" s="2">
        <v>13</v>
      </c>
      <c r="B46" s="4">
        <f t="shared" si="1"/>
        <v>7.9050000000000002</v>
      </c>
      <c r="C46" s="4">
        <f t="shared" si="1"/>
        <v>7.9050000000000002</v>
      </c>
      <c r="D46" s="4">
        <f t="shared" ref="D46:E46" si="81">7*D19</f>
        <v>6.5100000000000007</v>
      </c>
      <c r="E46" s="4">
        <f t="shared" si="81"/>
        <v>6.5100000000000007</v>
      </c>
      <c r="F46" s="4">
        <f t="shared" ref="F46:G46" si="82">5*F19</f>
        <v>4.6999999999999993</v>
      </c>
      <c r="G46" s="4">
        <f t="shared" si="82"/>
        <v>4.6999999999999993</v>
      </c>
      <c r="H46" s="4">
        <f t="shared" ref="H46:I46" si="83">2.81*H19</f>
        <v>2.6133000000000002</v>
      </c>
      <c r="I46" s="4">
        <f t="shared" si="83"/>
        <v>2.6133000000000002</v>
      </c>
      <c r="J46" s="4">
        <f t="shared" ref="J46:K46" si="84">1.12*J19</f>
        <v>1.0416000000000001</v>
      </c>
      <c r="K46" s="4">
        <f t="shared" si="84"/>
        <v>1.0416000000000001</v>
      </c>
      <c r="L46" s="4">
        <f t="shared" ref="L46:M46" si="85">0.17*L19</f>
        <v>0.15810000000000002</v>
      </c>
      <c r="M46" s="4">
        <f t="shared" si="85"/>
        <v>0.15810000000000002</v>
      </c>
      <c r="N46" s="4">
        <f t="shared" ref="N46:O46" si="86">7.81*N19</f>
        <v>7.2633000000000001</v>
      </c>
      <c r="O46" s="4">
        <f t="shared" si="86"/>
        <v>7.2633000000000001</v>
      </c>
      <c r="P46" s="4">
        <f t="shared" ref="P46:Q46" si="87">3.95*P19</f>
        <v>3.6735000000000002</v>
      </c>
      <c r="Q46" s="4">
        <f t="shared" si="87"/>
        <v>3.6735000000000002</v>
      </c>
      <c r="R46" s="5">
        <f t="shared" si="9"/>
        <v>57.570160000000016</v>
      </c>
      <c r="S46" s="5">
        <f t="shared" si="10"/>
        <v>28.785080000000008</v>
      </c>
    </row>
    <row r="47" spans="1:19" x14ac:dyDescent="0.25">
      <c r="A47" s="2">
        <v>14</v>
      </c>
      <c r="B47" s="4">
        <f t="shared" si="1"/>
        <v>8.2449999999999992</v>
      </c>
      <c r="C47" s="4">
        <f t="shared" si="1"/>
        <v>8.2449999999999992</v>
      </c>
      <c r="D47" s="4">
        <f t="shared" ref="D47:E47" si="88">7*D20</f>
        <v>6.79</v>
      </c>
      <c r="E47" s="4">
        <f t="shared" si="88"/>
        <v>6.79</v>
      </c>
      <c r="F47" s="4">
        <f t="shared" ref="F47:G47" si="89">5*F20</f>
        <v>4.6500000000000004</v>
      </c>
      <c r="G47" s="4">
        <f t="shared" si="89"/>
        <v>4.6500000000000004</v>
      </c>
      <c r="H47" s="4">
        <f t="shared" ref="H47:I47" si="90">2.81*H20</f>
        <v>2.7256999999999998</v>
      </c>
      <c r="I47" s="4">
        <f t="shared" si="90"/>
        <v>2.7256999999999998</v>
      </c>
      <c r="J47" s="4">
        <f t="shared" ref="J47:K47" si="91">1.12*J20</f>
        <v>1.0864</v>
      </c>
      <c r="K47" s="4">
        <f t="shared" si="91"/>
        <v>1.0864</v>
      </c>
      <c r="L47" s="4">
        <f t="shared" ref="L47:M47" si="92">0.17*L20</f>
        <v>0.16490000000000002</v>
      </c>
      <c r="M47" s="4">
        <f t="shared" si="92"/>
        <v>0.16490000000000002</v>
      </c>
      <c r="N47" s="4">
        <f t="shared" ref="N47:O47" si="93">7.81*N20</f>
        <v>7.5756999999999994</v>
      </c>
      <c r="O47" s="4">
        <f t="shared" si="93"/>
        <v>7.5756999999999994</v>
      </c>
      <c r="P47" s="4">
        <f t="shared" ref="P47:Q47" si="94">3.95*P20</f>
        <v>3.8315000000000001</v>
      </c>
      <c r="Q47" s="4">
        <f t="shared" si="94"/>
        <v>3.8315000000000001</v>
      </c>
      <c r="R47" s="5">
        <f t="shared" si="9"/>
        <v>59.617640000000002</v>
      </c>
      <c r="S47" s="5">
        <f t="shared" si="10"/>
        <v>29.808820000000001</v>
      </c>
    </row>
    <row r="48" spans="1:19" x14ac:dyDescent="0.25">
      <c r="A48" s="2">
        <v>15</v>
      </c>
      <c r="B48" s="4">
        <f t="shared" si="1"/>
        <v>8.33</v>
      </c>
      <c r="C48" s="4">
        <f t="shared" si="1"/>
        <v>8.16</v>
      </c>
      <c r="D48" s="4">
        <f t="shared" ref="D48:E48" si="95">7*D21</f>
        <v>6.8599999999999994</v>
      </c>
      <c r="E48" s="4">
        <f t="shared" si="95"/>
        <v>6.72</v>
      </c>
      <c r="F48" s="4">
        <f t="shared" ref="F48:G48" si="96">5*F21</f>
        <v>4.55</v>
      </c>
      <c r="G48" s="4">
        <f t="shared" si="96"/>
        <v>4.55</v>
      </c>
      <c r="H48" s="4">
        <f t="shared" ref="H48:I48" si="97">2.81*H21</f>
        <v>2.7538</v>
      </c>
      <c r="I48" s="4">
        <f t="shared" si="97"/>
        <v>2.6976</v>
      </c>
      <c r="J48" s="4">
        <f t="shared" ref="J48:K48" si="98">1.12*J21</f>
        <v>1.0976000000000001</v>
      </c>
      <c r="K48" s="4">
        <f t="shared" si="98"/>
        <v>1.0752000000000002</v>
      </c>
      <c r="L48" s="4">
        <f t="shared" ref="L48:M48" si="99">0.17*L21</f>
        <v>0.1666</v>
      </c>
      <c r="M48" s="4">
        <f t="shared" si="99"/>
        <v>0.16320000000000001</v>
      </c>
      <c r="N48" s="4">
        <f t="shared" ref="N48:O48" si="100">7.81*N21</f>
        <v>7.6537999999999995</v>
      </c>
      <c r="O48" s="4">
        <f t="shared" si="100"/>
        <v>7.4975999999999994</v>
      </c>
      <c r="P48" s="4">
        <f t="shared" ref="P48:Q48" si="101">3.95*P21</f>
        <v>3.871</v>
      </c>
      <c r="Q48" s="4">
        <f t="shared" si="101"/>
        <v>3.7919999999999998</v>
      </c>
      <c r="R48" s="5">
        <f t="shared" si="9"/>
        <v>59.44764</v>
      </c>
      <c r="S48" s="5">
        <f t="shared" si="10"/>
        <v>29.72382</v>
      </c>
    </row>
    <row r="49" spans="1:19" x14ac:dyDescent="0.25">
      <c r="A49" s="2">
        <v>16</v>
      </c>
      <c r="B49" s="4">
        <f t="shared" si="1"/>
        <v>8.5</v>
      </c>
      <c r="C49" s="4">
        <f t="shared" si="1"/>
        <v>8.5</v>
      </c>
      <c r="D49" s="4">
        <f t="shared" ref="D49:E49" si="102">7*D22</f>
        <v>7</v>
      </c>
      <c r="E49" s="4">
        <f t="shared" si="102"/>
        <v>7</v>
      </c>
      <c r="F49" s="4">
        <f t="shared" ref="F49:G49" si="103">5*F22</f>
        <v>4.4000000000000004</v>
      </c>
      <c r="G49" s="4">
        <f t="shared" si="103"/>
        <v>4.4000000000000004</v>
      </c>
      <c r="H49" s="4">
        <f t="shared" ref="H49:I49" si="104">2.81*H22</f>
        <v>2.81</v>
      </c>
      <c r="I49" s="4">
        <f t="shared" si="104"/>
        <v>2.81</v>
      </c>
      <c r="J49" s="4">
        <f t="shared" ref="J49:K49" si="105">1.12*J22</f>
        <v>1.1200000000000001</v>
      </c>
      <c r="K49" s="4">
        <f t="shared" si="105"/>
        <v>1.1200000000000001</v>
      </c>
      <c r="L49" s="4">
        <f t="shared" ref="L49:M49" si="106">0.17*L22</f>
        <v>0.17</v>
      </c>
      <c r="M49" s="4">
        <f t="shared" si="106"/>
        <v>0.17</v>
      </c>
      <c r="N49" s="4">
        <f t="shared" ref="N49:O49" si="107">7.81*N22</f>
        <v>7.81</v>
      </c>
      <c r="O49" s="4">
        <f t="shared" si="107"/>
        <v>7.81</v>
      </c>
      <c r="P49" s="4">
        <f t="shared" ref="P49:Q49" si="108">3.95*P22</f>
        <v>3.95</v>
      </c>
      <c r="Q49" s="4">
        <f t="shared" si="108"/>
        <v>3.95</v>
      </c>
      <c r="R49" s="5">
        <f t="shared" si="9"/>
        <v>60.792000000000009</v>
      </c>
      <c r="S49" s="5">
        <f t="shared" si="10"/>
        <v>30.396000000000004</v>
      </c>
    </row>
    <row r="50" spans="1:19" x14ac:dyDescent="0.25">
      <c r="A50" s="2">
        <v>17</v>
      </c>
      <c r="B50" s="4">
        <f t="shared" si="1"/>
        <v>7.9899999999999993</v>
      </c>
      <c r="C50" s="4">
        <f t="shared" si="1"/>
        <v>7.9899999999999993</v>
      </c>
      <c r="D50" s="4">
        <f t="shared" ref="D50:E50" si="109">7*D23</f>
        <v>6.58</v>
      </c>
      <c r="E50" s="4">
        <f t="shared" si="109"/>
        <v>6.58</v>
      </c>
      <c r="F50" s="4">
        <f t="shared" ref="F50:G50" si="110">5*F23</f>
        <v>4.0999999999999996</v>
      </c>
      <c r="G50" s="4">
        <f t="shared" si="110"/>
        <v>4.0999999999999996</v>
      </c>
      <c r="H50" s="4">
        <f t="shared" ref="H50:I50" si="111">2.81*H23</f>
        <v>2.6414</v>
      </c>
      <c r="I50" s="4">
        <f t="shared" si="111"/>
        <v>2.6414</v>
      </c>
      <c r="J50" s="4">
        <f t="shared" ref="J50:K50" si="112">1.12*J23</f>
        <v>1.0528</v>
      </c>
      <c r="K50" s="4">
        <f t="shared" si="112"/>
        <v>1.0528</v>
      </c>
      <c r="L50" s="4">
        <f t="shared" ref="L50:M50" si="113">0.17*L23</f>
        <v>0.1598</v>
      </c>
      <c r="M50" s="4">
        <f t="shared" si="113"/>
        <v>0.1598</v>
      </c>
      <c r="N50" s="4">
        <f t="shared" ref="N50:O50" si="114">7.81*N23</f>
        <v>7.3413999999999993</v>
      </c>
      <c r="O50" s="4">
        <f t="shared" si="114"/>
        <v>7.3413999999999993</v>
      </c>
      <c r="P50" s="4">
        <f t="shared" ref="P50:Q50" si="115">3.95*P23</f>
        <v>3.7130000000000001</v>
      </c>
      <c r="Q50" s="4">
        <f t="shared" si="115"/>
        <v>3.7130000000000001</v>
      </c>
      <c r="R50" s="5">
        <f t="shared" si="9"/>
        <v>57.083279999999988</v>
      </c>
      <c r="S50" s="5">
        <f t="shared" si="10"/>
        <v>28.541639999999994</v>
      </c>
    </row>
    <row r="51" spans="1:19" x14ac:dyDescent="0.25">
      <c r="A51" s="2">
        <v>18</v>
      </c>
      <c r="B51" s="4">
        <f t="shared" si="1"/>
        <v>8.16</v>
      </c>
      <c r="C51" s="4">
        <f t="shared" si="1"/>
        <v>8.16</v>
      </c>
      <c r="D51" s="4">
        <f t="shared" ref="D51:E51" si="116">7*D24</f>
        <v>6.72</v>
      </c>
      <c r="E51" s="4">
        <f t="shared" si="116"/>
        <v>6.72</v>
      </c>
      <c r="F51" s="4">
        <f t="shared" ref="F51:G51" si="117">5*F24</f>
        <v>4.4000000000000004</v>
      </c>
      <c r="G51" s="4">
        <f t="shared" si="117"/>
        <v>4.0999999999999996</v>
      </c>
      <c r="H51" s="4">
        <f t="shared" ref="H51:I51" si="118">2.81*H24</f>
        <v>2.6976</v>
      </c>
      <c r="I51" s="4">
        <f t="shared" si="118"/>
        <v>2.6976</v>
      </c>
      <c r="J51" s="4">
        <f t="shared" ref="J51:K51" si="119">1.12*J24</f>
        <v>1.0752000000000002</v>
      </c>
      <c r="K51" s="4">
        <f t="shared" si="119"/>
        <v>1.0752000000000002</v>
      </c>
      <c r="L51" s="4">
        <f t="shared" ref="L51:M51" si="120">0.17*L24</f>
        <v>0.16320000000000001</v>
      </c>
      <c r="M51" s="4">
        <f t="shared" si="120"/>
        <v>0.16320000000000001</v>
      </c>
      <c r="N51" s="4">
        <f t="shared" ref="N51:O51" si="121">7.81*N24</f>
        <v>7.4975999999999994</v>
      </c>
      <c r="O51" s="4">
        <f t="shared" si="121"/>
        <v>7.4975999999999994</v>
      </c>
      <c r="P51" s="4">
        <f t="shared" ref="P51:Q51" si="122">3.95*P24</f>
        <v>3.7919999999999998</v>
      </c>
      <c r="Q51" s="4">
        <f t="shared" si="122"/>
        <v>3.7919999999999998</v>
      </c>
      <c r="R51" s="5">
        <f t="shared" si="9"/>
        <v>58.404520000000005</v>
      </c>
      <c r="S51" s="5">
        <f t="shared" si="10"/>
        <v>29.202260000000003</v>
      </c>
    </row>
    <row r="52" spans="1:19" x14ac:dyDescent="0.25">
      <c r="A52" s="2">
        <v>19</v>
      </c>
      <c r="B52" s="4">
        <f>8.5*B25</f>
        <v>8.33</v>
      </c>
      <c r="C52" s="4">
        <f t="shared" ref="C52:C57" si="123">8.5*C25</f>
        <v>8.16</v>
      </c>
      <c r="D52" s="4">
        <f t="shared" ref="D52:E52" si="124">7*D25</f>
        <v>6.8599999999999994</v>
      </c>
      <c r="E52" s="4">
        <f t="shared" si="124"/>
        <v>6.72</v>
      </c>
      <c r="F52" s="4">
        <f t="shared" ref="F52:G52" si="125">5*F25</f>
        <v>4.6500000000000004</v>
      </c>
      <c r="G52" s="4">
        <f t="shared" si="125"/>
        <v>4.4000000000000004</v>
      </c>
      <c r="H52" s="4">
        <f t="shared" ref="H52:I52" si="126">2.81*H25</f>
        <v>2.7538</v>
      </c>
      <c r="I52" s="4">
        <f t="shared" si="126"/>
        <v>2.6976</v>
      </c>
      <c r="J52" s="4">
        <f t="shared" ref="J52:K52" si="127">1.12*J25</f>
        <v>1.0976000000000001</v>
      </c>
      <c r="K52" s="4">
        <f t="shared" si="127"/>
        <v>1.0752000000000002</v>
      </c>
      <c r="L52" s="4">
        <f t="shared" ref="L52:M52" si="128">0.17*L25</f>
        <v>0.1666</v>
      </c>
      <c r="M52" s="4">
        <f t="shared" si="128"/>
        <v>0.16320000000000001</v>
      </c>
      <c r="N52" s="4">
        <f t="shared" ref="N52:O52" si="129">7.81*N25</f>
        <v>7.6537999999999995</v>
      </c>
      <c r="O52" s="4">
        <f t="shared" si="129"/>
        <v>7.4975999999999994</v>
      </c>
      <c r="P52" s="4">
        <f t="shared" ref="P52:Q52" si="130">3.95*P25</f>
        <v>3.871</v>
      </c>
      <c r="Q52" s="4">
        <f t="shared" si="130"/>
        <v>3.7919999999999998</v>
      </c>
      <c r="R52" s="5">
        <f t="shared" si="9"/>
        <v>59.405140000000003</v>
      </c>
      <c r="S52" s="5">
        <f t="shared" si="10"/>
        <v>29.702570000000001</v>
      </c>
    </row>
    <row r="53" spans="1:19" x14ac:dyDescent="0.25">
      <c r="A53" s="2">
        <v>20</v>
      </c>
      <c r="B53" s="4">
        <f t="shared" si="1"/>
        <v>8.33</v>
      </c>
      <c r="C53" s="4">
        <f t="shared" si="123"/>
        <v>8.16</v>
      </c>
      <c r="D53" s="4">
        <f t="shared" ref="D53:E53" si="131">7*D26</f>
        <v>6.8599999999999994</v>
      </c>
      <c r="E53" s="4">
        <f t="shared" si="131"/>
        <v>6.72</v>
      </c>
      <c r="F53" s="4">
        <f t="shared" ref="F53:G53" si="132">5*F26</f>
        <v>4.5</v>
      </c>
      <c r="G53" s="4">
        <f t="shared" si="132"/>
        <v>4.4000000000000004</v>
      </c>
      <c r="H53" s="4">
        <f t="shared" ref="H53:I53" si="133">2.81*H26</f>
        <v>2.7538</v>
      </c>
      <c r="I53" s="4">
        <f t="shared" si="133"/>
        <v>2.6976</v>
      </c>
      <c r="J53" s="4">
        <f t="shared" ref="J53:K53" si="134">1.12*J26</f>
        <v>1.0976000000000001</v>
      </c>
      <c r="K53" s="4">
        <f t="shared" si="134"/>
        <v>1.0752000000000002</v>
      </c>
      <c r="L53" s="4">
        <f t="shared" ref="L53:M53" si="135">0.17*L26</f>
        <v>0.1666</v>
      </c>
      <c r="M53" s="4">
        <f t="shared" si="135"/>
        <v>0.16320000000000001</v>
      </c>
      <c r="N53" s="4">
        <f t="shared" ref="N53:O53" si="136">7.81*N26</f>
        <v>7.6537999999999995</v>
      </c>
      <c r="O53" s="4">
        <f t="shared" si="136"/>
        <v>7.4975999999999994</v>
      </c>
      <c r="P53" s="4">
        <f t="shared" ref="P53:Q53" si="137">3.95*P26</f>
        <v>3.871</v>
      </c>
      <c r="Q53" s="4">
        <f t="shared" si="137"/>
        <v>3.7919999999999998</v>
      </c>
      <c r="R53" s="5">
        <f t="shared" si="9"/>
        <v>59.277639999999998</v>
      </c>
      <c r="S53" s="5">
        <f t="shared" si="10"/>
        <v>29.638819999999999</v>
      </c>
    </row>
    <row r="54" spans="1:19" x14ac:dyDescent="0.25">
      <c r="A54" s="2">
        <v>21</v>
      </c>
      <c r="B54" s="4">
        <f t="shared" si="1"/>
        <v>8.16</v>
      </c>
      <c r="C54" s="4">
        <f t="shared" si="123"/>
        <v>8.16</v>
      </c>
      <c r="D54" s="4">
        <f t="shared" ref="D54:E54" si="138">7*D27</f>
        <v>6.72</v>
      </c>
      <c r="E54" s="4">
        <f t="shared" si="138"/>
        <v>6.72</v>
      </c>
      <c r="F54" s="4">
        <f t="shared" ref="F54:G54" si="139">5*F27</f>
        <v>4.5</v>
      </c>
      <c r="G54" s="4">
        <f t="shared" si="139"/>
        <v>4.4000000000000004</v>
      </c>
      <c r="H54" s="4">
        <f t="shared" ref="H54:I54" si="140">2.81*H27</f>
        <v>2.6976</v>
      </c>
      <c r="I54" s="4">
        <f t="shared" si="140"/>
        <v>2.6976</v>
      </c>
      <c r="J54" s="4">
        <f t="shared" ref="J54:K54" si="141">1.12*J27</f>
        <v>1.0752000000000002</v>
      </c>
      <c r="K54" s="4">
        <f t="shared" si="141"/>
        <v>1.0752000000000002</v>
      </c>
      <c r="L54" s="4">
        <f t="shared" ref="L54:M54" si="142">0.17*L27</f>
        <v>0.16320000000000001</v>
      </c>
      <c r="M54" s="4">
        <f t="shared" si="142"/>
        <v>0.16320000000000001</v>
      </c>
      <c r="N54" s="4">
        <f t="shared" ref="N54:O54" si="143">7.81*N27</f>
        <v>7.4975999999999994</v>
      </c>
      <c r="O54" s="4">
        <f t="shared" si="143"/>
        <v>7.4975999999999994</v>
      </c>
      <c r="P54" s="4">
        <f t="shared" ref="P54:Q54" si="144">3.95*P27</f>
        <v>3.7919999999999998</v>
      </c>
      <c r="Q54" s="4">
        <f t="shared" si="144"/>
        <v>3.7919999999999998</v>
      </c>
      <c r="R54" s="5">
        <f t="shared" si="9"/>
        <v>58.744520000000009</v>
      </c>
      <c r="S54" s="5">
        <f t="shared" si="10"/>
        <v>29.372260000000004</v>
      </c>
    </row>
    <row r="55" spans="1:19" x14ac:dyDescent="0.25">
      <c r="A55" s="2">
        <v>22</v>
      </c>
      <c r="B55" s="4">
        <f t="shared" si="1"/>
        <v>8.16</v>
      </c>
      <c r="C55" s="4">
        <f t="shared" si="123"/>
        <v>8.16</v>
      </c>
      <c r="D55" s="4">
        <f t="shared" ref="D55:E55" si="145">7*D28</f>
        <v>6.72</v>
      </c>
      <c r="E55" s="4">
        <f t="shared" si="145"/>
        <v>6.72</v>
      </c>
      <c r="F55" s="4">
        <f t="shared" ref="F55:G55" si="146">5*F28</f>
        <v>4.4000000000000004</v>
      </c>
      <c r="G55" s="4">
        <f t="shared" si="146"/>
        <v>4.4000000000000004</v>
      </c>
      <c r="H55" s="4">
        <f t="shared" ref="H55:I55" si="147">2.81*H28</f>
        <v>2.6976</v>
      </c>
      <c r="I55" s="4">
        <f t="shared" si="147"/>
        <v>2.6976</v>
      </c>
      <c r="J55" s="4">
        <f t="shared" ref="J55:K55" si="148">1.12*J28</f>
        <v>1.0752000000000002</v>
      </c>
      <c r="K55" s="4">
        <f t="shared" si="148"/>
        <v>1.0752000000000002</v>
      </c>
      <c r="L55" s="4">
        <f t="shared" ref="L55:M55" si="149">0.17*L28</f>
        <v>0.16320000000000001</v>
      </c>
      <c r="M55" s="4">
        <f t="shared" si="149"/>
        <v>0.16320000000000001</v>
      </c>
      <c r="N55" s="4">
        <f t="shared" ref="N55:O55" si="150">7.81*N28</f>
        <v>7.4975999999999994</v>
      </c>
      <c r="O55" s="4">
        <f t="shared" si="150"/>
        <v>7.4975999999999994</v>
      </c>
      <c r="P55" s="4">
        <f t="shared" ref="P55:Q55" si="151">3.95*P28</f>
        <v>3.7919999999999998</v>
      </c>
      <c r="Q55" s="4">
        <f t="shared" si="151"/>
        <v>3.7919999999999998</v>
      </c>
      <c r="R55" s="5">
        <f t="shared" si="9"/>
        <v>58.659520000000001</v>
      </c>
      <c r="S55" s="5">
        <f t="shared" si="10"/>
        <v>29.32976</v>
      </c>
    </row>
    <row r="56" spans="1:19" x14ac:dyDescent="0.25">
      <c r="A56" s="2">
        <v>23</v>
      </c>
      <c r="B56" s="4">
        <f t="shared" si="1"/>
        <v>7.9050000000000002</v>
      </c>
      <c r="C56" s="4">
        <f t="shared" si="123"/>
        <v>7.9050000000000002</v>
      </c>
      <c r="D56" s="4">
        <f t="shared" ref="D56:E56" si="152">7*D29</f>
        <v>6.5100000000000007</v>
      </c>
      <c r="E56" s="4">
        <f t="shared" si="152"/>
        <v>6.5100000000000007</v>
      </c>
      <c r="F56" s="4">
        <f t="shared" ref="F56:G56" si="153">5*F29</f>
        <v>4.25</v>
      </c>
      <c r="G56" s="4">
        <f t="shared" si="153"/>
        <v>4.25</v>
      </c>
      <c r="H56" s="4">
        <f t="shared" ref="H56:I56" si="154">2.81*H29</f>
        <v>2.6133000000000002</v>
      </c>
      <c r="I56" s="4">
        <f t="shared" si="154"/>
        <v>2.6133000000000002</v>
      </c>
      <c r="J56" s="4">
        <f t="shared" ref="J56:K56" si="155">1.12*J29</f>
        <v>1.0416000000000001</v>
      </c>
      <c r="K56" s="4">
        <f t="shared" si="155"/>
        <v>1.0416000000000001</v>
      </c>
      <c r="L56" s="4">
        <f t="shared" ref="L56:M56" si="156">0.17*L29</f>
        <v>0.15810000000000002</v>
      </c>
      <c r="M56" s="4">
        <f t="shared" si="156"/>
        <v>0.15810000000000002</v>
      </c>
      <c r="N56" s="4">
        <f t="shared" ref="N56:O56" si="157">7.81*N29</f>
        <v>7.2633000000000001</v>
      </c>
      <c r="O56" s="4">
        <f t="shared" si="157"/>
        <v>7.2633000000000001</v>
      </c>
      <c r="P56" s="4">
        <f t="shared" ref="P56:Q56" si="158">3.95*P29</f>
        <v>3.6735000000000002</v>
      </c>
      <c r="Q56" s="4">
        <f t="shared" si="158"/>
        <v>3.6735000000000002</v>
      </c>
      <c r="R56" s="5">
        <f t="shared" si="9"/>
        <v>56.805160000000001</v>
      </c>
      <c r="S56" s="5">
        <f t="shared" si="10"/>
        <v>28.40258</v>
      </c>
    </row>
    <row r="57" spans="1:19" x14ac:dyDescent="0.25">
      <c r="A57" s="2">
        <v>24</v>
      </c>
      <c r="B57" s="4">
        <f t="shared" si="1"/>
        <v>7.7350000000000003</v>
      </c>
      <c r="C57" s="4">
        <f t="shared" si="123"/>
        <v>7.7350000000000003</v>
      </c>
      <c r="D57" s="4">
        <f t="shared" ref="D57:E57" si="159">7*D30</f>
        <v>6.37</v>
      </c>
      <c r="E57" s="4">
        <f t="shared" si="159"/>
        <v>6.37</v>
      </c>
      <c r="F57" s="4">
        <f t="shared" ref="F57:G57" si="160">5*F30</f>
        <v>4.1499999999999995</v>
      </c>
      <c r="G57" s="4">
        <f t="shared" si="160"/>
        <v>4.1499999999999995</v>
      </c>
      <c r="H57" s="4">
        <f t="shared" ref="H57:I57" si="161">2.81*H30</f>
        <v>2.5571000000000002</v>
      </c>
      <c r="I57" s="4">
        <f t="shared" si="161"/>
        <v>2.5571000000000002</v>
      </c>
      <c r="J57" s="4">
        <f t="shared" ref="J57:K57" si="162">1.12*J30</f>
        <v>1.0192000000000001</v>
      </c>
      <c r="K57" s="4">
        <f t="shared" si="162"/>
        <v>1.0192000000000001</v>
      </c>
      <c r="L57" s="4">
        <f t="shared" ref="L57:M57" si="163">0.17*L30</f>
        <v>0.1547</v>
      </c>
      <c r="M57" s="4">
        <f t="shared" si="163"/>
        <v>0.1547</v>
      </c>
      <c r="N57" s="4">
        <f t="shared" ref="N57:O57" si="164">7.81*N30</f>
        <v>7.1071</v>
      </c>
      <c r="O57" s="4">
        <f t="shared" si="164"/>
        <v>7.1071</v>
      </c>
      <c r="P57" s="4">
        <f t="shared" ref="P57:Q57" si="165">3.95*P30</f>
        <v>3.5945000000000005</v>
      </c>
      <c r="Q57" s="4">
        <f t="shared" si="165"/>
        <v>3.5945000000000005</v>
      </c>
      <c r="R57" s="5">
        <f t="shared" si="9"/>
        <v>55.568919999999991</v>
      </c>
      <c r="S57" s="5">
        <f t="shared" si="10"/>
        <v>27.784459999999996</v>
      </c>
    </row>
  </sheetData>
  <mergeCells count="8">
    <mergeCell ref="N1:O1"/>
    <mergeCell ref="P1:Q1"/>
    <mergeCell ref="B1:C1"/>
    <mergeCell ref="D1:E1"/>
    <mergeCell ref="F1:G1"/>
    <mergeCell ref="H1:I1"/>
    <mergeCell ref="J1:K1"/>
    <mergeCell ref="L1:M1"/>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5"/>
  <sheetViews>
    <sheetView topLeftCell="A10" zoomScale="115" zoomScaleNormal="115" workbookViewId="0">
      <selection activeCell="J28" sqref="J28"/>
    </sheetView>
  </sheetViews>
  <sheetFormatPr defaultRowHeight="14" x14ac:dyDescent="0.25"/>
  <cols>
    <col min="1" max="2" width="8.90625" style="2"/>
    <col min="3" max="5" width="8.90625" style="9"/>
    <col min="7" max="7" width="8.90625" style="10"/>
  </cols>
  <sheetData>
    <row r="1" spans="1:7" x14ac:dyDescent="0.25">
      <c r="A1" s="1" t="s">
        <v>13</v>
      </c>
      <c r="B1" s="1" t="s">
        <v>12</v>
      </c>
      <c r="C1" s="9">
        <v>62</v>
      </c>
      <c r="D1" s="9">
        <v>37.5</v>
      </c>
      <c r="G1" s="9" t="s">
        <v>19</v>
      </c>
    </row>
    <row r="2" spans="1:7" x14ac:dyDescent="0.25">
      <c r="A2" s="1">
        <v>0.49</v>
      </c>
      <c r="B2" s="1">
        <v>0</v>
      </c>
      <c r="C2" s="9">
        <f>62*A2</f>
        <v>30.38</v>
      </c>
      <c r="D2" s="9">
        <f>37.5*B2</f>
        <v>0</v>
      </c>
      <c r="E2" s="9">
        <f>C2+D2</f>
        <v>30.38</v>
      </c>
      <c r="G2" s="10">
        <v>27.251339999999999</v>
      </c>
    </row>
    <row r="3" spans="1:7" x14ac:dyDescent="0.25">
      <c r="A3" s="1">
        <v>0.51</v>
      </c>
      <c r="B3" s="1">
        <v>0</v>
      </c>
      <c r="C3" s="9">
        <f t="shared" ref="C3:C25" si="0">62*A3</f>
        <v>31.62</v>
      </c>
      <c r="D3" s="9">
        <f t="shared" ref="D3:D25" si="1">37.5*B3</f>
        <v>0</v>
      </c>
      <c r="E3" s="9">
        <f t="shared" ref="E3:E25" si="2">C3+D3</f>
        <v>31.62</v>
      </c>
      <c r="G3" s="10">
        <v>27.123840000000001</v>
      </c>
    </row>
    <row r="4" spans="1:7" x14ac:dyDescent="0.25">
      <c r="A4" s="1">
        <v>0.52</v>
      </c>
      <c r="B4" s="1">
        <v>0</v>
      </c>
      <c r="C4" s="9">
        <f t="shared" si="0"/>
        <v>32.24</v>
      </c>
      <c r="D4" s="9">
        <f t="shared" si="1"/>
        <v>0</v>
      </c>
      <c r="E4" s="9">
        <f t="shared" si="2"/>
        <v>32.24</v>
      </c>
      <c r="G4" s="10">
        <v>27.03884</v>
      </c>
    </row>
    <row r="5" spans="1:7" x14ac:dyDescent="0.25">
      <c r="A5" s="1">
        <v>0.52</v>
      </c>
      <c r="B5" s="1">
        <v>0</v>
      </c>
      <c r="C5" s="9">
        <f t="shared" si="0"/>
        <v>32.24</v>
      </c>
      <c r="D5" s="9">
        <f t="shared" si="1"/>
        <v>0</v>
      </c>
      <c r="E5" s="9">
        <f t="shared" si="2"/>
        <v>32.24</v>
      </c>
      <c r="G5" s="10">
        <v>26.99634</v>
      </c>
    </row>
    <row r="6" spans="1:7" x14ac:dyDescent="0.25">
      <c r="A6" s="1">
        <v>0.52</v>
      </c>
      <c r="B6" s="1">
        <v>0</v>
      </c>
      <c r="C6" s="9">
        <f t="shared" si="0"/>
        <v>32.24</v>
      </c>
      <c r="D6" s="9">
        <f t="shared" si="1"/>
        <v>0</v>
      </c>
      <c r="E6" s="9">
        <f t="shared" si="2"/>
        <v>32.24</v>
      </c>
      <c r="G6" s="10">
        <v>26.99634</v>
      </c>
    </row>
    <row r="7" spans="1:7" x14ac:dyDescent="0.25">
      <c r="A7" s="1">
        <v>0.51</v>
      </c>
      <c r="B7" s="1">
        <v>0.09</v>
      </c>
      <c r="C7" s="9">
        <f t="shared" si="0"/>
        <v>31.62</v>
      </c>
      <c r="D7" s="9">
        <f t="shared" si="1"/>
        <v>3.375</v>
      </c>
      <c r="E7" s="9">
        <f t="shared" si="2"/>
        <v>34.995000000000005</v>
      </c>
      <c r="G7" s="10">
        <v>26.494160000000001</v>
      </c>
    </row>
    <row r="8" spans="1:7" x14ac:dyDescent="0.25">
      <c r="A8" s="1">
        <v>0.42</v>
      </c>
      <c r="B8" s="1">
        <v>0.47</v>
      </c>
      <c r="C8" s="9">
        <f t="shared" si="0"/>
        <v>26.04</v>
      </c>
      <c r="D8" s="9">
        <f t="shared" si="1"/>
        <v>17.625</v>
      </c>
      <c r="E8" s="9">
        <f t="shared" si="2"/>
        <v>43.664999999999999</v>
      </c>
      <c r="G8" s="10">
        <v>28.476019999999998</v>
      </c>
    </row>
    <row r="9" spans="1:7" x14ac:dyDescent="0.25">
      <c r="A9" s="1">
        <v>0.33</v>
      </c>
      <c r="B9" s="1">
        <v>0.7</v>
      </c>
      <c r="C9" s="9">
        <f t="shared" si="0"/>
        <v>20.46</v>
      </c>
      <c r="D9" s="9">
        <f t="shared" si="1"/>
        <v>26.25</v>
      </c>
      <c r="E9" s="9">
        <f t="shared" si="2"/>
        <v>46.71</v>
      </c>
      <c r="G9" s="10">
        <v>29.978820000000002</v>
      </c>
    </row>
    <row r="10" spans="1:7" x14ac:dyDescent="0.25">
      <c r="A10" s="1">
        <v>0.26</v>
      </c>
      <c r="B10" s="1">
        <v>0.9</v>
      </c>
      <c r="C10" s="9">
        <f t="shared" si="0"/>
        <v>16.12</v>
      </c>
      <c r="D10" s="9">
        <f t="shared" si="1"/>
        <v>33.75</v>
      </c>
      <c r="E10" s="9">
        <f t="shared" si="2"/>
        <v>49.870000000000005</v>
      </c>
      <c r="G10" s="10">
        <v>29.978820000000002</v>
      </c>
    </row>
    <row r="11" spans="1:7" x14ac:dyDescent="0.25">
      <c r="A11" s="1">
        <v>0.15</v>
      </c>
      <c r="B11" s="1">
        <v>0.92</v>
      </c>
      <c r="C11" s="9">
        <f t="shared" si="0"/>
        <v>9.2999999999999989</v>
      </c>
      <c r="D11" s="9">
        <f t="shared" si="1"/>
        <v>34.5</v>
      </c>
      <c r="E11" s="9">
        <f t="shared" si="2"/>
        <v>43.8</v>
      </c>
      <c r="G11" s="10">
        <v>30.906000000000006</v>
      </c>
    </row>
    <row r="12" spans="1:7" x14ac:dyDescent="0.25">
      <c r="A12" s="1">
        <v>0.14000000000000001</v>
      </c>
      <c r="B12" s="1">
        <v>1</v>
      </c>
      <c r="C12" s="9">
        <f t="shared" si="0"/>
        <v>8.6800000000000015</v>
      </c>
      <c r="D12" s="9">
        <f t="shared" si="1"/>
        <v>37.5</v>
      </c>
      <c r="E12" s="9">
        <f t="shared" si="2"/>
        <v>46.18</v>
      </c>
      <c r="G12" s="10">
        <v>30.863500000000005</v>
      </c>
    </row>
    <row r="13" spans="1:7" x14ac:dyDescent="0.25">
      <c r="A13" s="1">
        <v>0.09</v>
      </c>
      <c r="B13" s="1">
        <v>0.98</v>
      </c>
      <c r="C13" s="9">
        <f t="shared" si="0"/>
        <v>5.58</v>
      </c>
      <c r="D13" s="9">
        <f t="shared" si="1"/>
        <v>36.75</v>
      </c>
      <c r="E13" s="9">
        <f t="shared" si="2"/>
        <v>42.33</v>
      </c>
      <c r="G13" s="10">
        <v>29.650379999999995</v>
      </c>
    </row>
    <row r="14" spans="1:7" x14ac:dyDescent="0.25">
      <c r="A14" s="1">
        <v>0.1</v>
      </c>
      <c r="B14" s="1">
        <v>0.85</v>
      </c>
      <c r="C14" s="9">
        <f t="shared" si="0"/>
        <v>6.2</v>
      </c>
      <c r="D14" s="9">
        <f t="shared" si="1"/>
        <v>31.875</v>
      </c>
      <c r="E14" s="9">
        <f t="shared" si="2"/>
        <v>38.075000000000003</v>
      </c>
      <c r="G14" s="10">
        <v>28.785080000000008</v>
      </c>
    </row>
    <row r="15" spans="1:7" x14ac:dyDescent="0.25">
      <c r="A15" s="1">
        <v>0.1</v>
      </c>
      <c r="B15" s="1">
        <v>0.6</v>
      </c>
      <c r="C15" s="9">
        <f t="shared" si="0"/>
        <v>6.2</v>
      </c>
      <c r="D15" s="9">
        <f t="shared" si="1"/>
        <v>22.5</v>
      </c>
      <c r="E15" s="9">
        <f t="shared" si="2"/>
        <v>28.7</v>
      </c>
      <c r="G15" s="10">
        <v>29.808820000000001</v>
      </c>
    </row>
    <row r="16" spans="1:7" x14ac:dyDescent="0.25">
      <c r="A16" s="1">
        <v>0.12</v>
      </c>
      <c r="B16" s="1">
        <v>0.5</v>
      </c>
      <c r="C16" s="9">
        <f t="shared" si="0"/>
        <v>7.4399999999999995</v>
      </c>
      <c r="D16" s="9">
        <f t="shared" si="1"/>
        <v>18.75</v>
      </c>
      <c r="E16" s="9">
        <f t="shared" si="2"/>
        <v>26.189999999999998</v>
      </c>
      <c r="G16" s="10">
        <v>29.72382</v>
      </c>
    </row>
    <row r="17" spans="1:7" x14ac:dyDescent="0.25">
      <c r="A17" s="1">
        <v>0.15</v>
      </c>
      <c r="B17" s="1">
        <v>0.35</v>
      </c>
      <c r="C17" s="9">
        <f t="shared" si="0"/>
        <v>9.2999999999999989</v>
      </c>
      <c r="D17" s="9">
        <f t="shared" si="1"/>
        <v>13.125</v>
      </c>
      <c r="E17" s="9">
        <f t="shared" si="2"/>
        <v>22.424999999999997</v>
      </c>
      <c r="G17" s="10">
        <v>30.396000000000004</v>
      </c>
    </row>
    <row r="18" spans="1:7" x14ac:dyDescent="0.25">
      <c r="A18" s="1">
        <v>0.21</v>
      </c>
      <c r="B18" s="1">
        <v>0.09</v>
      </c>
      <c r="C18" s="9">
        <f t="shared" si="0"/>
        <v>13.02</v>
      </c>
      <c r="D18" s="9">
        <f t="shared" si="1"/>
        <v>3.375</v>
      </c>
      <c r="E18" s="9">
        <f t="shared" si="2"/>
        <v>16.395</v>
      </c>
      <c r="G18" s="10">
        <v>28.541639999999994</v>
      </c>
    </row>
    <row r="19" spans="1:7" x14ac:dyDescent="0.25">
      <c r="A19" s="1">
        <v>0.42</v>
      </c>
      <c r="B19" s="1">
        <v>0</v>
      </c>
      <c r="C19" s="9">
        <f t="shared" si="0"/>
        <v>26.04</v>
      </c>
      <c r="D19" s="9">
        <f t="shared" si="1"/>
        <v>0</v>
      </c>
      <c r="E19" s="9">
        <f t="shared" si="2"/>
        <v>26.04</v>
      </c>
      <c r="G19" s="10">
        <v>29.202260000000003</v>
      </c>
    </row>
    <row r="20" spans="1:7" x14ac:dyDescent="0.25">
      <c r="A20" s="1">
        <v>0.5</v>
      </c>
      <c r="B20" s="1">
        <v>0</v>
      </c>
      <c r="C20" s="9">
        <f t="shared" si="0"/>
        <v>31</v>
      </c>
      <c r="D20" s="9">
        <f t="shared" si="1"/>
        <v>0</v>
      </c>
      <c r="E20" s="9">
        <f t="shared" si="2"/>
        <v>31</v>
      </c>
      <c r="G20" s="10">
        <v>29.702570000000001</v>
      </c>
    </row>
    <row r="21" spans="1:7" x14ac:dyDescent="0.25">
      <c r="A21" s="1">
        <v>0.42</v>
      </c>
      <c r="B21" s="1">
        <v>0</v>
      </c>
      <c r="C21" s="9">
        <f t="shared" si="0"/>
        <v>26.04</v>
      </c>
      <c r="D21" s="9">
        <f t="shared" si="1"/>
        <v>0</v>
      </c>
      <c r="E21" s="9">
        <f t="shared" si="2"/>
        <v>26.04</v>
      </c>
      <c r="G21" s="10">
        <v>29.638819999999999</v>
      </c>
    </row>
    <row r="22" spans="1:7" x14ac:dyDescent="0.25">
      <c r="A22" s="1">
        <v>0.42</v>
      </c>
      <c r="B22" s="1">
        <v>0</v>
      </c>
      <c r="C22" s="9">
        <f t="shared" si="0"/>
        <v>26.04</v>
      </c>
      <c r="D22" s="9">
        <f t="shared" si="1"/>
        <v>0</v>
      </c>
      <c r="E22" s="9">
        <f t="shared" si="2"/>
        <v>26.04</v>
      </c>
      <c r="G22" s="10">
        <v>29.372260000000004</v>
      </c>
    </row>
    <row r="23" spans="1:7" x14ac:dyDescent="0.25">
      <c r="A23" s="1">
        <v>0.43</v>
      </c>
      <c r="B23" s="1">
        <v>0</v>
      </c>
      <c r="C23" s="9">
        <f t="shared" si="0"/>
        <v>26.66</v>
      </c>
      <c r="D23" s="9">
        <f t="shared" si="1"/>
        <v>0</v>
      </c>
      <c r="E23" s="9">
        <f t="shared" si="2"/>
        <v>26.66</v>
      </c>
      <c r="G23" s="10">
        <v>29.32976</v>
      </c>
    </row>
    <row r="24" spans="1:7" x14ac:dyDescent="0.25">
      <c r="A24" s="1">
        <v>0.56000000000000005</v>
      </c>
      <c r="B24" s="1">
        <v>0</v>
      </c>
      <c r="C24" s="9">
        <f t="shared" si="0"/>
        <v>34.720000000000006</v>
      </c>
      <c r="D24" s="9">
        <f t="shared" si="1"/>
        <v>0</v>
      </c>
      <c r="E24" s="9">
        <f t="shared" si="2"/>
        <v>34.720000000000006</v>
      </c>
      <c r="G24" s="10">
        <v>28.40258</v>
      </c>
    </row>
    <row r="25" spans="1:7" x14ac:dyDescent="0.25">
      <c r="A25" s="1">
        <v>0.49</v>
      </c>
      <c r="B25" s="1">
        <v>0</v>
      </c>
      <c r="C25" s="9">
        <f t="shared" si="0"/>
        <v>30.38</v>
      </c>
      <c r="D25" s="9">
        <f t="shared" si="1"/>
        <v>0</v>
      </c>
      <c r="E25" s="9">
        <f t="shared" si="2"/>
        <v>30.38</v>
      </c>
      <c r="G25" s="10">
        <v>27.784459999999996</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0"/>
  <sheetViews>
    <sheetView topLeftCell="A16" zoomScale="115" zoomScaleNormal="115" workbookViewId="0">
      <selection activeCell="I33" sqref="I33"/>
    </sheetView>
  </sheetViews>
  <sheetFormatPr defaultColWidth="8.90625" defaultRowHeight="14" x14ac:dyDescent="0.25"/>
  <cols>
    <col min="1" max="2" width="8.90625" style="1"/>
    <col min="3" max="3" width="9.90625" style="32" bestFit="1" customWidth="1"/>
    <col min="4" max="4" width="12" style="32" customWidth="1"/>
    <col min="5" max="16384" width="8.90625" style="1"/>
  </cols>
  <sheetData>
    <row r="1" spans="1:8" s="30" customFormat="1" ht="42" x14ac:dyDescent="0.25">
      <c r="A1" s="30" t="s">
        <v>27</v>
      </c>
      <c r="B1" s="30" t="s">
        <v>33</v>
      </c>
      <c r="C1" s="31" t="s">
        <v>28</v>
      </c>
      <c r="D1" s="31" t="s">
        <v>29</v>
      </c>
    </row>
    <row r="2" spans="1:8" x14ac:dyDescent="0.25">
      <c r="A2" s="1">
        <v>1.1000000000000001</v>
      </c>
      <c r="B2" s="1">
        <v>773</v>
      </c>
      <c r="C2" s="32">
        <f>B2*0.93/0.7</f>
        <v>1026.9857142857143</v>
      </c>
      <c r="D2" s="32">
        <f>B2*0.93/0.9</f>
        <v>798.76666666666665</v>
      </c>
      <c r="F2" s="1">
        <v>38</v>
      </c>
      <c r="G2" s="1">
        <f>F2*0.93/0.7</f>
        <v>50.485714285714295</v>
      </c>
      <c r="H2" s="1">
        <f>F2*0.93/0.9</f>
        <v>39.266666666666673</v>
      </c>
    </row>
    <row r="3" spans="1:8" x14ac:dyDescent="0.25">
      <c r="A3" s="1">
        <v>1.2</v>
      </c>
      <c r="B3" s="1">
        <v>591</v>
      </c>
      <c r="C3" s="32">
        <f t="shared" ref="C3:C8" si="0">B3*0.93/0.7</f>
        <v>785.18571428571431</v>
      </c>
      <c r="D3" s="32">
        <f t="shared" ref="D3:D8" si="1">B3*0.93/0.9</f>
        <v>610.69999999999993</v>
      </c>
      <c r="F3" s="1">
        <v>3.6</v>
      </c>
      <c r="G3" s="1">
        <f>F3*0.93/0.7</f>
        <v>4.7828571428571438</v>
      </c>
      <c r="H3" s="1">
        <f>F3*0.93/0.9</f>
        <v>3.72</v>
      </c>
    </row>
    <row r="4" spans="1:8" x14ac:dyDescent="0.25">
      <c r="A4" s="1">
        <v>1.3</v>
      </c>
      <c r="B4" s="1">
        <v>426</v>
      </c>
      <c r="C4" s="32">
        <f t="shared" si="0"/>
        <v>565.97142857142865</v>
      </c>
      <c r="D4" s="32">
        <f t="shared" si="1"/>
        <v>440.2</v>
      </c>
      <c r="F4" s="1">
        <v>217</v>
      </c>
      <c r="G4" s="1">
        <f>F4*0.93/0.7</f>
        <v>288.3</v>
      </c>
      <c r="H4" s="1">
        <f>F4*0.93/0.9</f>
        <v>224.23333333333332</v>
      </c>
    </row>
    <row r="5" spans="1:8" x14ac:dyDescent="0.25">
      <c r="A5" s="1">
        <v>1.4</v>
      </c>
      <c r="B5" s="1">
        <v>262</v>
      </c>
      <c r="C5" s="32">
        <f t="shared" si="0"/>
        <v>348.08571428571435</v>
      </c>
      <c r="D5" s="32">
        <f t="shared" si="1"/>
        <v>270.73333333333335</v>
      </c>
      <c r="F5" s="1">
        <v>354</v>
      </c>
      <c r="G5" s="1">
        <f>F5*0.93/0.7</f>
        <v>470.3142857142858</v>
      </c>
      <c r="H5" s="1">
        <f>F5*0.93/0.9</f>
        <v>365.8</v>
      </c>
    </row>
    <row r="6" spans="1:8" x14ac:dyDescent="0.25">
      <c r="A6" s="1">
        <v>1.5</v>
      </c>
      <c r="B6" s="1">
        <v>118</v>
      </c>
      <c r="C6" s="32">
        <f t="shared" si="0"/>
        <v>156.7714285714286</v>
      </c>
      <c r="D6" s="32">
        <f t="shared" si="1"/>
        <v>121.93333333333334</v>
      </c>
    </row>
    <row r="7" spans="1:8" x14ac:dyDescent="0.25">
      <c r="A7" s="1">
        <v>1.6</v>
      </c>
      <c r="B7" s="1">
        <v>26</v>
      </c>
      <c r="C7" s="32">
        <f t="shared" si="0"/>
        <v>34.542857142857144</v>
      </c>
      <c r="D7" s="32">
        <f t="shared" si="1"/>
        <v>26.866666666666667</v>
      </c>
    </row>
    <row r="8" spans="1:8" x14ac:dyDescent="0.25">
      <c r="A8" s="1">
        <v>1.7</v>
      </c>
      <c r="B8" s="1">
        <v>0</v>
      </c>
      <c r="C8" s="32">
        <f t="shared" si="0"/>
        <v>0</v>
      </c>
      <c r="D8" s="32">
        <f t="shared" si="1"/>
        <v>0</v>
      </c>
    </row>
    <row r="11" spans="1:8" ht="42" x14ac:dyDescent="0.25">
      <c r="A11" s="30" t="s">
        <v>30</v>
      </c>
      <c r="B11" s="30" t="s">
        <v>33</v>
      </c>
      <c r="C11" s="31" t="s">
        <v>28</v>
      </c>
      <c r="D11" s="31" t="s">
        <v>29</v>
      </c>
    </row>
    <row r="12" spans="1:8" x14ac:dyDescent="0.25">
      <c r="A12" s="1">
        <v>1.1000000000000001</v>
      </c>
      <c r="B12" s="1">
        <v>1494</v>
      </c>
      <c r="C12" s="1">
        <f>B12*0.93/0.7</f>
        <v>1984.8857142857146</v>
      </c>
      <c r="D12" s="1">
        <f>B12*0.93/0.9</f>
        <v>1543.8</v>
      </c>
    </row>
    <row r="13" spans="1:8" x14ac:dyDescent="0.25">
      <c r="A13" s="1">
        <v>1.2</v>
      </c>
      <c r="B13" s="1">
        <v>1414</v>
      </c>
      <c r="C13" s="1">
        <f t="shared" ref="C13:C20" si="2">B13*0.93/0.7</f>
        <v>1878.6000000000001</v>
      </c>
      <c r="D13" s="1">
        <f t="shared" ref="D13:D20" si="3">B13*0.93/0.9</f>
        <v>1461.1333333333332</v>
      </c>
    </row>
    <row r="14" spans="1:8" x14ac:dyDescent="0.25">
      <c r="A14" s="1">
        <v>1.3</v>
      </c>
      <c r="B14" s="1">
        <v>1334</v>
      </c>
      <c r="C14" s="1">
        <f t="shared" si="2"/>
        <v>1772.3142857142859</v>
      </c>
      <c r="D14" s="1">
        <f t="shared" si="3"/>
        <v>1378.4666666666667</v>
      </c>
    </row>
    <row r="15" spans="1:8" x14ac:dyDescent="0.25">
      <c r="A15" s="1">
        <v>1.4</v>
      </c>
      <c r="B15" s="1">
        <v>1254</v>
      </c>
      <c r="C15" s="1">
        <f t="shared" si="2"/>
        <v>1666.0285714285715</v>
      </c>
      <c r="D15" s="1">
        <f t="shared" si="3"/>
        <v>1295.8</v>
      </c>
    </row>
    <row r="16" spans="1:8" x14ac:dyDescent="0.25">
      <c r="A16" s="1">
        <v>1.5</v>
      </c>
      <c r="B16" s="1">
        <v>1174</v>
      </c>
      <c r="C16" s="1">
        <f t="shared" si="2"/>
        <v>1559.7428571428575</v>
      </c>
      <c r="D16" s="1">
        <f t="shared" si="3"/>
        <v>1213.1333333333334</v>
      </c>
    </row>
    <row r="17" spans="1:4" x14ac:dyDescent="0.25">
      <c r="A17" s="1">
        <v>1.6</v>
      </c>
      <c r="B17" s="1">
        <v>1095</v>
      </c>
      <c r="C17" s="1">
        <f t="shared" si="2"/>
        <v>1454.7857142857144</v>
      </c>
      <c r="D17" s="1">
        <f t="shared" si="3"/>
        <v>1131.5</v>
      </c>
    </row>
    <row r="18" spans="1:4" x14ac:dyDescent="0.25">
      <c r="A18" s="1">
        <v>1.7</v>
      </c>
      <c r="B18" s="1">
        <v>1045</v>
      </c>
      <c r="C18" s="1">
        <f t="shared" si="2"/>
        <v>1388.3571428571429</v>
      </c>
      <c r="D18" s="1">
        <f t="shared" si="3"/>
        <v>1079.8333333333333</v>
      </c>
    </row>
    <row r="19" spans="1:4" x14ac:dyDescent="0.25">
      <c r="A19" s="1">
        <v>1.8</v>
      </c>
      <c r="B19" s="1">
        <v>935</v>
      </c>
      <c r="C19" s="1">
        <f t="shared" si="2"/>
        <v>1242.2142857142858</v>
      </c>
      <c r="D19" s="1">
        <f t="shared" si="3"/>
        <v>966.16666666666674</v>
      </c>
    </row>
    <row r="20" spans="1:4" x14ac:dyDescent="0.25">
      <c r="A20" s="1">
        <v>1.9</v>
      </c>
      <c r="B20" s="1">
        <v>854</v>
      </c>
      <c r="C20" s="1">
        <f t="shared" si="2"/>
        <v>1134.6000000000001</v>
      </c>
      <c r="D20" s="1">
        <f t="shared" si="3"/>
        <v>882.4666666666667</v>
      </c>
    </row>
    <row r="23" spans="1:4" ht="42" x14ac:dyDescent="0.25">
      <c r="A23" s="30" t="s">
        <v>31</v>
      </c>
      <c r="B23" s="30" t="s">
        <v>33</v>
      </c>
      <c r="C23" s="31" t="s">
        <v>28</v>
      </c>
      <c r="D23" s="31" t="s">
        <v>29</v>
      </c>
    </row>
    <row r="24" spans="1:4" x14ac:dyDescent="0.25">
      <c r="A24" s="1">
        <v>2026</v>
      </c>
      <c r="B24" s="1">
        <v>419</v>
      </c>
      <c r="C24" s="1">
        <f>B24*0.93/0.7</f>
        <v>556.67142857142858</v>
      </c>
      <c r="D24" s="1">
        <f>B24*0.93/0.9</f>
        <v>432.9666666666667</v>
      </c>
    </row>
    <row r="25" spans="1:4" x14ac:dyDescent="0.25">
      <c r="A25" s="1">
        <v>2027</v>
      </c>
      <c r="B25" s="1">
        <v>168</v>
      </c>
      <c r="C25" s="1">
        <f t="shared" ref="C25" si="4">B25*0.93/0.7</f>
        <v>223.20000000000002</v>
      </c>
      <c r="D25" s="1">
        <f t="shared" ref="D25" si="5">B25*0.93/0.9</f>
        <v>173.6</v>
      </c>
    </row>
    <row r="28" spans="1:4" x14ac:dyDescent="0.25">
      <c r="B28" s="1">
        <v>310</v>
      </c>
      <c r="C28" s="32">
        <f>B28*0.93/0.7</f>
        <v>411.85714285714289</v>
      </c>
      <c r="D28" s="32">
        <f>B28*0.93/0.9</f>
        <v>320.33333333333331</v>
      </c>
    </row>
    <row r="29" spans="1:4" x14ac:dyDescent="0.25">
      <c r="B29" s="1">
        <v>1174</v>
      </c>
      <c r="C29" s="32">
        <f>B29*0.93/0.7</f>
        <v>1559.7428571428575</v>
      </c>
      <c r="D29" s="32">
        <f>B29*0.93/0.9</f>
        <v>1213.1333333333334</v>
      </c>
    </row>
    <row r="30" spans="1:4" x14ac:dyDescent="0.25">
      <c r="B30" s="1">
        <v>380</v>
      </c>
      <c r="C30" s="32">
        <f>B30*0.93/0.7</f>
        <v>504.85714285714295</v>
      </c>
      <c r="D30" s="32">
        <f>B30*0.93/0.9</f>
        <v>392.66666666666669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负荷</vt:lpstr>
      <vt:lpstr>所有负荷</vt:lpstr>
      <vt:lpstr>风光规划</vt:lpstr>
      <vt:lpstr>风光系数</vt:lpstr>
      <vt:lpstr>Price</vt:lpstr>
      <vt:lpstr>Sheet4</vt:lpstr>
      <vt:lpstr>负荷计算</vt:lpstr>
      <vt:lpstr>出力计算</vt:lpstr>
      <vt:lpstr>最小储能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2025-02-18T07:31:32Z</dcterms:modified>
</cp:coreProperties>
</file>