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git\PythonCanSteering\thermode\"/>
    </mc:Choice>
  </mc:AlternateContent>
  <xr:revisionPtr revIDLastSave="0" documentId="13_ncr:1_{9143490B-8B30-4570-8071-0FA84CF09DC8}" xr6:coauthVersionLast="47" xr6:coauthVersionMax="47" xr10:uidLastSave="{00000000-0000-0000-0000-000000000000}"/>
  <bookViews>
    <workbookView xWindow="-120" yWindow="-120" windowWidth="29040" windowHeight="15720" activeTab="1" xr2:uid="{C380DCA7-C0C2-43C0-A75E-3FD818F4CEDC}"/>
  </bookViews>
  <sheets>
    <sheet name="Bett" sheetId="1" r:id="rId1"/>
    <sheet name="Thermode" sheetId="2" r:id="rId2"/>
    <sheet name="Tabelle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2" i="2"/>
  <c r="L3" i="2"/>
  <c r="L2" i="2"/>
  <c r="Y1" i="2"/>
  <c r="L1" i="2"/>
  <c r="Y2" i="1"/>
  <c r="L2" i="1"/>
  <c r="Y3" i="1"/>
  <c r="Y1" i="1"/>
  <c r="G3" i="1"/>
  <c r="L3" i="1"/>
  <c r="L1" i="1"/>
  <c r="G3" i="2" l="1"/>
  <c r="G2" i="2"/>
  <c r="G2" i="1"/>
  <c r="F5" i="1" s="1"/>
  <c r="F5" i="2" l="1"/>
  <c r="F3" i="2" s="1"/>
  <c r="F6" i="1"/>
  <c r="F3" i="1"/>
  <c r="F6" i="2" l="1"/>
  <c r="F2" i="2" s="1"/>
  <c r="F7" i="1"/>
  <c r="F1" i="1" s="1"/>
  <c r="F2" i="1"/>
  <c r="F7" i="2" l="1"/>
  <c r="F1" i="2" s="1"/>
  <c r="C28" i="1"/>
  <c r="C2" i="1"/>
  <c r="C29" i="1"/>
  <c r="C17" i="1"/>
  <c r="C5" i="1"/>
  <c r="C4" i="1"/>
  <c r="C13" i="1"/>
  <c r="C45" i="1"/>
  <c r="C44" i="1"/>
  <c r="C15" i="1"/>
  <c r="C9" i="1"/>
  <c r="C51" i="1"/>
  <c r="C40" i="1"/>
  <c r="C47" i="1"/>
  <c r="C48" i="1"/>
  <c r="C16" i="1"/>
  <c r="C30" i="1"/>
  <c r="C8" i="1"/>
  <c r="C34" i="1"/>
  <c r="C11" i="1"/>
  <c r="C42" i="1"/>
  <c r="C25" i="1"/>
  <c r="C39" i="1"/>
  <c r="C23" i="1"/>
  <c r="C31" i="1"/>
  <c r="C52" i="1"/>
  <c r="C53" i="1"/>
  <c r="C36" i="1"/>
  <c r="C50" i="1"/>
  <c r="C26" i="1"/>
  <c r="C35" i="1"/>
  <c r="C33" i="1"/>
  <c r="C14" i="1"/>
  <c r="C6" i="1"/>
  <c r="C22" i="1"/>
  <c r="C7" i="1"/>
  <c r="C49" i="1"/>
  <c r="C12" i="1"/>
  <c r="C18" i="1"/>
  <c r="C21" i="1"/>
  <c r="C24" i="1"/>
  <c r="C10" i="1"/>
  <c r="C20" i="1"/>
  <c r="C37" i="1"/>
  <c r="C41" i="1"/>
  <c r="C46" i="1"/>
  <c r="C38" i="1"/>
  <c r="C43" i="1"/>
  <c r="C19" i="1"/>
  <c r="C3" i="1"/>
  <c r="C32" i="1"/>
  <c r="C27" i="1"/>
  <c r="C91" i="2" l="1"/>
  <c r="C100" i="2"/>
  <c r="C106" i="2"/>
  <c r="C105" i="2"/>
  <c r="C95" i="2"/>
  <c r="C96" i="2"/>
  <c r="C98" i="2"/>
  <c r="C104" i="2"/>
  <c r="C103" i="2"/>
  <c r="C102" i="2"/>
  <c r="C101" i="2"/>
  <c r="C99" i="2"/>
  <c r="C97" i="2"/>
  <c r="C94" i="2"/>
  <c r="C93" i="2"/>
  <c r="C92" i="2"/>
  <c r="C22" i="2"/>
  <c r="C81" i="2"/>
  <c r="C83" i="2"/>
  <c r="C45" i="2"/>
  <c r="C20" i="2"/>
  <c r="C44" i="2"/>
  <c r="C14" i="2"/>
  <c r="C30" i="2"/>
  <c r="C46" i="2"/>
  <c r="C15" i="2"/>
  <c r="C16" i="2"/>
  <c r="C52" i="2"/>
  <c r="C40" i="2"/>
  <c r="C39" i="2"/>
  <c r="C87" i="2"/>
  <c r="C80" i="2"/>
  <c r="C88" i="2"/>
  <c r="C85" i="2"/>
  <c r="C79" i="2"/>
  <c r="C86" i="2"/>
  <c r="C89" i="2"/>
  <c r="C90" i="2"/>
  <c r="C84" i="2"/>
  <c r="C78" i="2"/>
  <c r="C82" i="2"/>
  <c r="C32" i="2"/>
  <c r="C9" i="2"/>
  <c r="C19" i="2"/>
  <c r="C38" i="2"/>
  <c r="C36" i="2"/>
  <c r="C28" i="2"/>
  <c r="C57" i="2"/>
  <c r="C12" i="2"/>
  <c r="C25" i="2"/>
  <c r="C47" i="2"/>
  <c r="C41" i="2"/>
  <c r="C48" i="2"/>
  <c r="C61" i="2"/>
  <c r="C10" i="2"/>
  <c r="C58" i="2"/>
  <c r="C21" i="2"/>
  <c r="C42" i="2"/>
  <c r="C17" i="2"/>
  <c r="C33" i="2"/>
  <c r="C49" i="2"/>
  <c r="C37" i="2"/>
  <c r="C27" i="2"/>
  <c r="C34" i="2"/>
  <c r="C54" i="2"/>
  <c r="C43" i="2"/>
  <c r="C50" i="2"/>
  <c r="C55" i="2"/>
  <c r="C59" i="2"/>
  <c r="C35" i="2"/>
  <c r="C13" i="2"/>
  <c r="C31" i="2"/>
  <c r="C53" i="2"/>
  <c r="C51" i="2"/>
  <c r="C23" i="2"/>
  <c r="C3" i="2"/>
  <c r="C26" i="2"/>
  <c r="C24" i="2"/>
  <c r="C2" i="2"/>
  <c r="C6" i="2"/>
  <c r="C4" i="2"/>
  <c r="C11" i="2"/>
  <c r="C60" i="2"/>
  <c r="C8" i="2"/>
  <c r="C29" i="2"/>
  <c r="C18" i="2"/>
  <c r="C56" i="2"/>
  <c r="C5" i="2"/>
  <c r="C7" i="2"/>
  <c r="C77" i="2"/>
  <c r="C71" i="2"/>
  <c r="C68" i="2"/>
  <c r="C76" i="2"/>
  <c r="C75" i="2"/>
  <c r="C73" i="2"/>
  <c r="C72" i="2"/>
  <c r="C69" i="2"/>
  <c r="C70" i="2"/>
  <c r="C74" i="2"/>
  <c r="C67" i="2"/>
  <c r="C64" i="2"/>
  <c r="C63" i="2"/>
  <c r="C62" i="2"/>
  <c r="C65" i="2"/>
  <c r="C66" i="2"/>
</calcChain>
</file>

<file path=xl/sharedStrings.xml><?xml version="1.0" encoding="utf-8"?>
<sst xmlns="http://schemas.openxmlformats.org/spreadsheetml/2006/main" count="46" uniqueCount="18">
  <si>
    <t>°C</t>
  </si>
  <si>
    <t>kOhm</t>
  </si>
  <si>
    <t>a</t>
  </si>
  <si>
    <t>c1</t>
  </si>
  <si>
    <t>c2</t>
  </si>
  <si>
    <t>c3</t>
  </si>
  <si>
    <t>est °C</t>
  </si>
  <si>
    <t>l1</t>
  </si>
  <si>
    <t>l2</t>
  </si>
  <si>
    <t>l3</t>
  </si>
  <si>
    <t>y1</t>
  </si>
  <si>
    <t>y2</t>
  </si>
  <si>
    <t>y3</t>
  </si>
  <si>
    <t>c</t>
  </si>
  <si>
    <t>b</t>
  </si>
  <si>
    <t>*</t>
  </si>
  <si>
    <t>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</si>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</sst>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Bett!$B$1</c:f>
              <c:strCache>
                <c:ptCount val="1"/>
                <c:pt idx="0">
                  <c:v>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Bett!$A$2:$A$53</c:f>
              <c:numCache>
                <c:formatCode>General</c:formatCode>
                <c:ptCount val="52"/>
                <c:pt idx="0">
                  <c:v>1.486</c:v>
                </c:pt>
                <c:pt idx="1">
                  <c:v>1.7</c:v>
                </c:pt>
                <c:pt idx="2">
                  <c:v>1.9670000000000001</c:v>
                </c:pt>
                <c:pt idx="3">
                  <c:v>2.2400000000000002</c:v>
                </c:pt>
                <c:pt idx="4">
                  <c:v>2.54</c:v>
                </c:pt>
                <c:pt idx="5">
                  <c:v>2.9</c:v>
                </c:pt>
                <c:pt idx="6">
                  <c:v>3.32</c:v>
                </c:pt>
                <c:pt idx="7">
                  <c:v>3.83</c:v>
                </c:pt>
                <c:pt idx="8">
                  <c:v>4.4400000000000004</c:v>
                </c:pt>
                <c:pt idx="9">
                  <c:v>5.14</c:v>
                </c:pt>
                <c:pt idx="10">
                  <c:v>5.9</c:v>
                </c:pt>
                <c:pt idx="11">
                  <c:v>6.98</c:v>
                </c:pt>
                <c:pt idx="12">
                  <c:v>8.19</c:v>
                </c:pt>
                <c:pt idx="13">
                  <c:v>9.65</c:v>
                </c:pt>
                <c:pt idx="14">
                  <c:v>11.41</c:v>
                </c:pt>
                <c:pt idx="15">
                  <c:v>13.6</c:v>
                </c:pt>
                <c:pt idx="16">
                  <c:v>16.25</c:v>
                </c:pt>
                <c:pt idx="17">
                  <c:v>19.43</c:v>
                </c:pt>
                <c:pt idx="18">
                  <c:v>23.5</c:v>
                </c:pt>
                <c:pt idx="19">
                  <c:v>28.5</c:v>
                </c:pt>
                <c:pt idx="20">
                  <c:v>34.299999999999997</c:v>
                </c:pt>
                <c:pt idx="21">
                  <c:v>40.799999999999997</c:v>
                </c:pt>
                <c:pt idx="22">
                  <c:v>42.5</c:v>
                </c:pt>
                <c:pt idx="23">
                  <c:v>44.3</c:v>
                </c:pt>
                <c:pt idx="24">
                  <c:v>46.2</c:v>
                </c:pt>
                <c:pt idx="25">
                  <c:v>48.4</c:v>
                </c:pt>
                <c:pt idx="26">
                  <c:v>50.2</c:v>
                </c:pt>
                <c:pt idx="27">
                  <c:v>52.4</c:v>
                </c:pt>
                <c:pt idx="28">
                  <c:v>54.7</c:v>
                </c:pt>
                <c:pt idx="29">
                  <c:v>57</c:v>
                </c:pt>
                <c:pt idx="30">
                  <c:v>59.6</c:v>
                </c:pt>
                <c:pt idx="31">
                  <c:v>62.1</c:v>
                </c:pt>
                <c:pt idx="32">
                  <c:v>65</c:v>
                </c:pt>
                <c:pt idx="33">
                  <c:v>67.7</c:v>
                </c:pt>
                <c:pt idx="34">
                  <c:v>69.8</c:v>
                </c:pt>
                <c:pt idx="35">
                  <c:v>72.5</c:v>
                </c:pt>
                <c:pt idx="36">
                  <c:v>75.7</c:v>
                </c:pt>
                <c:pt idx="37">
                  <c:v>77.5</c:v>
                </c:pt>
                <c:pt idx="38">
                  <c:v>79.2</c:v>
                </c:pt>
                <c:pt idx="39">
                  <c:v>81.099999999999994</c:v>
                </c:pt>
                <c:pt idx="40">
                  <c:v>82.9</c:v>
                </c:pt>
                <c:pt idx="41">
                  <c:v>84.9</c:v>
                </c:pt>
                <c:pt idx="42">
                  <c:v>86.9</c:v>
                </c:pt>
                <c:pt idx="43">
                  <c:v>89</c:v>
                </c:pt>
                <c:pt idx="44">
                  <c:v>90</c:v>
                </c:pt>
                <c:pt idx="45">
                  <c:v>91.3</c:v>
                </c:pt>
                <c:pt idx="46">
                  <c:v>93</c:v>
                </c:pt>
                <c:pt idx="47">
                  <c:v>93.5</c:v>
                </c:pt>
                <c:pt idx="48">
                  <c:v>94.9</c:v>
                </c:pt>
                <c:pt idx="49">
                  <c:v>95.4</c:v>
                </c:pt>
                <c:pt idx="50">
                  <c:v>95.5</c:v>
                </c:pt>
                <c:pt idx="51">
                  <c:v>100</c:v>
                </c:pt>
              </c:numCache>
            </c:numRef>
          </c:xVal>
          <c:yVal>
            <c:numRef>
              <c:f>Bett!$B$2:$B$53</c:f>
              <c:numCache>
                <c:formatCode>General</c:formatCode>
                <c:ptCount val="52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46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38</c:v>
                </c:pt>
                <c:pt idx="30">
                  <c:v>37</c:v>
                </c:pt>
                <c:pt idx="31">
                  <c:v>36</c:v>
                </c:pt>
                <c:pt idx="32">
                  <c:v>35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30.5</c:v>
                </c:pt>
                <c:pt idx="38">
                  <c:v>30</c:v>
                </c:pt>
                <c:pt idx="39">
                  <c:v>29.5</c:v>
                </c:pt>
                <c:pt idx="40">
                  <c:v>29</c:v>
                </c:pt>
                <c:pt idx="41">
                  <c:v>28.5</c:v>
                </c:pt>
                <c:pt idx="42">
                  <c:v>28</c:v>
                </c:pt>
                <c:pt idx="43">
                  <c:v>27.5</c:v>
                </c:pt>
                <c:pt idx="44">
                  <c:v>27.3</c:v>
                </c:pt>
                <c:pt idx="45">
                  <c:v>27</c:v>
                </c:pt>
                <c:pt idx="46">
                  <c:v>26.6</c:v>
                </c:pt>
                <c:pt idx="47">
                  <c:v>26.5</c:v>
                </c:pt>
                <c:pt idx="48">
                  <c:v>26.2</c:v>
                </c:pt>
                <c:pt idx="49">
                  <c:v>26.1</c:v>
                </c:pt>
                <c:pt idx="50">
                  <c:v>26</c:v>
                </c:pt>
                <c:pt idx="5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4-4AE8-82D9-15CC489A8777}"/>
            </c:ext>
          </c:extLst>
        </c:ser>
        <c:ser>
          <c:idx val="1"/>
          <c:order val="1"/>
          <c:tx>
            <c:strRef>
              <c:f>Bett!$C$1</c:f>
              <c:strCache>
                <c:ptCount val="1"/>
                <c:pt idx="0">
                  <c:v>est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Bett!$A$2:$A$53</c:f>
              <c:numCache>
                <c:formatCode>General</c:formatCode>
                <c:ptCount val="52"/>
                <c:pt idx="0">
                  <c:v>1.486</c:v>
                </c:pt>
                <c:pt idx="1">
                  <c:v>1.7</c:v>
                </c:pt>
                <c:pt idx="2">
                  <c:v>1.9670000000000001</c:v>
                </c:pt>
                <c:pt idx="3">
                  <c:v>2.2400000000000002</c:v>
                </c:pt>
                <c:pt idx="4">
                  <c:v>2.54</c:v>
                </c:pt>
                <c:pt idx="5">
                  <c:v>2.9</c:v>
                </c:pt>
                <c:pt idx="6">
                  <c:v>3.32</c:v>
                </c:pt>
                <c:pt idx="7">
                  <c:v>3.83</c:v>
                </c:pt>
                <c:pt idx="8">
                  <c:v>4.4400000000000004</c:v>
                </c:pt>
                <c:pt idx="9">
                  <c:v>5.14</c:v>
                </c:pt>
                <c:pt idx="10">
                  <c:v>5.9</c:v>
                </c:pt>
                <c:pt idx="11">
                  <c:v>6.98</c:v>
                </c:pt>
                <c:pt idx="12">
                  <c:v>8.19</c:v>
                </c:pt>
                <c:pt idx="13">
                  <c:v>9.65</c:v>
                </c:pt>
                <c:pt idx="14">
                  <c:v>11.41</c:v>
                </c:pt>
                <c:pt idx="15">
                  <c:v>13.6</c:v>
                </c:pt>
                <c:pt idx="16">
                  <c:v>16.25</c:v>
                </c:pt>
                <c:pt idx="17">
                  <c:v>19.43</c:v>
                </c:pt>
                <c:pt idx="18">
                  <c:v>23.5</c:v>
                </c:pt>
                <c:pt idx="19">
                  <c:v>28.5</c:v>
                </c:pt>
                <c:pt idx="20">
                  <c:v>34.299999999999997</c:v>
                </c:pt>
                <c:pt idx="21">
                  <c:v>40.799999999999997</c:v>
                </c:pt>
                <c:pt idx="22">
                  <c:v>42.5</c:v>
                </c:pt>
                <c:pt idx="23">
                  <c:v>44.3</c:v>
                </c:pt>
                <c:pt idx="24">
                  <c:v>46.2</c:v>
                </c:pt>
                <c:pt idx="25">
                  <c:v>48.4</c:v>
                </c:pt>
                <c:pt idx="26">
                  <c:v>50.2</c:v>
                </c:pt>
                <c:pt idx="27">
                  <c:v>52.4</c:v>
                </c:pt>
                <c:pt idx="28">
                  <c:v>54.7</c:v>
                </c:pt>
                <c:pt idx="29">
                  <c:v>57</c:v>
                </c:pt>
                <c:pt idx="30">
                  <c:v>59.6</c:v>
                </c:pt>
                <c:pt idx="31">
                  <c:v>62.1</c:v>
                </c:pt>
                <c:pt idx="32">
                  <c:v>65</c:v>
                </c:pt>
                <c:pt idx="33">
                  <c:v>67.7</c:v>
                </c:pt>
                <c:pt idx="34">
                  <c:v>69.8</c:v>
                </c:pt>
                <c:pt idx="35">
                  <c:v>72.5</c:v>
                </c:pt>
                <c:pt idx="36">
                  <c:v>75.7</c:v>
                </c:pt>
                <c:pt idx="37">
                  <c:v>77.5</c:v>
                </c:pt>
                <c:pt idx="38">
                  <c:v>79.2</c:v>
                </c:pt>
                <c:pt idx="39">
                  <c:v>81.099999999999994</c:v>
                </c:pt>
                <c:pt idx="40">
                  <c:v>82.9</c:v>
                </c:pt>
                <c:pt idx="41">
                  <c:v>84.9</c:v>
                </c:pt>
                <c:pt idx="42">
                  <c:v>86.9</c:v>
                </c:pt>
                <c:pt idx="43">
                  <c:v>89</c:v>
                </c:pt>
                <c:pt idx="44">
                  <c:v>90</c:v>
                </c:pt>
                <c:pt idx="45">
                  <c:v>91.3</c:v>
                </c:pt>
                <c:pt idx="46">
                  <c:v>93</c:v>
                </c:pt>
                <c:pt idx="47">
                  <c:v>93.5</c:v>
                </c:pt>
                <c:pt idx="48">
                  <c:v>94.9</c:v>
                </c:pt>
                <c:pt idx="49">
                  <c:v>95.4</c:v>
                </c:pt>
                <c:pt idx="50">
                  <c:v>95.5</c:v>
                </c:pt>
                <c:pt idx="51">
                  <c:v>100</c:v>
                </c:pt>
              </c:numCache>
            </c:numRef>
          </c:xVal>
          <c:yVal>
            <c:numRef>
              <c:f>Bett!$C$2:$C$53</c:f>
              <c:numCache>
                <c:formatCode>0.000</c:formatCode>
                <c:ptCount val="52"/>
                <c:pt idx="0">
                  <c:v>150</c:v>
                </c:pt>
                <c:pt idx="1">
                  <c:v>144.56264306967381</c:v>
                </c:pt>
                <c:pt idx="2">
                  <c:v>138.81934805896282</c:v>
                </c:pt>
                <c:pt idx="3">
                  <c:v>133.8304592431557</c:v>
                </c:pt>
                <c:pt idx="4">
                  <c:v>129.1156294616319</c:v>
                </c:pt>
                <c:pt idx="5">
                  <c:v>124.2559063503943</c:v>
                </c:pt>
                <c:pt idx="6">
                  <c:v>119.41114491345741</c:v>
                </c:pt>
                <c:pt idx="7">
                  <c:v>114.41275747336226</c:v>
                </c:pt>
                <c:pt idx="8">
                  <c:v>109.36790626111633</c:v>
                </c:pt>
                <c:pt idx="9">
                  <c:v>104.49015294056636</c:v>
                </c:pt>
                <c:pt idx="10">
                  <c:v>100</c:v>
                </c:pt>
                <c:pt idx="11">
                  <c:v>94.657781110885196</c:v>
                </c:pt>
                <c:pt idx="12">
                  <c:v>89.705144515024642</c:v>
                </c:pt>
                <c:pt idx="13">
                  <c:v>84.746942097950296</c:v>
                </c:pt>
                <c:pt idx="14">
                  <c:v>79.8071423153105</c:v>
                </c:pt>
                <c:pt idx="15">
                  <c:v>74.758357278739766</c:v>
                </c:pt>
                <c:pt idx="16">
                  <c:v>69.767312448207406</c:v>
                </c:pt>
                <c:pt idx="17">
                  <c:v>64.880341097512712</c:v>
                </c:pt>
                <c:pt idx="18">
                  <c:v>59.810034969094261</c:v>
                </c:pt>
                <c:pt idx="19">
                  <c:v>54.797689187809965</c:v>
                </c:pt>
                <c:pt idx="20">
                  <c:v>50.102451313309416</c:v>
                </c:pt>
                <c:pt idx="21">
                  <c:v>45.804152615637804</c:v>
                </c:pt>
                <c:pt idx="22">
                  <c:v>44.806684831681252</c:v>
                </c:pt>
                <c:pt idx="23">
                  <c:v>43.798339778935883</c:v>
                </c:pt>
                <c:pt idx="24">
                  <c:v>42.782790319937703</c:v>
                </c:pt>
                <c:pt idx="25">
                  <c:v>41.663982752474681</c:v>
                </c:pt>
                <c:pt idx="26">
                  <c:v>40.790286379816109</c:v>
                </c:pt>
                <c:pt idx="27">
                  <c:v>39.769023716177685</c:v>
                </c:pt>
                <c:pt idx="28">
                  <c:v>38.751562794799327</c:v>
                </c:pt>
                <c:pt idx="29">
                  <c:v>37.781004893354179</c:v>
                </c:pt>
                <c:pt idx="30">
                  <c:v>36.735388767600455</c:v>
                </c:pt>
                <c:pt idx="31">
                  <c:v>35.777116314338741</c:v>
                </c:pt>
                <c:pt idx="32">
                  <c:v>34.718244920903146</c:v>
                </c:pt>
                <c:pt idx="33">
                  <c:v>33.778898996547412</c:v>
                </c:pt>
                <c:pt idx="34">
                  <c:v>33.076829116560759</c:v>
                </c:pt>
                <c:pt idx="35">
                  <c:v>32.208115706540184</c:v>
                </c:pt>
                <c:pt idx="36">
                  <c:v>31.224210860804135</c:v>
                </c:pt>
                <c:pt idx="37">
                  <c:v>30.690983226131493</c:v>
                </c:pt>
                <c:pt idx="38">
                  <c:v>30.199934795904312</c:v>
                </c:pt>
                <c:pt idx="39">
                  <c:v>29.664860784263681</c:v>
                </c:pt>
                <c:pt idx="40">
                  <c:v>29.170707223945328</c:v>
                </c:pt>
                <c:pt idx="41">
                  <c:v>28.635506854053745</c:v>
                </c:pt>
                <c:pt idx="42">
                  <c:v>28.114197573114836</c:v>
                </c:pt>
                <c:pt idx="43">
                  <c:v>27.581039083131543</c:v>
                </c:pt>
                <c:pt idx="44">
                  <c:v>27.332065407038044</c:v>
                </c:pt>
                <c:pt idx="45">
                  <c:v>27.01297379648156</c:v>
                </c:pt>
                <c:pt idx="46">
                  <c:v>26.603262749702083</c:v>
                </c:pt>
                <c:pt idx="47">
                  <c:v>26.484347162721861</c:v>
                </c:pt>
                <c:pt idx="48">
                  <c:v>26.155119009948578</c:v>
                </c:pt>
                <c:pt idx="49">
                  <c:v>26.03884775970738</c:v>
                </c:pt>
                <c:pt idx="50">
                  <c:v>26.015675030661725</c:v>
                </c:pt>
                <c:pt idx="5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4-4AE8-82D9-15CC489A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95888"/>
        <c:axId val="663021056"/>
      </c:scatterChart>
      <c:valAx>
        <c:axId val="4453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021056"/>
        <c:crosses val="autoZero"/>
        <c:crossBetween val="midCat"/>
      </c:valAx>
      <c:valAx>
        <c:axId val="6630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3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Thermode!$B$1</c:f>
              <c:strCache>
                <c:ptCount val="1"/>
                <c:pt idx="0">
                  <c:v>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Thermode!$A$91:$A$106</c:f>
              <c:numCache>
                <c:formatCode>General</c:formatCode>
                <c:ptCount val="16"/>
                <c:pt idx="0">
                  <c:v>92.4</c:v>
                </c:pt>
                <c:pt idx="1">
                  <c:v>25</c:v>
                </c:pt>
                <c:pt idx="2">
                  <c:v>16</c:v>
                </c:pt>
                <c:pt idx="3">
                  <c:v>10</c:v>
                </c:pt>
                <c:pt idx="4">
                  <c:v>5.45</c:v>
                </c:pt>
                <c:pt idx="5">
                  <c:v>5.39</c:v>
                </c:pt>
                <c:pt idx="6">
                  <c:v>5</c:v>
                </c:pt>
                <c:pt idx="7">
                  <c:v>3.1</c:v>
                </c:pt>
                <c:pt idx="8">
                  <c:v>2.0699999999999998</c:v>
                </c:pt>
                <c:pt idx="9">
                  <c:v>2</c:v>
                </c:pt>
                <c:pt idx="10">
                  <c:v>1.625</c:v>
                </c:pt>
                <c:pt idx="11">
                  <c:v>0.9</c:v>
                </c:pt>
                <c:pt idx="12">
                  <c:v>0.48</c:v>
                </c:pt>
                <c:pt idx="13">
                  <c:v>0.34</c:v>
                </c:pt>
                <c:pt idx="14">
                  <c:v>0.28299999999999997</c:v>
                </c:pt>
                <c:pt idx="15">
                  <c:v>0.2</c:v>
                </c:pt>
              </c:numCache>
            </c:numRef>
          </c:xVal>
          <c:yVal>
            <c:numRef>
              <c:f>Thermode!$B$91:$B$106</c:f>
              <c:numCache>
                <c:formatCode>General</c:formatCode>
                <c:ptCount val="16"/>
                <c:pt idx="0">
                  <c:v>26.6</c:v>
                </c:pt>
                <c:pt idx="1">
                  <c:v>55.8</c:v>
                </c:pt>
                <c:pt idx="2">
                  <c:v>68.3</c:v>
                </c:pt>
                <c:pt idx="3">
                  <c:v>81.3</c:v>
                </c:pt>
                <c:pt idx="4">
                  <c:v>99.3</c:v>
                </c:pt>
                <c:pt idx="5">
                  <c:v>100</c:v>
                </c:pt>
                <c:pt idx="6">
                  <c:v>102.6</c:v>
                </c:pt>
                <c:pt idx="7">
                  <c:v>120</c:v>
                </c:pt>
                <c:pt idx="8">
                  <c:v>132.4</c:v>
                </c:pt>
                <c:pt idx="9">
                  <c:v>133.6</c:v>
                </c:pt>
                <c:pt idx="10">
                  <c:v>140.5</c:v>
                </c:pt>
                <c:pt idx="11">
                  <c:v>162.80000000000001</c:v>
                </c:pt>
                <c:pt idx="12">
                  <c:v>190.2</c:v>
                </c:pt>
                <c:pt idx="13">
                  <c:v>205.4</c:v>
                </c:pt>
                <c:pt idx="14">
                  <c:v>214</c:v>
                </c:pt>
                <c:pt idx="15">
                  <c:v>232.2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7-41AF-835C-1B40FEFC9E52}"/>
            </c:ext>
          </c:extLst>
        </c:ser>
        <c:ser>
          <c:idx val="1"/>
          <c:order val="1"/>
          <c:tx>
            <c:strRef>
              <c:f>Thermode!$C$1</c:f>
              <c:strCache>
                <c:ptCount val="1"/>
                <c:pt idx="0">
                  <c:v>est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Thermode!$A$91:$A$106</c:f>
              <c:numCache>
                <c:formatCode>General</c:formatCode>
                <c:ptCount val="16"/>
                <c:pt idx="0">
                  <c:v>92.4</c:v>
                </c:pt>
                <c:pt idx="1">
                  <c:v>25</c:v>
                </c:pt>
                <c:pt idx="2">
                  <c:v>16</c:v>
                </c:pt>
                <c:pt idx="3">
                  <c:v>10</c:v>
                </c:pt>
                <c:pt idx="4">
                  <c:v>5.45</c:v>
                </c:pt>
                <c:pt idx="5">
                  <c:v>5.39</c:v>
                </c:pt>
                <c:pt idx="6">
                  <c:v>5</c:v>
                </c:pt>
                <c:pt idx="7">
                  <c:v>3.1</c:v>
                </c:pt>
                <c:pt idx="8">
                  <c:v>2.0699999999999998</c:v>
                </c:pt>
                <c:pt idx="9">
                  <c:v>2</c:v>
                </c:pt>
                <c:pt idx="10">
                  <c:v>1.625</c:v>
                </c:pt>
                <c:pt idx="11">
                  <c:v>0.9</c:v>
                </c:pt>
                <c:pt idx="12">
                  <c:v>0.48</c:v>
                </c:pt>
                <c:pt idx="13">
                  <c:v>0.34</c:v>
                </c:pt>
                <c:pt idx="14">
                  <c:v>0.28299999999999997</c:v>
                </c:pt>
                <c:pt idx="15">
                  <c:v>0.2</c:v>
                </c:pt>
              </c:numCache>
            </c:numRef>
          </c:xVal>
          <c:yVal>
            <c:numRef>
              <c:f>Thermode!$C$91:$C$106</c:f>
              <c:numCache>
                <c:formatCode>0.000</c:formatCode>
                <c:ptCount val="16"/>
                <c:pt idx="0">
                  <c:v>26.600000000000023</c:v>
                </c:pt>
                <c:pt idx="1">
                  <c:v>57.465024599547064</c:v>
                </c:pt>
                <c:pt idx="2">
                  <c:v>68.961361788357181</c:v>
                </c:pt>
                <c:pt idx="3">
                  <c:v>81.709657600152923</c:v>
                </c:pt>
                <c:pt idx="4">
                  <c:v>99.300000000000011</c:v>
                </c:pt>
                <c:pt idx="5">
                  <c:v>99.633954050809109</c:v>
                </c:pt>
                <c:pt idx="6">
                  <c:v>101.91303762820883</c:v>
                </c:pt>
                <c:pt idx="7">
                  <c:v>116.9968535225097</c:v>
                </c:pt>
                <c:pt idx="8">
                  <c:v>130.60398100525617</c:v>
                </c:pt>
                <c:pt idx="9">
                  <c:v>131.80348448131008</c:v>
                </c:pt>
                <c:pt idx="10">
                  <c:v>139.18824470699479</c:v>
                </c:pt>
                <c:pt idx="11">
                  <c:v>161.70254624249446</c:v>
                </c:pt>
                <c:pt idx="12">
                  <c:v>188.5534731930199</c:v>
                </c:pt>
                <c:pt idx="13">
                  <c:v>204.82485239884517</c:v>
                </c:pt>
                <c:pt idx="14">
                  <c:v>214</c:v>
                </c:pt>
                <c:pt idx="15">
                  <c:v>232.46251438485223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7-41AF-835C-1B40FEFC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66880"/>
        <c:axId val="622564720"/>
      </c:scatterChart>
      <c:valAx>
        <c:axId val="6225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64720"/>
        <c:crosses val="autoZero"/>
        <c:crossBetween val="midCat"/>
      </c:valAx>
      <c:valAx>
        <c:axId val="6225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6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542823</xdr:colOff>
      <xdr:row>8</xdr:row>
      <xdr:rowOff>184355</xdr:rowOff>
    </xdr:from>
    <xdr:to>
      <xdr:col>19</xdr:col>
      <xdr:colOff>594034</xdr:colOff>
      <xdr:row>42</xdr:row>
      <xdr:rowOff>20484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ED4FAC9-C245-B873-D07A-1B59F7F7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4</xdr:row>
      <xdr:rowOff>57150</xdr:rowOff>
    </xdr:from>
    <xdr:to>
      <xdr:col>19</xdr:col>
      <xdr:colOff>552449</xdr:colOff>
      <xdr:row>34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F834DF-F65D-A401-CC8D-4CA0380D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A434-C63D-43E5-8424-EEB26822DEA9}">
  <dimension ref="A1:Y53"/>
  <sheetViews>
    <sheetView topLeftCell="A19" zoomScale="93" workbookViewId="0">
      <selection activeCell="F7" sqref="F7"/>
    </sheetView>
  </sheetViews>
  <sheetFormatPr baseColWidth="10" defaultRowHeight="15"/>
  <cols>
    <col min="3" max="3" width="11.42578125" style="1"/>
    <col min="6" max="6" width="18" style="3" bestFit="1" customWidth="1"/>
  </cols>
  <sheetData>
    <row r="1" spans="1:25">
      <c r="A1" t="s">
        <v>1</v>
      </c>
      <c r="B1" t="s">
        <v>0</v>
      </c>
      <c r="C1" s="1" t="s">
        <v>6</v>
      </c>
      <c r="E1" t="s">
        <v>3</v>
      </c>
      <c r="F1" s="2">
        <f>F7</f>
        <v>2.2727225765896996E-3</v>
      </c>
      <c r="K1" t="s">
        <v>7</v>
      </c>
      <c r="L1">
        <f>LN(A2)</f>
        <v>0.39608794629556743</v>
      </c>
      <c r="X1" t="s">
        <v>10</v>
      </c>
      <c r="Y1">
        <f>1/(B2+273.15)</f>
        <v>2.3632281696797826E-3</v>
      </c>
    </row>
    <row r="2" spans="1:25">
      <c r="A2">
        <v>1.486</v>
      </c>
      <c r="B2">
        <v>150</v>
      </c>
      <c r="C2" s="1">
        <f>1/($F$1+$F$2*LN(A2)+$F$3*LN(A2)^3)-273.15</f>
        <v>150</v>
      </c>
      <c r="E2" t="s">
        <v>4</v>
      </c>
      <c r="F2" s="3">
        <f>F6</f>
        <v>2.2845176937273231E-4</v>
      </c>
      <c r="G2">
        <f>(Y2-Y1)/(L2-L1)</f>
        <v>2.2965222250095066E-4</v>
      </c>
      <c r="K2" t="s">
        <v>8</v>
      </c>
      <c r="L2">
        <f>LN(A12)</f>
        <v>1.7749523509116738</v>
      </c>
      <c r="X2" t="s">
        <v>11</v>
      </c>
      <c r="Y2">
        <f>1/(B12+273.15)</f>
        <v>2.6798874447273215E-3</v>
      </c>
    </row>
    <row r="3" spans="1:25">
      <c r="A3">
        <v>1.7</v>
      </c>
      <c r="B3">
        <v>145</v>
      </c>
      <c r="C3" s="1">
        <f t="shared" ref="C3:C53" si="0">1/($F$1+$F$2*LN(A3)+$F$3*LN(A3)^3)-273.15</f>
        <v>144.56264306967381</v>
      </c>
      <c r="E3" t="s">
        <v>5</v>
      </c>
      <c r="F3" s="3">
        <f>F5</f>
        <v>2.9933659782541897E-7</v>
      </c>
      <c r="G3">
        <f>(Y3-Y1)/(L3-L1)</f>
        <v>2.353929452024975E-4</v>
      </c>
      <c r="K3" t="s">
        <v>9</v>
      </c>
      <c r="L3">
        <f>LN(A53)</f>
        <v>4.6051701859880918</v>
      </c>
      <c r="X3" t="s">
        <v>12</v>
      </c>
      <c r="Y3">
        <f>1/(B53+273.15)</f>
        <v>3.3540164346805303E-3</v>
      </c>
    </row>
    <row r="4" spans="1:25">
      <c r="A4">
        <v>1.9670000000000001</v>
      </c>
      <c r="B4">
        <v>140</v>
      </c>
      <c r="C4" s="1">
        <f t="shared" si="0"/>
        <v>138.81934805896282</v>
      </c>
    </row>
    <row r="5" spans="1:25">
      <c r="A5">
        <v>2.2400000000000002</v>
      </c>
      <c r="B5">
        <v>135</v>
      </c>
      <c r="C5" s="1">
        <f t="shared" si="0"/>
        <v>133.8304592431557</v>
      </c>
      <c r="E5" t="s">
        <v>13</v>
      </c>
      <c r="F5" s="3">
        <f>(G3-G2)/(L3-L2)/(L1+L2+L3)</f>
        <v>2.9933659782541897E-7</v>
      </c>
    </row>
    <row r="6" spans="1:25">
      <c r="A6">
        <v>2.54</v>
      </c>
      <c r="B6">
        <v>130</v>
      </c>
      <c r="C6" s="1">
        <f t="shared" si="0"/>
        <v>129.1156294616319</v>
      </c>
      <c r="E6" t="s">
        <v>14</v>
      </c>
      <c r="F6" s="3">
        <f>G2-F5*(L1*L1+L1*L2+L2*L2)</f>
        <v>2.2845176937273231E-4</v>
      </c>
    </row>
    <row r="7" spans="1:25">
      <c r="A7">
        <v>2.9</v>
      </c>
      <c r="B7">
        <v>125</v>
      </c>
      <c r="C7" s="1">
        <f t="shared" si="0"/>
        <v>124.2559063503943</v>
      </c>
      <c r="E7" t="s">
        <v>2</v>
      </c>
      <c r="F7" s="3">
        <f>Y1-(F6+L1*L1*F5)*L1</f>
        <v>2.2727225765896996E-3</v>
      </c>
    </row>
    <row r="8" spans="1:25">
      <c r="A8">
        <v>3.32</v>
      </c>
      <c r="B8">
        <v>120</v>
      </c>
      <c r="C8" s="1">
        <f t="shared" si="0"/>
        <v>119.41114491345741</v>
      </c>
    </row>
    <row r="9" spans="1:25">
      <c r="A9">
        <v>3.83</v>
      </c>
      <c r="B9">
        <v>115</v>
      </c>
      <c r="C9" s="1">
        <f t="shared" si="0"/>
        <v>114.41275747336226</v>
      </c>
    </row>
    <row r="10" spans="1:25">
      <c r="A10">
        <v>4.4400000000000004</v>
      </c>
      <c r="B10">
        <v>110</v>
      </c>
      <c r="C10" s="1">
        <f t="shared" si="0"/>
        <v>109.36790626111633</v>
      </c>
    </row>
    <row r="11" spans="1:25">
      <c r="A11">
        <v>5.14</v>
      </c>
      <c r="B11">
        <v>105</v>
      </c>
      <c r="C11" s="1">
        <f t="shared" si="0"/>
        <v>104.49015294056636</v>
      </c>
    </row>
    <row r="12" spans="1:25">
      <c r="A12">
        <v>5.9</v>
      </c>
      <c r="B12">
        <v>100</v>
      </c>
      <c r="C12" s="1">
        <f t="shared" si="0"/>
        <v>100</v>
      </c>
    </row>
    <row r="13" spans="1:25">
      <c r="A13">
        <v>6.98</v>
      </c>
      <c r="B13">
        <v>95</v>
      </c>
      <c r="C13" s="1">
        <f t="shared" si="0"/>
        <v>94.657781110885196</v>
      </c>
    </row>
    <row r="14" spans="1:25">
      <c r="A14">
        <v>8.19</v>
      </c>
      <c r="B14">
        <v>90</v>
      </c>
      <c r="C14" s="1">
        <f t="shared" si="0"/>
        <v>89.705144515024642</v>
      </c>
    </row>
    <row r="15" spans="1:25">
      <c r="A15">
        <v>9.65</v>
      </c>
      <c r="B15">
        <v>85</v>
      </c>
      <c r="C15" s="1">
        <f t="shared" si="0"/>
        <v>84.746942097950296</v>
      </c>
    </row>
    <row r="16" spans="1:25">
      <c r="A16">
        <v>11.41</v>
      </c>
      <c r="B16">
        <v>80</v>
      </c>
      <c r="C16" s="1">
        <f t="shared" si="0"/>
        <v>79.8071423153105</v>
      </c>
    </row>
    <row r="17" spans="1:3">
      <c r="A17">
        <v>13.6</v>
      </c>
      <c r="B17">
        <v>75</v>
      </c>
      <c r="C17" s="1">
        <f t="shared" si="0"/>
        <v>74.758357278739766</v>
      </c>
    </row>
    <row r="18" spans="1:3">
      <c r="A18">
        <v>16.25</v>
      </c>
      <c r="B18">
        <v>70</v>
      </c>
      <c r="C18" s="1">
        <f t="shared" si="0"/>
        <v>69.767312448207406</v>
      </c>
    </row>
    <row r="19" spans="1:3">
      <c r="A19">
        <v>19.43</v>
      </c>
      <c r="B19">
        <v>65</v>
      </c>
      <c r="C19" s="1">
        <f t="shared" si="0"/>
        <v>64.880341097512712</v>
      </c>
    </row>
    <row r="20" spans="1:3">
      <c r="A20">
        <v>23.5</v>
      </c>
      <c r="B20">
        <v>60</v>
      </c>
      <c r="C20" s="1">
        <f t="shared" si="0"/>
        <v>59.810034969094261</v>
      </c>
    </row>
    <row r="21" spans="1:3">
      <c r="A21">
        <v>28.5</v>
      </c>
      <c r="B21">
        <v>55</v>
      </c>
      <c r="C21" s="1">
        <f t="shared" si="0"/>
        <v>54.797689187809965</v>
      </c>
    </row>
    <row r="22" spans="1:3">
      <c r="A22">
        <v>34.299999999999997</v>
      </c>
      <c r="B22">
        <v>50</v>
      </c>
      <c r="C22" s="1">
        <f t="shared" si="0"/>
        <v>50.102451313309416</v>
      </c>
    </row>
    <row r="23" spans="1:3">
      <c r="A23">
        <v>40.799999999999997</v>
      </c>
      <c r="B23">
        <v>46</v>
      </c>
      <c r="C23" s="1">
        <f t="shared" si="0"/>
        <v>45.804152615637804</v>
      </c>
    </row>
    <row r="24" spans="1:3">
      <c r="A24">
        <v>42.5</v>
      </c>
      <c r="B24">
        <v>45</v>
      </c>
      <c r="C24" s="1">
        <f t="shared" si="0"/>
        <v>44.806684831681252</v>
      </c>
    </row>
    <row r="25" spans="1:3">
      <c r="A25">
        <v>44.3</v>
      </c>
      <c r="B25">
        <v>44</v>
      </c>
      <c r="C25" s="1">
        <f t="shared" si="0"/>
        <v>43.798339778935883</v>
      </c>
    </row>
    <row r="26" spans="1:3">
      <c r="A26">
        <v>46.2</v>
      </c>
      <c r="B26">
        <v>43</v>
      </c>
      <c r="C26" s="1">
        <f t="shared" si="0"/>
        <v>42.782790319937703</v>
      </c>
    </row>
    <row r="27" spans="1:3">
      <c r="A27">
        <v>48.4</v>
      </c>
      <c r="B27">
        <v>42</v>
      </c>
      <c r="C27" s="1">
        <f t="shared" si="0"/>
        <v>41.663982752474681</v>
      </c>
    </row>
    <row r="28" spans="1:3">
      <c r="A28">
        <v>50.2</v>
      </c>
      <c r="B28">
        <v>41</v>
      </c>
      <c r="C28" s="1">
        <f t="shared" si="0"/>
        <v>40.790286379816109</v>
      </c>
    </row>
    <row r="29" spans="1:3">
      <c r="A29">
        <v>52.4</v>
      </c>
      <c r="B29">
        <v>40</v>
      </c>
      <c r="C29" s="1">
        <f t="shared" si="0"/>
        <v>39.769023716177685</v>
      </c>
    </row>
    <row r="30" spans="1:3">
      <c r="A30">
        <v>54.7</v>
      </c>
      <c r="B30">
        <v>39</v>
      </c>
      <c r="C30" s="1">
        <f t="shared" si="0"/>
        <v>38.751562794799327</v>
      </c>
    </row>
    <row r="31" spans="1:3">
      <c r="A31">
        <v>57</v>
      </c>
      <c r="B31">
        <v>38</v>
      </c>
      <c r="C31" s="1">
        <f t="shared" si="0"/>
        <v>37.781004893354179</v>
      </c>
    </row>
    <row r="32" spans="1:3">
      <c r="A32">
        <v>59.6</v>
      </c>
      <c r="B32">
        <v>37</v>
      </c>
      <c r="C32" s="1">
        <f t="shared" si="0"/>
        <v>36.735388767600455</v>
      </c>
    </row>
    <row r="33" spans="1:3">
      <c r="A33">
        <v>62.1</v>
      </c>
      <c r="B33">
        <v>36</v>
      </c>
      <c r="C33" s="1">
        <f t="shared" si="0"/>
        <v>35.777116314338741</v>
      </c>
    </row>
    <row r="34" spans="1:3">
      <c r="A34">
        <v>65</v>
      </c>
      <c r="B34">
        <v>35</v>
      </c>
      <c r="C34" s="1">
        <f t="shared" si="0"/>
        <v>34.718244920903146</v>
      </c>
    </row>
    <row r="35" spans="1:3">
      <c r="A35">
        <v>67.7</v>
      </c>
      <c r="B35">
        <v>34</v>
      </c>
      <c r="C35" s="1">
        <f t="shared" si="0"/>
        <v>33.778898996547412</v>
      </c>
    </row>
    <row r="36" spans="1:3">
      <c r="A36">
        <v>69.8</v>
      </c>
      <c r="B36">
        <v>33</v>
      </c>
      <c r="C36" s="1">
        <f t="shared" si="0"/>
        <v>33.076829116560759</v>
      </c>
    </row>
    <row r="37" spans="1:3">
      <c r="A37">
        <v>72.5</v>
      </c>
      <c r="B37">
        <v>32</v>
      </c>
      <c r="C37" s="1">
        <f t="shared" si="0"/>
        <v>32.208115706540184</v>
      </c>
    </row>
    <row r="38" spans="1:3">
      <c r="A38">
        <v>75.7</v>
      </c>
      <c r="B38">
        <v>31</v>
      </c>
      <c r="C38" s="1">
        <f t="shared" si="0"/>
        <v>31.224210860804135</v>
      </c>
    </row>
    <row r="39" spans="1:3">
      <c r="A39">
        <v>77.5</v>
      </c>
      <c r="B39">
        <v>30.5</v>
      </c>
      <c r="C39" s="1">
        <f t="shared" si="0"/>
        <v>30.690983226131493</v>
      </c>
    </row>
    <row r="40" spans="1:3">
      <c r="A40">
        <v>79.2</v>
      </c>
      <c r="B40">
        <v>30</v>
      </c>
      <c r="C40" s="1">
        <f t="shared" si="0"/>
        <v>30.199934795904312</v>
      </c>
    </row>
    <row r="41" spans="1:3">
      <c r="A41">
        <v>81.099999999999994</v>
      </c>
      <c r="B41">
        <v>29.5</v>
      </c>
      <c r="C41" s="1">
        <f t="shared" si="0"/>
        <v>29.664860784263681</v>
      </c>
    </row>
    <row r="42" spans="1:3">
      <c r="A42">
        <v>82.9</v>
      </c>
      <c r="B42">
        <v>29</v>
      </c>
      <c r="C42" s="1">
        <f t="shared" si="0"/>
        <v>29.170707223945328</v>
      </c>
    </row>
    <row r="43" spans="1:3">
      <c r="A43">
        <v>84.9</v>
      </c>
      <c r="B43">
        <v>28.5</v>
      </c>
      <c r="C43" s="1">
        <f t="shared" si="0"/>
        <v>28.635506854053745</v>
      </c>
    </row>
    <row r="44" spans="1:3">
      <c r="A44">
        <v>86.9</v>
      </c>
      <c r="B44">
        <v>28</v>
      </c>
      <c r="C44" s="1">
        <f t="shared" si="0"/>
        <v>28.114197573114836</v>
      </c>
    </row>
    <row r="45" spans="1:3">
      <c r="A45">
        <v>89</v>
      </c>
      <c r="B45">
        <v>27.5</v>
      </c>
      <c r="C45" s="1">
        <f t="shared" si="0"/>
        <v>27.581039083131543</v>
      </c>
    </row>
    <row r="46" spans="1:3">
      <c r="A46">
        <v>90</v>
      </c>
      <c r="B46">
        <v>27.3</v>
      </c>
      <c r="C46" s="1">
        <f t="shared" si="0"/>
        <v>27.332065407038044</v>
      </c>
    </row>
    <row r="47" spans="1:3">
      <c r="A47">
        <v>91.3</v>
      </c>
      <c r="B47">
        <v>27</v>
      </c>
      <c r="C47" s="1">
        <f t="shared" si="0"/>
        <v>27.01297379648156</v>
      </c>
    </row>
    <row r="48" spans="1:3">
      <c r="A48">
        <v>93</v>
      </c>
      <c r="B48">
        <v>26.6</v>
      </c>
      <c r="C48" s="1">
        <f t="shared" si="0"/>
        <v>26.603262749702083</v>
      </c>
    </row>
    <row r="49" spans="1:3">
      <c r="A49">
        <v>93.5</v>
      </c>
      <c r="B49">
        <v>26.5</v>
      </c>
      <c r="C49" s="1">
        <f t="shared" si="0"/>
        <v>26.484347162721861</v>
      </c>
    </row>
    <row r="50" spans="1:3">
      <c r="A50">
        <v>94.9</v>
      </c>
      <c r="B50">
        <v>26.2</v>
      </c>
      <c r="C50" s="1">
        <f t="shared" si="0"/>
        <v>26.155119009948578</v>
      </c>
    </row>
    <row r="51" spans="1:3">
      <c r="A51">
        <v>95.4</v>
      </c>
      <c r="B51">
        <v>26.1</v>
      </c>
      <c r="C51" s="1">
        <f t="shared" si="0"/>
        <v>26.03884775970738</v>
      </c>
    </row>
    <row r="52" spans="1:3">
      <c r="A52">
        <v>95.5</v>
      </c>
      <c r="B52">
        <v>26</v>
      </c>
      <c r="C52" s="1">
        <f t="shared" si="0"/>
        <v>26.015675030661725</v>
      </c>
    </row>
    <row r="53" spans="1:3">
      <c r="A53">
        <v>100</v>
      </c>
      <c r="B53">
        <v>25</v>
      </c>
      <c r="C53" s="1">
        <f t="shared" si="0"/>
        <v>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1097-07E4-4189-A5AA-3B0771035039}">
  <dimension ref="A1:Y106"/>
  <sheetViews>
    <sheetView tabSelected="1" topLeftCell="A76" zoomScale="96" workbookViewId="0">
      <selection activeCell="C101" sqref="C101"/>
    </sheetView>
  </sheetViews>
  <sheetFormatPr baseColWidth="10" defaultRowHeight="15"/>
  <cols>
    <col min="3" max="3" width="11.42578125" style="1"/>
    <col min="6" max="6" width="18" style="3" bestFit="1" customWidth="1"/>
    <col min="11" max="11" width="4.85546875" customWidth="1"/>
    <col min="13" max="23" width="4.5703125" customWidth="1"/>
  </cols>
  <sheetData>
    <row r="1" spans="1:25">
      <c r="A1" t="s">
        <v>1</v>
      </c>
      <c r="B1" t="s">
        <v>0</v>
      </c>
      <c r="C1" s="1" t="s">
        <v>6</v>
      </c>
      <c r="D1" t="s">
        <v>16</v>
      </c>
      <c r="E1" t="s">
        <v>3</v>
      </c>
      <c r="F1" s="2">
        <f>F7</f>
        <v>2.3220088110481527E-3</v>
      </c>
      <c r="K1" t="s">
        <v>7</v>
      </c>
      <c r="L1">
        <f>LN(A91)</f>
        <v>4.5261269786476381</v>
      </c>
      <c r="X1" t="s">
        <v>10</v>
      </c>
      <c r="Y1">
        <f>1/(B91+273.15)</f>
        <v>3.336113427856547E-3</v>
      </c>
    </row>
    <row r="2" spans="1:25">
      <c r="A2">
        <v>0.6</v>
      </c>
      <c r="B2">
        <v>186.6</v>
      </c>
      <c r="C2" s="1">
        <f t="shared" ref="C2:C78" si="0">1/($F$1+$F$2*LN(A2)+$F$3*LN(A2)^3)-273.15</f>
        <v>178.63625469087265</v>
      </c>
      <c r="E2" t="s">
        <v>4</v>
      </c>
      <c r="F2" s="3">
        <f>F6</f>
        <v>2.123950826591781E-4</v>
      </c>
      <c r="G2">
        <f>(Y2-Y1)/(L2-L1)</f>
        <v>2.3006064694597555E-4</v>
      </c>
      <c r="K2" t="s">
        <v>8</v>
      </c>
      <c r="L2">
        <f>LN(A95)</f>
        <v>1.6956156086751528</v>
      </c>
      <c r="X2" t="s">
        <v>11</v>
      </c>
      <c r="Y2">
        <f>1/(B95+273.15)</f>
        <v>2.6849241508927375E-3</v>
      </c>
    </row>
    <row r="3" spans="1:25">
      <c r="A3">
        <v>0.82</v>
      </c>
      <c r="B3">
        <v>172.8</v>
      </c>
      <c r="C3" s="1">
        <f t="shared" si="0"/>
        <v>165.47450954878303</v>
      </c>
      <c r="D3">
        <v>7.78</v>
      </c>
      <c r="E3" t="s">
        <v>5</v>
      </c>
      <c r="F3" s="3">
        <f>F5</f>
        <v>5.6920491081701506E-7</v>
      </c>
      <c r="G3">
        <f>(Y3-Y1)/(L3-L1)</f>
        <v>2.217106218432193E-4</v>
      </c>
      <c r="K3" t="s">
        <v>9</v>
      </c>
      <c r="L3">
        <f>LN(A105)</f>
        <v>-1.2623083813388996</v>
      </c>
      <c r="X3" t="s">
        <v>12</v>
      </c>
      <c r="Y3">
        <f>1/(B105+273.15)</f>
        <v>2.0527558246946527E-3</v>
      </c>
    </row>
    <row r="4" spans="1:25">
      <c r="A4">
        <v>0.83399999999999996</v>
      </c>
      <c r="B4">
        <v>171.9</v>
      </c>
      <c r="C4" s="1">
        <f t="shared" si="0"/>
        <v>164.78362633600506</v>
      </c>
    </row>
    <row r="5" spans="1:25">
      <c r="A5">
        <v>1</v>
      </c>
      <c r="B5">
        <v>162.6</v>
      </c>
      <c r="C5" s="1">
        <f t="shared" si="0"/>
        <v>157.51158717485703</v>
      </c>
      <c r="E5" t="s">
        <v>13</v>
      </c>
      <c r="F5" s="3">
        <f>(G3-G2)/(L3-L2)/(L1+L2+L3)</f>
        <v>5.6920491081701506E-7</v>
      </c>
    </row>
    <row r="6" spans="1:25">
      <c r="A6">
        <v>1.38</v>
      </c>
      <c r="B6">
        <v>151.4</v>
      </c>
      <c r="C6" s="1">
        <f t="shared" si="0"/>
        <v>145.18358991044408</v>
      </c>
      <c r="D6">
        <v>7.71</v>
      </c>
      <c r="E6" t="s">
        <v>14</v>
      </c>
      <c r="F6" s="3">
        <f>G2-F5*(L1*L1+L1*L2+L2*L2)</f>
        <v>2.123950826591781E-4</v>
      </c>
    </row>
    <row r="7" spans="1:25">
      <c r="A7">
        <v>1.46</v>
      </c>
      <c r="B7">
        <v>150</v>
      </c>
      <c r="C7" s="1">
        <f t="shared" si="0"/>
        <v>143.09734974467608</v>
      </c>
      <c r="D7" t="s">
        <v>15</v>
      </c>
      <c r="E7" t="s">
        <v>2</v>
      </c>
      <c r="F7" s="3">
        <f>Y1-(F6+L1*L1*F5)*L1</f>
        <v>2.3220088110481527E-3</v>
      </c>
    </row>
    <row r="8" spans="1:25">
      <c r="A8">
        <v>1.4650000000000001</v>
      </c>
      <c r="B8">
        <v>149</v>
      </c>
      <c r="C8" s="1">
        <f t="shared" si="0"/>
        <v>142.97142970134985</v>
      </c>
      <c r="D8" t="s">
        <v>15</v>
      </c>
    </row>
    <row r="9" spans="1:25">
      <c r="A9">
        <v>1.5549999999999999</v>
      </c>
      <c r="B9">
        <v>147.30000000000001</v>
      </c>
      <c r="C9" s="1">
        <f t="shared" si="0"/>
        <v>140.78726392609343</v>
      </c>
    </row>
    <row r="10" spans="1:25">
      <c r="A10">
        <v>1.806</v>
      </c>
      <c r="B10">
        <v>140.9</v>
      </c>
      <c r="C10" s="1">
        <f t="shared" si="0"/>
        <v>135.4007747120034</v>
      </c>
      <c r="D10">
        <v>7.01</v>
      </c>
    </row>
    <row r="11" spans="1:25">
      <c r="A11">
        <v>2</v>
      </c>
      <c r="B11">
        <v>133.9</v>
      </c>
      <c r="C11" s="1">
        <f t="shared" si="0"/>
        <v>131.80348448131008</v>
      </c>
      <c r="D11" t="s">
        <v>15</v>
      </c>
    </row>
    <row r="12" spans="1:25">
      <c r="A12">
        <v>2.2400000000000002</v>
      </c>
      <c r="B12">
        <v>131.1</v>
      </c>
      <c r="C12" s="1">
        <f t="shared" si="0"/>
        <v>127.8768071792623</v>
      </c>
    </row>
    <row r="13" spans="1:25">
      <c r="A13">
        <v>2.5</v>
      </c>
      <c r="B13">
        <v>126.4</v>
      </c>
      <c r="C13" s="1">
        <f t="shared" si="0"/>
        <v>124.1385295744123</v>
      </c>
      <c r="D13" t="s">
        <v>15</v>
      </c>
    </row>
    <row r="14" spans="1:25">
      <c r="A14">
        <v>2.9</v>
      </c>
      <c r="B14">
        <v>119.6</v>
      </c>
      <c r="C14" s="1">
        <f t="shared" si="0"/>
        <v>119.1860838990907</v>
      </c>
      <c r="D14" t="s">
        <v>15</v>
      </c>
    </row>
    <row r="15" spans="1:25">
      <c r="A15">
        <v>3.32</v>
      </c>
      <c r="B15">
        <v>117.2</v>
      </c>
      <c r="C15" s="1">
        <f t="shared" si="0"/>
        <v>114.76882226024895</v>
      </c>
    </row>
    <row r="16" spans="1:25">
      <c r="A16">
        <v>3.5</v>
      </c>
      <c r="B16">
        <v>116.8</v>
      </c>
      <c r="C16" s="1">
        <f t="shared" si="0"/>
        <v>113.06839566035148</v>
      </c>
      <c r="D16">
        <v>5.99</v>
      </c>
    </row>
    <row r="17" spans="1:4">
      <c r="A17">
        <v>4</v>
      </c>
      <c r="B17">
        <v>110.5</v>
      </c>
      <c r="C17" s="1">
        <f t="shared" si="0"/>
        <v>108.82572803540523</v>
      </c>
    </row>
    <row r="18" spans="1:4">
      <c r="A18">
        <v>5</v>
      </c>
      <c r="B18">
        <v>104</v>
      </c>
      <c r="C18" s="1">
        <f t="shared" si="0"/>
        <v>101.91303762820883</v>
      </c>
    </row>
    <row r="19" spans="1:4">
      <c r="A19">
        <v>6</v>
      </c>
      <c r="B19">
        <v>98.5</v>
      </c>
      <c r="C19" s="1">
        <f t="shared" si="0"/>
        <v>96.420465086720185</v>
      </c>
    </row>
    <row r="20" spans="1:4">
      <c r="A20">
        <v>7</v>
      </c>
      <c r="C20" s="1">
        <f t="shared" si="0"/>
        <v>91.879496628177719</v>
      </c>
    </row>
    <row r="21" spans="1:4">
      <c r="A21">
        <v>8</v>
      </c>
      <c r="B21">
        <v>90.5</v>
      </c>
      <c r="C21" s="1">
        <f t="shared" si="0"/>
        <v>88.018588060584193</v>
      </c>
      <c r="D21" t="s">
        <v>15</v>
      </c>
    </row>
    <row r="22" spans="1:4">
      <c r="A22">
        <v>9</v>
      </c>
      <c r="B22">
        <v>86</v>
      </c>
      <c r="C22" s="1">
        <f t="shared" si="0"/>
        <v>84.666767822087365</v>
      </c>
    </row>
    <row r="23" spans="1:4">
      <c r="A23">
        <v>10</v>
      </c>
      <c r="B23">
        <v>83.1</v>
      </c>
      <c r="C23" s="1">
        <f t="shared" si="0"/>
        <v>81.709657600152923</v>
      </c>
    </row>
    <row r="24" spans="1:4">
      <c r="A24">
        <v>11</v>
      </c>
      <c r="B24">
        <v>80.3</v>
      </c>
      <c r="C24" s="1">
        <f t="shared" si="0"/>
        <v>79.067103373049292</v>
      </c>
    </row>
    <row r="25" spans="1:4">
      <c r="A25">
        <v>12</v>
      </c>
      <c r="B25">
        <v>77.8</v>
      </c>
      <c r="C25" s="1">
        <f t="shared" si="0"/>
        <v>76.680833436900059</v>
      </c>
    </row>
    <row r="26" spans="1:4">
      <c r="A26">
        <v>13</v>
      </c>
      <c r="B26">
        <v>75.599999999999994</v>
      </c>
      <c r="C26" s="1">
        <f t="shared" si="0"/>
        <v>74.50720281309242</v>
      </c>
    </row>
    <row r="27" spans="1:4">
      <c r="A27">
        <v>14</v>
      </c>
      <c r="B27">
        <v>73.599999999999994</v>
      </c>
      <c r="C27" s="1">
        <f t="shared" si="0"/>
        <v>72.512704885505173</v>
      </c>
      <c r="D27">
        <v>3.97</v>
      </c>
    </row>
    <row r="28" spans="1:4">
      <c r="A28">
        <v>15</v>
      </c>
      <c r="B28">
        <v>71.5</v>
      </c>
      <c r="C28" s="1">
        <f t="shared" si="0"/>
        <v>70.67107612225584</v>
      </c>
    </row>
    <row r="29" spans="1:4">
      <c r="A29">
        <v>16</v>
      </c>
      <c r="B29">
        <v>69.7</v>
      </c>
      <c r="C29" s="1">
        <f t="shared" si="0"/>
        <v>68.961361788357181</v>
      </c>
    </row>
    <row r="30" spans="1:4">
      <c r="A30">
        <v>17</v>
      </c>
      <c r="B30">
        <v>68</v>
      </c>
      <c r="C30" s="1">
        <f t="shared" si="0"/>
        <v>67.366584580006361</v>
      </c>
    </row>
    <row r="31" spans="1:4">
      <c r="A31">
        <v>18</v>
      </c>
      <c r="B31">
        <v>66.8</v>
      </c>
      <c r="C31" s="1">
        <f t="shared" si="0"/>
        <v>65.872804426112737</v>
      </c>
    </row>
    <row r="32" spans="1:4">
      <c r="A32">
        <v>19</v>
      </c>
      <c r="B32">
        <v>65</v>
      </c>
      <c r="C32" s="1">
        <f t="shared" si="0"/>
        <v>64.468439531753631</v>
      </c>
    </row>
    <row r="33" spans="1:3">
      <c r="A33">
        <v>20</v>
      </c>
      <c r="B33">
        <v>63.6</v>
      </c>
      <c r="C33" s="1">
        <f t="shared" si="0"/>
        <v>63.143766360371671</v>
      </c>
    </row>
    <row r="34" spans="1:3">
      <c r="A34">
        <v>21</v>
      </c>
      <c r="B34">
        <v>62.4</v>
      </c>
      <c r="C34" s="1">
        <f t="shared" si="0"/>
        <v>61.890544941252358</v>
      </c>
    </row>
    <row r="35" spans="1:3">
      <c r="A35">
        <v>22</v>
      </c>
      <c r="B35">
        <v>61.2</v>
      </c>
      <c r="C35" s="1">
        <f t="shared" si="0"/>
        <v>60.701733705328081</v>
      </c>
    </row>
    <row r="36" spans="1:3">
      <c r="A36">
        <v>23</v>
      </c>
      <c r="B36">
        <v>60</v>
      </c>
      <c r="C36" s="1">
        <f t="shared" si="0"/>
        <v>59.571269417662279</v>
      </c>
    </row>
    <row r="37" spans="1:3">
      <c r="A37">
        <v>24</v>
      </c>
      <c r="B37">
        <v>58.9</v>
      </c>
      <c r="C37" s="1">
        <f t="shared" si="0"/>
        <v>58.49389520070622</v>
      </c>
    </row>
    <row r="38" spans="1:3">
      <c r="A38">
        <v>25</v>
      </c>
      <c r="B38">
        <v>57.8</v>
      </c>
      <c r="C38" s="1">
        <f t="shared" si="0"/>
        <v>57.465024599547064</v>
      </c>
    </row>
    <row r="39" spans="1:3">
      <c r="A39">
        <v>26</v>
      </c>
      <c r="B39">
        <v>56.8</v>
      </c>
      <c r="C39" s="1">
        <f t="shared" si="0"/>
        <v>56.480633014369005</v>
      </c>
    </row>
    <row r="40" spans="1:3">
      <c r="A40">
        <v>27</v>
      </c>
      <c r="B40">
        <v>55.9</v>
      </c>
      <c r="C40" s="1">
        <f t="shared" si="0"/>
        <v>55.537170162597135</v>
      </c>
    </row>
    <row r="41" spans="1:3">
      <c r="A41">
        <v>28</v>
      </c>
      <c r="B41">
        <v>54.9</v>
      </c>
      <c r="C41" s="1">
        <f t="shared" si="0"/>
        <v>54.631488878443179</v>
      </c>
    </row>
    <row r="42" spans="1:3">
      <c r="A42">
        <v>29</v>
      </c>
      <c r="B42">
        <v>54</v>
      </c>
      <c r="C42" s="1">
        <f t="shared" si="0"/>
        <v>53.760786732847976</v>
      </c>
    </row>
    <row r="43" spans="1:3">
      <c r="A43">
        <v>30</v>
      </c>
      <c r="B43">
        <v>53.25</v>
      </c>
      <c r="C43" s="1">
        <f t="shared" si="0"/>
        <v>52.922557807774012</v>
      </c>
    </row>
    <row r="44" spans="1:3">
      <c r="A44">
        <v>32</v>
      </c>
      <c r="B44">
        <v>51.5</v>
      </c>
      <c r="C44" s="1">
        <f t="shared" si="0"/>
        <v>51.334744353509905</v>
      </c>
    </row>
    <row r="45" spans="1:3">
      <c r="A45">
        <v>33</v>
      </c>
      <c r="B45">
        <v>50.7</v>
      </c>
      <c r="C45" s="1">
        <f t="shared" si="0"/>
        <v>50.581300951903017</v>
      </c>
    </row>
    <row r="46" spans="1:3">
      <c r="A46">
        <v>35</v>
      </c>
      <c r="B46">
        <v>49.1</v>
      </c>
      <c r="C46" s="1">
        <f t="shared" si="0"/>
        <v>49.147012488286123</v>
      </c>
    </row>
    <row r="47" spans="1:3">
      <c r="A47">
        <v>37</v>
      </c>
      <c r="B47">
        <v>47.8</v>
      </c>
      <c r="C47" s="1">
        <f t="shared" si="0"/>
        <v>47.800094615528621</v>
      </c>
    </row>
    <row r="48" spans="1:3">
      <c r="A48">
        <v>38</v>
      </c>
      <c r="B48">
        <v>47.1</v>
      </c>
      <c r="C48" s="1">
        <f t="shared" si="0"/>
        <v>47.156308074772198</v>
      </c>
    </row>
    <row r="49" spans="1:3">
      <c r="A49">
        <v>39</v>
      </c>
      <c r="B49">
        <v>46.5</v>
      </c>
      <c r="C49" s="1">
        <f t="shared" si="0"/>
        <v>46.530855273359691</v>
      </c>
    </row>
    <row r="50" spans="1:3">
      <c r="A50">
        <v>40</v>
      </c>
      <c r="B50">
        <v>45.8</v>
      </c>
      <c r="C50" s="1">
        <f t="shared" si="0"/>
        <v>45.922757535500921</v>
      </c>
    </row>
    <row r="51" spans="1:3">
      <c r="A51">
        <v>41</v>
      </c>
      <c r="B51">
        <v>45.3</v>
      </c>
      <c r="C51" s="1">
        <f t="shared" si="0"/>
        <v>45.331111476966555</v>
      </c>
    </row>
    <row r="52" spans="1:3">
      <c r="A52">
        <v>42</v>
      </c>
      <c r="B52">
        <v>44.7</v>
      </c>
      <c r="C52" s="1">
        <f t="shared" si="0"/>
        <v>44.75508152900062</v>
      </c>
    </row>
    <row r="53" spans="1:3">
      <c r="A53">
        <v>43</v>
      </c>
      <c r="B53">
        <v>44.1</v>
      </c>
      <c r="C53" s="1">
        <f t="shared" si="0"/>
        <v>44.193893363677375</v>
      </c>
    </row>
    <row r="54" spans="1:3">
      <c r="A54">
        <v>44</v>
      </c>
      <c r="B54">
        <v>43.6</v>
      </c>
      <c r="C54" s="1">
        <f t="shared" si="0"/>
        <v>43.64682809372249</v>
      </c>
    </row>
    <row r="55" spans="1:3">
      <c r="A55">
        <v>45</v>
      </c>
      <c r="B55">
        <v>43</v>
      </c>
      <c r="C55" s="1">
        <f t="shared" si="0"/>
        <v>43.113217140164352</v>
      </c>
    </row>
    <row r="56" spans="1:3">
      <c r="A56">
        <v>46</v>
      </c>
      <c r="B56">
        <v>42.5</v>
      </c>
      <c r="C56" s="1">
        <f t="shared" si="0"/>
        <v>42.592437677890132</v>
      </c>
    </row>
    <row r="57" spans="1:3">
      <c r="A57">
        <v>47</v>
      </c>
      <c r="B57">
        <v>42</v>
      </c>
      <c r="C57" s="1">
        <f t="shared" si="0"/>
        <v>42.08390858296741</v>
      </c>
    </row>
    <row r="58" spans="1:3">
      <c r="A58">
        <v>48</v>
      </c>
      <c r="B58">
        <v>41.3</v>
      </c>
      <c r="C58" s="1">
        <f t="shared" si="0"/>
        <v>41.587086817020918</v>
      </c>
    </row>
    <row r="59" spans="1:3">
      <c r="A59">
        <v>49</v>
      </c>
      <c r="B59">
        <v>41</v>
      </c>
      <c r="C59" s="1">
        <f t="shared" si="0"/>
        <v>41.10146419346313</v>
      </c>
    </row>
    <row r="60" spans="1:3">
      <c r="A60">
        <v>50</v>
      </c>
      <c r="B60">
        <v>40.5</v>
      </c>
      <c r="C60" s="1">
        <f t="shared" si="0"/>
        <v>40.626564478328362</v>
      </c>
    </row>
    <row r="61" spans="1:3">
      <c r="A61">
        <v>60</v>
      </c>
      <c r="B61">
        <v>36.299999999999997</v>
      </c>
      <c r="C61" s="1">
        <f t="shared" si="0"/>
        <v>36.380871650045322</v>
      </c>
    </row>
    <row r="62" spans="1:3">
      <c r="A62">
        <v>62</v>
      </c>
      <c r="B62">
        <v>35.5</v>
      </c>
      <c r="C62" s="1">
        <f t="shared" si="0"/>
        <v>35.624816106981598</v>
      </c>
    </row>
    <row r="63" spans="1:3">
      <c r="A63">
        <v>63</v>
      </c>
      <c r="B63">
        <v>35.1</v>
      </c>
      <c r="C63" s="1">
        <f t="shared" si="0"/>
        <v>35.256702871911102</v>
      </c>
    </row>
    <row r="64" spans="1:3">
      <c r="A64">
        <v>64</v>
      </c>
      <c r="B64">
        <v>34.799999999999997</v>
      </c>
      <c r="C64" s="1">
        <f t="shared" si="0"/>
        <v>34.894907357032196</v>
      </c>
    </row>
    <row r="65" spans="1:4">
      <c r="A65">
        <v>66</v>
      </c>
      <c r="B65">
        <v>34.1</v>
      </c>
      <c r="C65" s="1">
        <f t="shared" si="0"/>
        <v>34.189456136445585</v>
      </c>
    </row>
    <row r="66" spans="1:4">
      <c r="A66">
        <v>70</v>
      </c>
      <c r="B66">
        <v>32.700000000000003</v>
      </c>
      <c r="C66" s="1">
        <f t="shared" si="0"/>
        <v>32.845933660342553</v>
      </c>
    </row>
    <row r="67" spans="1:4">
      <c r="A67">
        <v>77</v>
      </c>
      <c r="B67">
        <v>30.6</v>
      </c>
      <c r="C67" s="1">
        <f t="shared" si="0"/>
        <v>30.684567960626396</v>
      </c>
    </row>
    <row r="68" spans="1:4">
      <c r="A68">
        <v>79</v>
      </c>
      <c r="B68">
        <v>30</v>
      </c>
      <c r="C68" s="1">
        <f t="shared" si="0"/>
        <v>30.106168152448618</v>
      </c>
    </row>
    <row r="69" spans="1:4">
      <c r="A69">
        <v>80</v>
      </c>
      <c r="B69">
        <v>29.7</v>
      </c>
      <c r="C69" s="1">
        <f t="shared" si="0"/>
        <v>29.822912039939922</v>
      </c>
    </row>
    <row r="70" spans="1:4">
      <c r="A70">
        <v>81</v>
      </c>
      <c r="B70">
        <v>29.5</v>
      </c>
      <c r="C70" s="1">
        <f t="shared" si="0"/>
        <v>29.543480649341234</v>
      </c>
    </row>
    <row r="71" spans="1:4">
      <c r="A71">
        <v>82</v>
      </c>
      <c r="B71">
        <v>29.2</v>
      </c>
      <c r="C71" s="1">
        <f t="shared" si="0"/>
        <v>29.267775549999953</v>
      </c>
    </row>
    <row r="72" spans="1:4">
      <c r="A72">
        <v>83</v>
      </c>
      <c r="B72">
        <v>28.9</v>
      </c>
      <c r="C72" s="1">
        <f t="shared" si="0"/>
        <v>28.995702014710673</v>
      </c>
    </row>
    <row r="73" spans="1:4">
      <c r="A73">
        <v>84</v>
      </c>
      <c r="B73">
        <v>28.65</v>
      </c>
      <c r="C73" s="1">
        <f t="shared" si="0"/>
        <v>28.727168837475745</v>
      </c>
    </row>
    <row r="74" spans="1:4">
      <c r="A74">
        <v>85.4</v>
      </c>
      <c r="B74">
        <v>28.3</v>
      </c>
      <c r="C74" s="1">
        <f t="shared" si="0"/>
        <v>28.357003523753235</v>
      </c>
    </row>
    <row r="75" spans="1:4">
      <c r="A75">
        <v>86</v>
      </c>
      <c r="B75">
        <v>28.1</v>
      </c>
      <c r="C75" s="1">
        <f t="shared" si="0"/>
        <v>28.200375322175091</v>
      </c>
    </row>
    <row r="76" spans="1:4">
      <c r="A76">
        <v>86.6</v>
      </c>
      <c r="B76">
        <v>28</v>
      </c>
      <c r="C76" s="1">
        <f t="shared" si="0"/>
        <v>28.044930099063549</v>
      </c>
    </row>
    <row r="77" spans="1:4">
      <c r="A77" s="4">
        <v>87</v>
      </c>
      <c r="B77" s="4">
        <v>27.9</v>
      </c>
      <c r="C77" s="5">
        <f t="shared" si="0"/>
        <v>27.941948687697959</v>
      </c>
      <c r="D77">
        <v>0</v>
      </c>
    </row>
    <row r="78" spans="1:4">
      <c r="A78">
        <v>0.121</v>
      </c>
      <c r="B78">
        <v>229</v>
      </c>
      <c r="C78" s="5">
        <f>1/($F$1+$F$2*LN(A78)+$F$3*LN(A78)^3)-273.15</f>
        <v>262.16016538918268</v>
      </c>
    </row>
    <row r="79" spans="1:4">
      <c r="A79">
        <v>0.1363</v>
      </c>
      <c r="B79">
        <v>260</v>
      </c>
      <c r="C79" s="5">
        <f>1/($F$1+$F$2*LN(A79)+$F$3*LN(A79)^3)-273.15</f>
        <v>254.77122390841726</v>
      </c>
    </row>
    <row r="80" spans="1:4">
      <c r="A80">
        <v>0.161</v>
      </c>
      <c r="B80">
        <v>250</v>
      </c>
      <c r="C80" s="5">
        <f>1/($F$1+$F$2*LN(A80)+$F$3*LN(A80)^3)-273.15</f>
        <v>244.81474771148964</v>
      </c>
    </row>
    <row r="81" spans="1:4">
      <c r="A81">
        <v>0.35799999999999998</v>
      </c>
      <c r="B81">
        <v>170</v>
      </c>
      <c r="C81" s="5">
        <f>1/($F$1+$F$2*LN(A81)+$F$3*LN(A81)^3)-273.15</f>
        <v>202.31259270547179</v>
      </c>
    </row>
    <row r="82" spans="1:4">
      <c r="A82">
        <v>0.371</v>
      </c>
      <c r="B82">
        <v>180</v>
      </c>
      <c r="C82" s="5">
        <f>1/($F$1+$F$2*LN(A82)+$F$3*LN(A82)^3)-273.15</f>
        <v>200.59215841030255</v>
      </c>
    </row>
    <row r="83" spans="1:4">
      <c r="A83">
        <v>0.747</v>
      </c>
      <c r="B83">
        <v>150</v>
      </c>
      <c r="C83" s="5">
        <f>1/($F$1+$F$2*LN(A83)+$F$3*LN(A83)^3)-273.15</f>
        <v>169.3198210051134</v>
      </c>
    </row>
    <row r="84" spans="1:4">
      <c r="A84">
        <v>1.33</v>
      </c>
      <c r="B84">
        <v>130</v>
      </c>
      <c r="C84" s="5">
        <f>1/($F$1+$F$2*LN(A84)+$F$3*LN(A84)^3)-273.15</f>
        <v>146.56086146260441</v>
      </c>
      <c r="D84" t="s">
        <v>15</v>
      </c>
    </row>
    <row r="85" spans="1:4">
      <c r="A85">
        <v>5.44</v>
      </c>
      <c r="B85">
        <v>100</v>
      </c>
      <c r="C85" s="5">
        <f>1/($F$1+$F$2*LN(A85)+$F$3*LN(A85)^3)-273.15</f>
        <v>99.355368299034808</v>
      </c>
    </row>
    <row r="86" spans="1:4">
      <c r="A86">
        <v>6.65</v>
      </c>
      <c r="B86">
        <v>85</v>
      </c>
      <c r="C86" s="5">
        <f>1/($F$1+$F$2*LN(A86)+$F$3*LN(A86)^3)-273.15</f>
        <v>93.380327081840676</v>
      </c>
      <c r="D86" t="s">
        <v>15</v>
      </c>
    </row>
    <row r="87" spans="1:4">
      <c r="A87">
        <v>96.9</v>
      </c>
      <c r="B87">
        <v>25.5</v>
      </c>
      <c r="C87" s="5">
        <f>1/($F$1+$F$2*LN(A87)+$F$3*LN(A87)^3)-273.15</f>
        <v>25.545206466785203</v>
      </c>
    </row>
    <row r="88" spans="1:4">
      <c r="A88">
        <v>97.3</v>
      </c>
      <c r="B88">
        <v>24.3</v>
      </c>
      <c r="C88" s="5">
        <f>1/($F$1+$F$2*LN(A88)+$F$3*LN(A88)^3)-273.15</f>
        <v>25.454031373787018</v>
      </c>
      <c r="D88" t="s">
        <v>15</v>
      </c>
    </row>
    <row r="89" spans="1:4">
      <c r="A89">
        <v>98.5</v>
      </c>
      <c r="B89">
        <v>27</v>
      </c>
      <c r="C89" s="6">
        <f>1/($F$1+$F$2*LN(A89)+$F$3*LN(A89)^3)-273.15</f>
        <v>25.182927390868713</v>
      </c>
    </row>
    <row r="90" spans="1:4">
      <c r="A90">
        <v>104.1</v>
      </c>
      <c r="B90">
        <v>23.9</v>
      </c>
      <c r="C90" s="6">
        <f>1/($F$1+$F$2*LN(A90)+$F$3*LN(A90)^3)-273.15</f>
        <v>23.963444087228027</v>
      </c>
    </row>
    <row r="91" spans="1:4">
      <c r="A91" s="7">
        <v>92.4</v>
      </c>
      <c r="B91" s="7">
        <v>26.6</v>
      </c>
      <c r="C91" s="8">
        <f>1/($F$1+$F$2*LN(A91)+$F$3*LN(A91)^3)-273.15</f>
        <v>26.600000000000023</v>
      </c>
      <c r="D91" t="s">
        <v>15</v>
      </c>
    </row>
    <row r="92" spans="1:4">
      <c r="A92" s="9">
        <v>25</v>
      </c>
      <c r="B92" s="9">
        <v>55.8</v>
      </c>
      <c r="C92" s="1">
        <f>1/($F$1+$F$2*LN(A92)+$F$3*LN(A92)^3)-273.15</f>
        <v>57.465024599547064</v>
      </c>
    </row>
    <row r="93" spans="1:4">
      <c r="A93" s="9">
        <v>16</v>
      </c>
      <c r="B93" s="9">
        <v>68.3</v>
      </c>
      <c r="C93" s="1">
        <f>1/($F$1+$F$2*LN(A93)+$F$3*LN(A93)^3)-273.15</f>
        <v>68.961361788357181</v>
      </c>
    </row>
    <row r="94" spans="1:4">
      <c r="A94" s="9">
        <v>10</v>
      </c>
      <c r="B94" s="9">
        <v>81.3</v>
      </c>
      <c r="C94" s="1">
        <f>1/($F$1+$F$2*LN(A94)+$F$3*LN(A94)^3)-273.15</f>
        <v>81.709657600152923</v>
      </c>
      <c r="D94" t="s">
        <v>15</v>
      </c>
    </row>
    <row r="95" spans="1:4">
      <c r="A95" s="9">
        <v>5.45</v>
      </c>
      <c r="B95" s="9">
        <v>99.3</v>
      </c>
      <c r="C95" s="1">
        <f>1/($F$1+$F$2*LN(A95)+$F$3*LN(A95)^3)-273.15</f>
        <v>99.300000000000011</v>
      </c>
      <c r="D95" t="s">
        <v>15</v>
      </c>
    </row>
    <row r="96" spans="1:4">
      <c r="A96" s="9">
        <v>5.39</v>
      </c>
      <c r="B96" s="9">
        <v>100</v>
      </c>
      <c r="C96" s="1">
        <f>1/($F$1+$F$2*LN(A96)+$F$3*LN(A96)^3)-273.15</f>
        <v>99.633954050809109</v>
      </c>
    </row>
    <row r="97" spans="1:4">
      <c r="A97" s="9">
        <v>5</v>
      </c>
      <c r="B97" s="9">
        <v>102.6</v>
      </c>
      <c r="C97" s="1">
        <f>1/($F$1+$F$2*LN(A97)+$F$3*LN(A97)^3)-273.15</f>
        <v>101.91303762820883</v>
      </c>
    </row>
    <row r="98" spans="1:4">
      <c r="A98" s="9">
        <v>3.1</v>
      </c>
      <c r="B98" s="9">
        <v>120</v>
      </c>
      <c r="C98" s="1">
        <f>1/($F$1+$F$2*LN(A98)+$F$3*LN(A98)^3)-273.15</f>
        <v>116.9968535225097</v>
      </c>
    </row>
    <row r="99" spans="1:4">
      <c r="A99" s="9">
        <v>2.0699999999999998</v>
      </c>
      <c r="B99" s="9">
        <v>132.4</v>
      </c>
      <c r="C99" s="1">
        <f>1/($F$1+$F$2*LN(A99)+$F$3*LN(A99)^3)-273.15</f>
        <v>130.60398100525617</v>
      </c>
    </row>
    <row r="100" spans="1:4">
      <c r="A100" s="9">
        <v>2</v>
      </c>
      <c r="B100" s="9">
        <v>133.6</v>
      </c>
      <c r="C100" s="1">
        <f>1/($F$1+$F$2*LN(A100)+$F$3*LN(A100)^3)-273.15</f>
        <v>131.80348448131008</v>
      </c>
    </row>
    <row r="101" spans="1:4">
      <c r="A101" s="9">
        <v>1.625</v>
      </c>
      <c r="B101" s="9">
        <v>140.5</v>
      </c>
      <c r="C101" s="1">
        <f>1/($F$1+$F$2*LN(A101)+$F$3*LN(A101)^3)-273.15</f>
        <v>139.18824470699479</v>
      </c>
    </row>
    <row r="102" spans="1:4">
      <c r="A102" s="9">
        <v>0.9</v>
      </c>
      <c r="B102" s="9">
        <v>162.80000000000001</v>
      </c>
      <c r="C102" s="1">
        <f>1/($F$1+$F$2*LN(A102)+$F$3*LN(A102)^3)-273.15</f>
        <v>161.70254624249446</v>
      </c>
    </row>
    <row r="103" spans="1:4">
      <c r="A103" s="9">
        <v>0.48</v>
      </c>
      <c r="B103" s="9">
        <v>190.2</v>
      </c>
      <c r="C103" s="1">
        <f>1/($F$1+$F$2*LN(A103)+$F$3*LN(A103)^3)-273.15</f>
        <v>188.5534731930199</v>
      </c>
    </row>
    <row r="104" spans="1:4">
      <c r="A104" s="9">
        <v>0.34</v>
      </c>
      <c r="B104" s="9">
        <v>205.4</v>
      </c>
      <c r="C104" s="1">
        <f>1/($F$1+$F$2*LN(A104)+$F$3*LN(A104)^3)-273.15</f>
        <v>204.82485239884517</v>
      </c>
    </row>
    <row r="105" spans="1:4">
      <c r="A105" s="9">
        <v>0.28299999999999997</v>
      </c>
      <c r="B105" s="9">
        <v>214</v>
      </c>
      <c r="C105" s="1">
        <f>1/($F$1+$F$2*LN(A105)+$F$3*LN(A105)^3)-273.15</f>
        <v>214</v>
      </c>
      <c r="D105" t="s">
        <v>15</v>
      </c>
    </row>
    <row r="106" spans="1:4">
      <c r="A106" s="9">
        <v>0.2</v>
      </c>
      <c r="B106" s="9">
        <v>232.2</v>
      </c>
      <c r="C106" s="1">
        <f>1/($F$1+$F$2*LN(A106)+$F$3*LN(A106)^3)-273.15</f>
        <v>232.46251438485223</v>
      </c>
      <c r="D106" t="s">
        <v>15</v>
      </c>
    </row>
  </sheetData>
  <sortState xmlns:xlrd2="http://schemas.microsoft.com/office/spreadsheetml/2017/richdata2" ref="A91:D106">
    <sortCondition descending="1" ref="A91:A106"/>
  </sortState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46B3-09F4-40BE-9877-94B3EB221E40}">
  <dimension ref="A1"/>
  <sheetViews>
    <sheetView workbookViewId="0"/>
  </sheetViews>
  <sheetFormatPr baseColWidth="10" defaultRowHeight="15"/>
  <sheetData>
    <row r="1" spans="1:1">
      <c r="A1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Bett</vt:lpstr>
      <vt:lpstr>Thermode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Gyurkó</dc:creator>
  <cp:lastModifiedBy>Martin Gyurkó</cp:lastModifiedBy>
  <dcterms:created xsi:type="dcterms:W3CDTF">2023-10-25T13:49:23Z</dcterms:created>
  <dcterms:modified xsi:type="dcterms:W3CDTF">2024-02-13T09:54:31Z</dcterms:modified>
</cp:coreProperties>
</file>