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atc\OneDrive - University of Colorado Colorado Springs\Documents\"/>
    </mc:Choice>
  </mc:AlternateContent>
  <xr:revisionPtr revIDLastSave="0" documentId="13_ncr:1_{192D19E9-BE52-4034-A952-B3646C53C053}" xr6:coauthVersionLast="47" xr6:coauthVersionMax="47" xr10:uidLastSave="{00000000-0000-0000-0000-000000000000}"/>
  <bookViews>
    <workbookView xWindow="-28920" yWindow="-120" windowWidth="29040" windowHeight="15840" firstSheet="6" activeTab="6" xr2:uid="{C70D8180-AEBC-4B24-AD17-1AE48234EDDD}"/>
  </bookViews>
  <sheets>
    <sheet name="Answer Report 1" sheetId="2" r:id="rId1"/>
    <sheet name="Answer Report 2" sheetId="3" r:id="rId2"/>
    <sheet name="Answer Report 3" sheetId="4" r:id="rId3"/>
    <sheet name="Answer Report 4" sheetId="5" r:id="rId4"/>
    <sheet name="Answer Report 5" sheetId="6" r:id="rId5"/>
    <sheet name="Answer Report 6" sheetId="7" r:id="rId6"/>
    <sheet name="Sheet1" sheetId="1" r:id="rId7"/>
  </sheets>
  <definedNames>
    <definedName name="solver_adj" localSheetId="6" hidden="1">Sheet1!$B$26:$R$26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Sheet1!$B$26:$R$26</definedName>
    <definedName name="solver_lhs2" localSheetId="6" hidden="1">Sheet1!$S$31:$S$40</definedName>
    <definedName name="solver_lhs3" localSheetId="6" hidden="1">Sheet1!$N$17</definedName>
    <definedName name="solver_lhs4" localSheetId="6" hidden="1">Sheet1!$N$18</definedName>
    <definedName name="solver_lhs5" localSheetId="6" hidden="1">Sheet1!$N$18</definedName>
    <definedName name="solver_lhs6" localSheetId="6" hidden="1">Sheet1!$N$18</definedName>
    <definedName name="solver_lhs7" localSheetId="6" hidden="1">Sheet1!#REF!</definedName>
    <definedName name="solver_lhs8" localSheetId="6" hidden="1">Sheet1!#REF!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Sheet1!$W$26</definedName>
    <definedName name="solver_pre" localSheetId="6" hidden="1">0.000001</definedName>
    <definedName name="solver_rbv" localSheetId="6" hidden="1">2</definedName>
    <definedName name="solver_rel1" localSheetId="6" hidden="1">5</definedName>
    <definedName name="solver_rel2" localSheetId="6" hidden="1">2</definedName>
    <definedName name="solver_rel3" localSheetId="6" hidden="1">2</definedName>
    <definedName name="solver_rel4" localSheetId="6" hidden="1">1</definedName>
    <definedName name="solver_rel5" localSheetId="6" hidden="1">1</definedName>
    <definedName name="solver_rel6" localSheetId="6" hidden="1">1</definedName>
    <definedName name="solver_rel7" localSheetId="6" hidden="1">1</definedName>
    <definedName name="solver_rel8" localSheetId="6" hidden="1">1</definedName>
    <definedName name="solver_rhs1" localSheetId="6" hidden="1">"binary"</definedName>
    <definedName name="solver_rhs2" localSheetId="6" hidden="1">Sheet1!$U$31:$U$40</definedName>
    <definedName name="solver_rhs3" localSheetId="6" hidden="1">Sheet1!$P$17</definedName>
    <definedName name="solver_rhs4" localSheetId="6" hidden="1">Sheet1!$P$18</definedName>
    <definedName name="solver_rhs5" localSheetId="6" hidden="1">Sheet1!$P$18</definedName>
    <definedName name="solver_rhs6" localSheetId="6" hidden="1">Sheet1!$P$18</definedName>
    <definedName name="solver_rhs7" localSheetId="6" hidden="1">Sheet1!#REF!</definedName>
    <definedName name="solver_rhs8" localSheetId="6" hidden="1">Sheet1!#REF!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190040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I24" i="1" s="1"/>
  <c r="F24" i="1"/>
  <c r="W26" i="1"/>
  <c r="S40" i="1"/>
  <c r="S39" i="1"/>
  <c r="S38" i="1"/>
  <c r="S37" i="1"/>
  <c r="S36" i="1"/>
  <c r="S35" i="1"/>
  <c r="S34" i="1"/>
  <c r="S33" i="1"/>
  <c r="S32" i="1"/>
  <c r="S31" i="1"/>
  <c r="N10" i="1"/>
  <c r="D24" i="1"/>
  <c r="C24" i="1"/>
  <c r="B24" i="1"/>
  <c r="B2" i="1"/>
  <c r="B3" i="1" s="1"/>
  <c r="M2" i="1"/>
  <c r="L2" i="1"/>
  <c r="K2" i="1"/>
  <c r="J2" i="1"/>
  <c r="I2" i="1"/>
  <c r="H2" i="1"/>
  <c r="G2" i="1"/>
  <c r="F2" i="1"/>
  <c r="E2" i="1"/>
  <c r="D2" i="1"/>
  <c r="D3" i="1" s="1"/>
  <c r="C2" i="1"/>
  <c r="C3" i="1" s="1"/>
  <c r="N14" i="1"/>
  <c r="N13" i="1"/>
  <c r="N16" i="1"/>
  <c r="N15" i="1"/>
  <c r="N12" i="1"/>
  <c r="N11" i="1"/>
  <c r="E3" i="1" l="1"/>
  <c r="I3" i="1" s="1"/>
  <c r="F3" i="1"/>
  <c r="L24" i="1" l="1"/>
  <c r="M24" i="1"/>
  <c r="J24" i="1"/>
  <c r="H24" i="1"/>
  <c r="K24" i="1"/>
  <c r="L3" i="1"/>
  <c r="H3" i="1"/>
  <c r="G3" i="1" s="1"/>
  <c r="J3" i="1"/>
  <c r="K3" i="1"/>
  <c r="G24" i="1" l="1"/>
  <c r="M3" i="1"/>
  <c r="P5" i="1" s="1"/>
  <c r="N24" i="1" l="1"/>
  <c r="O24" i="1" s="1"/>
  <c r="Q24" i="1" s="1"/>
  <c r="P24" i="1" l="1"/>
  <c r="R24" i="1" l="1"/>
  <c r="W27" i="1" l="1"/>
  <c r="W24" i="1"/>
</calcChain>
</file>

<file path=xl/sharedStrings.xml><?xml version="1.0" encoding="utf-8"?>
<sst xmlns="http://schemas.openxmlformats.org/spreadsheetml/2006/main" count="522" uniqueCount="193">
  <si>
    <t>x12</t>
  </si>
  <si>
    <t>z</t>
  </si>
  <si>
    <t>Microsoft Excel 16.0 Answer Report</t>
  </si>
  <si>
    <t>Worksheet: [SYSE5150Class3TransportationModel.xlsx]Sheet1</t>
  </si>
  <si>
    <t>Report Created: 6/25/2024 8:09:51 PM</t>
  </si>
  <si>
    <t>Result: Solver has converged to the current solution.  All Constraints are satisfied.</t>
  </si>
  <si>
    <t>Solver Engine</t>
  </si>
  <si>
    <t>Engine: GRG Nonlinear</t>
  </si>
  <si>
    <t>Solution Time: 0.281 Seconds.</t>
  </si>
  <si>
    <t>Iterations: 11 Subproblems: 0</t>
  </si>
  <si>
    <t>Solver Options</t>
  </si>
  <si>
    <t>Max Time 30 sec,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</si>
  <si>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</si>
  <si>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</si>
  <si>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</si>
  <si>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</si>
  <si>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</si>
  <si>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</si>
  <si>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</si>
  <si>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</si>
  <si>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</si>
  <si>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</si>
  <si>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</si>
  <si>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</si>
  <si>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</si>
  <si>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</si>
  <si>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$H$4</t>
  </si>
  <si>
    <t>Coeffes in objective z</t>
  </si>
  <si>
    <t>$B$2</t>
  </si>
  <si>
    <t>Values x11</t>
  </si>
  <si>
    <t>Contin</t>
  </si>
  <si>
    <t>$C$2</t>
  </si>
  <si>
    <t>Values x12</t>
  </si>
  <si>
    <t>$D$2</t>
  </si>
  <si>
    <t>Values x21</t>
  </si>
  <si>
    <t>$E$2</t>
  </si>
  <si>
    <t>Values x22</t>
  </si>
  <si>
    <t>$F$2</t>
  </si>
  <si>
    <t>Values x31</t>
  </si>
  <si>
    <t>$G$2</t>
  </si>
  <si>
    <t>Values x32</t>
  </si>
  <si>
    <t>$H$12</t>
  </si>
  <si>
    <t>Denver Actual</t>
  </si>
  <si>
    <t>$H$12&gt;=$J$12</t>
  </si>
  <si>
    <t>Binding</t>
  </si>
  <si>
    <t>$H$13</t>
  </si>
  <si>
    <t>Miami Actual</t>
  </si>
  <si>
    <t>$H$13&gt;=$J$13</t>
  </si>
  <si>
    <t>$H$7</t>
  </si>
  <si>
    <t>La Actual</t>
  </si>
  <si>
    <t>$H$7&lt;=$J$7</t>
  </si>
  <si>
    <t>$H$8</t>
  </si>
  <si>
    <t>Detroit Actual</t>
  </si>
  <si>
    <t>$H$8&lt;=$J$8</t>
  </si>
  <si>
    <t>$H$9</t>
  </si>
  <si>
    <t>New Orleans Actual</t>
  </si>
  <si>
    <t>$H$9&lt;=$J$9</t>
  </si>
  <si>
    <t>x1</t>
  </si>
  <si>
    <t>x2</t>
  </si>
  <si>
    <t>x3</t>
  </si>
  <si>
    <t>x4</t>
  </si>
  <si>
    <t>Worksheet: [SYSE5150HW2rentalproblem261.xlsx]Sheet1</t>
  </si>
  <si>
    <t>Report Created: 6/26/2024 1:06:32 AM</t>
  </si>
  <si>
    <t>Result: Solver found a solution.  All Constraints and optimality conditions are satisfied.</t>
  </si>
  <si>
    <t>Solution Time: 0.203 Seconds.</t>
  </si>
  <si>
    <t>Iterations: 8 Subproblems: 0</t>
  </si>
  <si>
    <t>Objective Cell (Max)</t>
  </si>
  <si>
    <t>$D$17</t>
  </si>
  <si>
    <t>maximize x3</t>
  </si>
  <si>
    <t>$B$14</t>
  </si>
  <si>
    <t>$B$14&gt;=$D$14</t>
  </si>
  <si>
    <t>Not Binding</t>
  </si>
  <si>
    <t>$B$9</t>
  </si>
  <si>
    <t>Constraints x1</t>
  </si>
  <si>
    <t>$B$9&lt;=$D$9</t>
  </si>
  <si>
    <t>$B$10</t>
  </si>
  <si>
    <t>$B$10&lt;=$D$10</t>
  </si>
  <si>
    <t>$B$11</t>
  </si>
  <si>
    <t>$B$11&lt;=$D$11</t>
  </si>
  <si>
    <t>$B$12</t>
  </si>
  <si>
    <t>$B$12&lt;=$D$12</t>
  </si>
  <si>
    <t>$B$13</t>
  </si>
  <si>
    <t>$B$13&lt;=$D$13</t>
  </si>
  <si>
    <t>Report Created: 6/26/2024 1:18:28 AM</t>
  </si>
  <si>
    <t>Solution Time: 0.094 Seconds.</t>
  </si>
  <si>
    <t>Iterations: 4 Subproblems: 0</t>
  </si>
  <si>
    <t>Report Created: 6/26/2024 9:21:56 PM</t>
  </si>
  <si>
    <t>Solution Time: 0.141 Seconds.</t>
  </si>
  <si>
    <t>Iterations: 6 Subproblems: 0</t>
  </si>
  <si>
    <t>Max Time Unlimited,  Iterations Unlimited, Precision 0.000001</t>
  </si>
  <si>
    <t xml:space="preserve"> Convergence 0.0001, Population Size 0, Random Seed 0, Derivatives Forward</t>
  </si>
  <si>
    <t>$B$11&gt;=$D$11</t>
  </si>
  <si>
    <t>$B$2:$E$2=Integer</t>
  </si>
  <si>
    <t>x13</t>
  </si>
  <si>
    <t>x23</t>
  </si>
  <si>
    <t>x34</t>
  </si>
  <si>
    <t>x42</t>
  </si>
  <si>
    <t>x45</t>
  </si>
  <si>
    <t>Node 1</t>
  </si>
  <si>
    <t>=</t>
  </si>
  <si>
    <t>Node 2</t>
  </si>
  <si>
    <t>Node 3</t>
  </si>
  <si>
    <t>Node 4</t>
  </si>
  <si>
    <t>Node 5</t>
  </si>
  <si>
    <t>Node 6</t>
  </si>
  <si>
    <t>x11</t>
  </si>
  <si>
    <t>x21</t>
  </si>
  <si>
    <t>x22</t>
  </si>
  <si>
    <t>x31</t>
  </si>
  <si>
    <t>x32</t>
  </si>
  <si>
    <t>x33</t>
  </si>
  <si>
    <t>x41</t>
  </si>
  <si>
    <t>y1</t>
  </si>
  <si>
    <t>y2</t>
  </si>
  <si>
    <t>Worksheet: [SYSE5150shortestrouteClass4.xlsx]Sheet1</t>
  </si>
  <si>
    <t>Report Created: 7/3/2024 11:01:01 PM</t>
  </si>
  <si>
    <t>Result: Solver found an integer solution within tolerance.  All Constraints are satisfied.</t>
  </si>
  <si>
    <t>Solution Time: 0.562 Seconds.</t>
  </si>
  <si>
    <t>Iterations: 1 Subproblems: 4</t>
  </si>
  <si>
    <t>Max Time 30 sec,  Iterations Unlimited, Precision 0.000001</t>
  </si>
  <si>
    <t>$M$5</t>
  </si>
  <si>
    <t>z z</t>
  </si>
  <si>
    <t>$H$2</t>
  </si>
  <si>
    <t>$I$2</t>
  </si>
  <si>
    <t>$J$2</t>
  </si>
  <si>
    <t>$K$2</t>
  </si>
  <si>
    <t>$L$2</t>
  </si>
  <si>
    <t>$M$14</t>
  </si>
  <si>
    <t>City 1 Actual</t>
  </si>
  <si>
    <t>$M$14&gt;=$O$14</t>
  </si>
  <si>
    <t>$M$15</t>
  </si>
  <si>
    <t>City 2 Actual</t>
  </si>
  <si>
    <t>$M$15&gt;=$O$15</t>
  </si>
  <si>
    <t>$M$16</t>
  </si>
  <si>
    <t>City 3 Actual</t>
  </si>
  <si>
    <t>$M$16&gt;=$O$16</t>
  </si>
  <si>
    <t>$M$9</t>
  </si>
  <si>
    <t>plant 1 Actual</t>
  </si>
  <si>
    <t>$M$9&lt;=$O$9</t>
  </si>
  <si>
    <t>$M$10</t>
  </si>
  <si>
    <t>Plant 2 Actual</t>
  </si>
  <si>
    <t>$M$10&lt;=$O$10</t>
  </si>
  <si>
    <t>$M$11</t>
  </si>
  <si>
    <t>Plant 3 Actual</t>
  </si>
  <si>
    <t>$M$11&lt;=$O$11</t>
  </si>
  <si>
    <t>$B$2:$L$2=Integer</t>
  </si>
  <si>
    <t>x14</t>
  </si>
  <si>
    <t>x24</t>
  </si>
  <si>
    <t>x43</t>
  </si>
  <si>
    <t>Worksheet: [SYSE5150_5-14.xlsx]Sheet1</t>
  </si>
  <si>
    <t>Report Created: 7/5/2024 2:04:13 PM</t>
  </si>
  <si>
    <t>Engine: Simplex LP</t>
  </si>
  <si>
    <t>Solution Time: 0.062 Seconds.</t>
  </si>
  <si>
    <t>Iterations: 10 Subproblems: 0</t>
  </si>
  <si>
    <t>$R$5</t>
  </si>
  <si>
    <t>$M$2</t>
  </si>
  <si>
    <t>$N$2</t>
  </si>
  <si>
    <t>$O$2</t>
  </si>
  <si>
    <t>$P$2</t>
  </si>
  <si>
    <t>$R$14</t>
  </si>
  <si>
    <t>$R$14&gt;=$T$14</t>
  </si>
  <si>
    <t>$R$15</t>
  </si>
  <si>
    <t>$R$15&gt;=$T$15</t>
  </si>
  <si>
    <t>$R$16</t>
  </si>
  <si>
    <t>$R$16&gt;=$T$16</t>
  </si>
  <si>
    <t>$R$9</t>
  </si>
  <si>
    <t>$R$9&lt;=$T$9</t>
  </si>
  <si>
    <t>$R$10</t>
  </si>
  <si>
    <t>$R$10&lt;=$T$10</t>
  </si>
  <si>
    <t>$R$11</t>
  </si>
  <si>
    <t>$R$11&lt;=$T$11</t>
  </si>
  <si>
    <t>$B$2:$P$2=Integer</t>
  </si>
  <si>
    <t>x25</t>
  </si>
  <si>
    <t>x46</t>
  </si>
  <si>
    <t>x56</t>
  </si>
  <si>
    <t>x67</t>
  </si>
  <si>
    <t>x36</t>
  </si>
  <si>
    <t>x57</t>
  </si>
  <si>
    <t>Node 7</t>
  </si>
  <si>
    <t>x58</t>
  </si>
  <si>
    <t>x78</t>
  </si>
  <si>
    <t>x79</t>
  </si>
  <si>
    <t>x810</t>
  </si>
  <si>
    <t>x910</t>
  </si>
  <si>
    <t>Node 8</t>
  </si>
  <si>
    <t>Node 9</t>
  </si>
  <si>
    <t>Node 10</t>
  </si>
  <si>
    <t>Standard Probability Objective</t>
  </si>
  <si>
    <t>Path dependent Objective</t>
  </si>
  <si>
    <t>Probability of success</t>
  </si>
  <si>
    <t>Path-Dependent Probabities</t>
  </si>
  <si>
    <t>Successful Transmission Probability Between Node Pairs</t>
  </si>
  <si>
    <t>Design Variables (Path)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</si>
</sst>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8362-831A-42D5-821A-2D102B872702}">
  <dimension ref="A1:G35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18.88671875" bestFit="1" customWidth="1"/>
    <col min="4" max="4" width="13.21875" bestFit="1" customWidth="1"/>
    <col min="5" max="5" width="13.109375" bestFit="1" customWidth="1"/>
    <col min="6" max="6" width="7.44140625" bestFit="1" customWidth="1"/>
    <col min="7" max="7" width="5.6640625" bestFit="1" customWidth="1"/>
  </cols>
  <sheetData>
    <row r="1" spans="1:5" x14ac:dyDescent="0.3">
      <c r="A1" s="1"/>
    </row>
    <row r="2" spans="1:5" x14ac:dyDescent="0.3">
      <c r="A2" s="1" t="s">
        <v>3</v>
      </c>
    </row>
    <row r="3" spans="1:5" x14ac:dyDescent="0.3">
      <c r="A3" s="1" t="s">
        <v>4</v>
      </c>
    </row>
    <row r="4" spans="1:5" x14ac:dyDescent="0.3">
      <c r="A4" s="1" t="s">
        <v>5</v>
      </c>
    </row>
    <row r="5" spans="1:5" x14ac:dyDescent="0.3">
      <c r="A5" s="1" t="s">
        <v>6</v>
      </c>
    </row>
    <row r="6" spans="1:5" x14ac:dyDescent="0.3">
      <c r="A6" s="1"/>
      <c r="B6" t="s">
        <v>7</v>
      </c>
    </row>
    <row r="7" spans="1:5" x14ac:dyDescent="0.3">
      <c r="A7" s="1"/>
      <c r="B7" t="s">
        <v>8</v>
      </c>
    </row>
    <row r="8" spans="1:5" x14ac:dyDescent="0.3">
      <c r="A8" s="1"/>
      <c r="B8" t="s">
        <v>9</v>
      </c>
    </row>
    <row r="9" spans="1:5" x14ac:dyDescent="0.3">
      <c r="A9" s="1" t="s">
        <v>10</v>
      </c>
    </row>
    <row r="10" spans="1:5" x14ac:dyDescent="0.3">
      <c r="B10" t="s">
        <v>11</v>
      </c>
    </row>
    <row r="11" spans="1:5" x14ac:dyDescent="0.3">
      <c r="B11" t="s">
        <v>12</v>
      </c>
    </row>
    <row r="12" spans="1:5" x14ac:dyDescent="0.3">
      <c r="B12" t="s">
        <v>13</v>
      </c>
    </row>
    <row r="14" spans="1:5" ht="15" thickBot="1" x14ac:dyDescent="0.35">
      <c r="A14" t="s">
        <v>14</v>
      </c>
    </row>
    <row r="15" spans="1:5" ht="15" thickBot="1" x14ac:dyDescent="0.35">
      <c r="B15" s="3" t="s">
        <v>15</v>
      </c>
      <c r="C15" s="3" t="s">
        <v>16</v>
      </c>
      <c r="D15" s="3" t="s">
        <v>17</v>
      </c>
      <c r="E15" s="3" t="s">
        <v>18</v>
      </c>
    </row>
    <row r="16" spans="1:5" ht="15" thickBot="1" x14ac:dyDescent="0.35">
      <c r="B16" s="2" t="s">
        <v>26</v>
      </c>
      <c r="C16" s="2" t="s">
        <v>27</v>
      </c>
      <c r="D16" s="2">
        <v>78100</v>
      </c>
      <c r="E16" s="2">
        <v>313200</v>
      </c>
    </row>
    <row r="19" spans="1:7" ht="15" thickBot="1" x14ac:dyDescent="0.35">
      <c r="A19" t="s">
        <v>19</v>
      </c>
    </row>
    <row r="20" spans="1:7" ht="15" thickBot="1" x14ac:dyDescent="0.35">
      <c r="B20" s="3" t="s">
        <v>15</v>
      </c>
      <c r="C20" s="3" t="s">
        <v>16</v>
      </c>
      <c r="D20" s="3" t="s">
        <v>17</v>
      </c>
      <c r="E20" s="3" t="s">
        <v>18</v>
      </c>
      <c r="F20" s="3" t="s">
        <v>20</v>
      </c>
    </row>
    <row r="21" spans="1:7" x14ac:dyDescent="0.3">
      <c r="B21" s="4" t="s">
        <v>28</v>
      </c>
      <c r="C21" s="4" t="s">
        <v>29</v>
      </c>
      <c r="D21" s="4">
        <v>100</v>
      </c>
      <c r="E21" s="4">
        <v>999.99999999999977</v>
      </c>
      <c r="F21" s="4" t="s">
        <v>30</v>
      </c>
    </row>
    <row r="22" spans="1:7" x14ac:dyDescent="0.3">
      <c r="B22" s="4" t="s">
        <v>31</v>
      </c>
      <c r="C22" s="4" t="s">
        <v>32</v>
      </c>
      <c r="D22" s="4">
        <v>100</v>
      </c>
      <c r="E22" s="4">
        <v>0</v>
      </c>
      <c r="F22" s="4" t="s">
        <v>30</v>
      </c>
    </row>
    <row r="23" spans="1:7" x14ac:dyDescent="0.3">
      <c r="B23" s="4" t="s">
        <v>33</v>
      </c>
      <c r="C23" s="4" t="s">
        <v>34</v>
      </c>
      <c r="D23" s="4">
        <v>100</v>
      </c>
      <c r="E23" s="4">
        <v>1300.0000000000005</v>
      </c>
      <c r="F23" s="4" t="s">
        <v>30</v>
      </c>
    </row>
    <row r="24" spans="1:7" x14ac:dyDescent="0.3">
      <c r="B24" s="4" t="s">
        <v>35</v>
      </c>
      <c r="C24" s="4" t="s">
        <v>36</v>
      </c>
      <c r="D24" s="4">
        <v>200</v>
      </c>
      <c r="E24" s="4">
        <v>199.99999999999969</v>
      </c>
      <c r="F24" s="4" t="s">
        <v>30</v>
      </c>
    </row>
    <row r="25" spans="1:7" x14ac:dyDescent="0.3">
      <c r="B25" s="4" t="s">
        <v>37</v>
      </c>
      <c r="C25" s="4" t="s">
        <v>38</v>
      </c>
      <c r="D25" s="4">
        <v>100</v>
      </c>
      <c r="E25" s="4">
        <v>0</v>
      </c>
      <c r="F25" s="4" t="s">
        <v>30</v>
      </c>
    </row>
    <row r="26" spans="1:7" ht="15" thickBot="1" x14ac:dyDescent="0.35">
      <c r="B26" s="2" t="s">
        <v>39</v>
      </c>
      <c r="C26" s="2" t="s">
        <v>40</v>
      </c>
      <c r="D26" s="2">
        <v>100</v>
      </c>
      <c r="E26" s="2">
        <v>1200</v>
      </c>
      <c r="F26" s="2" t="s">
        <v>30</v>
      </c>
    </row>
    <row r="29" spans="1:7" ht="15" thickBot="1" x14ac:dyDescent="0.35">
      <c r="A29" t="s">
        <v>21</v>
      </c>
    </row>
    <row r="30" spans="1:7" ht="15" thickBot="1" x14ac:dyDescent="0.35">
      <c r="B30" s="3" t="s">
        <v>15</v>
      </c>
      <c r="C30" s="3" t="s">
        <v>16</v>
      </c>
      <c r="D30" s="3" t="s">
        <v>22</v>
      </c>
      <c r="E30" s="3" t="s">
        <v>23</v>
      </c>
      <c r="F30" s="3" t="s">
        <v>24</v>
      </c>
      <c r="G30" s="3" t="s">
        <v>25</v>
      </c>
    </row>
    <row r="31" spans="1:7" x14ac:dyDescent="0.3">
      <c r="B31" s="4" t="s">
        <v>41</v>
      </c>
      <c r="C31" s="4" t="s">
        <v>42</v>
      </c>
      <c r="D31" s="4">
        <v>2300</v>
      </c>
      <c r="E31" s="4" t="s">
        <v>43</v>
      </c>
      <c r="F31" s="4" t="s">
        <v>44</v>
      </c>
      <c r="G31" s="4">
        <v>0</v>
      </c>
    </row>
    <row r="32" spans="1:7" x14ac:dyDescent="0.3">
      <c r="B32" s="4" t="s">
        <v>45</v>
      </c>
      <c r="C32" s="4" t="s">
        <v>46</v>
      </c>
      <c r="D32" s="4">
        <v>1399.9999999999998</v>
      </c>
      <c r="E32" s="4" t="s">
        <v>47</v>
      </c>
      <c r="F32" s="4" t="s">
        <v>44</v>
      </c>
      <c r="G32" s="4">
        <v>0</v>
      </c>
    </row>
    <row r="33" spans="2:7" x14ac:dyDescent="0.3">
      <c r="B33" s="4" t="s">
        <v>48</v>
      </c>
      <c r="C33" s="4" t="s">
        <v>49</v>
      </c>
      <c r="D33" s="4">
        <v>999.99999999999977</v>
      </c>
      <c r="E33" s="4" t="s">
        <v>50</v>
      </c>
      <c r="F33" s="4" t="s">
        <v>44</v>
      </c>
      <c r="G33" s="4">
        <v>0</v>
      </c>
    </row>
    <row r="34" spans="2:7" x14ac:dyDescent="0.3">
      <c r="B34" s="4" t="s">
        <v>51</v>
      </c>
      <c r="C34" s="4" t="s">
        <v>52</v>
      </c>
      <c r="D34" s="4">
        <v>1500.0000000000002</v>
      </c>
      <c r="E34" s="4" t="s">
        <v>53</v>
      </c>
      <c r="F34" s="4" t="s">
        <v>44</v>
      </c>
      <c r="G34" s="4">
        <v>0</v>
      </c>
    </row>
    <row r="35" spans="2:7" ht="15" thickBot="1" x14ac:dyDescent="0.35">
      <c r="B35" s="2" t="s">
        <v>54</v>
      </c>
      <c r="C35" s="2" t="s">
        <v>55</v>
      </c>
      <c r="D35" s="2">
        <v>1200</v>
      </c>
      <c r="E35" s="2" t="s">
        <v>56</v>
      </c>
      <c r="F35" s="2" t="s">
        <v>44</v>
      </c>
      <c r="G3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871A-1A25-49A9-9E2C-CFBAEF59494F}">
  <dimension ref="A1:G34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4" width="13.21875" bestFit="1" customWidth="1"/>
    <col min="5" max="5" width="13.44140625" bestFit="1" customWidth="1"/>
    <col min="6" max="6" width="11" bestFit="1" customWidth="1"/>
    <col min="7" max="7" width="5.6640625" bestFit="1" customWidth="1"/>
  </cols>
  <sheetData>
    <row r="1" spans="1:5" x14ac:dyDescent="0.3">
      <c r="A1" s="1"/>
    </row>
    <row r="2" spans="1:5" x14ac:dyDescent="0.3">
      <c r="A2" s="1" t="s">
        <v>61</v>
      </c>
    </row>
    <row r="3" spans="1:5" x14ac:dyDescent="0.3">
      <c r="A3" s="1" t="s">
        <v>62</v>
      </c>
    </row>
    <row r="4" spans="1:5" x14ac:dyDescent="0.3">
      <c r="A4" s="1" t="s">
        <v>63</v>
      </c>
    </row>
    <row r="5" spans="1:5" x14ac:dyDescent="0.3">
      <c r="A5" s="1" t="s">
        <v>6</v>
      </c>
    </row>
    <row r="6" spans="1:5" x14ac:dyDescent="0.3">
      <c r="A6" s="1"/>
      <c r="B6" t="s">
        <v>7</v>
      </c>
    </row>
    <row r="7" spans="1:5" x14ac:dyDescent="0.3">
      <c r="A7" s="1"/>
      <c r="B7" t="s">
        <v>64</v>
      </c>
    </row>
    <row r="8" spans="1:5" x14ac:dyDescent="0.3">
      <c r="A8" s="1"/>
      <c r="B8" t="s">
        <v>65</v>
      </c>
    </row>
    <row r="9" spans="1:5" x14ac:dyDescent="0.3">
      <c r="A9" s="1" t="s">
        <v>10</v>
      </c>
    </row>
    <row r="10" spans="1:5" x14ac:dyDescent="0.3">
      <c r="B10" t="s">
        <v>11</v>
      </c>
    </row>
    <row r="11" spans="1:5" x14ac:dyDescent="0.3">
      <c r="B11" t="s">
        <v>12</v>
      </c>
    </row>
    <row r="12" spans="1:5" x14ac:dyDescent="0.3">
      <c r="B12" t="s">
        <v>13</v>
      </c>
    </row>
    <row r="14" spans="1:5" ht="15" thickBot="1" x14ac:dyDescent="0.35">
      <c r="A14" t="s">
        <v>66</v>
      </c>
    </row>
    <row r="15" spans="1:5" ht="15" thickBot="1" x14ac:dyDescent="0.35">
      <c r="B15" s="3" t="s">
        <v>15</v>
      </c>
      <c r="C15" s="3" t="s">
        <v>16</v>
      </c>
      <c r="D15" s="3" t="s">
        <v>17</v>
      </c>
      <c r="E15" s="3" t="s">
        <v>18</v>
      </c>
    </row>
    <row r="16" spans="1:5" ht="15" thickBot="1" x14ac:dyDescent="0.35">
      <c r="B16" s="2" t="s">
        <v>67</v>
      </c>
      <c r="C16" s="2" t="s">
        <v>68</v>
      </c>
      <c r="D16" s="2">
        <v>307000</v>
      </c>
      <c r="E16" s="2">
        <v>2740000</v>
      </c>
    </row>
    <row r="19" spans="1:7" ht="15" thickBot="1" x14ac:dyDescent="0.35">
      <c r="A19" t="s">
        <v>19</v>
      </c>
    </row>
    <row r="20" spans="1:7" ht="15" thickBot="1" x14ac:dyDescent="0.35">
      <c r="B20" s="3" t="s">
        <v>15</v>
      </c>
      <c r="C20" s="3" t="s">
        <v>16</v>
      </c>
      <c r="D20" s="3" t="s">
        <v>17</v>
      </c>
      <c r="E20" s="3" t="s">
        <v>18</v>
      </c>
      <c r="F20" s="3" t="s">
        <v>20</v>
      </c>
    </row>
    <row r="21" spans="1:7" x14ac:dyDescent="0.3">
      <c r="B21" s="4" t="s">
        <v>28</v>
      </c>
      <c r="C21" s="4" t="s">
        <v>57</v>
      </c>
      <c r="D21" s="4">
        <v>100</v>
      </c>
      <c r="E21" s="4">
        <v>500</v>
      </c>
      <c r="F21" s="4" t="s">
        <v>30</v>
      </c>
    </row>
    <row r="22" spans="1:7" x14ac:dyDescent="0.3">
      <c r="B22" s="4" t="s">
        <v>31</v>
      </c>
      <c r="C22" s="4" t="s">
        <v>58</v>
      </c>
      <c r="D22" s="4">
        <v>100</v>
      </c>
      <c r="E22" s="4">
        <v>300</v>
      </c>
      <c r="F22" s="4" t="s">
        <v>30</v>
      </c>
    </row>
    <row r="23" spans="1:7" x14ac:dyDescent="0.3">
      <c r="B23" s="4" t="s">
        <v>33</v>
      </c>
      <c r="C23" s="4" t="s">
        <v>59</v>
      </c>
      <c r="D23" s="4">
        <v>100</v>
      </c>
      <c r="E23" s="4">
        <v>250</v>
      </c>
      <c r="F23" s="4" t="s">
        <v>30</v>
      </c>
    </row>
    <row r="24" spans="1:7" ht="15" thickBot="1" x14ac:dyDescent="0.35">
      <c r="B24" s="2" t="s">
        <v>35</v>
      </c>
      <c r="C24" s="2" t="s">
        <v>60</v>
      </c>
      <c r="D24" s="2">
        <v>100</v>
      </c>
      <c r="E24" s="2">
        <v>15000</v>
      </c>
      <c r="F24" s="2" t="s">
        <v>30</v>
      </c>
    </row>
    <row r="27" spans="1:7" ht="15" thickBot="1" x14ac:dyDescent="0.35">
      <c r="A27" t="s">
        <v>21</v>
      </c>
    </row>
    <row r="28" spans="1:7" ht="15" thickBot="1" x14ac:dyDescent="0.35">
      <c r="B28" s="3" t="s">
        <v>15</v>
      </c>
      <c r="C28" s="3" t="s">
        <v>16</v>
      </c>
      <c r="D28" s="3" t="s">
        <v>22</v>
      </c>
      <c r="E28" s="3" t="s">
        <v>23</v>
      </c>
      <c r="F28" s="3" t="s">
        <v>24</v>
      </c>
      <c r="G28" s="3" t="s">
        <v>25</v>
      </c>
    </row>
    <row r="29" spans="1:7" x14ac:dyDescent="0.3">
      <c r="B29" s="4" t="s">
        <v>69</v>
      </c>
      <c r="C29" s="4" t="s">
        <v>57</v>
      </c>
      <c r="D29" s="4">
        <v>15000</v>
      </c>
      <c r="E29" s="4" t="s">
        <v>70</v>
      </c>
      <c r="F29" s="4" t="s">
        <v>71</v>
      </c>
      <c r="G29" s="4">
        <v>1600</v>
      </c>
    </row>
    <row r="30" spans="1:7" x14ac:dyDescent="0.3">
      <c r="B30" s="4" t="s">
        <v>72</v>
      </c>
      <c r="C30" s="4" t="s">
        <v>73</v>
      </c>
      <c r="D30" s="4">
        <v>500</v>
      </c>
      <c r="E30" s="4" t="s">
        <v>74</v>
      </c>
      <c r="F30" s="4" t="s">
        <v>44</v>
      </c>
      <c r="G30" s="4">
        <v>0</v>
      </c>
    </row>
    <row r="31" spans="1:7" x14ac:dyDescent="0.3">
      <c r="B31" s="4" t="s">
        <v>75</v>
      </c>
      <c r="C31" s="4" t="s">
        <v>57</v>
      </c>
      <c r="D31" s="4">
        <v>300</v>
      </c>
      <c r="E31" s="4" t="s">
        <v>76</v>
      </c>
      <c r="F31" s="4" t="s">
        <v>44</v>
      </c>
      <c r="G31" s="4">
        <v>0</v>
      </c>
    </row>
    <row r="32" spans="1:7" x14ac:dyDescent="0.3">
      <c r="B32" s="4" t="s">
        <v>77</v>
      </c>
      <c r="C32" s="4" t="s">
        <v>57</v>
      </c>
      <c r="D32" s="4">
        <v>300</v>
      </c>
      <c r="E32" s="4" t="s">
        <v>78</v>
      </c>
      <c r="F32" s="4" t="s">
        <v>71</v>
      </c>
      <c r="G32" s="4">
        <v>75</v>
      </c>
    </row>
    <row r="33" spans="2:7" x14ac:dyDescent="0.3">
      <c r="B33" s="4" t="s">
        <v>79</v>
      </c>
      <c r="C33" s="4" t="s">
        <v>57</v>
      </c>
      <c r="D33" s="4">
        <v>250</v>
      </c>
      <c r="E33" s="4" t="s">
        <v>80</v>
      </c>
      <c r="F33" s="4" t="s">
        <v>44</v>
      </c>
      <c r="G33" s="4">
        <v>0</v>
      </c>
    </row>
    <row r="34" spans="2:7" ht="15" thickBot="1" x14ac:dyDescent="0.35">
      <c r="B34" s="2" t="s">
        <v>81</v>
      </c>
      <c r="C34" s="2" t="s">
        <v>57</v>
      </c>
      <c r="D34" s="2">
        <v>15000</v>
      </c>
      <c r="E34" s="2" t="s">
        <v>82</v>
      </c>
      <c r="F34" s="2" t="s">
        <v>44</v>
      </c>
      <c r="G3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29E9-7D3B-405F-ADB8-36C93D72E71E}">
  <dimension ref="A1:G31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11.33203125" bestFit="1" customWidth="1"/>
    <col min="4" max="4" width="13.21875" bestFit="1" customWidth="1"/>
    <col min="5" max="5" width="13.44140625" bestFit="1" customWidth="1"/>
    <col min="6" max="6" width="7.44140625" bestFit="1" customWidth="1"/>
    <col min="7" max="7" width="5.6640625" bestFit="1" customWidth="1"/>
  </cols>
  <sheetData>
    <row r="1" spans="1:5" x14ac:dyDescent="0.3">
      <c r="A1" s="1" t="s">
        <v>2</v>
      </c>
    </row>
    <row r="2" spans="1:5" x14ac:dyDescent="0.3">
      <c r="A2" s="1" t="s">
        <v>61</v>
      </c>
    </row>
    <row r="3" spans="1:5" x14ac:dyDescent="0.3">
      <c r="A3" s="1" t="s">
        <v>83</v>
      </c>
    </row>
    <row r="4" spans="1:5" x14ac:dyDescent="0.3">
      <c r="A4" s="1" t="s">
        <v>63</v>
      </c>
    </row>
    <row r="5" spans="1:5" x14ac:dyDescent="0.3">
      <c r="A5" s="1" t="s">
        <v>6</v>
      </c>
    </row>
    <row r="6" spans="1:5" x14ac:dyDescent="0.3">
      <c r="A6" s="1"/>
      <c r="B6" t="s">
        <v>7</v>
      </c>
    </row>
    <row r="7" spans="1:5" x14ac:dyDescent="0.3">
      <c r="A7" s="1"/>
      <c r="B7" t="s">
        <v>84</v>
      </c>
    </row>
    <row r="8" spans="1:5" x14ac:dyDescent="0.3">
      <c r="A8" s="1"/>
      <c r="B8" t="s">
        <v>85</v>
      </c>
    </row>
    <row r="9" spans="1:5" x14ac:dyDescent="0.3">
      <c r="A9" s="1" t="s">
        <v>10</v>
      </c>
    </row>
    <row r="10" spans="1:5" x14ac:dyDescent="0.3">
      <c r="B10" t="s">
        <v>11</v>
      </c>
    </row>
    <row r="11" spans="1:5" x14ac:dyDescent="0.3">
      <c r="B11" t="s">
        <v>12</v>
      </c>
    </row>
    <row r="12" spans="1:5" x14ac:dyDescent="0.3">
      <c r="B12" t="s">
        <v>13</v>
      </c>
    </row>
    <row r="14" spans="1:5" ht="15" thickBot="1" x14ac:dyDescent="0.35">
      <c r="A14" t="s">
        <v>66</v>
      </c>
    </row>
    <row r="15" spans="1:5" ht="15" thickBot="1" x14ac:dyDescent="0.35">
      <c r="B15" s="3" t="s">
        <v>15</v>
      </c>
      <c r="C15" s="3" t="s">
        <v>16</v>
      </c>
      <c r="D15" s="3" t="s">
        <v>17</v>
      </c>
      <c r="E15" s="3" t="s">
        <v>18</v>
      </c>
    </row>
    <row r="16" spans="1:5" ht="15" thickBot="1" x14ac:dyDescent="0.35">
      <c r="B16" s="2" t="s">
        <v>67</v>
      </c>
      <c r="C16" s="2" t="s">
        <v>68</v>
      </c>
      <c r="D16" s="2">
        <v>2740000</v>
      </c>
      <c r="E16" s="2">
        <v>2987500.0002918197</v>
      </c>
    </row>
    <row r="19" spans="1:7" ht="15" thickBot="1" x14ac:dyDescent="0.35">
      <c r="A19" t="s">
        <v>19</v>
      </c>
    </row>
    <row r="20" spans="1:7" ht="15" thickBot="1" x14ac:dyDescent="0.35">
      <c r="B20" s="3" t="s">
        <v>15</v>
      </c>
      <c r="C20" s="3" t="s">
        <v>16</v>
      </c>
      <c r="D20" s="3" t="s">
        <v>17</v>
      </c>
      <c r="E20" s="3" t="s">
        <v>18</v>
      </c>
      <c r="F20" s="3" t="s">
        <v>20</v>
      </c>
    </row>
    <row r="21" spans="1:7" x14ac:dyDescent="0.3">
      <c r="B21" s="4" t="s">
        <v>28</v>
      </c>
      <c r="C21" s="4" t="s">
        <v>57</v>
      </c>
      <c r="D21" s="4">
        <v>500</v>
      </c>
      <c r="E21" s="4">
        <v>0</v>
      </c>
      <c r="F21" s="4" t="s">
        <v>30</v>
      </c>
    </row>
    <row r="22" spans="1:7" x14ac:dyDescent="0.3">
      <c r="B22" s="4" t="s">
        <v>31</v>
      </c>
      <c r="C22" s="4" t="s">
        <v>58</v>
      </c>
      <c r="D22" s="4">
        <v>300</v>
      </c>
      <c r="E22" s="4">
        <v>312.50000145909888</v>
      </c>
      <c r="F22" s="4" t="s">
        <v>30</v>
      </c>
    </row>
    <row r="23" spans="1:7" x14ac:dyDescent="0.3">
      <c r="B23" s="4" t="s">
        <v>33</v>
      </c>
      <c r="C23" s="4" t="s">
        <v>59</v>
      </c>
      <c r="D23" s="4">
        <v>250</v>
      </c>
      <c r="E23" s="4">
        <v>624.99999941636042</v>
      </c>
      <c r="F23" s="4" t="s">
        <v>30</v>
      </c>
    </row>
    <row r="24" spans="1:7" ht="15" thickBot="1" x14ac:dyDescent="0.35">
      <c r="B24" s="2" t="s">
        <v>35</v>
      </c>
      <c r="C24" s="2" t="s">
        <v>60</v>
      </c>
      <c r="D24" s="2">
        <v>15000</v>
      </c>
      <c r="E24" s="2">
        <v>15000</v>
      </c>
      <c r="F24" s="2" t="s">
        <v>30</v>
      </c>
    </row>
    <row r="27" spans="1:7" ht="15" thickBot="1" x14ac:dyDescent="0.35">
      <c r="A27" t="s">
        <v>21</v>
      </c>
    </row>
    <row r="28" spans="1:7" ht="15" thickBot="1" x14ac:dyDescent="0.35">
      <c r="B28" s="3" t="s">
        <v>15</v>
      </c>
      <c r="C28" s="3" t="s">
        <v>16</v>
      </c>
      <c r="D28" s="3" t="s">
        <v>22</v>
      </c>
      <c r="E28" s="3" t="s">
        <v>23</v>
      </c>
      <c r="F28" s="3" t="s">
        <v>24</v>
      </c>
      <c r="G28" s="3" t="s">
        <v>25</v>
      </c>
    </row>
    <row r="29" spans="1:7" x14ac:dyDescent="0.3">
      <c r="B29" s="4" t="s">
        <v>77</v>
      </c>
      <c r="C29" s="4" t="s">
        <v>57</v>
      </c>
      <c r="D29" s="4">
        <v>312.50000145909888</v>
      </c>
      <c r="E29" s="4" t="s">
        <v>78</v>
      </c>
      <c r="F29" s="4" t="s">
        <v>44</v>
      </c>
      <c r="G29" s="4">
        <v>0</v>
      </c>
    </row>
    <row r="30" spans="1:7" x14ac:dyDescent="0.3">
      <c r="B30" s="4" t="s">
        <v>81</v>
      </c>
      <c r="C30" s="4" t="s">
        <v>57</v>
      </c>
      <c r="D30" s="4">
        <v>15000</v>
      </c>
      <c r="E30" s="4" t="s">
        <v>82</v>
      </c>
      <c r="F30" s="4" t="s">
        <v>44</v>
      </c>
      <c r="G30" s="4">
        <v>0</v>
      </c>
    </row>
    <row r="31" spans="1:7" ht="15" thickBot="1" x14ac:dyDescent="0.35">
      <c r="B31" s="2" t="s">
        <v>69</v>
      </c>
      <c r="C31" s="2" t="s">
        <v>57</v>
      </c>
      <c r="D31" s="2">
        <v>15000</v>
      </c>
      <c r="E31" s="2" t="s">
        <v>70</v>
      </c>
      <c r="F31" s="2" t="s">
        <v>44</v>
      </c>
      <c r="G3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420E-6C43-40BB-B89D-B1F348F8DA56}">
  <dimension ref="A1:G35"/>
  <sheetViews>
    <sheetView showGridLines="0" topLeftCell="A15" workbookViewId="0"/>
  </sheetViews>
  <sheetFormatPr defaultRowHeight="14.4" x14ac:dyDescent="0.3"/>
  <cols>
    <col min="1" max="1" width="2.33203125" customWidth="1"/>
    <col min="2" max="2" width="16.33203125" bestFit="1" customWidth="1"/>
    <col min="3" max="4" width="13.21875" bestFit="1" customWidth="1"/>
    <col min="5" max="5" width="13.44140625" bestFit="1" customWidth="1"/>
    <col min="6" max="6" width="11" bestFit="1" customWidth="1"/>
    <col min="7" max="7" width="5.6640625" bestFit="1" customWidth="1"/>
  </cols>
  <sheetData>
    <row r="1" spans="1:5" x14ac:dyDescent="0.3">
      <c r="A1" s="1" t="s">
        <v>2</v>
      </c>
    </row>
    <row r="2" spans="1:5" x14ac:dyDescent="0.3">
      <c r="A2" s="1" t="s">
        <v>61</v>
      </c>
    </row>
    <row r="3" spans="1:5" x14ac:dyDescent="0.3">
      <c r="A3" s="1" t="s">
        <v>86</v>
      </c>
    </row>
    <row r="4" spans="1:5" x14ac:dyDescent="0.3">
      <c r="A4" s="1" t="s">
        <v>63</v>
      </c>
    </row>
    <row r="5" spans="1:5" x14ac:dyDescent="0.3">
      <c r="A5" s="1" t="s">
        <v>6</v>
      </c>
    </row>
    <row r="6" spans="1:5" x14ac:dyDescent="0.3">
      <c r="A6" s="1"/>
      <c r="B6" t="s">
        <v>7</v>
      </c>
    </row>
    <row r="7" spans="1:5" x14ac:dyDescent="0.3">
      <c r="A7" s="1"/>
      <c r="B7" t="s">
        <v>87</v>
      </c>
    </row>
    <row r="8" spans="1:5" x14ac:dyDescent="0.3">
      <c r="A8" s="1"/>
      <c r="B8" t="s">
        <v>88</v>
      </c>
    </row>
    <row r="9" spans="1:5" x14ac:dyDescent="0.3">
      <c r="A9" s="1" t="s">
        <v>10</v>
      </c>
    </row>
    <row r="10" spans="1:5" x14ac:dyDescent="0.3">
      <c r="B10" t="s">
        <v>89</v>
      </c>
    </row>
    <row r="11" spans="1:5" x14ac:dyDescent="0.3">
      <c r="B11" t="s">
        <v>90</v>
      </c>
    </row>
    <row r="12" spans="1:5" x14ac:dyDescent="0.3">
      <c r="B12" t="s">
        <v>13</v>
      </c>
    </row>
    <row r="14" spans="1:5" ht="15" thickBot="1" x14ac:dyDescent="0.35">
      <c r="A14" t="s">
        <v>66</v>
      </c>
    </row>
    <row r="15" spans="1:5" ht="15" thickBot="1" x14ac:dyDescent="0.35">
      <c r="B15" s="3" t="s">
        <v>15</v>
      </c>
      <c r="C15" s="3" t="s">
        <v>16</v>
      </c>
      <c r="D15" s="3" t="s">
        <v>17</v>
      </c>
      <c r="E15" s="3" t="s">
        <v>18</v>
      </c>
    </row>
    <row r="16" spans="1:5" ht="15" thickBot="1" x14ac:dyDescent="0.35">
      <c r="B16" s="2" t="s">
        <v>67</v>
      </c>
      <c r="C16" s="2" t="s">
        <v>68</v>
      </c>
      <c r="D16" s="2">
        <v>2986850</v>
      </c>
      <c r="E16" s="2">
        <v>2642500</v>
      </c>
    </row>
    <row r="19" spans="1:7" ht="15" thickBot="1" x14ac:dyDescent="0.35">
      <c r="A19" t="s">
        <v>19</v>
      </c>
    </row>
    <row r="20" spans="1:7" ht="15" thickBot="1" x14ac:dyDescent="0.35">
      <c r="B20" s="3" t="s">
        <v>15</v>
      </c>
      <c r="C20" s="3" t="s">
        <v>16</v>
      </c>
      <c r="D20" s="3" t="s">
        <v>17</v>
      </c>
      <c r="E20" s="3" t="s">
        <v>18</v>
      </c>
      <c r="F20" s="3" t="s">
        <v>20</v>
      </c>
    </row>
    <row r="21" spans="1:7" x14ac:dyDescent="0.3">
      <c r="B21" s="4" t="s">
        <v>28</v>
      </c>
      <c r="C21" s="4" t="s">
        <v>57</v>
      </c>
      <c r="D21" s="4">
        <v>3</v>
      </c>
      <c r="E21" s="4">
        <v>350</v>
      </c>
      <c r="F21" s="4" t="s">
        <v>20</v>
      </c>
    </row>
    <row r="22" spans="1:7" x14ac:dyDescent="0.3">
      <c r="B22" s="4" t="s">
        <v>31</v>
      </c>
      <c r="C22" s="4" t="s">
        <v>58</v>
      </c>
      <c r="D22" s="4">
        <v>313</v>
      </c>
      <c r="E22" s="4">
        <v>300</v>
      </c>
      <c r="F22" s="4" t="s">
        <v>20</v>
      </c>
    </row>
    <row r="23" spans="1:7" x14ac:dyDescent="0.3">
      <c r="B23" s="4" t="s">
        <v>33</v>
      </c>
      <c r="C23" s="4" t="s">
        <v>59</v>
      </c>
      <c r="D23" s="4">
        <v>623</v>
      </c>
      <c r="E23" s="4">
        <v>250</v>
      </c>
      <c r="F23" s="4" t="s">
        <v>20</v>
      </c>
    </row>
    <row r="24" spans="1:7" ht="15" thickBot="1" x14ac:dyDescent="0.35">
      <c r="B24" s="2" t="s">
        <v>35</v>
      </c>
      <c r="C24" s="2" t="s">
        <v>60</v>
      </c>
      <c r="D24" s="2">
        <v>15000</v>
      </c>
      <c r="E24" s="2">
        <v>15000</v>
      </c>
      <c r="F24" s="2" t="s">
        <v>20</v>
      </c>
    </row>
    <row r="27" spans="1:7" ht="15" thickBot="1" x14ac:dyDescent="0.35">
      <c r="A27" t="s">
        <v>21</v>
      </c>
    </row>
    <row r="28" spans="1:7" ht="15" thickBot="1" x14ac:dyDescent="0.35">
      <c r="B28" s="3" t="s">
        <v>15</v>
      </c>
      <c r="C28" s="3" t="s">
        <v>16</v>
      </c>
      <c r="D28" s="3" t="s">
        <v>22</v>
      </c>
      <c r="E28" s="3" t="s">
        <v>23</v>
      </c>
      <c r="F28" s="3" t="s">
        <v>24</v>
      </c>
      <c r="G28" s="3" t="s">
        <v>25</v>
      </c>
    </row>
    <row r="29" spans="1:7" x14ac:dyDescent="0.3">
      <c r="B29" s="4" t="s">
        <v>75</v>
      </c>
      <c r="C29" s="4" t="s">
        <v>57</v>
      </c>
      <c r="D29" s="4">
        <v>300</v>
      </c>
      <c r="E29" s="4" t="s">
        <v>76</v>
      </c>
      <c r="F29" s="4" t="s">
        <v>44</v>
      </c>
      <c r="G29" s="4">
        <v>0</v>
      </c>
    </row>
    <row r="30" spans="1:7" x14ac:dyDescent="0.3">
      <c r="B30" s="4" t="s">
        <v>77</v>
      </c>
      <c r="C30" s="4" t="s">
        <v>57</v>
      </c>
      <c r="D30" s="4">
        <v>300</v>
      </c>
      <c r="E30" s="4" t="s">
        <v>91</v>
      </c>
      <c r="F30" s="4" t="s">
        <v>44</v>
      </c>
      <c r="G30" s="4">
        <v>0</v>
      </c>
    </row>
    <row r="31" spans="1:7" x14ac:dyDescent="0.3">
      <c r="B31" s="4" t="s">
        <v>79</v>
      </c>
      <c r="C31" s="4" t="s">
        <v>57</v>
      </c>
      <c r="D31" s="4">
        <v>250</v>
      </c>
      <c r="E31" s="4" t="s">
        <v>80</v>
      </c>
      <c r="F31" s="4" t="s">
        <v>44</v>
      </c>
      <c r="G31" s="4">
        <v>0</v>
      </c>
    </row>
    <row r="32" spans="1:7" x14ac:dyDescent="0.3">
      <c r="B32" s="4" t="s">
        <v>81</v>
      </c>
      <c r="C32" s="4" t="s">
        <v>57</v>
      </c>
      <c r="D32" s="4">
        <v>15000</v>
      </c>
      <c r="E32" s="4" t="s">
        <v>82</v>
      </c>
      <c r="F32" s="4" t="s">
        <v>44</v>
      </c>
      <c r="G32" s="4">
        <v>0</v>
      </c>
    </row>
    <row r="33" spans="2:7" x14ac:dyDescent="0.3">
      <c r="B33" s="4" t="s">
        <v>69</v>
      </c>
      <c r="C33" s="4" t="s">
        <v>57</v>
      </c>
      <c r="D33" s="4">
        <v>15000</v>
      </c>
      <c r="E33" s="4" t="s">
        <v>70</v>
      </c>
      <c r="F33" s="4" t="s">
        <v>71</v>
      </c>
      <c r="G33" s="4">
        <v>3400</v>
      </c>
    </row>
    <row r="34" spans="2:7" x14ac:dyDescent="0.3">
      <c r="B34" s="4" t="s">
        <v>72</v>
      </c>
      <c r="C34" s="4" t="s">
        <v>73</v>
      </c>
      <c r="D34" s="4">
        <v>350</v>
      </c>
      <c r="E34" s="4" t="s">
        <v>74</v>
      </c>
      <c r="F34" s="4" t="s">
        <v>71</v>
      </c>
      <c r="G34" s="4">
        <v>150</v>
      </c>
    </row>
    <row r="35" spans="2:7" ht="15" thickBot="1" x14ac:dyDescent="0.35">
      <c r="B35" s="2" t="s">
        <v>92</v>
      </c>
      <c r="C35" s="2"/>
      <c r="D35" s="2"/>
      <c r="E35" s="2"/>
      <c r="F35" s="2"/>
      <c r="G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0C7-B077-46E5-9D7B-9B1DF6A6FB4C}">
  <dimension ref="A1:G42"/>
  <sheetViews>
    <sheetView showGridLines="0" topLeftCell="A7" workbookViewId="0"/>
  </sheetViews>
  <sheetFormatPr defaultRowHeight="14.4" x14ac:dyDescent="0.3"/>
  <cols>
    <col min="1" max="1" width="2.33203125" customWidth="1"/>
    <col min="2" max="2" width="16.21875" bestFit="1" customWidth="1"/>
    <col min="3" max="3" width="11.88671875" bestFit="1" customWidth="1"/>
    <col min="4" max="4" width="12.5546875" bestFit="1" customWidth="1"/>
    <col min="5" max="5" width="13.88671875" bestFit="1" customWidth="1"/>
    <col min="6" max="6" width="6.88671875" bestFit="1" customWidth="1"/>
    <col min="7" max="7" width="5.6640625" bestFit="1" customWidth="1"/>
  </cols>
  <sheetData>
    <row r="1" spans="1:5" x14ac:dyDescent="0.3">
      <c r="A1" s="1" t="s">
        <v>2</v>
      </c>
    </row>
    <row r="2" spans="1:5" x14ac:dyDescent="0.3">
      <c r="A2" s="1" t="s">
        <v>114</v>
      </c>
    </row>
    <row r="3" spans="1:5" x14ac:dyDescent="0.3">
      <c r="A3" s="1" t="s">
        <v>115</v>
      </c>
    </row>
    <row r="4" spans="1:5" x14ac:dyDescent="0.3">
      <c r="A4" s="1" t="s">
        <v>116</v>
      </c>
    </row>
    <row r="5" spans="1:5" x14ac:dyDescent="0.3">
      <c r="A5" s="1" t="s">
        <v>6</v>
      </c>
    </row>
    <row r="6" spans="1:5" x14ac:dyDescent="0.3">
      <c r="A6" s="1"/>
      <c r="B6" t="s">
        <v>7</v>
      </c>
    </row>
    <row r="7" spans="1:5" x14ac:dyDescent="0.3">
      <c r="A7" s="1"/>
      <c r="B7" t="s">
        <v>117</v>
      </c>
    </row>
    <row r="8" spans="1:5" x14ac:dyDescent="0.3">
      <c r="A8" s="1"/>
      <c r="B8" t="s">
        <v>118</v>
      </c>
    </row>
    <row r="9" spans="1:5" x14ac:dyDescent="0.3">
      <c r="A9" s="1" t="s">
        <v>10</v>
      </c>
    </row>
    <row r="10" spans="1:5" x14ac:dyDescent="0.3">
      <c r="B10" t="s">
        <v>119</v>
      </c>
    </row>
    <row r="11" spans="1:5" x14ac:dyDescent="0.3">
      <c r="B11" t="s">
        <v>90</v>
      </c>
    </row>
    <row r="12" spans="1:5" x14ac:dyDescent="0.3">
      <c r="B12" t="s">
        <v>13</v>
      </c>
    </row>
    <row r="14" spans="1:5" ht="15" thickBot="1" x14ac:dyDescent="0.35">
      <c r="A14" t="s">
        <v>14</v>
      </c>
    </row>
    <row r="15" spans="1:5" ht="15" thickBot="1" x14ac:dyDescent="0.35">
      <c r="B15" s="3" t="s">
        <v>15</v>
      </c>
      <c r="C15" s="3" t="s">
        <v>16</v>
      </c>
      <c r="D15" s="3" t="s">
        <v>17</v>
      </c>
      <c r="E15" s="3" t="s">
        <v>18</v>
      </c>
    </row>
    <row r="16" spans="1:5" ht="15" thickBot="1" x14ac:dyDescent="0.35">
      <c r="B16" s="2" t="s">
        <v>120</v>
      </c>
      <c r="C16" s="2" t="s">
        <v>121</v>
      </c>
      <c r="D16" s="2">
        <v>4100</v>
      </c>
      <c r="E16" s="2">
        <v>49710</v>
      </c>
    </row>
    <row r="19" spans="1:6" ht="15" thickBot="1" x14ac:dyDescent="0.35">
      <c r="A19" t="s">
        <v>19</v>
      </c>
    </row>
    <row r="20" spans="1:6" ht="15" thickBot="1" x14ac:dyDescent="0.35">
      <c r="B20" s="3" t="s">
        <v>15</v>
      </c>
      <c r="C20" s="3" t="s">
        <v>16</v>
      </c>
      <c r="D20" s="3" t="s">
        <v>17</v>
      </c>
      <c r="E20" s="3" t="s">
        <v>18</v>
      </c>
      <c r="F20" s="3" t="s">
        <v>20</v>
      </c>
    </row>
    <row r="21" spans="1:6" x14ac:dyDescent="0.3">
      <c r="B21" s="4" t="s">
        <v>28</v>
      </c>
      <c r="C21" s="4" t="s">
        <v>105</v>
      </c>
      <c r="D21" s="4">
        <v>1</v>
      </c>
      <c r="E21" s="4">
        <v>0</v>
      </c>
      <c r="F21" s="4" t="s">
        <v>20</v>
      </c>
    </row>
    <row r="22" spans="1:6" x14ac:dyDescent="0.3">
      <c r="B22" s="4" t="s">
        <v>31</v>
      </c>
      <c r="C22" s="4" t="s">
        <v>0</v>
      </c>
      <c r="D22" s="4">
        <v>1</v>
      </c>
      <c r="E22" s="4">
        <v>0</v>
      </c>
      <c r="F22" s="4" t="s">
        <v>20</v>
      </c>
    </row>
    <row r="23" spans="1:6" x14ac:dyDescent="0.3">
      <c r="B23" s="4" t="s">
        <v>33</v>
      </c>
      <c r="C23" s="4" t="s">
        <v>93</v>
      </c>
      <c r="D23" s="4">
        <v>1</v>
      </c>
      <c r="E23" s="4">
        <v>25</v>
      </c>
      <c r="F23" s="4" t="s">
        <v>20</v>
      </c>
    </row>
    <row r="24" spans="1:6" x14ac:dyDescent="0.3">
      <c r="B24" s="4" t="s">
        <v>35</v>
      </c>
      <c r="C24" s="4" t="s">
        <v>106</v>
      </c>
      <c r="D24" s="4">
        <v>1</v>
      </c>
      <c r="E24" s="4">
        <v>12</v>
      </c>
      <c r="F24" s="4" t="s">
        <v>20</v>
      </c>
    </row>
    <row r="25" spans="1:6" x14ac:dyDescent="0.3">
      <c r="B25" s="4" t="s">
        <v>37</v>
      </c>
      <c r="C25" s="4" t="s">
        <v>107</v>
      </c>
      <c r="D25" s="4">
        <v>1</v>
      </c>
      <c r="E25" s="4">
        <v>28</v>
      </c>
      <c r="F25" s="4" t="s">
        <v>20</v>
      </c>
    </row>
    <row r="26" spans="1:6" x14ac:dyDescent="0.3">
      <c r="B26" s="4" t="s">
        <v>39</v>
      </c>
      <c r="C26" s="4" t="s">
        <v>94</v>
      </c>
      <c r="D26" s="4">
        <v>1</v>
      </c>
      <c r="E26" s="4">
        <v>0</v>
      </c>
      <c r="F26" s="4" t="s">
        <v>20</v>
      </c>
    </row>
    <row r="27" spans="1:6" x14ac:dyDescent="0.3">
      <c r="B27" s="4" t="s">
        <v>122</v>
      </c>
      <c r="C27" s="4" t="s">
        <v>108</v>
      </c>
      <c r="D27" s="4">
        <v>1</v>
      </c>
      <c r="E27" s="4">
        <v>11</v>
      </c>
      <c r="F27" s="4" t="s">
        <v>20</v>
      </c>
    </row>
    <row r="28" spans="1:6" x14ac:dyDescent="0.3">
      <c r="B28" s="4" t="s">
        <v>123</v>
      </c>
      <c r="C28" s="4" t="s">
        <v>109</v>
      </c>
      <c r="D28" s="4">
        <v>1</v>
      </c>
      <c r="E28" s="4">
        <v>14</v>
      </c>
      <c r="F28" s="4" t="s">
        <v>20</v>
      </c>
    </row>
    <row r="29" spans="1:6" x14ac:dyDescent="0.3">
      <c r="B29" s="4" t="s">
        <v>124</v>
      </c>
      <c r="C29" s="4" t="s">
        <v>110</v>
      </c>
      <c r="D29" s="4">
        <v>1</v>
      </c>
      <c r="E29" s="4">
        <v>5</v>
      </c>
      <c r="F29" s="4" t="s">
        <v>20</v>
      </c>
    </row>
    <row r="30" spans="1:6" x14ac:dyDescent="0.3">
      <c r="B30" s="4" t="s">
        <v>125</v>
      </c>
      <c r="C30" s="4" t="s">
        <v>112</v>
      </c>
      <c r="D30" s="4">
        <v>0</v>
      </c>
      <c r="E30" s="4">
        <v>13</v>
      </c>
      <c r="F30" s="4" t="s">
        <v>20</v>
      </c>
    </row>
    <row r="31" spans="1:6" ht="15" thickBot="1" x14ac:dyDescent="0.35">
      <c r="B31" s="2" t="s">
        <v>126</v>
      </c>
      <c r="C31" s="2" t="s">
        <v>113</v>
      </c>
      <c r="D31" s="2">
        <v>0</v>
      </c>
      <c r="E31" s="2">
        <v>0</v>
      </c>
      <c r="F31" s="2" t="s">
        <v>20</v>
      </c>
    </row>
    <row r="34" spans="1:7" ht="15" thickBot="1" x14ac:dyDescent="0.35">
      <c r="A34" t="s">
        <v>21</v>
      </c>
    </row>
    <row r="35" spans="1:7" ht="15" thickBot="1" x14ac:dyDescent="0.35">
      <c r="B35" s="3" t="s">
        <v>15</v>
      </c>
      <c r="C35" s="3" t="s">
        <v>16</v>
      </c>
      <c r="D35" s="3" t="s">
        <v>22</v>
      </c>
      <c r="E35" s="3" t="s">
        <v>23</v>
      </c>
      <c r="F35" s="3" t="s">
        <v>24</v>
      </c>
      <c r="G35" s="3" t="s">
        <v>25</v>
      </c>
    </row>
    <row r="36" spans="1:7" x14ac:dyDescent="0.3">
      <c r="B36" s="4" t="s">
        <v>127</v>
      </c>
      <c r="C36" s="4" t="s">
        <v>128</v>
      </c>
      <c r="D36" s="4">
        <v>36</v>
      </c>
      <c r="E36" s="4" t="s">
        <v>129</v>
      </c>
      <c r="F36" s="4" t="s">
        <v>44</v>
      </c>
      <c r="G36" s="4">
        <v>0</v>
      </c>
    </row>
    <row r="37" spans="1:7" x14ac:dyDescent="0.3">
      <c r="B37" s="4" t="s">
        <v>130</v>
      </c>
      <c r="C37" s="4" t="s">
        <v>131</v>
      </c>
      <c r="D37" s="4">
        <v>42</v>
      </c>
      <c r="E37" s="4" t="s">
        <v>132</v>
      </c>
      <c r="F37" s="4" t="s">
        <v>44</v>
      </c>
      <c r="G37" s="4">
        <v>0</v>
      </c>
    </row>
    <row r="38" spans="1:7" x14ac:dyDescent="0.3">
      <c r="B38" s="4" t="s">
        <v>133</v>
      </c>
      <c r="C38" s="4" t="s">
        <v>134</v>
      </c>
      <c r="D38" s="4">
        <v>30</v>
      </c>
      <c r="E38" s="4" t="s">
        <v>135</v>
      </c>
      <c r="F38" s="4" t="s">
        <v>44</v>
      </c>
      <c r="G38" s="4">
        <v>0</v>
      </c>
    </row>
    <row r="39" spans="1:7" x14ac:dyDescent="0.3">
      <c r="B39" s="4" t="s">
        <v>136</v>
      </c>
      <c r="C39" s="4" t="s">
        <v>137</v>
      </c>
      <c r="D39" s="4">
        <v>25</v>
      </c>
      <c r="E39" s="4" t="s">
        <v>138</v>
      </c>
      <c r="F39" s="4" t="s">
        <v>44</v>
      </c>
      <c r="G39" s="4">
        <v>0</v>
      </c>
    </row>
    <row r="40" spans="1:7" x14ac:dyDescent="0.3">
      <c r="B40" s="4" t="s">
        <v>139</v>
      </c>
      <c r="C40" s="4" t="s">
        <v>140</v>
      </c>
      <c r="D40" s="4">
        <v>40</v>
      </c>
      <c r="E40" s="4" t="s">
        <v>141</v>
      </c>
      <c r="F40" s="4" t="s">
        <v>44</v>
      </c>
      <c r="G40" s="4">
        <v>0</v>
      </c>
    </row>
    <row r="41" spans="1:7" x14ac:dyDescent="0.3">
      <c r="B41" s="4" t="s">
        <v>142</v>
      </c>
      <c r="C41" s="4" t="s">
        <v>143</v>
      </c>
      <c r="D41" s="4">
        <v>30</v>
      </c>
      <c r="E41" s="4" t="s">
        <v>144</v>
      </c>
      <c r="F41" s="4" t="s">
        <v>44</v>
      </c>
      <c r="G41" s="4">
        <v>0</v>
      </c>
    </row>
    <row r="42" spans="1:7" ht="15" thickBot="1" x14ac:dyDescent="0.35">
      <c r="B42" s="2" t="s">
        <v>145</v>
      </c>
      <c r="C42" s="2"/>
      <c r="D42" s="2"/>
      <c r="E42" s="2"/>
      <c r="F42" s="2"/>
      <c r="G4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5F89-228A-4B65-BA08-F2FFF3028275}">
  <dimension ref="A1:G46"/>
  <sheetViews>
    <sheetView showGridLines="0" topLeftCell="A87" workbookViewId="0"/>
  </sheetViews>
  <sheetFormatPr defaultRowHeight="14.4" x14ac:dyDescent="0.3"/>
  <cols>
    <col min="1" max="1" width="2.33203125" customWidth="1"/>
    <col min="2" max="2" width="16.5546875" bestFit="1" customWidth="1"/>
    <col min="3" max="3" width="12.77734375" bestFit="1" customWidth="1"/>
    <col min="4" max="4" width="13.21875" bestFit="1" customWidth="1"/>
    <col min="5" max="5" width="13.109375" bestFit="1" customWidth="1"/>
    <col min="6" max="6" width="7.44140625" bestFit="1" customWidth="1"/>
    <col min="7" max="7" width="5.6640625" bestFit="1" customWidth="1"/>
  </cols>
  <sheetData>
    <row r="1" spans="1:5" x14ac:dyDescent="0.3">
      <c r="A1" s="1" t="s">
        <v>2</v>
      </c>
    </row>
    <row r="2" spans="1:5" x14ac:dyDescent="0.3">
      <c r="A2" s="1" t="s">
        <v>149</v>
      </c>
    </row>
    <row r="3" spans="1:5" x14ac:dyDescent="0.3">
      <c r="A3" s="1" t="s">
        <v>150</v>
      </c>
    </row>
    <row r="4" spans="1:5" x14ac:dyDescent="0.3">
      <c r="A4" s="1" t="s">
        <v>63</v>
      </c>
    </row>
    <row r="5" spans="1:5" x14ac:dyDescent="0.3">
      <c r="A5" s="1" t="s">
        <v>6</v>
      </c>
    </row>
    <row r="6" spans="1:5" x14ac:dyDescent="0.3">
      <c r="A6" s="1"/>
      <c r="B6" t="s">
        <v>151</v>
      </c>
    </row>
    <row r="7" spans="1:5" x14ac:dyDescent="0.3">
      <c r="A7" s="1"/>
      <c r="B7" t="s">
        <v>152</v>
      </c>
    </row>
    <row r="8" spans="1:5" x14ac:dyDescent="0.3">
      <c r="A8" s="1"/>
      <c r="B8" t="s">
        <v>153</v>
      </c>
    </row>
    <row r="9" spans="1:5" x14ac:dyDescent="0.3">
      <c r="A9" s="1" t="s">
        <v>10</v>
      </c>
    </row>
    <row r="10" spans="1:5" x14ac:dyDescent="0.3">
      <c r="B10" t="s">
        <v>119</v>
      </c>
    </row>
    <row r="11" spans="1:5" x14ac:dyDescent="0.3">
      <c r="B11" t="s">
        <v>13</v>
      </c>
    </row>
    <row r="14" spans="1:5" ht="15" thickBot="1" x14ac:dyDescent="0.35">
      <c r="A14" t="s">
        <v>14</v>
      </c>
    </row>
    <row r="15" spans="1:5" ht="15" thickBot="1" x14ac:dyDescent="0.35">
      <c r="B15" s="3" t="s">
        <v>15</v>
      </c>
      <c r="C15" s="3" t="s">
        <v>16</v>
      </c>
      <c r="D15" s="3" t="s">
        <v>17</v>
      </c>
      <c r="E15" s="3" t="s">
        <v>18</v>
      </c>
    </row>
    <row r="16" spans="1:5" ht="15" thickBot="1" x14ac:dyDescent="0.35">
      <c r="B16" s="2" t="s">
        <v>154</v>
      </c>
      <c r="C16" s="2" t="s">
        <v>121</v>
      </c>
      <c r="D16" s="2">
        <v>16100</v>
      </c>
      <c r="E16" s="2">
        <v>49710</v>
      </c>
    </row>
    <row r="19" spans="1:6" ht="15" thickBot="1" x14ac:dyDescent="0.35">
      <c r="A19" t="s">
        <v>19</v>
      </c>
    </row>
    <row r="20" spans="1:6" ht="15" thickBot="1" x14ac:dyDescent="0.35">
      <c r="B20" s="3" t="s">
        <v>15</v>
      </c>
      <c r="C20" s="3" t="s">
        <v>16</v>
      </c>
      <c r="D20" s="3" t="s">
        <v>17</v>
      </c>
      <c r="E20" s="3" t="s">
        <v>18</v>
      </c>
      <c r="F20" s="3" t="s">
        <v>20</v>
      </c>
    </row>
    <row r="21" spans="1:6" x14ac:dyDescent="0.3">
      <c r="B21" s="4" t="s">
        <v>28</v>
      </c>
      <c r="C21" s="4" t="s">
        <v>105</v>
      </c>
      <c r="D21" s="4">
        <v>1</v>
      </c>
      <c r="E21" s="4">
        <v>0</v>
      </c>
      <c r="F21" s="4" t="s">
        <v>20</v>
      </c>
    </row>
    <row r="22" spans="1:6" x14ac:dyDescent="0.3">
      <c r="B22" s="4" t="s">
        <v>31</v>
      </c>
      <c r="C22" s="4" t="s">
        <v>0</v>
      </c>
      <c r="D22" s="4">
        <v>1</v>
      </c>
      <c r="E22" s="4">
        <v>0</v>
      </c>
      <c r="F22" s="4" t="s">
        <v>20</v>
      </c>
    </row>
    <row r="23" spans="1:6" x14ac:dyDescent="0.3">
      <c r="B23" s="4" t="s">
        <v>33</v>
      </c>
      <c r="C23" s="4" t="s">
        <v>93</v>
      </c>
      <c r="D23" s="4">
        <v>1</v>
      </c>
      <c r="E23" s="4">
        <v>25</v>
      </c>
      <c r="F23" s="4" t="s">
        <v>20</v>
      </c>
    </row>
    <row r="24" spans="1:6" x14ac:dyDescent="0.3">
      <c r="B24" s="4" t="s">
        <v>35</v>
      </c>
      <c r="C24" s="4" t="s">
        <v>146</v>
      </c>
      <c r="D24" s="4">
        <v>0</v>
      </c>
      <c r="E24" s="4">
        <v>0</v>
      </c>
      <c r="F24" s="4" t="s">
        <v>20</v>
      </c>
    </row>
    <row r="25" spans="1:6" x14ac:dyDescent="0.3">
      <c r="B25" s="4" t="s">
        <v>37</v>
      </c>
      <c r="C25" s="4" t="s">
        <v>106</v>
      </c>
      <c r="D25" s="4">
        <v>1</v>
      </c>
      <c r="E25" s="4">
        <v>0</v>
      </c>
      <c r="F25" s="4" t="s">
        <v>20</v>
      </c>
    </row>
    <row r="26" spans="1:6" x14ac:dyDescent="0.3">
      <c r="B26" s="4" t="s">
        <v>39</v>
      </c>
      <c r="C26" s="4" t="s">
        <v>107</v>
      </c>
      <c r="D26" s="4">
        <v>1</v>
      </c>
      <c r="E26" s="4">
        <v>40</v>
      </c>
      <c r="F26" s="4" t="s">
        <v>20</v>
      </c>
    </row>
    <row r="27" spans="1:6" x14ac:dyDescent="0.3">
      <c r="B27" s="4" t="s">
        <v>122</v>
      </c>
      <c r="C27" s="4" t="s">
        <v>94</v>
      </c>
      <c r="D27" s="4">
        <v>1</v>
      </c>
      <c r="E27" s="4">
        <v>0</v>
      </c>
      <c r="F27" s="4" t="s">
        <v>20</v>
      </c>
    </row>
    <row r="28" spans="1:6" x14ac:dyDescent="0.3">
      <c r="B28" s="4" t="s">
        <v>123</v>
      </c>
      <c r="C28" s="4" t="s">
        <v>147</v>
      </c>
      <c r="D28" s="4">
        <v>0</v>
      </c>
      <c r="E28" s="4">
        <v>0</v>
      </c>
      <c r="F28" s="4" t="s">
        <v>20</v>
      </c>
    </row>
    <row r="29" spans="1:6" x14ac:dyDescent="0.3">
      <c r="B29" s="4" t="s">
        <v>124</v>
      </c>
      <c r="C29" s="4" t="s">
        <v>108</v>
      </c>
      <c r="D29" s="4">
        <v>1</v>
      </c>
      <c r="E29" s="4">
        <v>23</v>
      </c>
      <c r="F29" s="4" t="s">
        <v>20</v>
      </c>
    </row>
    <row r="30" spans="1:6" x14ac:dyDescent="0.3">
      <c r="B30" s="4" t="s">
        <v>125</v>
      </c>
      <c r="C30" s="4" t="s">
        <v>109</v>
      </c>
      <c r="D30" s="4">
        <v>1</v>
      </c>
      <c r="E30" s="4">
        <v>2</v>
      </c>
      <c r="F30" s="4" t="s">
        <v>20</v>
      </c>
    </row>
    <row r="31" spans="1:6" x14ac:dyDescent="0.3">
      <c r="B31" s="4" t="s">
        <v>126</v>
      </c>
      <c r="C31" s="4" t="s">
        <v>110</v>
      </c>
      <c r="D31" s="4">
        <v>1</v>
      </c>
      <c r="E31" s="4">
        <v>5</v>
      </c>
      <c r="F31" s="4" t="s">
        <v>20</v>
      </c>
    </row>
    <row r="32" spans="1:6" x14ac:dyDescent="0.3">
      <c r="B32" s="4" t="s">
        <v>155</v>
      </c>
      <c r="C32" s="4" t="s">
        <v>95</v>
      </c>
      <c r="D32" s="4">
        <v>0</v>
      </c>
      <c r="E32" s="4">
        <v>0</v>
      </c>
      <c r="F32" s="4" t="s">
        <v>20</v>
      </c>
    </row>
    <row r="33" spans="1:7" x14ac:dyDescent="0.3">
      <c r="B33" s="4" t="s">
        <v>156</v>
      </c>
      <c r="C33" s="4" t="s">
        <v>111</v>
      </c>
      <c r="D33" s="4">
        <v>1</v>
      </c>
      <c r="E33" s="4">
        <v>13</v>
      </c>
      <c r="F33" s="4" t="s">
        <v>20</v>
      </c>
    </row>
    <row r="34" spans="1:7" x14ac:dyDescent="0.3">
      <c r="B34" s="4" t="s">
        <v>157</v>
      </c>
      <c r="C34" s="4" t="s">
        <v>96</v>
      </c>
      <c r="D34" s="4">
        <v>1</v>
      </c>
      <c r="E34" s="4">
        <v>0</v>
      </c>
      <c r="F34" s="4" t="s">
        <v>20</v>
      </c>
    </row>
    <row r="35" spans="1:7" ht="15" thickBot="1" x14ac:dyDescent="0.35">
      <c r="B35" s="2" t="s">
        <v>158</v>
      </c>
      <c r="C35" s="2" t="s">
        <v>148</v>
      </c>
      <c r="D35" s="2">
        <v>1</v>
      </c>
      <c r="E35" s="2">
        <v>0</v>
      </c>
      <c r="F35" s="2" t="s">
        <v>20</v>
      </c>
    </row>
    <row r="38" spans="1:7" ht="15" thickBot="1" x14ac:dyDescent="0.35">
      <c r="A38" t="s">
        <v>21</v>
      </c>
    </row>
    <row r="39" spans="1:7" ht="15" thickBot="1" x14ac:dyDescent="0.35">
      <c r="B39" s="3" t="s">
        <v>15</v>
      </c>
      <c r="C39" s="3" t="s">
        <v>16</v>
      </c>
      <c r="D39" s="3" t="s">
        <v>22</v>
      </c>
      <c r="E39" s="3" t="s">
        <v>23</v>
      </c>
      <c r="F39" s="3" t="s">
        <v>24</v>
      </c>
      <c r="G39" s="3" t="s">
        <v>25</v>
      </c>
    </row>
    <row r="40" spans="1:7" x14ac:dyDescent="0.3">
      <c r="B40" s="4" t="s">
        <v>159</v>
      </c>
      <c r="C40" s="4" t="s">
        <v>128</v>
      </c>
      <c r="D40" s="4">
        <v>36</v>
      </c>
      <c r="E40" s="4" t="s">
        <v>160</v>
      </c>
      <c r="F40" s="4" t="s">
        <v>44</v>
      </c>
      <c r="G40" s="4">
        <v>0</v>
      </c>
    </row>
    <row r="41" spans="1:7" x14ac:dyDescent="0.3">
      <c r="B41" s="4" t="s">
        <v>161</v>
      </c>
      <c r="C41" s="4" t="s">
        <v>131</v>
      </c>
      <c r="D41" s="4">
        <v>42</v>
      </c>
      <c r="E41" s="4" t="s">
        <v>162</v>
      </c>
      <c r="F41" s="4" t="s">
        <v>44</v>
      </c>
      <c r="G41" s="4">
        <v>0</v>
      </c>
    </row>
    <row r="42" spans="1:7" x14ac:dyDescent="0.3">
      <c r="B42" s="4" t="s">
        <v>163</v>
      </c>
      <c r="C42" s="4" t="s">
        <v>134</v>
      </c>
      <c r="D42" s="4">
        <v>30</v>
      </c>
      <c r="E42" s="4" t="s">
        <v>164</v>
      </c>
      <c r="F42" s="4" t="s">
        <v>44</v>
      </c>
      <c r="G42" s="4">
        <v>0</v>
      </c>
    </row>
    <row r="43" spans="1:7" x14ac:dyDescent="0.3">
      <c r="B43" s="4" t="s">
        <v>165</v>
      </c>
      <c r="C43" s="4" t="s">
        <v>137</v>
      </c>
      <c r="D43" s="4">
        <v>25</v>
      </c>
      <c r="E43" s="4" t="s">
        <v>166</v>
      </c>
      <c r="F43" s="4" t="s">
        <v>44</v>
      </c>
      <c r="G43" s="4">
        <v>0</v>
      </c>
    </row>
    <row r="44" spans="1:7" x14ac:dyDescent="0.3">
      <c r="B44" s="4" t="s">
        <v>167</v>
      </c>
      <c r="C44" s="4" t="s">
        <v>140</v>
      </c>
      <c r="D44" s="4">
        <v>40</v>
      </c>
      <c r="E44" s="4" t="s">
        <v>168</v>
      </c>
      <c r="F44" s="4" t="s">
        <v>44</v>
      </c>
      <c r="G44" s="4">
        <v>0</v>
      </c>
    </row>
    <row r="45" spans="1:7" x14ac:dyDescent="0.3">
      <c r="B45" s="4" t="s">
        <v>169</v>
      </c>
      <c r="C45" s="4" t="s">
        <v>143</v>
      </c>
      <c r="D45" s="4">
        <v>30</v>
      </c>
      <c r="E45" s="4" t="s">
        <v>170</v>
      </c>
      <c r="F45" s="4" t="s">
        <v>44</v>
      </c>
      <c r="G45" s="4">
        <v>0</v>
      </c>
    </row>
    <row r="46" spans="1:7" ht="15" thickBot="1" x14ac:dyDescent="0.35">
      <c r="B46" s="2" t="s">
        <v>171</v>
      </c>
      <c r="C46" s="2"/>
      <c r="D46" s="2"/>
      <c r="E46" s="2"/>
      <c r="F46" s="2"/>
      <c r="G4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C307-1D66-459D-B9B2-5DAE851D3173}">
  <dimension ref="A1:W40"/>
  <sheetViews>
    <sheetView tabSelected="1" workbookViewId="0">
      <selection activeCell="W26" sqref="W26"/>
    </sheetView>
  </sheetViews>
  <sheetFormatPr defaultRowHeight="14.4" x14ac:dyDescent="0.3"/>
  <cols>
    <col min="1" max="1" width="51.5546875" customWidth="1"/>
    <col min="4" max="4" width="9.88671875" customWidth="1"/>
  </cols>
  <sheetData>
    <row r="1" spans="1:16" x14ac:dyDescent="0.3">
      <c r="B1" t="s">
        <v>0</v>
      </c>
      <c r="C1" t="s">
        <v>93</v>
      </c>
      <c r="D1" t="s">
        <v>146</v>
      </c>
      <c r="E1" t="s">
        <v>147</v>
      </c>
      <c r="F1" t="s">
        <v>172</v>
      </c>
      <c r="G1" t="s">
        <v>176</v>
      </c>
      <c r="H1" t="s">
        <v>148</v>
      </c>
      <c r="I1" t="s">
        <v>97</v>
      </c>
      <c r="J1" t="s">
        <v>173</v>
      </c>
      <c r="K1" t="s">
        <v>174</v>
      </c>
      <c r="L1" t="s">
        <v>177</v>
      </c>
      <c r="M1" t="s">
        <v>175</v>
      </c>
    </row>
    <row r="2" spans="1:16" x14ac:dyDescent="0.3">
      <c r="B2">
        <f ca="1">RAND()</f>
        <v>0.78888815167431969</v>
      </c>
      <c r="C2">
        <f t="shared" ref="C2:M2" ca="1" si="0">RAND()</f>
        <v>0.45539540510710264</v>
      </c>
      <c r="D2">
        <f t="shared" ca="1" si="0"/>
        <v>0.77887612356955505</v>
      </c>
      <c r="E2">
        <f t="shared" ca="1" si="0"/>
        <v>0.52087911800253306</v>
      </c>
      <c r="F2">
        <f t="shared" ca="1" si="0"/>
        <v>0.98679279088314609</v>
      </c>
      <c r="G2">
        <f t="shared" ca="1" si="0"/>
        <v>0.86752020552303755</v>
      </c>
      <c r="H2">
        <f t="shared" ca="1" si="0"/>
        <v>0.49889761326181525</v>
      </c>
      <c r="I2">
        <f t="shared" ca="1" si="0"/>
        <v>0.76241224151572584</v>
      </c>
      <c r="J2">
        <f t="shared" ca="1" si="0"/>
        <v>0.28869011443256176</v>
      </c>
      <c r="K2">
        <f t="shared" ca="1" si="0"/>
        <v>0.69474219393160541</v>
      </c>
      <c r="L2">
        <f t="shared" ca="1" si="0"/>
        <v>2.6669324133577255E-2</v>
      </c>
      <c r="M2">
        <f t="shared" ca="1" si="0"/>
        <v>0.43839454759284646</v>
      </c>
    </row>
    <row r="3" spans="1:16" x14ac:dyDescent="0.3">
      <c r="B3">
        <f ca="1">B2</f>
        <v>0.78888815167431969</v>
      </c>
      <c r="C3">
        <f ca="1">C2</f>
        <v>0.45539540510710264</v>
      </c>
      <c r="D3">
        <f ca="1">D2</f>
        <v>0.77887612356955505</v>
      </c>
      <c r="E3">
        <f ca="1">SUMPRODUCT(B3:D3,B5:D5)*E2</f>
        <v>0.41091536464676814</v>
      </c>
      <c r="F3">
        <f ca="1">SUMPRODUCT(B3:D3,B5:D5)*F2</f>
        <v>0.77846914088534858</v>
      </c>
      <c r="G3">
        <f ca="1">(SUMPRODUCT(C3,C5) + SUMPRODUCT(H3,H5))*G2</f>
        <v>0</v>
      </c>
      <c r="H3">
        <f ca="1">SUMPRODUCT(D3:E3,D5:E5)*H2</f>
        <v>0.20500469467488114</v>
      </c>
      <c r="I3">
        <f ca="1">SUMPRODUCT(D3:E3,D5:E5)*I2</f>
        <v>0.31328690423359434</v>
      </c>
      <c r="J3">
        <f ca="1">SUMPRODUCT(D3:E3,D5:E5)*J2</f>
        <v>0.11862720364197334</v>
      </c>
      <c r="K3">
        <f ca="1">(SUMPRODUCT(F3,F5) + SUMPRODUCT(I3,I5))*K2</f>
        <v>0</v>
      </c>
      <c r="L3">
        <f ca="1">(SUMPRODUCT(F3,F5) + SUMPRODUCT(I3,I5))*L2</f>
        <v>0</v>
      </c>
      <c r="M3">
        <f ca="1">(SUMPRODUCT(G3,G5) + SUMPRODUCT(J3,J5) + SUMPRODUCT(K3,K5))*M2</f>
        <v>5.2005519272827372E-2</v>
      </c>
    </row>
    <row r="5" spans="1:16" x14ac:dyDescent="0.3">
      <c r="A5" t="s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P5">
        <f ca="1">SUMPRODUCT(B3:M3,B5:M5)</f>
        <v>1.3704362392358886</v>
      </c>
    </row>
    <row r="10" spans="1:16" x14ac:dyDescent="0.3">
      <c r="A10" t="s">
        <v>98</v>
      </c>
      <c r="B10">
        <v>-1</v>
      </c>
      <c r="C10">
        <v>-1</v>
      </c>
      <c r="D10">
        <v>-1</v>
      </c>
      <c r="N10">
        <f>SUMPRODUCT(B5:M5,B10:M10)</f>
        <v>-1</v>
      </c>
      <c r="O10" t="s">
        <v>99</v>
      </c>
      <c r="P10">
        <v>-1</v>
      </c>
    </row>
    <row r="11" spans="1:16" x14ac:dyDescent="0.3">
      <c r="A11" t="s">
        <v>100</v>
      </c>
      <c r="B11">
        <v>1</v>
      </c>
      <c r="E11">
        <v>-1</v>
      </c>
      <c r="F11">
        <v>-1</v>
      </c>
      <c r="N11">
        <f>SUMPRODUCT(B5:M5,B11:M11)</f>
        <v>0</v>
      </c>
      <c r="O11" t="s">
        <v>99</v>
      </c>
      <c r="P11">
        <v>0</v>
      </c>
    </row>
    <row r="12" spans="1:16" x14ac:dyDescent="0.3">
      <c r="A12" t="s">
        <v>101</v>
      </c>
      <c r="C12">
        <v>1</v>
      </c>
      <c r="G12">
        <v>-1</v>
      </c>
      <c r="H12">
        <v>1</v>
      </c>
      <c r="N12">
        <f>SUMPRODUCT(B5:M5,B12:M12)</f>
        <v>0</v>
      </c>
      <c r="O12" t="s">
        <v>99</v>
      </c>
      <c r="P12">
        <v>0</v>
      </c>
    </row>
    <row r="13" spans="1:16" x14ac:dyDescent="0.3">
      <c r="A13" t="s">
        <v>102</v>
      </c>
      <c r="D13">
        <v>1</v>
      </c>
      <c r="E13">
        <v>1</v>
      </c>
      <c r="H13">
        <v>-1</v>
      </c>
      <c r="I13">
        <v>-1</v>
      </c>
      <c r="J13">
        <v>-1</v>
      </c>
      <c r="N13">
        <f>SUMPRODUCT(B5:M5,B13:M13)</f>
        <v>0</v>
      </c>
      <c r="O13" t="s">
        <v>99</v>
      </c>
      <c r="P13">
        <v>0</v>
      </c>
    </row>
    <row r="14" spans="1:16" x14ac:dyDescent="0.3">
      <c r="A14" t="s">
        <v>103</v>
      </c>
      <c r="F14">
        <v>1</v>
      </c>
      <c r="I14">
        <v>1</v>
      </c>
      <c r="K14">
        <v>-1</v>
      </c>
      <c r="L14">
        <v>-1</v>
      </c>
      <c r="N14">
        <f>SUMPRODUCT(B5:M5,B14:M14)</f>
        <v>0</v>
      </c>
      <c r="O14" t="s">
        <v>99</v>
      </c>
      <c r="P14">
        <v>0</v>
      </c>
    </row>
    <row r="15" spans="1:16" x14ac:dyDescent="0.3">
      <c r="A15" t="s">
        <v>104</v>
      </c>
      <c r="G15">
        <v>1</v>
      </c>
      <c r="J15">
        <v>1</v>
      </c>
      <c r="K15">
        <v>1</v>
      </c>
      <c r="M15">
        <v>-1</v>
      </c>
      <c r="N15">
        <f>SUMPRODUCT(B5:M5,B15:M15)</f>
        <v>0</v>
      </c>
      <c r="O15" t="s">
        <v>99</v>
      </c>
      <c r="P15">
        <v>0</v>
      </c>
    </row>
    <row r="16" spans="1:16" x14ac:dyDescent="0.3">
      <c r="A16" t="s">
        <v>178</v>
      </c>
      <c r="L16">
        <v>1</v>
      </c>
      <c r="M16">
        <v>1</v>
      </c>
      <c r="N16">
        <f>SUMPRODUCT(B5:M5,B16:M16)</f>
        <v>1</v>
      </c>
      <c r="O16" t="s">
        <v>99</v>
      </c>
      <c r="P16">
        <v>1</v>
      </c>
    </row>
    <row r="22" spans="1:23" x14ac:dyDescent="0.3">
      <c r="B22" t="s">
        <v>0</v>
      </c>
      <c r="C22" t="s">
        <v>93</v>
      </c>
      <c r="D22" t="s">
        <v>146</v>
      </c>
      <c r="E22" t="s">
        <v>147</v>
      </c>
      <c r="F22" t="s">
        <v>172</v>
      </c>
      <c r="G22" t="s">
        <v>176</v>
      </c>
      <c r="H22" t="s">
        <v>148</v>
      </c>
      <c r="I22" t="s">
        <v>97</v>
      </c>
      <c r="J22" t="s">
        <v>173</v>
      </c>
      <c r="K22" t="s">
        <v>174</v>
      </c>
      <c r="L22" t="s">
        <v>177</v>
      </c>
      <c r="M22" t="s">
        <v>179</v>
      </c>
      <c r="N22" t="s">
        <v>175</v>
      </c>
      <c r="O22" t="s">
        <v>180</v>
      </c>
      <c r="P22" t="s">
        <v>181</v>
      </c>
      <c r="Q22" t="s">
        <v>182</v>
      </c>
      <c r="R22" t="s">
        <v>183</v>
      </c>
    </row>
    <row r="23" spans="1:23" x14ac:dyDescent="0.3">
      <c r="A23" t="s">
        <v>191</v>
      </c>
      <c r="B23">
        <v>0.6</v>
      </c>
      <c r="C23">
        <v>0.5</v>
      </c>
      <c r="D23">
        <v>0.7</v>
      </c>
      <c r="E23">
        <v>0.9</v>
      </c>
      <c r="F23">
        <v>0.95</v>
      </c>
      <c r="G23">
        <v>0.75</v>
      </c>
      <c r="H23">
        <v>0.98</v>
      </c>
      <c r="I23">
        <v>0.63</v>
      </c>
      <c r="J23">
        <v>0.6</v>
      </c>
      <c r="K23">
        <v>0.2</v>
      </c>
      <c r="L23">
        <v>0.5</v>
      </c>
      <c r="M23">
        <v>0.4</v>
      </c>
      <c r="N23">
        <v>0.95</v>
      </c>
      <c r="O23">
        <v>0.75</v>
      </c>
      <c r="P23">
        <v>0.85</v>
      </c>
      <c r="Q23">
        <v>0.85</v>
      </c>
      <c r="R23">
        <v>0.75</v>
      </c>
    </row>
    <row r="24" spans="1:23" x14ac:dyDescent="0.3">
      <c r="A24" t="s">
        <v>190</v>
      </c>
      <c r="B24">
        <f>B23</f>
        <v>0.6</v>
      </c>
      <c r="C24">
        <f>C23</f>
        <v>0.5</v>
      </c>
      <c r="D24">
        <f>D23</f>
        <v>0.7</v>
      </c>
      <c r="E24">
        <f>SUMPRODUCT(B24,B26)*E23</f>
        <v>0</v>
      </c>
      <c r="F24">
        <f>SUMPRODUCT(B24,B26)*F23</f>
        <v>0</v>
      </c>
      <c r="G24">
        <f>(SUMPRODUCT(C24,C26) + SUMPRODUCT(H24,H26))*G23</f>
        <v>0</v>
      </c>
      <c r="H24">
        <f>SUMPRODUCT(D24:E24,D26:E26)*H23</f>
        <v>0</v>
      </c>
      <c r="I24">
        <f>SUMPRODUCT(D24:E24,D26:E26)*I23</f>
        <v>0</v>
      </c>
      <c r="J24">
        <f>SUMPRODUCT(D24:E24,D26:E26)*J23</f>
        <v>0</v>
      </c>
      <c r="K24">
        <f>(SUMPRODUCT(F24,F26) + SUMPRODUCT(I24,I26))*K23</f>
        <v>0</v>
      </c>
      <c r="L24">
        <f>(SUMPRODUCT(F24,F26) + SUMPRODUCT(I24,I26))*L23</f>
        <v>0</v>
      </c>
      <c r="M24">
        <f>(SUMPRODUCT(F24,F26) + SUMPRODUCT(I24,I26))*M23</f>
        <v>0</v>
      </c>
      <c r="N24">
        <f>(SUMPRODUCT(G24,G26) + SUMPRODUCT(J24,J26) + SUMPRODUCT(K24,K26))*N23</f>
        <v>0</v>
      </c>
      <c r="O24">
        <f>(SUMPRODUCT(L24,L26) + SUMPRODUCT(N24,N26))*O23</f>
        <v>0</v>
      </c>
      <c r="P24">
        <f>(SUMPRODUCT(L24,L26) + SUMPRODUCT(N24,N26))*P23</f>
        <v>0</v>
      </c>
      <c r="Q24">
        <f>(SUMPRODUCT(M24,M26) + SUMPRODUCT(O24,O26))*Q23</f>
        <v>0</v>
      </c>
      <c r="R24">
        <f>(SUMPRODUCT(P24,P26))*R23</f>
        <v>0</v>
      </c>
      <c r="T24" t="s">
        <v>189</v>
      </c>
      <c r="W24">
        <f>SUM(Q24:R25)</f>
        <v>0</v>
      </c>
    </row>
    <row r="26" spans="1:23" x14ac:dyDescent="0.3">
      <c r="A26" t="s">
        <v>192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T26" t="s">
        <v>187</v>
      </c>
      <c r="W26">
        <f>SUMPRODUCT(B23:R23,B26:R26)</f>
        <v>0.85</v>
      </c>
    </row>
    <row r="27" spans="1:23" x14ac:dyDescent="0.3">
      <c r="T27" t="s">
        <v>188</v>
      </c>
      <c r="W27">
        <f>SUMPRODUCT(B24:R24,B26:R26)</f>
        <v>0</v>
      </c>
    </row>
    <row r="31" spans="1:23" x14ac:dyDescent="0.3">
      <c r="A31" t="s">
        <v>98</v>
      </c>
      <c r="B31">
        <v>-1</v>
      </c>
      <c r="C31">
        <v>-1</v>
      </c>
      <c r="D31">
        <v>-1</v>
      </c>
      <c r="S31">
        <f>SUMPRODUCT($B$26:$R$26,B31:R31)</f>
        <v>0</v>
      </c>
      <c r="T31" t="s">
        <v>99</v>
      </c>
      <c r="U31">
        <v>-1</v>
      </c>
    </row>
    <row r="32" spans="1:23" x14ac:dyDescent="0.3">
      <c r="A32" t="s">
        <v>100</v>
      </c>
      <c r="B32">
        <v>1</v>
      </c>
      <c r="E32">
        <v>-1</v>
      </c>
      <c r="F32">
        <v>-1</v>
      </c>
      <c r="S32">
        <f t="shared" ref="S32:S40" si="1">SUMPRODUCT($B$26:$R$26,B32:R32)</f>
        <v>0</v>
      </c>
      <c r="T32" t="s">
        <v>99</v>
      </c>
      <c r="U32">
        <v>0</v>
      </c>
    </row>
    <row r="33" spans="1:21" x14ac:dyDescent="0.3">
      <c r="A33" t="s">
        <v>101</v>
      </c>
      <c r="C33">
        <v>1</v>
      </c>
      <c r="G33">
        <v>-1</v>
      </c>
      <c r="H33">
        <v>1</v>
      </c>
      <c r="S33">
        <f t="shared" si="1"/>
        <v>0</v>
      </c>
      <c r="T33" t="s">
        <v>99</v>
      </c>
      <c r="U33">
        <v>0</v>
      </c>
    </row>
    <row r="34" spans="1:21" x14ac:dyDescent="0.3">
      <c r="A34" t="s">
        <v>102</v>
      </c>
      <c r="D34">
        <v>1</v>
      </c>
      <c r="E34">
        <v>1</v>
      </c>
      <c r="H34">
        <v>-1</v>
      </c>
      <c r="I34">
        <v>-1</v>
      </c>
      <c r="J34">
        <v>-1</v>
      </c>
      <c r="S34">
        <f t="shared" si="1"/>
        <v>0</v>
      </c>
      <c r="T34" t="s">
        <v>99</v>
      </c>
      <c r="U34">
        <v>0</v>
      </c>
    </row>
    <row r="35" spans="1:21" x14ac:dyDescent="0.3">
      <c r="A35" t="s">
        <v>103</v>
      </c>
      <c r="F35">
        <v>1</v>
      </c>
      <c r="I35">
        <v>1</v>
      </c>
      <c r="K35">
        <v>-1</v>
      </c>
      <c r="L35">
        <v>-1</v>
      </c>
      <c r="M35">
        <v>-1</v>
      </c>
      <c r="S35">
        <f t="shared" si="1"/>
        <v>0</v>
      </c>
      <c r="T35" t="s">
        <v>99</v>
      </c>
      <c r="U35">
        <v>0</v>
      </c>
    </row>
    <row r="36" spans="1:21" x14ac:dyDescent="0.3">
      <c r="A36" t="s">
        <v>104</v>
      </c>
      <c r="G36">
        <v>1</v>
      </c>
      <c r="J36">
        <v>1</v>
      </c>
      <c r="K36">
        <v>1</v>
      </c>
      <c r="N36">
        <v>-1</v>
      </c>
      <c r="S36">
        <f t="shared" si="1"/>
        <v>0</v>
      </c>
      <c r="T36" t="s">
        <v>99</v>
      </c>
      <c r="U36">
        <v>0</v>
      </c>
    </row>
    <row r="37" spans="1:21" x14ac:dyDescent="0.3">
      <c r="A37" t="s">
        <v>178</v>
      </c>
      <c r="L37">
        <v>1</v>
      </c>
      <c r="N37">
        <v>1</v>
      </c>
      <c r="O37">
        <v>-1</v>
      </c>
      <c r="P37">
        <v>-1</v>
      </c>
      <c r="S37">
        <f t="shared" si="1"/>
        <v>-1</v>
      </c>
      <c r="T37" t="s">
        <v>99</v>
      </c>
      <c r="U37">
        <v>0</v>
      </c>
    </row>
    <row r="38" spans="1:21" x14ac:dyDescent="0.3">
      <c r="A38" t="s">
        <v>184</v>
      </c>
      <c r="M38">
        <v>1</v>
      </c>
      <c r="O38">
        <v>1</v>
      </c>
      <c r="Q38">
        <v>-1</v>
      </c>
      <c r="S38">
        <f t="shared" si="1"/>
        <v>0</v>
      </c>
      <c r="T38" t="s">
        <v>99</v>
      </c>
      <c r="U38">
        <v>0</v>
      </c>
    </row>
    <row r="39" spans="1:21" x14ac:dyDescent="0.3">
      <c r="A39" t="s">
        <v>185</v>
      </c>
      <c r="P39">
        <v>-1</v>
      </c>
      <c r="R39">
        <v>1</v>
      </c>
      <c r="S39">
        <f t="shared" si="1"/>
        <v>-1</v>
      </c>
      <c r="T39" t="s">
        <v>99</v>
      </c>
      <c r="U39">
        <v>0</v>
      </c>
    </row>
    <row r="40" spans="1:21" x14ac:dyDescent="0.3">
      <c r="A40" t="s">
        <v>186</v>
      </c>
      <c r="Q40">
        <v>1</v>
      </c>
      <c r="R40">
        <v>1</v>
      </c>
      <c r="S40">
        <f t="shared" si="1"/>
        <v>0</v>
      </c>
      <c r="T40" t="s">
        <v>99</v>
      </c>
      <c r="U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39C5BC19338E4D847386BECBD717E0" ma:contentTypeVersion="14" ma:contentTypeDescription="Create a new document." ma:contentTypeScope="" ma:versionID="96b7fafa14c45de4dac9e58bb915d449">
  <xsd:schema xmlns:xsd="http://www.w3.org/2001/XMLSchema" xmlns:xs="http://www.w3.org/2001/XMLSchema" xmlns:p="http://schemas.microsoft.com/office/2006/metadata/properties" xmlns:ns3="2efc8555-e49c-4a40-afec-d58bf5d0d7a8" xmlns:ns4="a0830576-0852-4d3b-a46d-580e1a562aa0" targetNamespace="http://schemas.microsoft.com/office/2006/metadata/properties" ma:root="true" ma:fieldsID="04a7d29b6421feac4b1a2ffe8c6cfba1" ns3:_="" ns4:_="">
    <xsd:import namespace="2efc8555-e49c-4a40-afec-d58bf5d0d7a8"/>
    <xsd:import namespace="a0830576-0852-4d3b-a46d-580e1a562a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c8555-e49c-4a40-afec-d58bf5d0d7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30576-0852-4d3b-a46d-580e1a562a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09F72E-0C2E-422A-88C4-7A6E85DF1C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c8555-e49c-4a40-afec-d58bf5d0d7a8"/>
    <ds:schemaRef ds:uri="a0830576-0852-4d3b-a46d-580e1a562a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F48E0F-AB47-4988-9693-F0761804E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43D1B3-9213-4C8D-915F-1FC9B1326C66}">
  <ds:schemaRefs>
    <ds:schemaRef ds:uri="2efc8555-e49c-4a40-afec-d58bf5d0d7a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0830576-0852-4d3b-a46d-580e1a562aa0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Answer Report 2</vt:lpstr>
      <vt:lpstr>Answer Report 3</vt:lpstr>
      <vt:lpstr>Answer Report 4</vt:lpstr>
      <vt:lpstr>Answer Report 5</vt:lpstr>
      <vt:lpstr>Answer Report 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Yeager</dc:creator>
  <cp:lastModifiedBy>Gabriel Yeager</cp:lastModifiedBy>
  <dcterms:created xsi:type="dcterms:W3CDTF">2024-06-21T03:35:26Z</dcterms:created>
  <dcterms:modified xsi:type="dcterms:W3CDTF">2024-08-03T06:00:25Z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0x0101002B39C5BC19338E4D847386BECBD717E0</vt:lpwstr>
  </property>
</Properties>
</file>