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EsteLivro" defaultThemeVersion="166925"/>
  <mc:AlternateContent xmlns:mc="http://schemas.openxmlformats.org/markup-compatibility/2006">
    <mc:Choice Requires="x15">
      <x15ac:absPath xmlns:x15ac="http://schemas.microsoft.com/office/spreadsheetml/2010/11/ac" url="/Users/robinyeo.hood/Downloads/Project Team Number/"/>
    </mc:Choice>
  </mc:AlternateContent>
  <xr:revisionPtr revIDLastSave="0" documentId="13_ncr:1_{04359001-9BF2-EF43-A94B-AF8018021E68}" xr6:coauthVersionLast="47" xr6:coauthVersionMax="47" xr10:uidLastSave="{00000000-0000-0000-0000-000000000000}"/>
  <bookViews>
    <workbookView xWindow="1060" yWindow="740" windowWidth="28340" windowHeight="18380" activeTab="4" xr2:uid="{00000000-000D-0000-FFFF-FFFF00000000}"/>
  </bookViews>
  <sheets>
    <sheet name="Title" sheetId="1" r:id="rId1"/>
    <sheet name="Ideas" sheetId="2" r:id="rId2"/>
    <sheet name="Requirements" sheetId="3" r:id="rId3"/>
    <sheet name="Philosophy" sheetId="4" r:id="rId4"/>
    <sheet name="Grading Rubri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6" l="1"/>
  <c r="H22" i="6"/>
  <c r="G22" i="6"/>
  <c r="F22" i="6"/>
  <c r="E22" i="6"/>
  <c r="C22" i="6"/>
  <c r="K32" i="6"/>
  <c r="M32" i="6"/>
  <c r="M27" i="6" l="1"/>
  <c r="K28" i="6"/>
  <c r="M28" i="6"/>
  <c r="M31" i="6"/>
  <c r="K31" i="6"/>
  <c r="M30" i="6"/>
  <c r="K30" i="6"/>
  <c r="M29" i="6"/>
  <c r="K29" i="6"/>
  <c r="M26" i="6"/>
  <c r="K26" i="6"/>
  <c r="M25" i="6"/>
  <c r="K25" i="6"/>
  <c r="M24" i="6"/>
  <c r="K24" i="6"/>
  <c r="M23" i="6"/>
  <c r="K23" i="6"/>
  <c r="F21" i="6"/>
  <c r="E21" i="6"/>
  <c r="D21" i="6"/>
  <c r="C21" i="6"/>
  <c r="G2" i="6"/>
  <c r="I28" i="6" l="1"/>
  <c r="I29" i="6"/>
  <c r="I30" i="6"/>
  <c r="I32" i="6"/>
  <c r="I26" i="6"/>
  <c r="I23" i="6"/>
  <c r="I31" i="6"/>
  <c r="I24" i="6"/>
  <c r="I25" i="6"/>
  <c r="I27" i="6"/>
  <c r="I22" i="6"/>
  <c r="J26" i="6" l="1"/>
  <c r="J32" i="6"/>
  <c r="J28" i="6"/>
  <c r="J31" i="6"/>
  <c r="J23" i="6"/>
  <c r="J25" i="6"/>
  <c r="J30" i="6"/>
  <c r="J24" i="6"/>
  <c r="J29" i="6"/>
  <c r="J27" i="6"/>
  <c r="M22" i="6" l="1"/>
  <c r="B2" i="6" s="1"/>
  <c r="J22" i="6"/>
</calcChain>
</file>

<file path=xl/sharedStrings.xml><?xml version="1.0" encoding="utf-8"?>
<sst xmlns="http://schemas.openxmlformats.org/spreadsheetml/2006/main" count="103" uniqueCount="100">
  <si>
    <t>Simulation Modeling and Analysis</t>
  </si>
  <si>
    <t>Simulation Project Ideas, Requirements, and Grading Rubric</t>
  </si>
  <si>
    <t>Objective</t>
  </si>
  <si>
    <t>Flexible grading: negotiate score weights with instructor</t>
  </si>
  <si>
    <t xml:space="preserve">Develop depth in one methodology (system dynamics, discrete event simulation, process simulation, agent-based modeling, physics-based modeling, Monte Carlo simulation) using a project </t>
  </si>
  <si>
    <t>Project Ideas</t>
  </si>
  <si>
    <t>Find an industrial client who needs analytical help</t>
  </si>
  <si>
    <t>What to Submit</t>
  </si>
  <si>
    <t>An updated grading rubric spreadsheet (since your project may have evolved and you may request different weights)</t>
  </si>
  <si>
    <t>A compressed folder containing all files you wish to submit to support your recommended grade</t>
  </si>
  <si>
    <t>The main folder must contain a single HTML file "index.html" which contains links to each sub-folder.</t>
  </si>
  <si>
    <t>The main folder must contain a sub-folder for each category on the grading rubric which you wish to have graded.</t>
  </si>
  <si>
    <t>Each sub-folder must contain a single HTML file "index.html" which contains links to each file in the folder together with an explanation of what the file reveals about your project. The links should be arranged in the sequence in which you wish the grader to view the files.</t>
  </si>
  <si>
    <t>Do not include large data files or video files. For video files, you could provide a link to a YouTube video or other Internet file-server. For data files, just provide the headers and a few sample lines. Then just include a note as to the total number of rows.</t>
  </si>
  <si>
    <t>The purpose of the files in each folder is to document your effort and justify the grade you recommend.</t>
  </si>
  <si>
    <t>Grading Philosophy</t>
  </si>
  <si>
    <t>Where students spend time can be vastly different from one person or team to another.</t>
  </si>
  <si>
    <t>Team sizes can differ dramatically (from 1 to 4 at the extreme) and so the volume of work accomplished will differ.</t>
  </si>
  <si>
    <t>Some components to the project, such as a title page, are essential. Other components, such as data collection, may not be relevant.</t>
  </si>
  <si>
    <t>Allocate each team member's time (20 hours total) across the different grading categories.</t>
  </si>
  <si>
    <t>Where your team invests its time should be the guide for where the grading effort should be directed. The fraction of total team time spent on a category will determine the weight applied to the grading score for that category.</t>
  </si>
  <si>
    <t>Each category will be scored subjectively taking into consideration the number of hours invested and the perceived difficulty of the task. You can expect to see one of five basic scores in a category:</t>
  </si>
  <si>
    <t xml:space="preserve">0 - "No effort allocated, no work shown"; </t>
  </si>
  <si>
    <t>The total raw grade for the project will be the weighted sum of the category scores.</t>
  </si>
  <si>
    <t>You may pre-load the grading rubric with scores you expect to receive. This is a way to highlight where you think you really did well. The grader will either accept or over-ride each of these scores.</t>
  </si>
  <si>
    <t>The files you submit for each category are the basis for the grade. With each category, we provide a list of suggested files. These are not required files. They are simply suggestions of the type of evidence you could provide.</t>
  </si>
  <si>
    <t>For nominal budgeting purposes, I would expect each student to invest 20 hours in the project. You must document where these 20 hours were invested for each team member. (The grader has no way of verifying the accuracy of these numbers, so they are used only to determine grading weights.)</t>
  </si>
  <si>
    <t>Fabricating evidence for a grade is not acceptable. Submitting phony notes of client interviews that never took place, for example, would be a violation of academic integrity.</t>
  </si>
  <si>
    <t>Fabricating data for a simulation is sometimes necessary. There is nothing wrong with this as long as you make it clear that the data are hypothetical. In this case, you need only document what assumptions you made to generate the input data for the simulation.</t>
  </si>
  <si>
    <t>Submitting someone else's work for credit is a violation of academic integrity. Be sure to indicate your sources if you are copying material from another location. Since the instructor has encouraged using code snippets obtained from the web, you will likely have many such instances of using copied material. Develop a practice of documenting these sources.</t>
  </si>
  <si>
    <t>9 - "Nice! You surprised me; I am impressed with how far you have taken this; Wow, this is delightful!"</t>
  </si>
  <si>
    <t>Project Title:</t>
  </si>
  <si>
    <t>Member 1</t>
  </si>
  <si>
    <t>Member 2</t>
  </si>
  <si>
    <t>Member 3</t>
  </si>
  <si>
    <t>Member 4</t>
  </si>
  <si>
    <t>Team Size</t>
  </si>
  <si>
    <t>Raw Score</t>
  </si>
  <si>
    <t>Grading Category</t>
  </si>
  <si>
    <t>Title Page</t>
  </si>
  <si>
    <t>Suggested Content (Not Required)</t>
  </si>
  <si>
    <t>Project Description</t>
  </si>
  <si>
    <t>Total</t>
  </si>
  <si>
    <t>Background Reading</t>
  </si>
  <si>
    <t>Project Management</t>
  </si>
  <si>
    <t>Simulation design</t>
  </si>
  <si>
    <t>Summary of collected data; parameters extracted for simulation use</t>
  </si>
  <si>
    <t>Bibliography; summary of literature</t>
  </si>
  <si>
    <t>Minimum</t>
  </si>
  <si>
    <t>Maximum</t>
  </si>
  <si>
    <t>Total Allocated</t>
  </si>
  <si>
    <t>Category Weight</t>
  </si>
  <si>
    <t>Category</t>
  </si>
  <si>
    <t>Average</t>
  </si>
  <si>
    <t>Instructions</t>
  </si>
  <si>
    <t>Data collection and manipulation</t>
  </si>
  <si>
    <t>User Interface; Visualization or Animation</t>
  </si>
  <si>
    <t>Project title, date, course name, course number, names as listed in e-Dimension and photos of each team member (required)</t>
  </si>
  <si>
    <t>Textual description of project.</t>
  </si>
  <si>
    <t>Abstract and Motivation</t>
  </si>
  <si>
    <t>Model Documentation and Programming</t>
  </si>
  <si>
    <t>What questions can you answer using the simulation? What measures of system performance can you estimate using your simulation? What sensitivity analysis?  - Tabular summary of runs; statistical significance of differences; Discussion of whether results are surprising or expected; lessons learned; conclusions</t>
  </si>
  <si>
    <t>Output Analysis</t>
  </si>
  <si>
    <t>Functional diagram of project steps; Project schedule;  Due date performance</t>
  </si>
  <si>
    <r>
      <t xml:space="preserve">Team-based: </t>
    </r>
    <r>
      <rPr>
        <sz val="16"/>
        <color rgb="FFFF0000"/>
        <rFont val="Calibri"/>
        <family val="2"/>
        <scheme val="minor"/>
      </rPr>
      <t>1- or 4-person</t>
    </r>
    <r>
      <rPr>
        <sz val="16"/>
        <color theme="1"/>
        <rFont val="Calibri"/>
        <family val="2"/>
        <scheme val="minor"/>
      </rPr>
      <t xml:space="preserve"> teams of your choosing (or permission of instructor for larger or smaller team sizes)</t>
    </r>
  </si>
  <si>
    <t>40% of final grade</t>
  </si>
  <si>
    <t>Collect your own data on real-life queues, then simulate and explore alternatives (queues in a supermarket, canteen, airport check-in, etc.)</t>
  </si>
  <si>
    <t xml:space="preserve">Analyze impact of social distance in society (how to minimize the number of infection opportunities; impact on shops and restaurants, etc.;) </t>
  </si>
  <si>
    <t>Mimic models you find on the web: aircraft passenger loading, ride-sharing, elevators, etc.</t>
  </si>
  <si>
    <t>Compete in Simio extracurricular competition</t>
  </si>
  <si>
    <t>The name of the main folder (and the resulting compressed file) must be unique and contain your team number. For example: "Project 02.zip"</t>
  </si>
  <si>
    <t>The files in each folder should be commonly-used browser file types (html, pdf, bmp, png, docx, xls, xlsm, etc.).</t>
  </si>
  <si>
    <t>In the grading rubric, there will be a fixed set of categories as to where time and effort are allocated. If a category is not relevant to your project, then you may ignore it. But you must not create any new categories.</t>
  </si>
  <si>
    <t xml:space="preserve">5 - "Sub-standard work or effort"; </t>
  </si>
  <si>
    <t xml:space="preserve">6 - "Minimal results achieved for effort expended"; </t>
  </si>
  <si>
    <t>7- "Good work; your project meets expectations";</t>
  </si>
  <si>
    <t xml:space="preserve">8 - "Very good work; I am very pleased with what you have accomplished."; </t>
  </si>
  <si>
    <t>The default score in a category is "7.5", so there is not likely to be high variation in the final scores.</t>
  </si>
  <si>
    <t>Due in week 13</t>
  </si>
  <si>
    <t>Quality of the animation and user interface;  How easy is to use the tool; How can I replicate the results?</t>
  </si>
  <si>
    <t>Promo Video</t>
  </si>
  <si>
    <t xml:space="preserve">5-min promotional video - see examples https://esd.sutd.edu.sg/simulation-modelling-and-analysis-course-project-showcase-2020/40-015-simulation-modelling-and-analysis-projects-fall-2020/  </t>
  </si>
  <si>
    <t>Navigation through your project should be simple: HTML links to files and folders together with the browser "back" button should be sufficient for the grader to see all your work.</t>
  </si>
  <si>
    <t>This is a very open-ended project so direct comparison between projects will be difficult.</t>
  </si>
  <si>
    <t>Because some categories are required, there will be minimum and maximum fractions allowable for some categories.</t>
  </si>
  <si>
    <t>State diagram (if ABS), event graph (if DES), stock and flow and influence diagram (if SD)</t>
  </si>
  <si>
    <t>Modeling, Programming Code; Powerpoint guided tour of model (similar to lecture examples) using screenshots and annotations ; Programming Code.</t>
  </si>
  <si>
    <t>Instructors: Nuno Ribeiro and Yue Mu</t>
  </si>
  <si>
    <t>Term 6 2023</t>
  </si>
  <si>
    <t>-</t>
  </si>
  <si>
    <t>% Time Allocated By Team Member</t>
  </si>
  <si>
    <t>% Required</t>
  </si>
  <si>
    <t>Grader</t>
  </si>
  <si>
    <t>Fill in the light green cells for your team project. Cells in grey contain fixed content or formulas. Do not modify grey cells. You may suggest grades in the yellow cells but the grader will override them.</t>
  </si>
  <si>
    <t>Ng Jie Lin</t>
  </si>
  <si>
    <t>Robin Yeo</t>
  </si>
  <si>
    <t>Nhieu Chia Xin Yi</t>
  </si>
  <si>
    <t>Danny Yeo</t>
  </si>
  <si>
    <t>Uncle Ringo Amusement Park</t>
  </si>
  <si>
    <t>The objective of this project is to maximize profit and visitors’ satisfaction in an Uncle Ringo (an amusement park in Singapore) simulator. Each customer will have a satisfaction score which decreases the more they wait and increases the more their wants are fulfilled – i.e. they can visit their desired attraction before their satisfaction score depletes. Other observable phenomena include how visitors move around the park, how many visitors are queuing at each attraction, the average waiting time, and the average number of rides taken. The variables that can be changed by the user are the number of each type of attraction and if possible the layout of the theme park.
Agent-based modelling will be used to simulate the behaviour of individual agents and their interactions with the environment. This could mean simulating the behaviour of visitors within each attraction, including how they interact with the attractions and how they may influence the behaviour of other visitors.
For analysis, we will look at a few different combinations of attraction types to figure out the different theme park configurations could affect profit and visitors’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</si>
</sst>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
      <u/>
      <sz val="14"/>
      <color theme="1"/>
      <name val="Calibri"/>
      <family val="2"/>
      <scheme val="minor"/>
    </font>
    <font>
      <sz val="16"/>
      <color rgb="FFFF0000"/>
      <name val="Calibri"/>
      <family val="2"/>
      <scheme val="minor"/>
    </font>
    <font>
      <sz val="8"/>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0" fillId="2" borderId="0" xfId="0" applyFill="1"/>
    <xf numFmtId="0" fontId="1" fillId="2" borderId="0" xfId="0" applyFont="1" applyFill="1"/>
    <xf numFmtId="0" fontId="4" fillId="2" borderId="0" xfId="0" applyFont="1" applyFill="1"/>
    <xf numFmtId="0" fontId="5" fillId="2" borderId="0" xfId="0" applyFont="1" applyFill="1"/>
    <xf numFmtId="0" fontId="4" fillId="2" borderId="0" xfId="0" applyFont="1" applyFill="1" applyAlignment="1">
      <alignment vertical="top" wrapText="1"/>
    </xf>
    <xf numFmtId="0" fontId="6" fillId="2" borderId="0" xfId="0" applyFont="1" applyFill="1"/>
    <xf numFmtId="0" fontId="7" fillId="2" borderId="0" xfId="0" applyFont="1" applyFill="1"/>
    <xf numFmtId="0" fontId="4" fillId="2" borderId="0" xfId="0" applyFont="1" applyFill="1" applyAlignment="1">
      <alignment wrapText="1"/>
    </xf>
    <xf numFmtId="0" fontId="4" fillId="2" borderId="0" xfId="0" applyFont="1" applyFill="1" applyAlignment="1">
      <alignment horizontal="center" vertical="top"/>
    </xf>
    <xf numFmtId="164" fontId="5" fillId="2" borderId="0" xfId="0" applyNumberFormat="1" applyFont="1" applyFill="1" applyAlignment="1">
      <alignment horizontal="left"/>
    </xf>
    <xf numFmtId="0" fontId="8" fillId="3" borderId="1" xfId="0" applyFont="1" applyFill="1" applyBorder="1" applyAlignment="1" applyProtection="1">
      <alignment horizontal="left" vertical="center" wrapText="1"/>
      <protection locked="0"/>
    </xf>
    <xf numFmtId="0" fontId="2" fillId="0" borderId="0" xfId="0" applyFont="1" applyAlignment="1">
      <alignment horizontal="left" vertical="center" wrapText="1"/>
    </xf>
    <xf numFmtId="0" fontId="8" fillId="0" borderId="0" xfId="0" applyFont="1" applyAlignment="1" applyProtection="1">
      <alignment horizontal="left" vertical="center" wrapText="1"/>
      <protection locked="0"/>
    </xf>
    <xf numFmtId="0" fontId="3" fillId="6" borderId="1" xfId="0" applyFont="1" applyFill="1" applyBorder="1" applyAlignment="1">
      <alignment horizontal="left" vertical="center" wrapText="1"/>
    </xf>
    <xf numFmtId="0" fontId="8" fillId="0" borderId="0" xfId="0" applyFont="1" applyAlignment="1">
      <alignment horizontal="left" vertical="center"/>
    </xf>
    <xf numFmtId="0" fontId="8" fillId="0" borderId="0" xfId="0" applyFont="1" applyAlignment="1">
      <alignment horizontal="left" vertical="center" wrapText="1"/>
    </xf>
    <xf numFmtId="0" fontId="3" fillId="0" borderId="0" xfId="0" applyFont="1" applyAlignment="1">
      <alignment horizontal="left" vertical="center"/>
    </xf>
    <xf numFmtId="0" fontId="6" fillId="4" borderId="1" xfId="0" applyFont="1" applyFill="1" applyBorder="1" applyAlignment="1">
      <alignment horizontal="left" vertical="center"/>
    </xf>
    <xf numFmtId="0" fontId="3" fillId="3" borderId="1" xfId="0" applyFont="1" applyFill="1" applyBorder="1" applyAlignment="1" applyProtection="1">
      <alignment horizontal="left" vertical="center" wrapText="1"/>
      <protection locked="0"/>
    </xf>
    <xf numFmtId="0" fontId="3" fillId="5" borderId="1" xfId="0" applyFont="1" applyFill="1" applyBorder="1" applyAlignment="1">
      <alignment horizontal="left" vertical="center"/>
    </xf>
    <xf numFmtId="0" fontId="6" fillId="0" borderId="0" xfId="0" applyFont="1" applyAlignment="1">
      <alignment horizontal="left" vertical="center"/>
    </xf>
    <xf numFmtId="0" fontId="3" fillId="0" borderId="0" xfId="0" applyFont="1" applyAlignment="1" applyProtection="1">
      <alignment horizontal="left" vertical="center" wrapText="1"/>
      <protection locked="0"/>
    </xf>
    <xf numFmtId="0" fontId="0" fillId="0" borderId="0" xfId="0" applyAlignment="1">
      <alignment horizontal="left" vertical="center"/>
    </xf>
    <xf numFmtId="0" fontId="9" fillId="0" borderId="0" xfId="0" applyFont="1" applyAlignment="1">
      <alignment horizontal="left" vertical="center"/>
    </xf>
    <xf numFmtId="0" fontId="8" fillId="0" borderId="2" xfId="0" applyFont="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3" fillId="0" borderId="0" xfId="0" applyFont="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3" fillId="6" borderId="0" xfId="0" applyFont="1" applyFill="1" applyAlignment="1">
      <alignment horizontal="left" vertical="center"/>
    </xf>
    <xf numFmtId="0" fontId="3" fillId="6"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pplyProtection="1">
      <alignment horizontal="left" vertical="center"/>
      <protection locked="0"/>
    </xf>
    <xf numFmtId="0" fontId="3" fillId="5" borderId="1" xfId="0" applyFont="1" applyFill="1" applyBorder="1" applyAlignment="1">
      <alignment horizontal="left" vertical="center" wrapText="1"/>
    </xf>
    <xf numFmtId="0" fontId="3" fillId="2" borderId="1" xfId="0" applyFont="1" applyFill="1" applyBorder="1" applyAlignment="1" applyProtection="1">
      <alignment horizontal="left" vertical="center"/>
      <protection locked="0"/>
    </xf>
    <xf numFmtId="0" fontId="10" fillId="3" borderId="1" xfId="0" applyFont="1" applyFill="1" applyBorder="1" applyAlignment="1" applyProtection="1">
      <alignment horizontal="left" vertical="center"/>
      <protection locked="0"/>
    </xf>
    <xf numFmtId="0" fontId="10" fillId="0" borderId="1" xfId="0" applyFont="1" applyBorder="1" applyAlignment="1">
      <alignment horizontal="left" vertical="center"/>
    </xf>
    <xf numFmtId="0" fontId="10" fillId="0" borderId="0" xfId="0" applyFont="1" applyAlignment="1">
      <alignment horizontal="left" vertical="center"/>
    </xf>
    <xf numFmtId="0" fontId="0" fillId="3" borderId="5" xfId="0" applyFill="1" applyBorder="1" applyAlignment="1" applyProtection="1">
      <alignment horizontal="left" vertical="center"/>
      <protection locked="0"/>
    </xf>
    <xf numFmtId="0" fontId="0" fillId="3" borderId="6" xfId="0" applyFill="1" applyBorder="1" applyAlignment="1" applyProtection="1">
      <alignment horizontal="left" vertical="center"/>
      <protection locked="0"/>
    </xf>
    <xf numFmtId="0" fontId="0" fillId="3" borderId="7" xfId="0" applyFill="1" applyBorder="1" applyAlignment="1" applyProtection="1">
      <alignment horizontal="left" vertical="center"/>
      <protection locked="0"/>
    </xf>
    <xf numFmtId="0" fontId="2" fillId="0" borderId="0" xfId="0" applyFont="1" applyAlignment="1">
      <alignment horizontal="left" vertical="center" wrapText="1"/>
    </xf>
    <xf numFmtId="0" fontId="8" fillId="0" borderId="2" xfId="0" applyFont="1" applyBorder="1" applyAlignment="1">
      <alignment horizontal="left" vertical="center"/>
    </xf>
    <xf numFmtId="0" fontId="0" fillId="3" borderId="1" xfId="0" applyFill="1" applyBorder="1" applyAlignment="1" applyProtection="1">
      <alignment horizontal="left" vertical="center"/>
      <protection locked="0"/>
    </xf>
    <xf numFmtId="0" fontId="0" fillId="3" borderId="1" xfId="0" applyFill="1" applyBorder="1" applyAlignment="1" applyProtection="1">
      <alignment horizontal="left" vertical="center" wrapText="1"/>
      <protection locked="0"/>
    </xf>
  </cellXfs>
  <cellStyles count="1">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B4:B11"/>
  <sheetViews>
    <sheetView zoomScale="40" zoomScaleNormal="40" workbookViewId="0">
      <selection activeCell="J31" sqref="J31"/>
    </sheetView>
  </sheetViews>
  <sheetFormatPr baseColWidth="10" defaultColWidth="9.1640625" defaultRowHeight="15" x14ac:dyDescent="0.2"/>
  <cols>
    <col min="1" max="1" width="9.1640625" style="1"/>
    <col min="2" max="2" width="10.83203125" style="1" customWidth="1"/>
    <col min="3" max="16384" width="9.1640625" style="1"/>
  </cols>
  <sheetData>
    <row r="4" spans="2:2" ht="26" x14ac:dyDescent="0.3">
      <c r="B4" s="7" t="s">
        <v>1</v>
      </c>
    </row>
    <row r="8" spans="2:2" ht="26" x14ac:dyDescent="0.3">
      <c r="B8" s="2" t="s">
        <v>0</v>
      </c>
    </row>
    <row r="9" spans="2:2" ht="24" x14ac:dyDescent="0.3">
      <c r="B9" s="10">
        <v>40.015000000000001</v>
      </c>
    </row>
    <row r="10" spans="2:2" ht="24" x14ac:dyDescent="0.3">
      <c r="B10" s="4" t="s">
        <v>88</v>
      </c>
    </row>
    <row r="11" spans="2:2" ht="21" x14ac:dyDescent="0.25">
      <c r="B11" s="3" t="s">
        <v>87</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B2:C14"/>
  <sheetViews>
    <sheetView zoomScale="40" zoomScaleNormal="40" workbookViewId="0">
      <selection activeCell="C17" sqref="C17"/>
    </sheetView>
  </sheetViews>
  <sheetFormatPr baseColWidth="10" defaultColWidth="9.1640625" defaultRowHeight="21" x14ac:dyDescent="0.25"/>
  <cols>
    <col min="1" max="2" width="9.1640625" style="3"/>
    <col min="3" max="3" width="226.5" style="5" bestFit="1" customWidth="1"/>
    <col min="4" max="16384" width="9.1640625" style="3"/>
  </cols>
  <sheetData>
    <row r="2" spans="2:3" x14ac:dyDescent="0.25">
      <c r="B2" s="6" t="s">
        <v>2</v>
      </c>
    </row>
    <row r="3" spans="2:3" ht="22" x14ac:dyDescent="0.25">
      <c r="C3" s="5" t="s">
        <v>4</v>
      </c>
    </row>
    <row r="4" spans="2:3" ht="22" x14ac:dyDescent="0.25">
      <c r="C4" s="5" t="s">
        <v>64</v>
      </c>
    </row>
    <row r="5" spans="2:3" ht="22" x14ac:dyDescent="0.25">
      <c r="C5" s="5" t="s">
        <v>3</v>
      </c>
    </row>
    <row r="6" spans="2:3" ht="22" x14ac:dyDescent="0.25">
      <c r="C6" s="5" t="s">
        <v>78</v>
      </c>
    </row>
    <row r="7" spans="2:3" ht="22" x14ac:dyDescent="0.25">
      <c r="C7" s="5" t="s">
        <v>65</v>
      </c>
    </row>
    <row r="9" spans="2:3" x14ac:dyDescent="0.25">
      <c r="B9" s="6" t="s">
        <v>5</v>
      </c>
    </row>
    <row r="10" spans="2:3" x14ac:dyDescent="0.25">
      <c r="B10" s="3" t="s">
        <v>66</v>
      </c>
    </row>
    <row r="11" spans="2:3" x14ac:dyDescent="0.25">
      <c r="B11" s="3" t="s">
        <v>67</v>
      </c>
    </row>
    <row r="12" spans="2:3" x14ac:dyDescent="0.25">
      <c r="B12" s="3" t="s">
        <v>68</v>
      </c>
    </row>
    <row r="13" spans="2:3" x14ac:dyDescent="0.25">
      <c r="B13" s="3" t="s">
        <v>6</v>
      </c>
    </row>
    <row r="14" spans="2:3" x14ac:dyDescent="0.25">
      <c r="B14" s="3"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B2:D12"/>
  <sheetViews>
    <sheetView zoomScale="57" zoomScaleNormal="55" workbookViewId="0">
      <selection activeCell="D14" sqref="D14"/>
    </sheetView>
  </sheetViews>
  <sheetFormatPr baseColWidth="10" defaultColWidth="9.1640625" defaultRowHeight="21" x14ac:dyDescent="0.25"/>
  <cols>
    <col min="1" max="3" width="9.1640625" style="3"/>
    <col min="4" max="4" width="139.83203125" style="5" customWidth="1"/>
    <col min="5" max="16384" width="9.1640625" style="3"/>
  </cols>
  <sheetData>
    <row r="2" spans="2:4" x14ac:dyDescent="0.25">
      <c r="B2" s="6" t="s">
        <v>7</v>
      </c>
    </row>
    <row r="3" spans="2:4" x14ac:dyDescent="0.25">
      <c r="B3" s="9">
        <v>1</v>
      </c>
      <c r="C3" s="3" t="s">
        <v>8</v>
      </c>
    </row>
    <row r="4" spans="2:4" x14ac:dyDescent="0.25">
      <c r="B4" s="9">
        <v>2</v>
      </c>
      <c r="C4" s="3" t="s">
        <v>9</v>
      </c>
    </row>
    <row r="5" spans="2:4" ht="44" x14ac:dyDescent="0.25">
      <c r="C5" s="9">
        <v>1</v>
      </c>
      <c r="D5" s="5" t="s">
        <v>70</v>
      </c>
    </row>
    <row r="6" spans="2:4" ht="22" x14ac:dyDescent="0.25">
      <c r="C6" s="9">
        <v>2</v>
      </c>
      <c r="D6" s="5" t="s">
        <v>11</v>
      </c>
    </row>
    <row r="7" spans="2:4" ht="22" x14ac:dyDescent="0.25">
      <c r="C7" s="9">
        <v>3</v>
      </c>
      <c r="D7" s="5" t="s">
        <v>10</v>
      </c>
    </row>
    <row r="8" spans="2:4" ht="66" x14ac:dyDescent="0.25">
      <c r="C8" s="9">
        <v>4</v>
      </c>
      <c r="D8" s="5" t="s">
        <v>12</v>
      </c>
    </row>
    <row r="9" spans="2:4" ht="22" x14ac:dyDescent="0.25">
      <c r="C9" s="9">
        <v>5</v>
      </c>
      <c r="D9" s="5" t="s">
        <v>71</v>
      </c>
    </row>
    <row r="10" spans="2:4" ht="66" x14ac:dyDescent="0.25">
      <c r="C10" s="9">
        <v>6</v>
      </c>
      <c r="D10" s="5" t="s">
        <v>13</v>
      </c>
    </row>
    <row r="11" spans="2:4" ht="44" x14ac:dyDescent="0.25">
      <c r="C11" s="9">
        <v>7</v>
      </c>
      <c r="D11" s="5" t="s">
        <v>82</v>
      </c>
    </row>
    <row r="12" spans="2:4" ht="22" x14ac:dyDescent="0.25">
      <c r="C12" s="9">
        <v>8</v>
      </c>
      <c r="D12" s="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4"/>
  <dimension ref="B2:C25"/>
  <sheetViews>
    <sheetView topLeftCell="A7" zoomScale="55" zoomScaleNormal="55" workbookViewId="0">
      <selection activeCell="C14" sqref="C14:C18"/>
    </sheetView>
  </sheetViews>
  <sheetFormatPr baseColWidth="10" defaultColWidth="9.1640625" defaultRowHeight="21" x14ac:dyDescent="0.25"/>
  <cols>
    <col min="1" max="2" width="9.1640625" style="3"/>
    <col min="3" max="3" width="131.5" style="8" customWidth="1"/>
    <col min="4" max="16384" width="9.1640625" style="3"/>
  </cols>
  <sheetData>
    <row r="2" spans="2:3" x14ac:dyDescent="0.25">
      <c r="B2" s="6" t="s">
        <v>15</v>
      </c>
    </row>
    <row r="3" spans="2:3" ht="22" x14ac:dyDescent="0.25">
      <c r="B3" s="9">
        <v>1</v>
      </c>
      <c r="C3" s="8" t="s">
        <v>83</v>
      </c>
    </row>
    <row r="4" spans="2:3" ht="22" x14ac:dyDescent="0.25">
      <c r="B4" s="9">
        <v>2</v>
      </c>
      <c r="C4" s="8" t="s">
        <v>16</v>
      </c>
    </row>
    <row r="5" spans="2:3" ht="44" x14ac:dyDescent="0.25">
      <c r="B5" s="9">
        <v>3</v>
      </c>
      <c r="C5" s="8" t="s">
        <v>17</v>
      </c>
    </row>
    <row r="6" spans="2:3" ht="44" x14ac:dyDescent="0.25">
      <c r="B6" s="9">
        <v>4</v>
      </c>
      <c r="C6" s="8" t="s">
        <v>18</v>
      </c>
    </row>
    <row r="7" spans="2:3" ht="44" x14ac:dyDescent="0.25">
      <c r="B7" s="9">
        <v>5</v>
      </c>
      <c r="C7" s="8" t="s">
        <v>72</v>
      </c>
    </row>
    <row r="8" spans="2:3" ht="66" x14ac:dyDescent="0.25">
      <c r="B8" s="9">
        <v>6</v>
      </c>
      <c r="C8" s="8" t="s">
        <v>26</v>
      </c>
    </row>
    <row r="9" spans="2:3" ht="22" x14ac:dyDescent="0.25">
      <c r="B9" s="9">
        <v>7</v>
      </c>
      <c r="C9" s="8" t="s">
        <v>19</v>
      </c>
    </row>
    <row r="10" spans="2:3" ht="66" x14ac:dyDescent="0.25">
      <c r="B10" s="9">
        <v>8</v>
      </c>
      <c r="C10" s="8" t="s">
        <v>20</v>
      </c>
    </row>
    <row r="11" spans="2:3" ht="44" x14ac:dyDescent="0.25">
      <c r="B11" s="9">
        <v>9</v>
      </c>
      <c r="C11" s="8" t="s">
        <v>84</v>
      </c>
    </row>
    <row r="12" spans="2:3" ht="44" x14ac:dyDescent="0.25">
      <c r="B12" s="9">
        <v>10</v>
      </c>
      <c r="C12" s="8" t="s">
        <v>21</v>
      </c>
    </row>
    <row r="13" spans="2:3" ht="22" x14ac:dyDescent="0.25">
      <c r="B13" s="9">
        <v>11</v>
      </c>
      <c r="C13" s="8" t="s">
        <v>22</v>
      </c>
    </row>
    <row r="14" spans="2:3" ht="22" x14ac:dyDescent="0.25">
      <c r="B14" s="9">
        <v>12</v>
      </c>
      <c r="C14" s="8" t="s">
        <v>73</v>
      </c>
    </row>
    <row r="15" spans="2:3" ht="22" x14ac:dyDescent="0.25">
      <c r="B15" s="9">
        <v>13</v>
      </c>
      <c r="C15" s="8" t="s">
        <v>74</v>
      </c>
    </row>
    <row r="16" spans="2:3" ht="22" x14ac:dyDescent="0.25">
      <c r="B16" s="9">
        <v>14</v>
      </c>
      <c r="C16" s="8" t="s">
        <v>75</v>
      </c>
    </row>
    <row r="17" spans="2:3" ht="22" x14ac:dyDescent="0.25">
      <c r="B17" s="9">
        <v>15</v>
      </c>
      <c r="C17" s="8" t="s">
        <v>76</v>
      </c>
    </row>
    <row r="18" spans="2:3" ht="22" x14ac:dyDescent="0.25">
      <c r="B18" s="9">
        <v>16</v>
      </c>
      <c r="C18" s="8" t="s">
        <v>30</v>
      </c>
    </row>
    <row r="19" spans="2:3" ht="22" x14ac:dyDescent="0.25">
      <c r="B19" s="9">
        <v>17</v>
      </c>
      <c r="C19" s="8" t="s">
        <v>77</v>
      </c>
    </row>
    <row r="20" spans="2:3" ht="44" x14ac:dyDescent="0.25">
      <c r="B20" s="9">
        <v>18</v>
      </c>
      <c r="C20" s="8" t="s">
        <v>24</v>
      </c>
    </row>
    <row r="21" spans="2:3" ht="22" x14ac:dyDescent="0.25">
      <c r="B21" s="9">
        <v>19</v>
      </c>
      <c r="C21" s="8" t="s">
        <v>23</v>
      </c>
    </row>
    <row r="22" spans="2:3" ht="66" x14ac:dyDescent="0.25">
      <c r="B22" s="9">
        <v>20</v>
      </c>
      <c r="C22" s="8" t="s">
        <v>25</v>
      </c>
    </row>
    <row r="23" spans="2:3" ht="66" x14ac:dyDescent="0.25">
      <c r="B23" s="9">
        <v>21</v>
      </c>
      <c r="C23" s="8" t="s">
        <v>28</v>
      </c>
    </row>
    <row r="24" spans="2:3" ht="44" x14ac:dyDescent="0.25">
      <c r="B24" s="9">
        <v>22</v>
      </c>
      <c r="C24" s="8" t="s">
        <v>27</v>
      </c>
    </row>
    <row r="25" spans="2:3" ht="88" x14ac:dyDescent="0.25">
      <c r="B25" s="9">
        <v>23</v>
      </c>
      <c r="C25" s="8" t="s">
        <v>29</v>
      </c>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5"/>
  <dimension ref="A1:N32"/>
  <sheetViews>
    <sheetView tabSelected="1" zoomScale="132" zoomScaleNormal="210" workbookViewId="0">
      <selection activeCell="B7" sqref="B7:N7"/>
    </sheetView>
  </sheetViews>
  <sheetFormatPr baseColWidth="10" defaultColWidth="9.1640625" defaultRowHeight="19" x14ac:dyDescent="0.2"/>
  <cols>
    <col min="1" max="1" width="43.5" style="17" customWidth="1"/>
    <col min="2" max="2" width="21" style="28" bestFit="1" customWidth="1"/>
    <col min="3" max="3" width="14.1640625" style="17" customWidth="1"/>
    <col min="4" max="4" width="14.1640625" style="17" bestFit="1" customWidth="1"/>
    <col min="5" max="5" width="13.5" style="17" customWidth="1"/>
    <col min="6" max="6" width="14.6640625" style="17" customWidth="1"/>
    <col min="7" max="7" width="16.83203125" style="17" bestFit="1" customWidth="1"/>
    <col min="8" max="8" width="15.5" style="17" bestFit="1" customWidth="1"/>
    <col min="9" max="9" width="13.33203125" style="17" customWidth="1"/>
    <col min="10" max="10" width="10.83203125" style="17" customWidth="1"/>
    <col min="11" max="11" width="20.1640625" style="17" customWidth="1"/>
    <col min="12" max="12" width="11" style="17" customWidth="1"/>
    <col min="13" max="13" width="13.33203125" style="17" bestFit="1" customWidth="1"/>
    <col min="14" max="16384" width="9.1640625" style="17"/>
  </cols>
  <sheetData>
    <row r="1" spans="1:14" ht="20" x14ac:dyDescent="0.2">
      <c r="A1" s="15" t="s">
        <v>31</v>
      </c>
      <c r="B1" s="15" t="s">
        <v>37</v>
      </c>
      <c r="C1" s="16" t="s">
        <v>32</v>
      </c>
      <c r="D1" s="16" t="s">
        <v>33</v>
      </c>
      <c r="E1" s="16" t="s">
        <v>34</v>
      </c>
      <c r="F1" s="16" t="s">
        <v>35</v>
      </c>
      <c r="G1" s="15" t="s">
        <v>36</v>
      </c>
      <c r="I1" s="15" t="s">
        <v>54</v>
      </c>
    </row>
    <row r="2" spans="1:14" ht="77.75" customHeight="1" x14ac:dyDescent="0.2">
      <c r="A2" s="11" t="s">
        <v>98</v>
      </c>
      <c r="B2" s="18" t="e">
        <f>M22</f>
        <v>#DIV/0!</v>
      </c>
      <c r="C2" s="19" t="s">
        <v>94</v>
      </c>
      <c r="D2" s="19" t="s">
        <v>95</v>
      </c>
      <c r="E2" s="19" t="s">
        <v>96</v>
      </c>
      <c r="F2" s="19" t="s">
        <v>97</v>
      </c>
      <c r="G2" s="20">
        <f>COUNTA(C2:F2)</f>
        <v>4</v>
      </c>
      <c r="I2" s="43" t="s">
        <v>93</v>
      </c>
      <c r="J2" s="43"/>
      <c r="K2" s="43"/>
    </row>
    <row r="3" spans="1:14" ht="21" x14ac:dyDescent="0.2">
      <c r="A3" s="13"/>
      <c r="B3" s="21"/>
      <c r="C3" s="22"/>
      <c r="D3" s="22"/>
      <c r="E3" s="22"/>
      <c r="F3" s="22"/>
      <c r="I3" s="15"/>
    </row>
    <row r="4" spans="1:14" ht="21" x14ac:dyDescent="0.2">
      <c r="A4" s="13"/>
      <c r="B4" s="21"/>
      <c r="C4" s="22"/>
      <c r="D4" s="22"/>
      <c r="E4" s="22"/>
      <c r="F4" s="22"/>
      <c r="I4" s="12"/>
      <c r="J4" s="12"/>
      <c r="K4" s="12"/>
    </row>
    <row r="5" spans="1:14" s="23" customFormat="1" ht="15" x14ac:dyDescent="0.2">
      <c r="B5" s="24"/>
    </row>
    <row r="6" spans="1:14" s="23" customFormat="1" x14ac:dyDescent="0.2">
      <c r="A6" s="25" t="s">
        <v>41</v>
      </c>
      <c r="B6" s="46" t="s">
        <v>99</v>
      </c>
      <c r="C6" s="45"/>
      <c r="D6" s="45"/>
      <c r="E6" s="45"/>
      <c r="F6" s="45"/>
      <c r="G6" s="45"/>
      <c r="H6" s="45"/>
      <c r="I6" s="45"/>
      <c r="J6" s="45"/>
      <c r="K6" s="45"/>
      <c r="L6" s="45"/>
      <c r="M6" s="45"/>
      <c r="N6" s="45"/>
    </row>
    <row r="7" spans="1:14" s="23" customFormat="1" ht="15" x14ac:dyDescent="0.2">
      <c r="A7" s="26"/>
      <c r="B7" s="40"/>
      <c r="C7" s="41"/>
      <c r="D7" s="41"/>
      <c r="E7" s="41"/>
      <c r="F7" s="41"/>
      <c r="G7" s="41"/>
      <c r="H7" s="41"/>
      <c r="I7" s="41"/>
      <c r="J7" s="41"/>
      <c r="K7" s="41"/>
      <c r="L7" s="41"/>
      <c r="M7" s="41"/>
      <c r="N7" s="42"/>
    </row>
    <row r="8" spans="1:14" s="23" customFormat="1" ht="15" x14ac:dyDescent="0.2">
      <c r="A8" s="26"/>
      <c r="B8" s="40"/>
      <c r="C8" s="41"/>
      <c r="D8" s="41"/>
      <c r="E8" s="41"/>
      <c r="F8" s="41"/>
      <c r="G8" s="41"/>
      <c r="H8" s="41"/>
      <c r="I8" s="41"/>
      <c r="J8" s="41"/>
      <c r="K8" s="41"/>
      <c r="L8" s="41"/>
      <c r="M8" s="41"/>
      <c r="N8" s="42"/>
    </row>
    <row r="9" spans="1:14" s="23" customFormat="1" ht="15" x14ac:dyDescent="0.2">
      <c r="A9" s="26"/>
      <c r="B9" s="40"/>
      <c r="C9" s="41"/>
      <c r="D9" s="41"/>
      <c r="E9" s="41"/>
      <c r="F9" s="41"/>
      <c r="G9" s="41"/>
      <c r="H9" s="41"/>
      <c r="I9" s="41"/>
      <c r="J9" s="41"/>
      <c r="K9" s="41"/>
      <c r="L9" s="41"/>
      <c r="M9" s="41"/>
      <c r="N9" s="42"/>
    </row>
    <row r="10" spans="1:14" s="23" customFormat="1" ht="15" x14ac:dyDescent="0.2">
      <c r="A10" s="26"/>
      <c r="B10" s="40"/>
      <c r="C10" s="41"/>
      <c r="D10" s="41"/>
      <c r="E10" s="41"/>
      <c r="F10" s="41"/>
      <c r="G10" s="41"/>
      <c r="H10" s="41"/>
      <c r="I10" s="41"/>
      <c r="J10" s="41"/>
      <c r="K10" s="41"/>
      <c r="L10" s="41"/>
      <c r="M10" s="41"/>
      <c r="N10" s="42"/>
    </row>
    <row r="11" spans="1:14" s="23" customFormat="1" ht="15" x14ac:dyDescent="0.2">
      <c r="A11" s="26"/>
      <c r="B11" s="40"/>
      <c r="C11" s="41"/>
      <c r="D11" s="41"/>
      <c r="E11" s="41"/>
      <c r="F11" s="41"/>
      <c r="G11" s="41"/>
      <c r="H11" s="41"/>
      <c r="I11" s="41"/>
      <c r="J11" s="41"/>
      <c r="K11" s="41"/>
      <c r="L11" s="41"/>
      <c r="M11" s="41"/>
      <c r="N11" s="42"/>
    </row>
    <row r="12" spans="1:14" s="23" customFormat="1" ht="15" x14ac:dyDescent="0.2">
      <c r="A12" s="26"/>
      <c r="B12" s="40"/>
      <c r="C12" s="41"/>
      <c r="D12" s="41"/>
      <c r="E12" s="41"/>
      <c r="F12" s="41"/>
      <c r="G12" s="41"/>
      <c r="H12" s="41"/>
      <c r="I12" s="41"/>
      <c r="J12" s="41"/>
      <c r="K12" s="41"/>
      <c r="L12" s="41"/>
      <c r="M12" s="41"/>
      <c r="N12" s="42"/>
    </row>
    <row r="13" spans="1:14" s="23" customFormat="1" ht="15" x14ac:dyDescent="0.2">
      <c r="A13" s="26"/>
      <c r="B13" s="40"/>
      <c r="C13" s="41"/>
      <c r="D13" s="41"/>
      <c r="E13" s="41"/>
      <c r="F13" s="41"/>
      <c r="G13" s="41"/>
      <c r="H13" s="41"/>
      <c r="I13" s="41"/>
      <c r="J13" s="41"/>
      <c r="K13" s="41"/>
      <c r="L13" s="41"/>
      <c r="M13" s="41"/>
      <c r="N13" s="42"/>
    </row>
    <row r="14" spans="1:14" s="23" customFormat="1" ht="15" x14ac:dyDescent="0.2">
      <c r="A14" s="26"/>
      <c r="B14" s="40"/>
      <c r="C14" s="41"/>
      <c r="D14" s="41"/>
      <c r="E14" s="41"/>
      <c r="F14" s="41"/>
      <c r="G14" s="41"/>
      <c r="H14" s="41"/>
      <c r="I14" s="41"/>
      <c r="J14" s="41"/>
      <c r="K14" s="41"/>
      <c r="L14" s="41"/>
      <c r="M14" s="41"/>
      <c r="N14" s="42"/>
    </row>
    <row r="15" spans="1:14" s="23" customFormat="1" ht="15" x14ac:dyDescent="0.2">
      <c r="A15" s="26"/>
      <c r="B15" s="40"/>
      <c r="C15" s="41"/>
      <c r="D15" s="41"/>
      <c r="E15" s="41"/>
      <c r="F15" s="41"/>
      <c r="G15" s="41"/>
      <c r="H15" s="41"/>
      <c r="I15" s="41"/>
      <c r="J15" s="41"/>
      <c r="K15" s="41"/>
      <c r="L15" s="41"/>
      <c r="M15" s="41"/>
      <c r="N15" s="42"/>
    </row>
    <row r="16" spans="1:14" s="23" customFormat="1" ht="15" x14ac:dyDescent="0.2">
      <c r="A16" s="26"/>
      <c r="B16" s="40"/>
      <c r="C16" s="41"/>
      <c r="D16" s="41"/>
      <c r="E16" s="41"/>
      <c r="F16" s="41"/>
      <c r="G16" s="41"/>
      <c r="H16" s="41"/>
      <c r="I16" s="41"/>
      <c r="J16" s="41"/>
      <c r="K16" s="41"/>
      <c r="L16" s="41"/>
      <c r="M16" s="41"/>
      <c r="N16" s="42"/>
    </row>
    <row r="17" spans="1:14" s="23" customFormat="1" ht="15" x14ac:dyDescent="0.2">
      <c r="A17" s="26"/>
      <c r="B17" s="40"/>
      <c r="C17" s="41"/>
      <c r="D17" s="41"/>
      <c r="E17" s="41"/>
      <c r="F17" s="41"/>
      <c r="G17" s="41"/>
      <c r="H17" s="41"/>
      <c r="I17" s="41"/>
      <c r="J17" s="41"/>
      <c r="K17" s="41"/>
      <c r="L17" s="41"/>
      <c r="M17" s="41"/>
      <c r="N17" s="42"/>
    </row>
    <row r="18" spans="1:14" s="23" customFormat="1" ht="15" x14ac:dyDescent="0.2">
      <c r="A18" s="27"/>
      <c r="B18" s="40"/>
      <c r="C18" s="41"/>
      <c r="D18" s="41"/>
      <c r="E18" s="41"/>
      <c r="F18" s="41"/>
      <c r="G18" s="41"/>
      <c r="H18" s="41"/>
      <c r="I18" s="41"/>
      <c r="J18" s="41"/>
      <c r="K18" s="41"/>
      <c r="L18" s="41"/>
      <c r="M18" s="41"/>
      <c r="N18" s="42"/>
    </row>
    <row r="20" spans="1:14" x14ac:dyDescent="0.2">
      <c r="C20" s="44" t="s">
        <v>90</v>
      </c>
      <c r="D20" s="44"/>
      <c r="E20" s="44"/>
      <c r="F20" s="44"/>
      <c r="G20" s="44" t="s">
        <v>91</v>
      </c>
      <c r="H20" s="44"/>
    </row>
    <row r="21" spans="1:14" ht="40" customHeight="1" x14ac:dyDescent="0.2">
      <c r="A21" s="29" t="s">
        <v>40</v>
      </c>
      <c r="B21" s="29" t="s">
        <v>38</v>
      </c>
      <c r="C21" s="29" t="str">
        <f>IF(LEN(C2)&gt;0,C2,"")</f>
        <v>Ng Jie Lin</v>
      </c>
      <c r="D21" s="29" t="str">
        <f>IF(LEN(D2)&gt;0,D2,"")</f>
        <v>Robin Yeo</v>
      </c>
      <c r="E21" s="29" t="str">
        <f>IF(LEN(E2)&gt;0,E2,"")</f>
        <v>Nhieu Chia Xin Yi</v>
      </c>
      <c r="F21" s="29" t="str">
        <f>IF(LEN(F2)&gt;0,F2,"")</f>
        <v>Danny Yeo</v>
      </c>
      <c r="G21" s="30" t="s">
        <v>48</v>
      </c>
      <c r="H21" s="30" t="s">
        <v>49</v>
      </c>
      <c r="I21" s="29" t="s">
        <v>50</v>
      </c>
      <c r="J21" s="29" t="s">
        <v>51</v>
      </c>
      <c r="K21" s="30" t="s">
        <v>52</v>
      </c>
      <c r="L21" s="29" t="s">
        <v>92</v>
      </c>
      <c r="M21" s="30" t="s">
        <v>53</v>
      </c>
    </row>
    <row r="22" spans="1:14" ht="20" x14ac:dyDescent="0.2">
      <c r="A22" s="14" t="s">
        <v>42</v>
      </c>
      <c r="B22" s="31"/>
      <c r="C22" s="20">
        <f>IF(LEN(C2)&gt;0,SUM(C23:C32),"")</f>
        <v>100</v>
      </c>
      <c r="D22" s="20">
        <f>IF(LEN(D2)&gt;0,SUM(D23:D32),"")</f>
        <v>100</v>
      </c>
      <c r="E22" s="20">
        <f>IF(LEN(E2)&gt;0,SUM(E23:E32),"")</f>
        <v>100</v>
      </c>
      <c r="F22" s="20">
        <f>IF(LEN(F2)&gt;0,SUM(F23:F32),"")</f>
        <v>100</v>
      </c>
      <c r="G22" s="32">
        <f>100</f>
        <v>100</v>
      </c>
      <c r="H22" s="32">
        <f>100</f>
        <v>100</v>
      </c>
      <c r="I22" s="20">
        <f>SUM(C22:F22)/$G$2</f>
        <v>100</v>
      </c>
      <c r="J22" s="20">
        <f>SUM(J23:J32)</f>
        <v>0.99999999999999978</v>
      </c>
      <c r="K22" s="20"/>
      <c r="L22" s="33"/>
      <c r="M22" s="20" t="e">
        <f>SUMPRODUCT(J23:J32,M23:M32)*10</f>
        <v>#DIV/0!</v>
      </c>
    </row>
    <row r="23" spans="1:14" ht="82" customHeight="1" x14ac:dyDescent="0.2">
      <c r="A23" s="14" t="s">
        <v>57</v>
      </c>
      <c r="B23" s="14" t="s">
        <v>39</v>
      </c>
      <c r="C23" s="34">
        <v>1</v>
      </c>
      <c r="D23" s="34">
        <v>1</v>
      </c>
      <c r="E23" s="34">
        <v>1</v>
      </c>
      <c r="F23" s="34">
        <v>1</v>
      </c>
      <c r="G23" s="32">
        <v>1</v>
      </c>
      <c r="H23" s="32">
        <v>1</v>
      </c>
      <c r="I23" s="20">
        <f t="shared" ref="I23:I32" si="0">SUM(C23:F23)/$G$2</f>
        <v>1</v>
      </c>
      <c r="J23" s="20">
        <f t="shared" ref="J23:J28" si="1">I23/$I$22</f>
        <v>0.01</v>
      </c>
      <c r="K23" s="35" t="str">
        <f>B23</f>
        <v>Title Page</v>
      </c>
      <c r="L23" s="36"/>
      <c r="M23" s="33" t="e">
        <f t="shared" ref="M23:M32" si="2">SUM(L23:L23)/COUNTA(L23:L23)</f>
        <v>#DIV/0!</v>
      </c>
    </row>
    <row r="24" spans="1:14" ht="40" x14ac:dyDescent="0.2">
      <c r="A24" s="14" t="s">
        <v>58</v>
      </c>
      <c r="B24" s="14" t="s">
        <v>59</v>
      </c>
      <c r="C24" s="34">
        <v>12</v>
      </c>
      <c r="D24" s="34">
        <v>10</v>
      </c>
      <c r="E24" s="34">
        <v>2</v>
      </c>
      <c r="F24" s="34">
        <v>2</v>
      </c>
      <c r="G24" s="32">
        <v>5</v>
      </c>
      <c r="H24" s="32">
        <v>10</v>
      </c>
      <c r="I24" s="20">
        <f t="shared" si="0"/>
        <v>6.5</v>
      </c>
      <c r="J24" s="20">
        <f t="shared" si="1"/>
        <v>6.5000000000000002E-2</v>
      </c>
      <c r="K24" s="35" t="str">
        <f t="shared" ref="K24:K31" si="3">B24</f>
        <v>Abstract and Motivation</v>
      </c>
      <c r="L24" s="36"/>
      <c r="M24" s="33" t="e">
        <f t="shared" si="2"/>
        <v>#DIV/0!</v>
      </c>
    </row>
    <row r="25" spans="1:14" ht="40" x14ac:dyDescent="0.2">
      <c r="A25" s="14" t="s">
        <v>47</v>
      </c>
      <c r="B25" s="14" t="s">
        <v>43</v>
      </c>
      <c r="C25" s="34">
        <v>12</v>
      </c>
      <c r="D25" s="34">
        <v>10</v>
      </c>
      <c r="E25" s="34">
        <v>2</v>
      </c>
      <c r="F25" s="34">
        <v>2</v>
      </c>
      <c r="G25" s="32">
        <v>0</v>
      </c>
      <c r="H25" s="32">
        <v>10</v>
      </c>
      <c r="I25" s="20">
        <f t="shared" si="0"/>
        <v>6.5</v>
      </c>
      <c r="J25" s="20">
        <f t="shared" si="1"/>
        <v>6.5000000000000002E-2</v>
      </c>
      <c r="K25" s="35" t="str">
        <f t="shared" si="3"/>
        <v>Background Reading</v>
      </c>
      <c r="L25" s="36"/>
      <c r="M25" s="33" t="e">
        <f t="shared" si="2"/>
        <v>#DIV/0!</v>
      </c>
    </row>
    <row r="26" spans="1:14" ht="79" customHeight="1" x14ac:dyDescent="0.2">
      <c r="A26" s="14" t="s">
        <v>63</v>
      </c>
      <c r="B26" s="14" t="s">
        <v>44</v>
      </c>
      <c r="C26" s="34">
        <v>3</v>
      </c>
      <c r="D26" s="34">
        <v>11</v>
      </c>
      <c r="E26" s="34">
        <v>3</v>
      </c>
      <c r="F26" s="34">
        <v>3</v>
      </c>
      <c r="G26" s="32">
        <v>5</v>
      </c>
      <c r="H26" s="32">
        <v>10</v>
      </c>
      <c r="I26" s="20">
        <f t="shared" si="0"/>
        <v>5</v>
      </c>
      <c r="J26" s="20">
        <f t="shared" si="1"/>
        <v>0.05</v>
      </c>
      <c r="K26" s="35" t="str">
        <f t="shared" si="3"/>
        <v>Project Management</v>
      </c>
      <c r="L26" s="36"/>
      <c r="M26" s="33" t="e">
        <f t="shared" si="2"/>
        <v>#DIV/0!</v>
      </c>
    </row>
    <row r="27" spans="1:14" ht="61.5" customHeight="1" x14ac:dyDescent="0.2">
      <c r="A27" s="14" t="s">
        <v>46</v>
      </c>
      <c r="B27" s="14" t="s">
        <v>55</v>
      </c>
      <c r="C27" s="34">
        <v>0</v>
      </c>
      <c r="D27" s="34">
        <v>5</v>
      </c>
      <c r="E27" s="34">
        <v>2</v>
      </c>
      <c r="F27" s="34">
        <v>30</v>
      </c>
      <c r="G27" s="32">
        <v>0</v>
      </c>
      <c r="H27" s="32">
        <v>10</v>
      </c>
      <c r="I27" s="20">
        <f t="shared" si="0"/>
        <v>9.25</v>
      </c>
      <c r="J27" s="20">
        <f t="shared" si="1"/>
        <v>9.2499999999999999E-2</v>
      </c>
      <c r="K27" s="35" t="s">
        <v>55</v>
      </c>
      <c r="L27" s="36"/>
      <c r="M27" s="33" t="e">
        <f t="shared" si="2"/>
        <v>#DIV/0!</v>
      </c>
    </row>
    <row r="28" spans="1:14" s="39" customFormat="1" ht="40" x14ac:dyDescent="0.2">
      <c r="A28" s="14" t="s">
        <v>85</v>
      </c>
      <c r="B28" s="14" t="s">
        <v>45</v>
      </c>
      <c r="C28" s="34">
        <v>10</v>
      </c>
      <c r="D28" s="37">
        <v>4</v>
      </c>
      <c r="E28" s="37">
        <v>20</v>
      </c>
      <c r="F28" s="37">
        <v>4</v>
      </c>
      <c r="G28" s="32">
        <v>5</v>
      </c>
      <c r="H28" s="32">
        <v>10</v>
      </c>
      <c r="I28" s="20">
        <f t="shared" si="0"/>
        <v>9.5</v>
      </c>
      <c r="J28" s="20">
        <f t="shared" si="1"/>
        <v>9.5000000000000001E-2</v>
      </c>
      <c r="K28" s="35" t="str">
        <f>B28</f>
        <v>Simulation design</v>
      </c>
      <c r="L28" s="36"/>
      <c r="M28" s="38" t="e">
        <f t="shared" si="2"/>
        <v>#DIV/0!</v>
      </c>
    </row>
    <row r="29" spans="1:14" ht="117.5" customHeight="1" x14ac:dyDescent="0.2">
      <c r="A29" s="14" t="s">
        <v>86</v>
      </c>
      <c r="B29" s="14" t="s">
        <v>60</v>
      </c>
      <c r="C29" s="34">
        <v>11</v>
      </c>
      <c r="D29" s="34">
        <v>20</v>
      </c>
      <c r="E29" s="34">
        <v>15</v>
      </c>
      <c r="F29" s="34">
        <v>30</v>
      </c>
      <c r="G29" s="32">
        <v>10</v>
      </c>
      <c r="H29" s="32" t="s">
        <v>89</v>
      </c>
      <c r="I29" s="20">
        <f t="shared" si="0"/>
        <v>19</v>
      </c>
      <c r="J29" s="20">
        <f>I29/$I$22</f>
        <v>0.19</v>
      </c>
      <c r="K29" s="35" t="str">
        <f t="shared" si="3"/>
        <v>Model Documentation and Programming</v>
      </c>
      <c r="L29" s="36"/>
      <c r="M29" s="20" t="e">
        <f t="shared" si="2"/>
        <v>#DIV/0!</v>
      </c>
    </row>
    <row r="30" spans="1:14" ht="60" x14ac:dyDescent="0.2">
      <c r="A30" s="14" t="s">
        <v>79</v>
      </c>
      <c r="B30" s="14" t="s">
        <v>56</v>
      </c>
      <c r="C30" s="34">
        <v>10</v>
      </c>
      <c r="D30" s="34">
        <v>20</v>
      </c>
      <c r="E30" s="34">
        <v>10</v>
      </c>
      <c r="F30" s="34">
        <v>15</v>
      </c>
      <c r="G30" s="32">
        <v>10</v>
      </c>
      <c r="H30" s="32" t="s">
        <v>89</v>
      </c>
      <c r="I30" s="20">
        <f t="shared" si="0"/>
        <v>13.75</v>
      </c>
      <c r="J30" s="20">
        <f>I30/$I$22</f>
        <v>0.13750000000000001</v>
      </c>
      <c r="K30" s="35" t="str">
        <f t="shared" si="3"/>
        <v>User Interface; Visualization or Animation</v>
      </c>
      <c r="L30" s="36"/>
      <c r="M30" s="20" t="e">
        <f t="shared" si="2"/>
        <v>#DIV/0!</v>
      </c>
    </row>
    <row r="31" spans="1:14" ht="203" customHeight="1" x14ac:dyDescent="0.2">
      <c r="A31" s="14" t="s">
        <v>61</v>
      </c>
      <c r="B31" s="14" t="s">
        <v>62</v>
      </c>
      <c r="C31" s="34">
        <v>10</v>
      </c>
      <c r="D31" s="34">
        <v>10</v>
      </c>
      <c r="E31" s="34">
        <v>35</v>
      </c>
      <c r="F31" s="34">
        <v>10</v>
      </c>
      <c r="G31" s="32">
        <v>10</v>
      </c>
      <c r="H31" s="32" t="s">
        <v>89</v>
      </c>
      <c r="I31" s="20">
        <f t="shared" si="0"/>
        <v>16.25</v>
      </c>
      <c r="J31" s="20">
        <f>I31/$I$22</f>
        <v>0.16250000000000001</v>
      </c>
      <c r="K31" s="35" t="str">
        <f t="shared" si="3"/>
        <v>Output Analysis</v>
      </c>
      <c r="L31" s="36"/>
      <c r="M31" s="20" t="e">
        <f t="shared" si="2"/>
        <v>#DIV/0!</v>
      </c>
    </row>
    <row r="32" spans="1:14" ht="100" x14ac:dyDescent="0.2">
      <c r="A32" s="14" t="s">
        <v>81</v>
      </c>
      <c r="B32" s="14" t="s">
        <v>80</v>
      </c>
      <c r="C32" s="34">
        <v>31</v>
      </c>
      <c r="D32" s="34">
        <v>9</v>
      </c>
      <c r="E32" s="34">
        <v>10</v>
      </c>
      <c r="F32" s="34">
        <v>3</v>
      </c>
      <c r="G32" s="32">
        <v>5</v>
      </c>
      <c r="H32" s="32">
        <v>15</v>
      </c>
      <c r="I32" s="20">
        <f t="shared" si="0"/>
        <v>13.25</v>
      </c>
      <c r="J32" s="20">
        <f>I32/$I$22</f>
        <v>0.13250000000000001</v>
      </c>
      <c r="K32" s="35" t="str">
        <f t="shared" ref="K32" si="4">B32</f>
        <v>Promo Video</v>
      </c>
      <c r="L32" s="36"/>
      <c r="M32" s="20" t="e">
        <f t="shared" si="2"/>
        <v>#DIV/0!</v>
      </c>
    </row>
  </sheetData>
  <sheetProtection algorithmName="SHA-512" hashValue="KVX2rSbDwVrthtYyX87nIZUnismEegBmLgP8FdUDdHY41P4IIbpX30aWQJOrvpIhKTJyGXAvYx47b7jf0mOCbw==" saltValue="COoSH7vABlMaWMryilG7zg==" spinCount="100000" sheet="1" selectLockedCells="1"/>
  <mergeCells count="16">
    <mergeCell ref="B12:N12"/>
    <mergeCell ref="I2:K2"/>
    <mergeCell ref="C20:F20"/>
    <mergeCell ref="G20:H20"/>
    <mergeCell ref="B6:N6"/>
    <mergeCell ref="B18:N18"/>
    <mergeCell ref="B17:N17"/>
    <mergeCell ref="B16:N16"/>
    <mergeCell ref="B15:N15"/>
    <mergeCell ref="B14:N14"/>
    <mergeCell ref="B13:N13"/>
    <mergeCell ref="B11:N11"/>
    <mergeCell ref="B10:N10"/>
    <mergeCell ref="B9:N9"/>
    <mergeCell ref="B8:N8"/>
    <mergeCell ref="B7:N7"/>
  </mergeCells>
  <phoneticPr fontId="12" type="noConversion"/>
  <conditionalFormatting sqref="I22:I32">
    <cfRule type="expression" dxfId="5" priority="8">
      <formula>OR(I22&lt;G22,I22&gt;H22)</formula>
    </cfRule>
  </conditionalFormatting>
  <conditionalFormatting sqref="J22">
    <cfRule type="expression" dxfId="4" priority="7">
      <formula>OR(J22&lt;1,J22&gt;1)</formula>
    </cfRule>
  </conditionalFormatting>
  <conditionalFormatting sqref="C22">
    <cfRule type="expression" dxfId="3" priority="4">
      <formula>AND($C$22&lt;&gt;100,C2&lt;&gt;"")</formula>
    </cfRule>
  </conditionalFormatting>
  <conditionalFormatting sqref="D22">
    <cfRule type="expression" dxfId="2" priority="3">
      <formula>AND($D$22&lt;&gt;100,D2&lt;&gt;"")</formula>
    </cfRule>
  </conditionalFormatting>
  <conditionalFormatting sqref="F22">
    <cfRule type="expression" dxfId="1" priority="1">
      <formula>AND($F$22&lt;&gt;20,F2&lt;&gt;"")</formula>
    </cfRule>
  </conditionalFormatting>
  <conditionalFormatting sqref="E22">
    <cfRule type="expression" dxfId="0" priority="2">
      <formula>AND($E$22&lt;&gt;20,F2&lt;&gt;"")</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349CA163C1864D811B58E7F5BBFA29" ma:contentTypeVersion="2" ma:contentTypeDescription="Create a new document." ma:contentTypeScope="" ma:versionID="2f2a660f5cf0d48e911db5d769a73d85">
  <xsd:schema xmlns:xsd="http://www.w3.org/2001/XMLSchema" xmlns:xs="http://www.w3.org/2001/XMLSchema" xmlns:p="http://schemas.microsoft.com/office/2006/metadata/properties" xmlns:ns2="9384ccc3-b5ba-4666-8cec-a939a002c916" targetNamespace="http://schemas.microsoft.com/office/2006/metadata/properties" ma:root="true" ma:fieldsID="3d8975d5191b00c0ac4574856dfb86ba" ns2:_="">
    <xsd:import namespace="9384ccc3-b5ba-4666-8cec-a939a002c91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84ccc3-b5ba-4666-8cec-a939a002c9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A60632-E535-40E0-983F-9BC8F68FB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4ccc3-b5ba-4666-8cec-a939a002c9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6156C8-37A6-4EA6-A017-4B8608FFA1B5}">
  <ds:schemaRefs>
    <ds:schemaRef ds:uri="http://schemas.microsoft.com/sharepoint/v3/contenttype/forms"/>
  </ds:schemaRefs>
</ds:datastoreItem>
</file>

<file path=customXml/itemProps3.xml><?xml version="1.0" encoding="utf-8"?>
<ds:datastoreItem xmlns:ds="http://schemas.openxmlformats.org/officeDocument/2006/customXml" ds:itemID="{4860CC6F-69DB-48E3-A4FF-A61C8A4E4697}">
  <ds:schemaRefs>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purl.org/dc/terms/"/>
    <ds:schemaRef ds:uri="http://purl.org/dc/elements/1.1/"/>
    <ds:schemaRef ds:uri="http://purl.org/dc/dcmitype/"/>
    <ds:schemaRef ds:uri="http://schemas.openxmlformats.org/package/2006/metadata/core-properties"/>
    <ds:schemaRef ds:uri="9384ccc3-b5ba-4666-8cec-a939a002c91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Title</vt:lpstr>
      <vt:lpstr>Ideas</vt:lpstr>
      <vt:lpstr>Requirements</vt:lpstr>
      <vt:lpstr>Philosophy</vt:lpstr>
      <vt:lpstr>Grading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Microsoft Office User</cp:lastModifiedBy>
  <dcterms:created xsi:type="dcterms:W3CDTF">2018-10-13T01:34:27Z</dcterms:created>
  <dcterms:modified xsi:type="dcterms:W3CDTF">2023-03-27T02:53:51Z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0x010100BA349CA163C1864D811B58E7F5BBFA29</vt:lpwstr>
  </property>
</Properties>
</file>