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robin_yeo_mymail_sutd_edu_sg/Documents/Desktop/Subjects/Uni/Term 6/Simulation Modelling and Analysis/Project/SMA-Project/Team10/Data Collection and Manipulation/"/>
    </mc:Choice>
  </mc:AlternateContent>
  <xr:revisionPtr revIDLastSave="106" documentId="13_ncr:1_{FEDA5C5C-5F16-400D-8A8D-2EAD4E1C4FEA}" xr6:coauthVersionLast="47" xr6:coauthVersionMax="47" xr10:uidLastSave="{B2358240-264C-8947-ABD1-2645866A1908}"/>
  <bookViews>
    <workbookView xWindow="-37340" yWindow="-1980" windowWidth="37340" windowHeight="21100" firstSheet="1" activeTab="2" xr2:uid="{D86054F2-CCA9-48AD-9E6D-8D6EF98F6A26}"/>
  </bookViews>
  <sheets>
    <sheet name="Disney World Ride" sheetId="1" r:id="rId1"/>
    <sheet name="Disney World data summary" sheetId="5" r:id="rId2"/>
    <sheet name="Uncle Ringo" sheetId="3" r:id="rId3"/>
    <sheet name="Uncle Ringo data summary" sheetId="4" r:id="rId4"/>
    <sheet name="Conclusion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G12" i="5" s="1"/>
  <c r="I5" i="5"/>
  <c r="H12" i="5" s="1"/>
  <c r="I2" i="5"/>
  <c r="I12" i="5" s="1"/>
  <c r="I13" i="5" s="1"/>
  <c r="H9" i="5"/>
  <c r="I9" i="5"/>
  <c r="G9" i="5"/>
  <c r="K26" i="4"/>
  <c r="J26" i="4"/>
  <c r="I26" i="4"/>
  <c r="L21" i="4"/>
  <c r="L20" i="4"/>
  <c r="L19" i="4"/>
  <c r="L18" i="4"/>
  <c r="L17" i="4"/>
  <c r="L16" i="4"/>
  <c r="I21" i="4"/>
  <c r="I20" i="4"/>
  <c r="I19" i="4"/>
  <c r="L15" i="4"/>
  <c r="H3" i="5"/>
  <c r="H4" i="5"/>
  <c r="G10" i="5" s="1"/>
  <c r="H5" i="5"/>
  <c r="H10" i="5" s="1"/>
  <c r="H2" i="5"/>
  <c r="I10" i="5" s="1"/>
  <c r="I11" i="5" s="1"/>
  <c r="G3" i="5"/>
  <c r="G4" i="5"/>
  <c r="G5" i="5"/>
  <c r="G2" i="5"/>
  <c r="H13" i="5" l="1"/>
  <c r="G13" i="5"/>
  <c r="H11" i="5"/>
  <c r="G11" i="5"/>
  <c r="D81" i="4" l="1"/>
  <c r="K21" i="4" s="1"/>
  <c r="C81" i="4"/>
  <c r="J21" i="4" s="1"/>
  <c r="D62" i="4"/>
  <c r="C62" i="4"/>
  <c r="C47" i="4"/>
  <c r="D47" i="4"/>
  <c r="C35" i="4"/>
  <c r="J18" i="4" s="1"/>
  <c r="K29" i="4" s="1"/>
  <c r="D35" i="4"/>
  <c r="K18" i="4" s="1"/>
  <c r="B34" i="4"/>
  <c r="B27" i="4"/>
  <c r="B35" i="4" s="1"/>
  <c r="I18" i="4" s="1"/>
  <c r="K27" i="4" s="1"/>
  <c r="D6" i="4"/>
  <c r="K15" i="4" s="1"/>
  <c r="D13" i="4"/>
  <c r="K16" i="4" s="1"/>
  <c r="D21" i="4"/>
  <c r="K17" i="4" s="1"/>
  <c r="C21" i="4"/>
  <c r="J17" i="4" s="1"/>
  <c r="J29" i="4" s="1"/>
  <c r="B18" i="4"/>
  <c r="B21" i="4" s="1"/>
  <c r="I17" i="4" s="1"/>
  <c r="J27" i="4" s="1"/>
  <c r="J28" i="4" s="1"/>
  <c r="C13" i="4"/>
  <c r="J16" i="4" s="1"/>
  <c r="B12" i="4"/>
  <c r="B11" i="4"/>
  <c r="B10" i="4"/>
  <c r="B9" i="4"/>
  <c r="B13" i="4" s="1"/>
  <c r="I16" i="4" s="1"/>
  <c r="C6" i="4"/>
  <c r="J15" i="4" s="1"/>
  <c r="I29" i="4" s="1"/>
  <c r="I30" i="4" s="1"/>
  <c r="B4" i="4"/>
  <c r="B3" i="4"/>
  <c r="B6" i="4" s="1"/>
  <c r="I15" i="4" s="1"/>
  <c r="I27" i="4" s="1"/>
  <c r="I28" i="4" s="1"/>
  <c r="B11" i="3"/>
  <c r="B29" i="3"/>
  <c r="B22" i="3"/>
  <c r="J30" i="4" l="1"/>
  <c r="K28" i="4"/>
  <c r="K30" i="4"/>
  <c r="J20" i="4"/>
  <c r="J19" i="4"/>
  <c r="K20" i="4"/>
  <c r="K19" i="4"/>
  <c r="B15" i="3"/>
  <c r="B10" i="3"/>
  <c r="B9" i="3"/>
  <c r="B8" i="3"/>
  <c r="B3" i="3"/>
  <c r="B4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</calcChain>
</file>

<file path=xl/sharedStrings.xml><?xml version="1.0" encoding="utf-8"?>
<sst xmlns="http://schemas.openxmlformats.org/spreadsheetml/2006/main" count="624" uniqueCount="209">
  <si>
    <t>Ride Name</t>
  </si>
  <si>
    <t>Minute</t>
  </si>
  <si>
    <t>Second</t>
  </si>
  <si>
    <t xml:space="preserve">Duration (sec) </t>
  </si>
  <si>
    <t>Astro Orbiter</t>
  </si>
  <si>
    <t>Barnstormer</t>
  </si>
  <si>
    <t>Big Thunder Mountain Railroad</t>
  </si>
  <si>
    <t>Buzz Lightyear's Space Ranger Spin</t>
  </si>
  <si>
    <t>Carousel of Progress</t>
  </si>
  <si>
    <t>Country Bear Jamboree</t>
  </si>
  <si>
    <t>Dumbo the Flying Elephant</t>
  </si>
  <si>
    <t>Enchanted Tiki Room</t>
  </si>
  <si>
    <t>The Hall of Presidents</t>
  </si>
  <si>
    <t>Haunted Mansion</t>
  </si>
  <si>
    <t>it's a small world</t>
  </si>
  <si>
    <t>Jungle Cruise</t>
  </si>
  <si>
    <t>Liberty Square Riverboat</t>
  </si>
  <si>
    <t>Mad Tea Party</t>
  </si>
  <si>
    <t>Magic Carpets of Aladdin</t>
  </si>
  <si>
    <t>Many Adventures of Winnie the Pooh</t>
  </si>
  <si>
    <t>Mickey's PhilharMagic</t>
  </si>
  <si>
    <t>Monster's Inc. Laugh Floor</t>
  </si>
  <si>
    <t>Peter Pan's Flight</t>
  </si>
  <si>
    <t>Pirates of the Caribbean</t>
  </si>
  <si>
    <t>Prince Charming's Royal Carrousel</t>
  </si>
  <si>
    <t>Seven Dwarfs Mine Train</t>
  </si>
  <si>
    <t>Space Mountain</t>
  </si>
  <si>
    <t>Splash Mountain</t>
  </si>
  <si>
    <t>Swiss Family Treehouse</t>
  </si>
  <si>
    <t>Tomorrowland Indy Speedway</t>
  </si>
  <si>
    <t>Tomorrowland Transit Authority Peoplemover</t>
  </si>
  <si>
    <t>Under the Sea ~ Journey of the Little Mermaid</t>
  </si>
  <si>
    <t>Walt Disney World Railroad</t>
  </si>
  <si>
    <t>American Adventure</t>
  </si>
  <si>
    <t>Circle of Life</t>
  </si>
  <si>
    <t>Frozen Ever After</t>
  </si>
  <si>
    <t>Gran Fiesta Tour Starring the Three Caballeros</t>
  </si>
  <si>
    <t>Guardians of the Galaxy</t>
  </si>
  <si>
    <t>Impressions de France</t>
  </si>
  <si>
    <t>Journey into Imagination with Figment</t>
  </si>
  <si>
    <t>Living with the Land</t>
  </si>
  <si>
    <t>Mission</t>
  </si>
  <si>
    <t>O Canada!</t>
  </si>
  <si>
    <t>Reflections of China</t>
  </si>
  <si>
    <t>The Seas with Nemo and Friends</t>
  </si>
  <si>
    <t>Soarin'</t>
  </si>
  <si>
    <t>Spaceship Earth</t>
  </si>
  <si>
    <t>Test Track</t>
  </si>
  <si>
    <t>Turtle Talk with Crush</t>
  </si>
  <si>
    <t>Alien Swirling Saucers</t>
  </si>
  <si>
    <t>Beauty and the Beast Stage Show</t>
  </si>
  <si>
    <t>For the First Time in Forever</t>
  </si>
  <si>
    <t>Indiana Jones Epic Stunt Spectacular</t>
  </si>
  <si>
    <t>Mickey and Minnie's Runaway Railway</t>
  </si>
  <si>
    <t>Millenium Falcon</t>
  </si>
  <si>
    <t>Muppet Vision 3-D</t>
  </si>
  <si>
    <t>Disney Junior - Live on Stage</t>
  </si>
  <si>
    <t>Rock 'N' Roller Coaster</t>
  </si>
  <si>
    <t>Slinky Dog Dash</t>
  </si>
  <si>
    <t>Star Tours</t>
  </si>
  <si>
    <t>Star Wars</t>
  </si>
  <si>
    <t>Toy Story Mania!</t>
  </si>
  <si>
    <t>Twilight Zone Tower of Terror</t>
  </si>
  <si>
    <t>Voyage of the Little Mermaid</t>
  </si>
  <si>
    <t>Avatar Flight of Passage</t>
  </si>
  <si>
    <t>Dinosaur</t>
  </si>
  <si>
    <t>Expedition Everest</t>
  </si>
  <si>
    <t>Festival of the Lion King</t>
  </si>
  <si>
    <t>Finding Nemo</t>
  </si>
  <si>
    <t>It's Tough to be a Bug</t>
  </si>
  <si>
    <t>Kali River Rapids</t>
  </si>
  <si>
    <t>Kilimanjaro Safari</t>
  </si>
  <si>
    <t>Na'vi River Journey</t>
  </si>
  <si>
    <t>TriceraTop Spin</t>
  </si>
  <si>
    <t>Up! A Great Bird Adventure</t>
  </si>
  <si>
    <t>Categories</t>
  </si>
  <si>
    <t>Capcity</t>
  </si>
  <si>
    <t>No. of ride in the park</t>
  </si>
  <si>
    <t>Average Duration (sec)</t>
  </si>
  <si>
    <t>Average Capacity</t>
  </si>
  <si>
    <t>Spin</t>
  </si>
  <si>
    <t>Roller Coaster</t>
  </si>
  <si>
    <t>Slow Train</t>
  </si>
  <si>
    <t>Performance</t>
  </si>
  <si>
    <t>Select 3 Popular Ride to simulate</t>
  </si>
  <si>
    <t>Duration</t>
  </si>
  <si>
    <t>Ratio</t>
  </si>
  <si>
    <t>Slow train</t>
  </si>
  <si>
    <t>Capacity</t>
  </si>
  <si>
    <t>Playground</t>
  </si>
  <si>
    <t>Ride</t>
  </si>
  <si>
    <t>Duration (Secs)</t>
  </si>
  <si>
    <t>Per seat (people)</t>
  </si>
  <si>
    <t>Accommodates</t>
  </si>
  <si>
    <t>Bayfront</t>
  </si>
  <si>
    <t>Punggol Container Park</t>
  </si>
  <si>
    <t>Carousel</t>
  </si>
  <si>
    <t>Pirate Ship</t>
  </si>
  <si>
    <t>Meteorite</t>
  </si>
  <si>
    <t>Horse Carousel</t>
  </si>
  <si>
    <t>Swan Carousel</t>
  </si>
  <si>
    <t>Children &amp; Adult</t>
  </si>
  <si>
    <t>Mini Carousel</t>
  </si>
  <si>
    <t>Classic Bumper Car</t>
  </si>
  <si>
    <t>Classic Carousel</t>
  </si>
  <si>
    <t>Balloon Samba</t>
  </si>
  <si>
    <t>Ferries Wheel</t>
  </si>
  <si>
    <t>Grand Carousel</t>
  </si>
  <si>
    <t>Train Ride</t>
  </si>
  <si>
    <t xml:space="preserve">Dumbo </t>
  </si>
  <si>
    <t>Dragon's Park</t>
  </si>
  <si>
    <t>Ferris Wheel</t>
  </si>
  <si>
    <t>Red Swing</t>
  </si>
  <si>
    <t>Private Ship</t>
  </si>
  <si>
    <t>Bumper Car</t>
  </si>
  <si>
    <t>Three life-sized bouncy castles</t>
  </si>
  <si>
    <t>Train</t>
  </si>
  <si>
    <t>Skid Cars</t>
  </si>
  <si>
    <t>Children</t>
  </si>
  <si>
    <t>Basketball</t>
  </si>
  <si>
    <t>Wander Wheels</t>
  </si>
  <si>
    <t>Lobster Pot</t>
  </si>
  <si>
    <t>Orbiter Cars</t>
  </si>
  <si>
    <t>Balloon Burst</t>
  </si>
  <si>
    <t>Break A Plate</t>
  </si>
  <si>
    <t>Fast Swing</t>
  </si>
  <si>
    <t>Pyramid Smash</t>
  </si>
  <si>
    <t>Big swing</t>
  </si>
  <si>
    <t>Ring Toss</t>
  </si>
  <si>
    <t>Sizzler</t>
  </si>
  <si>
    <t>Slow swing / spin</t>
  </si>
  <si>
    <t>Cartoon Train (Blue)</t>
  </si>
  <si>
    <t>El Paso Train</t>
  </si>
  <si>
    <t xml:space="preserve">Children </t>
  </si>
  <si>
    <t>Western Train</t>
  </si>
  <si>
    <t>Trackless Train (Classic)</t>
  </si>
  <si>
    <t>Tea Cup</t>
  </si>
  <si>
    <t>Samba</t>
  </si>
  <si>
    <t>Penguin Cup</t>
  </si>
  <si>
    <t>Kids Ferris Wheel</t>
  </si>
  <si>
    <t>Helicopter</t>
  </si>
  <si>
    <t>Ghost Train</t>
  </si>
  <si>
    <t>Mini Game</t>
  </si>
  <si>
    <t>Water Paddle Boat</t>
  </si>
  <si>
    <t>Water Balls</t>
  </si>
  <si>
    <t>Trampoline Bungee</t>
  </si>
  <si>
    <t>Rodeo Bull</t>
  </si>
  <si>
    <t>Robot</t>
  </si>
  <si>
    <t>Light Disco Tunnel</t>
  </si>
  <si>
    <t>Gyrospin</t>
  </si>
  <si>
    <t>Gladiator</t>
  </si>
  <si>
    <t>Downpour Derby</t>
  </si>
  <si>
    <t>Inflatables</t>
  </si>
  <si>
    <t>3 Lane Bungee Run</t>
  </si>
  <si>
    <t>Children &amp; Adults</t>
  </si>
  <si>
    <t>A-Maze-ing</t>
  </si>
  <si>
    <t>Archery</t>
  </si>
  <si>
    <t>Big Slide</t>
  </si>
  <si>
    <t>Bounce and Slide</t>
  </si>
  <si>
    <t>Bouncer Slider</t>
  </si>
  <si>
    <t>Camo Challenger</t>
  </si>
  <si>
    <t>Wipe Out</t>
  </si>
  <si>
    <t>Wave Surfer</t>
  </si>
  <si>
    <t>Unicorn Playland</t>
  </si>
  <si>
    <t>Unicorn Hop</t>
  </si>
  <si>
    <t>Ringo Slide</t>
  </si>
  <si>
    <t>Carnival games</t>
  </si>
  <si>
    <t>3D Shooting Gallery</t>
  </si>
  <si>
    <t>Angry Bird</t>
  </si>
  <si>
    <t>Animal Farm</t>
  </si>
  <si>
    <t>Ball the Clown</t>
  </si>
  <si>
    <t>Ball The Clown (Deluxe)</t>
  </si>
  <si>
    <t>Big Frog Fishing</t>
  </si>
  <si>
    <t>Toss Ring on Bottle (Deluxe)</t>
  </si>
  <si>
    <t>Toss Ring on Bottle</t>
  </si>
  <si>
    <t>Toss Coin Rainbow</t>
  </si>
  <si>
    <t>Spin the Wheel</t>
  </si>
  <si>
    <t>Soccer</t>
  </si>
  <si>
    <t>Slingshot!</t>
  </si>
  <si>
    <t>Roller Bowler</t>
  </si>
  <si>
    <t>Pyramid Cans</t>
  </si>
  <si>
    <t>Ping Pong Float</t>
  </si>
  <si>
    <t xml:space="preserve">Categories </t>
  </si>
  <si>
    <t>Event 1</t>
  </si>
  <si>
    <t>Event 2</t>
  </si>
  <si>
    <t>Event 3</t>
  </si>
  <si>
    <t>Event 4</t>
  </si>
  <si>
    <t>Event 5</t>
  </si>
  <si>
    <t>Event 6</t>
  </si>
  <si>
    <t>Ride name</t>
  </si>
  <si>
    <t>Slow Swing/ Train</t>
  </si>
  <si>
    <t>Average</t>
  </si>
  <si>
    <t>Attraction</t>
  </si>
  <si>
    <t>Event i are the different event host by Uncle Ringo over the past 4 years</t>
  </si>
  <si>
    <t>The value represent the number of rides for each categories</t>
  </si>
  <si>
    <t>Average of all ride</t>
  </si>
  <si>
    <t>Adult</t>
  </si>
  <si>
    <t xml:space="preserve">Duration </t>
  </si>
  <si>
    <t>Ride A</t>
  </si>
  <si>
    <t>Ride B</t>
  </si>
  <si>
    <t>Ride C</t>
  </si>
  <si>
    <t xml:space="preserve">Perfomace </t>
  </si>
  <si>
    <t>Spinning Type</t>
  </si>
  <si>
    <t>Duration Ratio</t>
  </si>
  <si>
    <t>Capacity Ratio</t>
  </si>
  <si>
    <t>Based on the Duration &amp; Capacity Ratio of the 2 amusement parks, this is the ratio we came up for our simulation.</t>
  </si>
  <si>
    <t>Source</t>
  </si>
  <si>
    <t>https://www.wdwinfo.com/wdwinfo/ridelength.htm</t>
  </si>
  <si>
    <t>http://www.uncleringo.com/product-category/catalogue/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</si>
</sst>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7D3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/>
    <xf numFmtId="1" fontId="0" fillId="0" borderId="1" xfId="0" applyNumberFormat="1" applyBorder="1"/>
    <xf numFmtId="0" fontId="0" fillId="4" borderId="0" xfId="0" applyFill="1"/>
    <xf numFmtId="0" fontId="3" fillId="4" borderId="1" xfId="0" applyFont="1" applyFill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5" xfId="0" applyBorder="1"/>
    <xf numFmtId="164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4" fillId="0" borderId="0" xfId="0" applyFont="1"/>
    <xf numFmtId="0" fontId="0" fillId="0" borderId="8" xfId="0" applyBorder="1"/>
    <xf numFmtId="0" fontId="5" fillId="6" borderId="1" xfId="0" applyFont="1" applyFill="1" applyBorder="1"/>
    <xf numFmtId="0" fontId="5" fillId="6" borderId="3" xfId="0" applyFont="1" applyFill="1" applyBorder="1"/>
    <xf numFmtId="0" fontId="5" fillId="6" borderId="2" xfId="0" applyFont="1" applyFill="1" applyBorder="1"/>
    <xf numFmtId="0" fontId="0" fillId="6" borderId="1" xfId="0" applyFill="1" applyBorder="1"/>
    <xf numFmtId="0" fontId="0" fillId="6" borderId="3" xfId="0" applyFill="1" applyBorder="1"/>
    <xf numFmtId="0" fontId="0" fillId="6" borderId="2" xfId="0" applyFill="1" applyBorder="1"/>
    <xf numFmtId="0" fontId="0" fillId="6" borderId="9" xfId="0" applyFill="1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'Disney World data summary'!$G$1</c:f>
              <c:strCache>
                <c:ptCount val="1"/>
                <c:pt idx="0">
                  <c:v>No. of ride in the 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'Disney World data summary'!$F$2:$F$6</c:f>
              <c:strCache>
                <c:ptCount val="4"/>
                <c:pt idx="0">
                  <c:v>Spin</c:v>
                </c:pt>
                <c:pt idx="1">
                  <c:v>Roller Coaster</c:v>
                </c:pt>
                <c:pt idx="2">
                  <c:v>Slow Train</c:v>
                </c:pt>
                <c:pt idx="3">
                  <c:v>Performance</c:v>
                </c:pt>
              </c:strCache>
            </c:strRef>
          </c:cat>
          <c:val>
            <c:numRef>
              <c:f>'Disney World data summary'!$G$2:$G$6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33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B-47BF-B12A-F04AE64B6B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9529887"/>
        <c:axId val="1179536607"/>
      </c:barChart>
      <c:catAx>
        <c:axId val="11795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36607"/>
        <c:crosses val="autoZero"/>
        <c:auto val="1"/>
        <c:lblAlgn val="ctr"/>
        <c:lblOffset val="100"/>
        <c:noMultiLvlLbl val="0"/>
      </c:catAx>
      <c:valAx>
        <c:axId val="11795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'Disney World data summary'!$H$1</c:f>
              <c:strCache>
                <c:ptCount val="1"/>
                <c:pt idx="0">
                  <c:v>Average Duration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'Disney World data summary'!$F$2:$F$6</c:f>
              <c:strCache>
                <c:ptCount val="4"/>
                <c:pt idx="0">
                  <c:v>Spin</c:v>
                </c:pt>
                <c:pt idx="1">
                  <c:v>Roller Coaster</c:v>
                </c:pt>
                <c:pt idx="2">
                  <c:v>Slow Train</c:v>
                </c:pt>
                <c:pt idx="3">
                  <c:v>Performance</c:v>
                </c:pt>
              </c:strCache>
            </c:strRef>
          </c:cat>
          <c:val>
            <c:numRef>
              <c:f>'Disney World data summary'!$H$2:$H$6</c:f>
              <c:numCache>
                <c:formatCode>General</c:formatCode>
                <c:ptCount val="5"/>
                <c:pt idx="0">
                  <c:v>112.875</c:v>
                </c:pt>
                <c:pt idx="1">
                  <c:v>103.75</c:v>
                </c:pt>
                <c:pt idx="2">
                  <c:v>408.78787878787881</c:v>
                </c:pt>
                <c:pt idx="3">
                  <c:v>1219.5999999999999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9-4B01-97E1-4C820F4C63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9540447"/>
        <c:axId val="1179540927"/>
      </c:barChart>
      <c:catAx>
        <c:axId val="117954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40927"/>
        <c:crosses val="autoZero"/>
        <c:auto val="1"/>
        <c:lblAlgn val="ctr"/>
        <c:lblOffset val="100"/>
        <c:noMultiLvlLbl val="0"/>
      </c:catAx>
      <c:valAx>
        <c:axId val="11795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Comparision</a:t>
            </a:r>
            <a:r>
              <a:rPr lang="en-SG" baseline="0"/>
              <a:t> of Uncle Ringo event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'Uncle Ringo data summary'!$H$2</c:f>
              <c:strCache>
                <c:ptCount val="1"/>
                <c:pt idx="0">
                  <c:v>Carousel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'Uncle Ringo data summary'!$I$1:$N$1</c:f>
              <c:strCache>
                <c:ptCount val="6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  <c:pt idx="5">
                  <c:v>Event 6</c:v>
                </c:pt>
              </c:strCache>
            </c:strRef>
          </c:cat>
          <c:val>
            <c:numRef>
              <c:f>'Uncle Ringo data summary'!$I$2:$N$2</c:f>
              <c:numCache>
                <c:formatCode>General</c:formatCode>
                <c:ptCount val="6"/>
                <c:pt idx="0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B-4FBE-A738-91DC9D9EFBA7}"/>
            </c:ext>
          </c:extLst>
        </c:ser>
        <c:ser>
          <c:idx val="1"/>
          <c:order val="1"/>
          <c:tx>
            <c:strRef>
              <c:f>'Uncle Ringo data summary'!$H$3</c:f>
              <c:strCache>
                <c:ptCount val="1"/>
                <c:pt idx="0">
                  <c:v>Bumper 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'Uncle Ringo data summary'!$I$1:$N$1</c:f>
              <c:strCache>
                <c:ptCount val="6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  <c:pt idx="5">
                  <c:v>Event 6</c:v>
                </c:pt>
              </c:strCache>
            </c:strRef>
          </c:cat>
          <c:val>
            <c:numRef>
              <c:f>'Uncle Ringo data summary'!$I$3:$N$3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B-4FBE-A738-91DC9D9EFBA7}"/>
            </c:ext>
          </c:extLst>
        </c:ser>
        <c:ser>
          <c:idx val="2"/>
          <c:order val="2"/>
          <c:tx>
            <c:strRef>
              <c:f>'Uncle Ringo data summary'!$H$4</c:f>
              <c:strCache>
                <c:ptCount val="1"/>
                <c:pt idx="0">
                  <c:v>Fast Swing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'Uncle Ringo data summary'!$I$1:$N$1</c:f>
              <c:strCache>
                <c:ptCount val="6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  <c:pt idx="5">
                  <c:v>Event 6</c:v>
                </c:pt>
              </c:strCache>
            </c:strRef>
          </c:cat>
          <c:val>
            <c:numRef>
              <c:f>'Uncle Ringo data summary'!$I$4:$N$4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B-4FBE-A738-91DC9D9EFBA7}"/>
            </c:ext>
          </c:extLst>
        </c:ser>
        <c:ser>
          <c:idx val="3"/>
          <c:order val="3"/>
          <c:tx>
            <c:strRef>
              <c:f>'Uncle Ringo data summary'!$H$5</c:f>
              <c:strCache>
                <c:ptCount val="1"/>
                <c:pt idx="0">
                  <c:v>Slow Swing/ 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'Uncle Ringo data summary'!$I$1:$N$1</c:f>
              <c:strCache>
                <c:ptCount val="6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  <c:pt idx="5">
                  <c:v>Event 6</c:v>
                </c:pt>
              </c:strCache>
            </c:strRef>
          </c:cat>
          <c:val>
            <c:numRef>
              <c:f>'Uncle Ringo data summary'!$I$5:$N$5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6B-4FBE-A738-91DC9D9EFBA7}"/>
            </c:ext>
          </c:extLst>
        </c:ser>
        <c:ser>
          <c:idx val="4"/>
          <c:order val="4"/>
          <c:tx>
            <c:strRef>
              <c:f>'Uncle Ringo data summary'!$H$6</c:f>
              <c:strCache>
                <c:ptCount val="1"/>
                <c:pt idx="0">
                  <c:v>Mini Game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'Uncle Ringo data summary'!$I$1:$N$1</c:f>
              <c:strCache>
                <c:ptCount val="6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  <c:pt idx="5">
                  <c:v>Event 6</c:v>
                </c:pt>
              </c:strCache>
            </c:strRef>
          </c:cat>
          <c:val>
            <c:numRef>
              <c:f>'Uncle Ringo data summary'!$I$6:$N$6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6B-4FBE-A738-91DC9D9EFBA7}"/>
            </c:ext>
          </c:extLst>
        </c:ser>
        <c:ser>
          <c:idx val="5"/>
          <c:order val="5"/>
          <c:tx>
            <c:strRef>
              <c:f>'Uncle Ringo data summary'!$H$7</c:f>
              <c:strCache>
                <c:ptCount val="1"/>
                <c:pt idx="0">
                  <c:v>Inflatables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'Uncle Ringo data summary'!$I$1:$N$1</c:f>
              <c:strCache>
                <c:ptCount val="6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  <c:pt idx="5">
                  <c:v>Event 6</c:v>
                </c:pt>
              </c:strCache>
            </c:strRef>
          </c:cat>
          <c:val>
            <c:numRef>
              <c:f>'Uncle Ringo data summary'!$I$7:$N$7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6B-4FBE-A738-91DC9D9EFBA7}"/>
            </c:ext>
          </c:extLst>
        </c:ser>
        <c:ser>
          <c:idx val="6"/>
          <c:order val="6"/>
          <c:tx>
            <c:strRef>
              <c:f>'Uncle Ringo data summary'!$H$8</c:f>
              <c:strCache>
                <c:ptCount val="1"/>
                <c:pt idx="0">
                  <c:v>Carnival games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'Uncle Ringo data summary'!$I$1:$N$1</c:f>
              <c:strCache>
                <c:ptCount val="6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  <c:pt idx="5">
                  <c:v>Event 6</c:v>
                </c:pt>
              </c:strCache>
            </c:strRef>
          </c:cat>
          <c:val>
            <c:numRef>
              <c:f>'Uncle Ringo data summary'!$I$8:$N$8</c:f>
              <c:numCache>
                <c:formatCode>General</c:formatCode>
                <c:ptCount val="6"/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6B-4FBE-A738-91DC9D9EFBA7}"/>
            </c:ext>
          </c:extLst>
        </c:ser>
        <c:ser>
          <c:idx val="7"/>
          <c:order val="7"/>
          <c:tx>
            <c:strRef>
              <c:f>'Uncle Ringo data summary'!$H$9</c:f>
              <c:strCache>
                <c:ptCount val="1"/>
                <c:pt idx="0">
                  <c:v>Attraction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'Uncle Ringo data summary'!$I$1:$N$1</c:f>
              <c:strCache>
                <c:ptCount val="6"/>
                <c:pt idx="0">
                  <c:v>Event 1</c:v>
                </c:pt>
                <c:pt idx="1">
                  <c:v>Event 2</c:v>
                </c:pt>
                <c:pt idx="2">
                  <c:v>Event 3</c:v>
                </c:pt>
                <c:pt idx="3">
                  <c:v>Event 4</c:v>
                </c:pt>
                <c:pt idx="4">
                  <c:v>Event 5</c:v>
                </c:pt>
                <c:pt idx="5">
                  <c:v>Event 6</c:v>
                </c:pt>
              </c:strCache>
            </c:strRef>
          </c:cat>
          <c:val>
            <c:numRef>
              <c:f>'Uncle Ringo data summary'!$I$9:$N$9</c:f>
              <c:numCache>
                <c:formatCode>General</c:formatCode>
                <c:ptCount val="6"/>
                <c:pt idx="0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6B-4FBE-A738-91DC9D9EF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8613999"/>
        <c:axId val="1888614959"/>
      </c:barChart>
      <c:catAx>
        <c:axId val="18886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14959"/>
        <c:crosses val="autoZero"/>
        <c:auto val="1"/>
        <c:lblAlgn val="ctr"/>
        <c:lblOffset val="100"/>
        <c:noMultiLvlLbl val="0"/>
      </c:catAx>
      <c:valAx>
        <c:axId val="18886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1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'Uncle Ringo data summary'!$I$14</c:f>
              <c:strCache>
                <c:ptCount val="1"/>
                <c:pt idx="0">
                  <c:v>Duration (Secs)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'Uncle Ringo data summary'!$H$15:$H$21</c:f>
              <c:strCache>
                <c:ptCount val="7"/>
                <c:pt idx="0">
                  <c:v>Carousel</c:v>
                </c:pt>
                <c:pt idx="1">
                  <c:v>Bumper Car</c:v>
                </c:pt>
                <c:pt idx="2">
                  <c:v>Fast Swing</c:v>
                </c:pt>
                <c:pt idx="3">
                  <c:v>Slow Swing/ Train</c:v>
                </c:pt>
                <c:pt idx="4">
                  <c:v>Mini Game</c:v>
                </c:pt>
                <c:pt idx="5">
                  <c:v>Inflatables</c:v>
                </c:pt>
                <c:pt idx="6">
                  <c:v>Carnival games</c:v>
                </c:pt>
              </c:strCache>
            </c:strRef>
          </c:cat>
          <c:val>
            <c:numRef>
              <c:f>'Uncle Ringo data summary'!$I$15:$I$21</c:f>
              <c:numCache>
                <c:formatCode>General</c:formatCode>
                <c:ptCount val="7"/>
                <c:pt idx="0">
                  <c:v>140</c:v>
                </c:pt>
                <c:pt idx="1">
                  <c:v>285</c:v>
                </c:pt>
                <c:pt idx="2">
                  <c:v>98</c:v>
                </c:pt>
                <c:pt idx="3" formatCode="0">
                  <c:v>126.81818181818181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9-4D12-80EB-C15170B1D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5157743"/>
        <c:axId val="585158223"/>
      </c:barChart>
      <c:catAx>
        <c:axId val="58515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58223"/>
        <c:crosses val="autoZero"/>
        <c:auto val="1"/>
        <c:lblAlgn val="ctr"/>
        <c:lblOffset val="100"/>
        <c:noMultiLvlLbl val="0"/>
      </c:catAx>
      <c:valAx>
        <c:axId val="5851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'Uncle Ringo data summary'!$J$14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'Uncle Ringo data summary'!$H$15:$H$21</c:f>
              <c:strCache>
                <c:ptCount val="7"/>
                <c:pt idx="0">
                  <c:v>Carousel</c:v>
                </c:pt>
                <c:pt idx="1">
                  <c:v>Bumper Car</c:v>
                </c:pt>
                <c:pt idx="2">
                  <c:v>Fast Swing</c:v>
                </c:pt>
                <c:pt idx="3">
                  <c:v>Slow Swing/ Train</c:v>
                </c:pt>
                <c:pt idx="4">
                  <c:v>Mini Game</c:v>
                </c:pt>
                <c:pt idx="5">
                  <c:v>Inflatables</c:v>
                </c:pt>
                <c:pt idx="6">
                  <c:v>Carnival games</c:v>
                </c:pt>
              </c:strCache>
            </c:strRef>
          </c:cat>
          <c:val>
            <c:numRef>
              <c:f>'Uncle Ringo data summary'!$J$15:$J$21</c:f>
              <c:numCache>
                <c:formatCode>General</c:formatCode>
                <c:ptCount val="7"/>
                <c:pt idx="0">
                  <c:v>11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7-448E-B0C4-5618B43BC1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9538527"/>
        <c:axId val="1179543327"/>
      </c:barChart>
      <c:catAx>
        <c:axId val="117953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43327"/>
        <c:crosses val="autoZero"/>
        <c:auto val="1"/>
        <c:lblAlgn val="ctr"/>
        <c:lblOffset val="100"/>
        <c:noMultiLvlLbl val="0"/>
      </c:catAx>
      <c:valAx>
        <c:axId val="11795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3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'Uncle Ringo data summary'!$K$14</c:f>
              <c:strCache>
                <c:ptCount val="1"/>
                <c:pt idx="0">
                  <c:v>Per seat (people)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'Uncle Ringo data summary'!$H$15:$H$21</c:f>
              <c:strCache>
                <c:ptCount val="7"/>
                <c:pt idx="0">
                  <c:v>Carousel</c:v>
                </c:pt>
                <c:pt idx="1">
                  <c:v>Bumper Car</c:v>
                </c:pt>
                <c:pt idx="2">
                  <c:v>Fast Swing</c:v>
                </c:pt>
                <c:pt idx="3">
                  <c:v>Slow Swing/ Train</c:v>
                </c:pt>
                <c:pt idx="4">
                  <c:v>Mini Game</c:v>
                </c:pt>
                <c:pt idx="5">
                  <c:v>Inflatables</c:v>
                </c:pt>
                <c:pt idx="6">
                  <c:v>Carnival games</c:v>
                </c:pt>
              </c:strCache>
            </c:strRef>
          </c:cat>
          <c:val>
            <c:numRef>
              <c:f>'Uncle Ringo data summary'!$K$15:$K$21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0-4791-8699-02561F6E27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8604975"/>
        <c:axId val="1178628495"/>
      </c:barChart>
      <c:catAx>
        <c:axId val="117860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28495"/>
        <c:crosses val="autoZero"/>
        <c:auto val="1"/>
        <c:lblAlgn val="ctr"/>
        <c:lblOffset val="100"/>
        <c:noMultiLvlLbl val="0"/>
      </c:catAx>
      <c:valAx>
        <c:axId val="11786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0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132998</xdr:colOff>
      <xdr:row>0</xdr:row>
      <xdr:rowOff>61383</xdr:rowOff>
    </xdr:from>
    <xdr:to>
      <xdr:col>16</xdr:col>
      <xdr:colOff>42333</xdr:colOff>
      <xdr:row>12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B8B0D-6D38-B0FA-0989-0B2E3DF87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13</xdr:row>
      <xdr:rowOff>31043</xdr:rowOff>
    </xdr:from>
    <xdr:to>
      <xdr:col>16</xdr:col>
      <xdr:colOff>189089</xdr:colOff>
      <xdr:row>25</xdr:row>
      <xdr:rowOff>160867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3A277-5EE9-8553-275D-CD9BD41CD6D8}"/>
            </a:ext>
            <a:ext uri="{147F2762-F138-4A5C-976F-8EAC2B608ADB}">
              <a16:predDERef xmlns:a16="http://schemas.microsoft.com/office/drawing/2014/main" pred="{A9DB8B0D-6D38-B0FA-0989-0B2E3DF87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340942</xdr:colOff>
      <xdr:row>15</xdr:row>
      <xdr:rowOff>18598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49198-ABBC-45FC-9460-1992FCC97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460375</xdr:colOff>
      <xdr:row>15</xdr:row>
      <xdr:rowOff>177800</xdr:rowOff>
    </xdr:from>
    <xdr:to>
      <xdr:col>19</xdr:col>
      <xdr:colOff>241300</xdr:colOff>
      <xdr:row>28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848F3F-06E4-DF8C-9B96-6C6CFB55ECC3}"/>
            </a:ext>
            <a:ext uri="{147F2762-F138-4A5C-976F-8EAC2B608ADB}">
              <a16:predDERef xmlns:a16="http://schemas.microsoft.com/office/drawing/2014/main" pred="{A1649198-ABBC-45FC-9460-1992FCC97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403225</xdr:colOff>
      <xdr:row>16</xdr:row>
      <xdr:rowOff>0</xdr:rowOff>
    </xdr:from>
    <xdr:to>
      <xdr:col>26</xdr:col>
      <xdr:colOff>209550</xdr:colOff>
      <xdr:row>29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68ED84-D2CC-7BC0-5EFA-52A917E7433B}"/>
            </a:ext>
            <a:ext uri="{147F2762-F138-4A5C-976F-8EAC2B608ADB}">
              <a16:predDERef xmlns:a16="http://schemas.microsoft.com/office/drawing/2014/main" pred="{2E848F3F-06E4-DF8C-9B96-6C6CFB55E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402318</xdr:colOff>
      <xdr:row>15</xdr:row>
      <xdr:rowOff>165099</xdr:rowOff>
    </xdr:from>
    <xdr:to>
      <xdr:col>33</xdr:col>
      <xdr:colOff>120650</xdr:colOff>
      <xdr:row>29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F067C4-7E84-B369-A686-96ADC9CC5592}"/>
            </a:ext>
            <a:ext uri="{147F2762-F138-4A5C-976F-8EAC2B608ADB}">
              <a16:predDERef xmlns:a16="http://schemas.microsoft.com/office/drawing/2014/main" pred="{5A68ED84-D2CC-7BC0-5EFA-52A917E74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5CDD-F243-4E0E-B8D8-8DD7CBA50A68}">
  <sheetPr codeName="Sheet1"/>
  <dimension ref="A1:E72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73.1640625" bestFit="1" customWidth="1"/>
    <col min="2" max="2" width="28.1640625" style="2" customWidth="1"/>
    <col min="3" max="3" width="15.5" style="3" bestFit="1" customWidth="1"/>
    <col min="4" max="4" width="13.1640625" bestFit="1" customWidth="1"/>
  </cols>
  <sheetData>
    <row r="1" spans="1:5" x14ac:dyDescent="0.2">
      <c r="A1" t="s">
        <v>0</v>
      </c>
      <c r="B1" s="1" t="s">
        <v>1</v>
      </c>
      <c r="C1" s="3" t="s">
        <v>2</v>
      </c>
      <c r="D1" t="s">
        <v>3</v>
      </c>
    </row>
    <row r="2" spans="1:5" x14ac:dyDescent="0.2">
      <c r="A2" t="s">
        <v>4</v>
      </c>
      <c r="B2" s="3">
        <v>1</v>
      </c>
      <c r="C2" s="3">
        <v>30</v>
      </c>
      <c r="D2">
        <f>B2*60+C2</f>
        <v>90</v>
      </c>
      <c r="E2" s="1"/>
    </row>
    <row r="3" spans="1:5" x14ac:dyDescent="0.2">
      <c r="A3" t="s">
        <v>5</v>
      </c>
      <c r="B3" s="3">
        <v>1</v>
      </c>
      <c r="C3" s="3">
        <v>3</v>
      </c>
      <c r="D3">
        <f t="shared" ref="D3:D66" si="0">B3*60+C3</f>
        <v>63</v>
      </c>
    </row>
    <row r="4" spans="1:5" x14ac:dyDescent="0.2">
      <c r="A4" t="s">
        <v>6</v>
      </c>
      <c r="B4" s="3">
        <v>3</v>
      </c>
      <c r="C4" s="3">
        <v>25</v>
      </c>
      <c r="D4">
        <f t="shared" si="0"/>
        <v>205</v>
      </c>
    </row>
    <row r="5" spans="1:5" x14ac:dyDescent="0.2">
      <c r="A5" t="s">
        <v>7</v>
      </c>
      <c r="B5" s="3">
        <v>4</v>
      </c>
      <c r="C5" s="3">
        <v>3</v>
      </c>
      <c r="D5">
        <f t="shared" si="0"/>
        <v>243</v>
      </c>
    </row>
    <row r="6" spans="1:5" x14ac:dyDescent="0.2">
      <c r="A6" t="s">
        <v>8</v>
      </c>
      <c r="B6" s="3">
        <v>20</v>
      </c>
      <c r="C6" s="3">
        <v>45</v>
      </c>
      <c r="D6">
        <f t="shared" si="0"/>
        <v>1245</v>
      </c>
    </row>
    <row r="7" spans="1:5" x14ac:dyDescent="0.2">
      <c r="A7" t="s">
        <v>9</v>
      </c>
      <c r="B7" s="3">
        <v>12</v>
      </c>
      <c r="D7">
        <f t="shared" si="0"/>
        <v>720</v>
      </c>
    </row>
    <row r="8" spans="1:5" x14ac:dyDescent="0.2">
      <c r="A8" t="s">
        <v>10</v>
      </c>
      <c r="B8" s="3">
        <v>1</v>
      </c>
      <c r="C8" s="3">
        <v>30</v>
      </c>
      <c r="D8">
        <f t="shared" si="0"/>
        <v>90</v>
      </c>
    </row>
    <row r="9" spans="1:5" x14ac:dyDescent="0.2">
      <c r="A9" t="s">
        <v>11</v>
      </c>
      <c r="B9" s="3">
        <v>10</v>
      </c>
      <c r="D9">
        <f t="shared" si="0"/>
        <v>600</v>
      </c>
    </row>
    <row r="10" spans="1:5" x14ac:dyDescent="0.2">
      <c r="A10" t="s">
        <v>12</v>
      </c>
      <c r="B10" s="3">
        <v>21</v>
      </c>
      <c r="C10" s="3">
        <v>35</v>
      </c>
      <c r="D10">
        <f t="shared" si="0"/>
        <v>1295</v>
      </c>
    </row>
    <row r="11" spans="1:5" x14ac:dyDescent="0.2">
      <c r="A11" t="s">
        <v>13</v>
      </c>
      <c r="B11" s="3">
        <v>7</v>
      </c>
      <c r="C11" s="3">
        <v>30</v>
      </c>
      <c r="D11">
        <f t="shared" si="0"/>
        <v>450</v>
      </c>
    </row>
    <row r="12" spans="1:5" x14ac:dyDescent="0.2">
      <c r="A12" t="s">
        <v>14</v>
      </c>
      <c r="B12" s="3">
        <v>10</v>
      </c>
      <c r="C12" s="3">
        <v>30</v>
      </c>
      <c r="D12">
        <f t="shared" si="0"/>
        <v>630</v>
      </c>
    </row>
    <row r="13" spans="1:5" x14ac:dyDescent="0.2">
      <c r="A13" t="s">
        <v>15</v>
      </c>
      <c r="B13" s="3">
        <v>9</v>
      </c>
      <c r="C13" s="3">
        <v>5</v>
      </c>
      <c r="D13">
        <f t="shared" si="0"/>
        <v>545</v>
      </c>
    </row>
    <row r="14" spans="1:5" x14ac:dyDescent="0.2">
      <c r="A14" t="s">
        <v>16</v>
      </c>
      <c r="B14" s="3">
        <v>12</v>
      </c>
      <c r="C14" s="3">
        <v>45</v>
      </c>
      <c r="D14">
        <f t="shared" si="0"/>
        <v>765</v>
      </c>
    </row>
    <row r="15" spans="1:5" x14ac:dyDescent="0.2">
      <c r="A15" t="s">
        <v>17</v>
      </c>
      <c r="B15" s="3">
        <v>1</v>
      </c>
      <c r="C15" s="3">
        <v>30</v>
      </c>
      <c r="D15">
        <f t="shared" si="0"/>
        <v>90</v>
      </c>
    </row>
    <row r="16" spans="1:5" x14ac:dyDescent="0.2">
      <c r="A16" t="s">
        <v>18</v>
      </c>
      <c r="B16" s="3">
        <v>1</v>
      </c>
      <c r="C16" s="3">
        <v>30</v>
      </c>
      <c r="D16">
        <f t="shared" si="0"/>
        <v>90</v>
      </c>
    </row>
    <row r="17" spans="1:4" x14ac:dyDescent="0.2">
      <c r="A17" t="s">
        <v>19</v>
      </c>
      <c r="B17" s="3">
        <v>3</v>
      </c>
      <c r="C17" s="3">
        <v>8</v>
      </c>
      <c r="D17">
        <f t="shared" si="0"/>
        <v>188</v>
      </c>
    </row>
    <row r="18" spans="1:4" x14ac:dyDescent="0.2">
      <c r="A18" t="s">
        <v>20</v>
      </c>
      <c r="B18" s="3">
        <v>12</v>
      </c>
      <c r="D18">
        <f t="shared" si="0"/>
        <v>720</v>
      </c>
    </row>
    <row r="19" spans="1:4" x14ac:dyDescent="0.2">
      <c r="A19" t="s">
        <v>21</v>
      </c>
      <c r="B19" s="3">
        <v>11</v>
      </c>
      <c r="D19">
        <f t="shared" si="0"/>
        <v>660</v>
      </c>
    </row>
    <row r="20" spans="1:4" x14ac:dyDescent="0.2">
      <c r="A20" t="s">
        <v>22</v>
      </c>
      <c r="B20" s="3">
        <v>2</v>
      </c>
      <c r="C20" s="3">
        <v>45</v>
      </c>
      <c r="D20">
        <f t="shared" si="0"/>
        <v>165</v>
      </c>
    </row>
    <row r="21" spans="1:4" x14ac:dyDescent="0.2">
      <c r="A21" t="s">
        <v>23</v>
      </c>
      <c r="B21" s="3">
        <v>8</v>
      </c>
      <c r="C21" s="3">
        <v>30</v>
      </c>
      <c r="D21">
        <f t="shared" si="0"/>
        <v>510</v>
      </c>
    </row>
    <row r="22" spans="1:4" x14ac:dyDescent="0.2">
      <c r="A22" t="s">
        <v>24</v>
      </c>
      <c r="B22" s="3">
        <v>2</v>
      </c>
      <c r="D22">
        <f t="shared" si="0"/>
        <v>120</v>
      </c>
    </row>
    <row r="23" spans="1:4" x14ac:dyDescent="0.2">
      <c r="A23" t="s">
        <v>25</v>
      </c>
      <c r="B23" s="3">
        <v>2</v>
      </c>
      <c r="C23" s="3">
        <v>30</v>
      </c>
      <c r="D23">
        <f t="shared" si="0"/>
        <v>150</v>
      </c>
    </row>
    <row r="24" spans="1:4" x14ac:dyDescent="0.2">
      <c r="A24" t="s">
        <v>26</v>
      </c>
      <c r="B24" s="3">
        <v>2</v>
      </c>
      <c r="C24" s="3">
        <v>30</v>
      </c>
      <c r="D24">
        <f t="shared" si="0"/>
        <v>150</v>
      </c>
    </row>
    <row r="25" spans="1:4" x14ac:dyDescent="0.2">
      <c r="A25" t="s">
        <v>27</v>
      </c>
      <c r="B25" s="3">
        <v>11</v>
      </c>
      <c r="D25">
        <f t="shared" si="0"/>
        <v>660</v>
      </c>
    </row>
    <row r="26" spans="1:4" x14ac:dyDescent="0.2">
      <c r="A26" t="s">
        <v>28</v>
      </c>
      <c r="B26" s="3">
        <v>13</v>
      </c>
      <c r="C26" s="3">
        <v>5</v>
      </c>
      <c r="D26">
        <f t="shared" si="0"/>
        <v>785</v>
      </c>
    </row>
    <row r="27" spans="1:4" x14ac:dyDescent="0.2">
      <c r="A27" t="s">
        <v>29</v>
      </c>
      <c r="B27" s="3">
        <v>4</v>
      </c>
      <c r="C27" s="3">
        <v>45</v>
      </c>
      <c r="D27">
        <f t="shared" si="0"/>
        <v>285</v>
      </c>
    </row>
    <row r="28" spans="1:4" x14ac:dyDescent="0.2">
      <c r="A28" t="s">
        <v>30</v>
      </c>
      <c r="B28" s="3">
        <v>10</v>
      </c>
      <c r="C28" s="3">
        <v>4</v>
      </c>
      <c r="D28">
        <f t="shared" si="0"/>
        <v>604</v>
      </c>
    </row>
    <row r="29" spans="1:4" x14ac:dyDescent="0.2">
      <c r="A29" t="s">
        <v>31</v>
      </c>
      <c r="B29" s="3">
        <v>6</v>
      </c>
      <c r="C29" s="3">
        <v>15</v>
      </c>
      <c r="D29">
        <f t="shared" si="0"/>
        <v>375</v>
      </c>
    </row>
    <row r="30" spans="1:4" x14ac:dyDescent="0.2">
      <c r="A30" t="s">
        <v>32</v>
      </c>
      <c r="B30" s="3">
        <v>20</v>
      </c>
      <c r="D30">
        <f t="shared" si="0"/>
        <v>1200</v>
      </c>
    </row>
    <row r="31" spans="1:4" x14ac:dyDescent="0.2">
      <c r="A31" t="s">
        <v>33</v>
      </c>
      <c r="B31" s="3">
        <v>28</v>
      </c>
      <c r="C31" s="3">
        <v>30</v>
      </c>
      <c r="D31">
        <f t="shared" si="0"/>
        <v>1710</v>
      </c>
    </row>
    <row r="32" spans="1:4" x14ac:dyDescent="0.2">
      <c r="A32" t="s">
        <v>34</v>
      </c>
      <c r="B32" s="3">
        <v>19</v>
      </c>
      <c r="C32" s="3">
        <v>20</v>
      </c>
      <c r="D32">
        <f t="shared" si="0"/>
        <v>1160</v>
      </c>
    </row>
    <row r="33" spans="1:4" x14ac:dyDescent="0.2">
      <c r="A33" t="s">
        <v>35</v>
      </c>
      <c r="B33" s="3">
        <v>5</v>
      </c>
      <c r="D33">
        <f t="shared" si="0"/>
        <v>300</v>
      </c>
    </row>
    <row r="34" spans="1:4" x14ac:dyDescent="0.2">
      <c r="A34" t="s">
        <v>36</v>
      </c>
      <c r="B34" s="3">
        <v>8</v>
      </c>
      <c r="C34" s="3">
        <v>7</v>
      </c>
      <c r="D34">
        <f t="shared" si="0"/>
        <v>487</v>
      </c>
    </row>
    <row r="35" spans="1:4" x14ac:dyDescent="0.2">
      <c r="A35" t="s">
        <v>37</v>
      </c>
      <c r="B35" s="3">
        <v>3</v>
      </c>
      <c r="C35" s="3">
        <v>20</v>
      </c>
      <c r="D35">
        <f t="shared" si="0"/>
        <v>200</v>
      </c>
    </row>
    <row r="36" spans="1:4" x14ac:dyDescent="0.2">
      <c r="A36" t="s">
        <v>38</v>
      </c>
      <c r="B36" s="3">
        <v>18</v>
      </c>
      <c r="D36">
        <f t="shared" si="0"/>
        <v>1080</v>
      </c>
    </row>
    <row r="37" spans="1:4" x14ac:dyDescent="0.2">
      <c r="A37" t="s">
        <v>39</v>
      </c>
      <c r="B37" s="3">
        <v>11</v>
      </c>
      <c r="D37">
        <f t="shared" si="0"/>
        <v>660</v>
      </c>
    </row>
    <row r="38" spans="1:4" x14ac:dyDescent="0.2">
      <c r="A38" t="s">
        <v>40</v>
      </c>
      <c r="B38" s="3">
        <v>13</v>
      </c>
      <c r="C38" s="3">
        <v>50</v>
      </c>
      <c r="D38">
        <f t="shared" si="0"/>
        <v>830</v>
      </c>
    </row>
    <row r="39" spans="1:4" x14ac:dyDescent="0.2">
      <c r="A39" t="s">
        <v>41</v>
      </c>
      <c r="B39" s="3">
        <v>5</v>
      </c>
      <c r="D39">
        <f t="shared" si="0"/>
        <v>300</v>
      </c>
    </row>
    <row r="40" spans="1:4" x14ac:dyDescent="0.2">
      <c r="A40" t="s">
        <v>42</v>
      </c>
      <c r="B40" s="3">
        <v>18</v>
      </c>
      <c r="D40">
        <f t="shared" si="0"/>
        <v>1080</v>
      </c>
    </row>
    <row r="41" spans="1:4" x14ac:dyDescent="0.2">
      <c r="A41" t="s">
        <v>43</v>
      </c>
      <c r="B41" s="3">
        <v>12</v>
      </c>
      <c r="C41" s="3">
        <v>30</v>
      </c>
      <c r="D41">
        <f t="shared" si="0"/>
        <v>750</v>
      </c>
    </row>
    <row r="42" spans="1:4" x14ac:dyDescent="0.2">
      <c r="A42" t="s">
        <v>44</v>
      </c>
      <c r="B42" s="3">
        <v>4</v>
      </c>
      <c r="D42">
        <f t="shared" si="0"/>
        <v>240</v>
      </c>
    </row>
    <row r="43" spans="1:4" x14ac:dyDescent="0.2">
      <c r="A43" t="s">
        <v>45</v>
      </c>
      <c r="B43" s="3">
        <v>5</v>
      </c>
      <c r="D43">
        <f t="shared" si="0"/>
        <v>300</v>
      </c>
    </row>
    <row r="44" spans="1:4" x14ac:dyDescent="0.2">
      <c r="A44" t="s">
        <v>46</v>
      </c>
      <c r="B44" s="3">
        <v>15</v>
      </c>
      <c r="D44">
        <f t="shared" si="0"/>
        <v>900</v>
      </c>
    </row>
    <row r="45" spans="1:4" x14ac:dyDescent="0.2">
      <c r="A45" t="s">
        <v>47</v>
      </c>
      <c r="B45" s="3">
        <v>4</v>
      </c>
      <c r="D45">
        <f t="shared" si="0"/>
        <v>240</v>
      </c>
    </row>
    <row r="46" spans="1:4" x14ac:dyDescent="0.2">
      <c r="A46" t="s">
        <v>48</v>
      </c>
      <c r="B46" s="3">
        <v>15</v>
      </c>
      <c r="D46">
        <f t="shared" si="0"/>
        <v>900</v>
      </c>
    </row>
    <row r="47" spans="1:4" x14ac:dyDescent="0.2">
      <c r="A47" t="s">
        <v>49</v>
      </c>
      <c r="B47" s="3">
        <v>1</v>
      </c>
      <c r="C47" s="3">
        <v>30</v>
      </c>
      <c r="D47">
        <f t="shared" si="0"/>
        <v>90</v>
      </c>
    </row>
    <row r="48" spans="1:4" x14ac:dyDescent="0.2">
      <c r="A48" t="s">
        <v>50</v>
      </c>
      <c r="B48" s="3">
        <v>30</v>
      </c>
      <c r="D48">
        <f t="shared" si="0"/>
        <v>1800</v>
      </c>
    </row>
    <row r="49" spans="1:4" x14ac:dyDescent="0.2">
      <c r="A49" t="s">
        <v>51</v>
      </c>
      <c r="B49" s="3">
        <v>60</v>
      </c>
      <c r="D49">
        <f t="shared" si="0"/>
        <v>3600</v>
      </c>
    </row>
    <row r="50" spans="1:4" x14ac:dyDescent="0.2">
      <c r="A50" t="s">
        <v>52</v>
      </c>
      <c r="B50" s="3">
        <v>30</v>
      </c>
      <c r="D50">
        <f t="shared" si="0"/>
        <v>1800</v>
      </c>
    </row>
    <row r="51" spans="1:4" x14ac:dyDescent="0.2">
      <c r="A51" t="s">
        <v>53</v>
      </c>
      <c r="B51" s="3">
        <v>4</v>
      </c>
      <c r="C51" s="3">
        <v>50</v>
      </c>
      <c r="D51">
        <f t="shared" si="0"/>
        <v>290</v>
      </c>
    </row>
    <row r="52" spans="1:4" x14ac:dyDescent="0.2">
      <c r="A52" t="s">
        <v>54</v>
      </c>
      <c r="B52" s="3">
        <v>4</v>
      </c>
      <c r="C52" s="3">
        <v>30</v>
      </c>
      <c r="D52">
        <f t="shared" si="0"/>
        <v>270</v>
      </c>
    </row>
    <row r="53" spans="1:4" x14ac:dyDescent="0.2">
      <c r="A53" t="s">
        <v>55</v>
      </c>
      <c r="B53" s="3">
        <v>17</v>
      </c>
      <c r="D53">
        <f t="shared" si="0"/>
        <v>1020</v>
      </c>
    </row>
    <row r="54" spans="1:4" x14ac:dyDescent="0.2">
      <c r="A54" t="s">
        <v>56</v>
      </c>
      <c r="B54" s="3">
        <v>20</v>
      </c>
      <c r="D54">
        <f t="shared" si="0"/>
        <v>1200</v>
      </c>
    </row>
    <row r="55" spans="1:4" x14ac:dyDescent="0.2">
      <c r="A55" t="s">
        <v>57</v>
      </c>
      <c r="B55" s="3">
        <v>1</v>
      </c>
      <c r="C55" s="3">
        <v>22</v>
      </c>
      <c r="D55">
        <f t="shared" si="0"/>
        <v>82</v>
      </c>
    </row>
    <row r="56" spans="1:4" x14ac:dyDescent="0.2">
      <c r="A56" t="s">
        <v>58</v>
      </c>
      <c r="B56" s="3">
        <v>2</v>
      </c>
      <c r="D56">
        <f t="shared" si="0"/>
        <v>120</v>
      </c>
    </row>
    <row r="57" spans="1:4" x14ac:dyDescent="0.2">
      <c r="A57" t="s">
        <v>59</v>
      </c>
      <c r="B57" s="3">
        <v>5</v>
      </c>
      <c r="D57">
        <f t="shared" si="0"/>
        <v>300</v>
      </c>
    </row>
    <row r="58" spans="1:4" x14ac:dyDescent="0.2">
      <c r="A58" t="s">
        <v>60</v>
      </c>
      <c r="B58" s="3">
        <v>18</v>
      </c>
      <c r="D58">
        <f t="shared" si="0"/>
        <v>1080</v>
      </c>
    </row>
    <row r="59" spans="1:4" x14ac:dyDescent="0.2">
      <c r="A59" t="s">
        <v>61</v>
      </c>
      <c r="B59" s="3">
        <v>8</v>
      </c>
      <c r="D59">
        <f t="shared" si="0"/>
        <v>480</v>
      </c>
    </row>
    <row r="60" spans="1:4" x14ac:dyDescent="0.2">
      <c r="A60" t="s">
        <v>62</v>
      </c>
      <c r="B60" s="3">
        <v>5</v>
      </c>
      <c r="D60">
        <f t="shared" si="0"/>
        <v>300</v>
      </c>
    </row>
    <row r="61" spans="1:4" x14ac:dyDescent="0.2">
      <c r="A61" t="s">
        <v>63</v>
      </c>
      <c r="B61" s="3">
        <v>14</v>
      </c>
      <c r="C61" s="3">
        <v>30</v>
      </c>
      <c r="D61">
        <f t="shared" si="0"/>
        <v>870</v>
      </c>
    </row>
    <row r="62" spans="1:4" x14ac:dyDescent="0.2">
      <c r="A62" t="s">
        <v>64</v>
      </c>
      <c r="B62" s="3">
        <v>5</v>
      </c>
      <c r="D62">
        <f t="shared" si="0"/>
        <v>300</v>
      </c>
    </row>
    <row r="63" spans="1:4" x14ac:dyDescent="0.2">
      <c r="A63" t="s">
        <v>65</v>
      </c>
      <c r="B63" s="3">
        <v>3</v>
      </c>
      <c r="C63" s="3">
        <v>10</v>
      </c>
      <c r="D63">
        <f t="shared" si="0"/>
        <v>190</v>
      </c>
    </row>
    <row r="64" spans="1:4" x14ac:dyDescent="0.2">
      <c r="A64" t="s">
        <v>66</v>
      </c>
      <c r="B64" s="3">
        <v>2</v>
      </c>
      <c r="C64" s="3">
        <v>51</v>
      </c>
      <c r="D64">
        <f t="shared" si="0"/>
        <v>171</v>
      </c>
    </row>
    <row r="65" spans="1:4" x14ac:dyDescent="0.2">
      <c r="A65" t="s">
        <v>67</v>
      </c>
      <c r="B65" s="3">
        <v>30</v>
      </c>
      <c r="D65">
        <f t="shared" si="0"/>
        <v>1800</v>
      </c>
    </row>
    <row r="66" spans="1:4" x14ac:dyDescent="0.2">
      <c r="A66" t="s">
        <v>68</v>
      </c>
      <c r="B66" s="3">
        <v>30</v>
      </c>
      <c r="D66">
        <f t="shared" si="0"/>
        <v>1800</v>
      </c>
    </row>
    <row r="67" spans="1:4" x14ac:dyDescent="0.2">
      <c r="A67" t="s">
        <v>69</v>
      </c>
      <c r="B67" s="3">
        <v>8</v>
      </c>
      <c r="D67">
        <f t="shared" ref="D67:D72" si="1">B67*60+C67</f>
        <v>480</v>
      </c>
    </row>
    <row r="68" spans="1:4" x14ac:dyDescent="0.2">
      <c r="A68" t="s">
        <v>70</v>
      </c>
      <c r="B68" s="3">
        <v>3</v>
      </c>
      <c r="C68" s="3">
        <v>30</v>
      </c>
      <c r="D68">
        <f t="shared" si="1"/>
        <v>210</v>
      </c>
    </row>
    <row r="69" spans="1:4" x14ac:dyDescent="0.2">
      <c r="A69" t="s">
        <v>71</v>
      </c>
      <c r="B69" s="3">
        <v>18</v>
      </c>
      <c r="C69" s="3">
        <v>30</v>
      </c>
      <c r="D69">
        <f t="shared" si="1"/>
        <v>1110</v>
      </c>
    </row>
    <row r="70" spans="1:4" x14ac:dyDescent="0.2">
      <c r="A70" t="s">
        <v>72</v>
      </c>
      <c r="B70" s="3">
        <v>5</v>
      </c>
      <c r="D70">
        <f t="shared" si="1"/>
        <v>300</v>
      </c>
    </row>
    <row r="71" spans="1:4" x14ac:dyDescent="0.2">
      <c r="A71" t="s">
        <v>73</v>
      </c>
      <c r="B71" s="3">
        <v>1</v>
      </c>
      <c r="C71" s="3">
        <v>30</v>
      </c>
      <c r="D71">
        <f t="shared" si="1"/>
        <v>90</v>
      </c>
    </row>
    <row r="72" spans="1:4" x14ac:dyDescent="0.2">
      <c r="A72" t="s">
        <v>74</v>
      </c>
      <c r="B72" s="3">
        <v>25</v>
      </c>
      <c r="D72">
        <f t="shared" si="1"/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41AD-51DB-4C0E-B8F7-43742809E36A}">
  <sheetPr codeName="Sheet2"/>
  <dimension ref="A1:I75"/>
  <sheetViews>
    <sheetView topLeftCell="A33" zoomScaleNormal="90" workbookViewId="0">
      <selection activeCell="A76" sqref="A76"/>
    </sheetView>
  </sheetViews>
  <sheetFormatPr baseColWidth="10" defaultColWidth="8.83203125" defaultRowHeight="15" x14ac:dyDescent="0.2"/>
  <cols>
    <col min="1" max="1" width="39.83203125" bestFit="1" customWidth="1"/>
    <col min="2" max="2" width="13.1640625" bestFit="1" customWidth="1"/>
    <col min="3" max="3" width="14.33203125" bestFit="1" customWidth="1"/>
    <col min="4" max="4" width="13.5" customWidth="1"/>
    <col min="5" max="5" width="12.5" bestFit="1" customWidth="1"/>
    <col min="6" max="6" width="19.33203125" bestFit="1" customWidth="1"/>
    <col min="7" max="7" width="20" bestFit="1" customWidth="1"/>
    <col min="8" max="8" width="15.5" bestFit="1" customWidth="1"/>
    <col min="9" max="9" width="16.33203125" bestFit="1" customWidth="1"/>
  </cols>
  <sheetData>
    <row r="1" spans="1:9" x14ac:dyDescent="0.2">
      <c r="A1" s="27" t="s">
        <v>0</v>
      </c>
      <c r="B1" s="27" t="s">
        <v>3</v>
      </c>
      <c r="C1" s="28" t="s">
        <v>75</v>
      </c>
      <c r="D1" s="29" t="s">
        <v>76</v>
      </c>
      <c r="F1" s="33" t="s">
        <v>75</v>
      </c>
      <c r="G1" s="30" t="s">
        <v>77</v>
      </c>
      <c r="H1" s="31" t="s">
        <v>78</v>
      </c>
      <c r="I1" s="32" t="s">
        <v>79</v>
      </c>
    </row>
    <row r="2" spans="1:9" x14ac:dyDescent="0.2">
      <c r="A2" s="5" t="s">
        <v>4</v>
      </c>
      <c r="B2" s="5">
        <v>90</v>
      </c>
      <c r="C2" s="15" t="s">
        <v>80</v>
      </c>
      <c r="D2" s="14">
        <v>20</v>
      </c>
      <c r="F2" s="14" t="s">
        <v>80</v>
      </c>
      <c r="G2" s="16">
        <f>COUNTIF($C$2:$C$72,F2)</f>
        <v>8</v>
      </c>
      <c r="H2" s="15">
        <f>AVERAGEIF($C$2:$C$72,F2,$B$2:$B$72)</f>
        <v>112.875</v>
      </c>
      <c r="I2" s="14">
        <f>AVERAGEIF($C$2:$C$72,F2,$D$2:$D$72)</f>
        <v>23</v>
      </c>
    </row>
    <row r="3" spans="1:9" x14ac:dyDescent="0.2">
      <c r="A3" s="5" t="s">
        <v>5</v>
      </c>
      <c r="B3" s="5">
        <v>63</v>
      </c>
      <c r="C3" s="15" t="s">
        <v>81</v>
      </c>
      <c r="D3" s="14">
        <v>18</v>
      </c>
      <c r="F3" s="14" t="s">
        <v>81</v>
      </c>
      <c r="G3" s="16">
        <f t="shared" ref="G3:G5" si="0">COUNTIF($C$2:$C$72,F3)</f>
        <v>4</v>
      </c>
      <c r="H3" s="15">
        <f t="shared" ref="H3:H5" si="1">AVERAGEIF($C$2:$C$72,F3,$B$2:$B$72)</f>
        <v>103.75</v>
      </c>
      <c r="I3" s="14">
        <f t="shared" ref="I3:I5" si="2">AVERAGEIF($C$2:$C$72,F3,$D$2:$D$72)</f>
        <v>17.5</v>
      </c>
    </row>
    <row r="4" spans="1:9" x14ac:dyDescent="0.2">
      <c r="A4" s="5" t="s">
        <v>6</v>
      </c>
      <c r="B4" s="5">
        <v>205</v>
      </c>
      <c r="C4" s="15" t="s">
        <v>82</v>
      </c>
      <c r="D4" s="14">
        <v>45</v>
      </c>
      <c r="F4" s="14" t="s">
        <v>82</v>
      </c>
      <c r="G4" s="16">
        <f t="shared" si="0"/>
        <v>33</v>
      </c>
      <c r="H4" s="15">
        <f t="shared" si="1"/>
        <v>408.78787878787881</v>
      </c>
      <c r="I4" s="14">
        <f t="shared" si="2"/>
        <v>26.818181818181817</v>
      </c>
    </row>
    <row r="5" spans="1:9" x14ac:dyDescent="0.2">
      <c r="A5" s="5" t="s">
        <v>7</v>
      </c>
      <c r="B5" s="5">
        <v>243</v>
      </c>
      <c r="C5" s="15" t="s">
        <v>80</v>
      </c>
      <c r="D5" s="14">
        <v>12</v>
      </c>
      <c r="F5" s="14" t="s">
        <v>83</v>
      </c>
      <c r="G5" s="16">
        <f t="shared" si="0"/>
        <v>25</v>
      </c>
      <c r="H5" s="15">
        <f t="shared" si="1"/>
        <v>1219.5999999999999</v>
      </c>
      <c r="I5" s="14">
        <f t="shared" si="2"/>
        <v>247.36</v>
      </c>
    </row>
    <row r="6" spans="1:9" x14ac:dyDescent="0.2">
      <c r="A6" s="5" t="s">
        <v>8</v>
      </c>
      <c r="B6" s="5">
        <v>1245</v>
      </c>
      <c r="C6" s="15" t="s">
        <v>83</v>
      </c>
      <c r="D6" s="14">
        <v>240</v>
      </c>
    </row>
    <row r="7" spans="1:9" x14ac:dyDescent="0.2">
      <c r="A7" s="5" t="s">
        <v>9</v>
      </c>
      <c r="B7" s="5">
        <v>720</v>
      </c>
      <c r="C7" s="15" t="s">
        <v>83</v>
      </c>
      <c r="D7" s="14">
        <v>380</v>
      </c>
    </row>
    <row r="8" spans="1:9" x14ac:dyDescent="0.2">
      <c r="A8" s="5" t="s">
        <v>10</v>
      </c>
      <c r="B8" s="5">
        <v>90</v>
      </c>
      <c r="C8" s="15" t="s">
        <v>80</v>
      </c>
      <c r="D8" s="14">
        <v>18</v>
      </c>
      <c r="F8" s="10" t="s">
        <v>84</v>
      </c>
      <c r="G8" s="10"/>
    </row>
    <row r="9" spans="1:9" x14ac:dyDescent="0.2">
      <c r="A9" s="5" t="s">
        <v>11</v>
      </c>
      <c r="B9" s="5">
        <v>600</v>
      </c>
      <c r="C9" s="15" t="s">
        <v>83</v>
      </c>
      <c r="D9" s="14">
        <v>230</v>
      </c>
      <c r="F9" s="14"/>
      <c r="G9" s="34" t="str">
        <f>F4</f>
        <v>Slow Train</v>
      </c>
      <c r="H9" s="13" t="str">
        <f>F5</f>
        <v>Performance</v>
      </c>
      <c r="I9" s="13" t="str">
        <f>F2</f>
        <v>Spin</v>
      </c>
    </row>
    <row r="10" spans="1:9" x14ac:dyDescent="0.2">
      <c r="A10" s="5" t="s">
        <v>12</v>
      </c>
      <c r="B10" s="5">
        <v>1295</v>
      </c>
      <c r="C10" s="15" t="s">
        <v>83</v>
      </c>
      <c r="D10" s="14">
        <v>700</v>
      </c>
      <c r="F10" s="14" t="s">
        <v>85</v>
      </c>
      <c r="G10" s="35">
        <f>H4</f>
        <v>408.78787878787881</v>
      </c>
      <c r="H10" s="17">
        <f>H5</f>
        <v>1219.5999999999999</v>
      </c>
      <c r="I10" s="17">
        <f>H2</f>
        <v>112.875</v>
      </c>
    </row>
    <row r="11" spans="1:9" x14ac:dyDescent="0.2">
      <c r="A11" s="5" t="s">
        <v>13</v>
      </c>
      <c r="B11" s="5">
        <v>450</v>
      </c>
      <c r="C11" s="15" t="s">
        <v>83</v>
      </c>
      <c r="D11" s="14">
        <v>20</v>
      </c>
      <c r="F11" s="14" t="s">
        <v>86</v>
      </c>
      <c r="G11" s="36">
        <f>G10/I10</f>
        <v>3.6215980402026915</v>
      </c>
      <c r="H11" s="18">
        <f>H10/I10</f>
        <v>10.804872646733111</v>
      </c>
      <c r="I11" s="18">
        <f>I10/I10</f>
        <v>1</v>
      </c>
    </row>
    <row r="12" spans="1:9" x14ac:dyDescent="0.2">
      <c r="A12" s="5" t="s">
        <v>14</v>
      </c>
      <c r="B12" s="5">
        <v>630</v>
      </c>
      <c r="C12" s="15" t="s">
        <v>87</v>
      </c>
      <c r="D12" s="14">
        <v>16</v>
      </c>
      <c r="F12" s="14" t="s">
        <v>88</v>
      </c>
      <c r="G12" s="35">
        <f>I4</f>
        <v>26.818181818181817</v>
      </c>
      <c r="H12" s="17">
        <f>I5</f>
        <v>247.36</v>
      </c>
      <c r="I12" s="17">
        <f>I2</f>
        <v>23</v>
      </c>
    </row>
    <row r="13" spans="1:9" x14ac:dyDescent="0.2">
      <c r="A13" s="5" t="s">
        <v>15</v>
      </c>
      <c r="B13" s="5">
        <v>545</v>
      </c>
      <c r="C13" s="15" t="s">
        <v>87</v>
      </c>
      <c r="D13" s="14">
        <v>20</v>
      </c>
      <c r="F13" s="14" t="s">
        <v>86</v>
      </c>
      <c r="G13" s="36">
        <f>G12/I12</f>
        <v>1.1660079051383399</v>
      </c>
      <c r="H13" s="18">
        <f>H12/I12</f>
        <v>10.754782608695653</v>
      </c>
      <c r="I13" s="18">
        <f>I12/I12</f>
        <v>1</v>
      </c>
    </row>
    <row r="14" spans="1:9" x14ac:dyDescent="0.2">
      <c r="A14" s="5" t="s">
        <v>16</v>
      </c>
      <c r="B14" s="5">
        <v>765</v>
      </c>
      <c r="C14" s="15" t="s">
        <v>87</v>
      </c>
      <c r="D14" s="14">
        <v>20</v>
      </c>
    </row>
    <row r="15" spans="1:9" x14ac:dyDescent="0.2">
      <c r="A15" s="5" t="s">
        <v>17</v>
      </c>
      <c r="B15" s="5">
        <v>90</v>
      </c>
      <c r="C15" s="15" t="s">
        <v>80</v>
      </c>
      <c r="D15" s="14">
        <v>48</v>
      </c>
    </row>
    <row r="16" spans="1:9" x14ac:dyDescent="0.2">
      <c r="A16" s="5" t="s">
        <v>18</v>
      </c>
      <c r="B16" s="5">
        <v>90</v>
      </c>
      <c r="C16" s="15" t="s">
        <v>80</v>
      </c>
      <c r="D16" s="14">
        <v>30</v>
      </c>
    </row>
    <row r="17" spans="1:4" x14ac:dyDescent="0.2">
      <c r="A17" s="5" t="s">
        <v>19</v>
      </c>
      <c r="B17" s="5">
        <v>188</v>
      </c>
      <c r="C17" s="15" t="s">
        <v>82</v>
      </c>
      <c r="D17" s="14">
        <v>24</v>
      </c>
    </row>
    <row r="18" spans="1:4" x14ac:dyDescent="0.2">
      <c r="A18" s="5" t="s">
        <v>20</v>
      </c>
      <c r="B18" s="5">
        <v>720</v>
      </c>
      <c r="C18" s="15" t="s">
        <v>83</v>
      </c>
      <c r="D18" s="14">
        <v>200</v>
      </c>
    </row>
    <row r="19" spans="1:4" x14ac:dyDescent="0.2">
      <c r="A19" s="5" t="s">
        <v>21</v>
      </c>
      <c r="B19" s="5">
        <v>660</v>
      </c>
      <c r="C19" s="15" t="s">
        <v>83</v>
      </c>
      <c r="D19" s="14">
        <v>220</v>
      </c>
    </row>
    <row r="20" spans="1:4" x14ac:dyDescent="0.2">
      <c r="A20" s="5" t="s">
        <v>22</v>
      </c>
      <c r="B20" s="5">
        <v>165</v>
      </c>
      <c r="C20" s="15" t="s">
        <v>82</v>
      </c>
      <c r="D20" s="14">
        <v>20</v>
      </c>
    </row>
    <row r="21" spans="1:4" x14ac:dyDescent="0.2">
      <c r="A21" s="5" t="s">
        <v>23</v>
      </c>
      <c r="B21" s="5">
        <v>510</v>
      </c>
      <c r="C21" s="15" t="s">
        <v>83</v>
      </c>
      <c r="D21" s="14">
        <v>24</v>
      </c>
    </row>
    <row r="22" spans="1:4" x14ac:dyDescent="0.2">
      <c r="A22" s="5" t="s">
        <v>24</v>
      </c>
      <c r="B22" s="5">
        <v>120</v>
      </c>
      <c r="C22" s="15" t="s">
        <v>80</v>
      </c>
      <c r="D22" s="14">
        <v>18</v>
      </c>
    </row>
    <row r="23" spans="1:4" x14ac:dyDescent="0.2">
      <c r="A23" s="5" t="s">
        <v>25</v>
      </c>
      <c r="B23" s="5">
        <v>150</v>
      </c>
      <c r="C23" s="15" t="s">
        <v>82</v>
      </c>
      <c r="D23" s="14">
        <v>24</v>
      </c>
    </row>
    <row r="24" spans="1:4" x14ac:dyDescent="0.2">
      <c r="A24" s="5" t="s">
        <v>26</v>
      </c>
      <c r="B24" s="5">
        <v>150</v>
      </c>
      <c r="C24" s="15" t="s">
        <v>81</v>
      </c>
      <c r="D24" s="14">
        <v>18</v>
      </c>
    </row>
    <row r="25" spans="1:4" x14ac:dyDescent="0.2">
      <c r="A25" s="5" t="s">
        <v>27</v>
      </c>
      <c r="B25" s="5">
        <v>660</v>
      </c>
      <c r="C25" s="15" t="s">
        <v>82</v>
      </c>
      <c r="D25" s="14">
        <v>32</v>
      </c>
    </row>
    <row r="26" spans="1:4" x14ac:dyDescent="0.2">
      <c r="A26" s="5" t="s">
        <v>28</v>
      </c>
      <c r="B26" s="5">
        <v>785</v>
      </c>
      <c r="C26" s="15" t="s">
        <v>89</v>
      </c>
      <c r="D26" s="14"/>
    </row>
    <row r="27" spans="1:4" x14ac:dyDescent="0.2">
      <c r="A27" s="5" t="s">
        <v>29</v>
      </c>
      <c r="B27" s="5">
        <v>285</v>
      </c>
      <c r="C27" s="15" t="s">
        <v>82</v>
      </c>
      <c r="D27" s="14">
        <v>24</v>
      </c>
    </row>
    <row r="28" spans="1:4" x14ac:dyDescent="0.2">
      <c r="A28" s="5" t="s">
        <v>30</v>
      </c>
      <c r="B28" s="5">
        <v>604</v>
      </c>
      <c r="C28" s="15" t="s">
        <v>82</v>
      </c>
      <c r="D28" s="14">
        <v>24</v>
      </c>
    </row>
    <row r="29" spans="1:4" x14ac:dyDescent="0.2">
      <c r="A29" s="5" t="s">
        <v>31</v>
      </c>
      <c r="B29" s="5">
        <v>375</v>
      </c>
      <c r="C29" s="15" t="s">
        <v>82</v>
      </c>
      <c r="D29" s="14">
        <v>24</v>
      </c>
    </row>
    <row r="30" spans="1:4" x14ac:dyDescent="0.2">
      <c r="A30" s="5" t="s">
        <v>32</v>
      </c>
      <c r="B30" s="5">
        <v>1200</v>
      </c>
      <c r="C30" s="15" t="s">
        <v>82</v>
      </c>
      <c r="D30" s="14">
        <v>24</v>
      </c>
    </row>
    <row r="31" spans="1:4" x14ac:dyDescent="0.2">
      <c r="A31" s="5" t="s">
        <v>33</v>
      </c>
      <c r="B31" s="5">
        <v>1710</v>
      </c>
      <c r="C31" s="15" t="s">
        <v>83</v>
      </c>
      <c r="D31" s="14">
        <v>250</v>
      </c>
    </row>
    <row r="32" spans="1:4" x14ac:dyDescent="0.2">
      <c r="A32" s="5" t="s">
        <v>34</v>
      </c>
      <c r="B32" s="5">
        <v>1160</v>
      </c>
      <c r="C32" s="15" t="s">
        <v>83</v>
      </c>
      <c r="D32" s="14">
        <v>220</v>
      </c>
    </row>
    <row r="33" spans="1:4" x14ac:dyDescent="0.2">
      <c r="A33" s="5" t="s">
        <v>35</v>
      </c>
      <c r="B33" s="5">
        <v>300</v>
      </c>
      <c r="C33" s="15" t="s">
        <v>82</v>
      </c>
      <c r="D33" s="14">
        <v>20</v>
      </c>
    </row>
    <row r="34" spans="1:4" x14ac:dyDescent="0.2">
      <c r="A34" s="5" t="s">
        <v>36</v>
      </c>
      <c r="B34" s="5">
        <v>487</v>
      </c>
      <c r="C34" s="15" t="s">
        <v>82</v>
      </c>
      <c r="D34" s="14">
        <v>24</v>
      </c>
    </row>
    <row r="35" spans="1:4" x14ac:dyDescent="0.2">
      <c r="A35" s="5" t="s">
        <v>37</v>
      </c>
      <c r="B35" s="5">
        <v>200</v>
      </c>
      <c r="C35" s="15" t="s">
        <v>82</v>
      </c>
      <c r="D35" s="14">
        <v>20</v>
      </c>
    </row>
    <row r="36" spans="1:4" x14ac:dyDescent="0.2">
      <c r="A36" s="5" t="s">
        <v>38</v>
      </c>
      <c r="B36" s="5">
        <v>1080</v>
      </c>
      <c r="C36" s="15" t="s">
        <v>83</v>
      </c>
      <c r="D36" s="14">
        <v>300</v>
      </c>
    </row>
    <row r="37" spans="1:4" x14ac:dyDescent="0.2">
      <c r="A37" s="5" t="s">
        <v>39</v>
      </c>
      <c r="B37" s="5">
        <v>660</v>
      </c>
      <c r="C37" s="15" t="s">
        <v>82</v>
      </c>
      <c r="D37" s="14">
        <v>20</v>
      </c>
    </row>
    <row r="38" spans="1:4" x14ac:dyDescent="0.2">
      <c r="A38" s="5" t="s">
        <v>40</v>
      </c>
      <c r="B38" s="5">
        <v>830</v>
      </c>
      <c r="C38" s="15" t="s">
        <v>82</v>
      </c>
      <c r="D38" s="14">
        <v>32</v>
      </c>
    </row>
    <row r="39" spans="1:4" x14ac:dyDescent="0.2">
      <c r="A39" s="5" t="s">
        <v>41</v>
      </c>
      <c r="B39" s="5">
        <v>300</v>
      </c>
      <c r="C39" s="15" t="s">
        <v>82</v>
      </c>
      <c r="D39" s="14">
        <v>32</v>
      </c>
    </row>
    <row r="40" spans="1:4" x14ac:dyDescent="0.2">
      <c r="A40" s="5" t="s">
        <v>42</v>
      </c>
      <c r="B40" s="5">
        <v>1080</v>
      </c>
      <c r="C40" s="15" t="s">
        <v>83</v>
      </c>
      <c r="D40" s="14">
        <v>230</v>
      </c>
    </row>
    <row r="41" spans="1:4" x14ac:dyDescent="0.2">
      <c r="A41" s="5" t="s">
        <v>43</v>
      </c>
      <c r="B41" s="5">
        <v>750</v>
      </c>
      <c r="C41" s="15" t="s">
        <v>83</v>
      </c>
      <c r="D41" s="14">
        <v>230</v>
      </c>
    </row>
    <row r="42" spans="1:4" x14ac:dyDescent="0.2">
      <c r="A42" s="5" t="s">
        <v>44</v>
      </c>
      <c r="B42" s="5">
        <v>240</v>
      </c>
      <c r="C42" s="15" t="s">
        <v>82</v>
      </c>
      <c r="D42" s="14">
        <v>32</v>
      </c>
    </row>
    <row r="43" spans="1:4" x14ac:dyDescent="0.2">
      <c r="A43" s="5" t="s">
        <v>45</v>
      </c>
      <c r="B43" s="5">
        <v>300</v>
      </c>
      <c r="C43" s="15" t="s">
        <v>82</v>
      </c>
      <c r="D43" s="14">
        <v>40</v>
      </c>
    </row>
    <row r="44" spans="1:4" x14ac:dyDescent="0.2">
      <c r="A44" s="5" t="s">
        <v>46</v>
      </c>
      <c r="B44" s="5">
        <v>900</v>
      </c>
      <c r="C44" s="15" t="s">
        <v>83</v>
      </c>
      <c r="D44" s="14">
        <v>240</v>
      </c>
    </row>
    <row r="45" spans="1:4" x14ac:dyDescent="0.2">
      <c r="A45" s="5" t="s">
        <v>47</v>
      </c>
      <c r="B45" s="5">
        <v>240</v>
      </c>
      <c r="C45" s="15" t="s">
        <v>82</v>
      </c>
      <c r="D45" s="14">
        <v>32</v>
      </c>
    </row>
    <row r="46" spans="1:4" x14ac:dyDescent="0.2">
      <c r="A46" s="5" t="s">
        <v>48</v>
      </c>
      <c r="B46" s="5">
        <v>900</v>
      </c>
      <c r="C46" s="15" t="s">
        <v>83</v>
      </c>
      <c r="D46" s="14">
        <v>300</v>
      </c>
    </row>
    <row r="47" spans="1:4" x14ac:dyDescent="0.2">
      <c r="A47" s="5" t="s">
        <v>49</v>
      </c>
      <c r="B47" s="5">
        <v>90</v>
      </c>
      <c r="C47" s="15" t="s">
        <v>80</v>
      </c>
      <c r="D47" s="14">
        <v>20</v>
      </c>
    </row>
    <row r="48" spans="1:4" x14ac:dyDescent="0.2">
      <c r="A48" s="5" t="s">
        <v>50</v>
      </c>
      <c r="B48" s="5">
        <v>1800</v>
      </c>
      <c r="C48" s="15" t="s">
        <v>83</v>
      </c>
      <c r="D48" s="14">
        <v>300</v>
      </c>
    </row>
    <row r="49" spans="1:4" x14ac:dyDescent="0.2">
      <c r="A49" s="5" t="s">
        <v>51</v>
      </c>
      <c r="B49" s="5">
        <v>3600</v>
      </c>
      <c r="C49" s="15" t="s">
        <v>83</v>
      </c>
      <c r="D49" s="14">
        <v>200</v>
      </c>
    </row>
    <row r="50" spans="1:4" x14ac:dyDescent="0.2">
      <c r="A50" s="5" t="s">
        <v>52</v>
      </c>
      <c r="B50" s="5">
        <v>1800</v>
      </c>
      <c r="C50" s="15" t="s">
        <v>83</v>
      </c>
      <c r="D50" s="14">
        <v>210</v>
      </c>
    </row>
    <row r="51" spans="1:4" x14ac:dyDescent="0.2">
      <c r="A51" s="5" t="s">
        <v>53</v>
      </c>
      <c r="B51" s="5">
        <v>290</v>
      </c>
      <c r="C51" s="15" t="s">
        <v>82</v>
      </c>
      <c r="D51" s="14">
        <v>32</v>
      </c>
    </row>
    <row r="52" spans="1:4" x14ac:dyDescent="0.2">
      <c r="A52" s="5" t="s">
        <v>54</v>
      </c>
      <c r="B52" s="5">
        <v>270</v>
      </c>
      <c r="C52" s="15" t="s">
        <v>82</v>
      </c>
      <c r="D52" s="14">
        <v>28</v>
      </c>
    </row>
    <row r="53" spans="1:4" x14ac:dyDescent="0.2">
      <c r="A53" s="5" t="s">
        <v>55</v>
      </c>
      <c r="B53" s="5">
        <v>1020</v>
      </c>
      <c r="C53" s="15" t="s">
        <v>83</v>
      </c>
      <c r="D53" s="14">
        <v>250</v>
      </c>
    </row>
    <row r="54" spans="1:4" x14ac:dyDescent="0.2">
      <c r="A54" s="5" t="s">
        <v>56</v>
      </c>
      <c r="B54" s="5">
        <v>1200</v>
      </c>
      <c r="C54" s="15" t="s">
        <v>83</v>
      </c>
      <c r="D54" s="14">
        <v>260</v>
      </c>
    </row>
    <row r="55" spans="1:4" x14ac:dyDescent="0.2">
      <c r="A55" s="5" t="s">
        <v>57</v>
      </c>
      <c r="B55" s="5">
        <v>82</v>
      </c>
      <c r="C55" s="15" t="s">
        <v>81</v>
      </c>
      <c r="D55" s="14">
        <v>16</v>
      </c>
    </row>
    <row r="56" spans="1:4" x14ac:dyDescent="0.2">
      <c r="A56" s="5" t="s">
        <v>58</v>
      </c>
      <c r="B56" s="5">
        <v>120</v>
      </c>
      <c r="C56" s="15" t="s">
        <v>81</v>
      </c>
      <c r="D56" s="14">
        <v>18</v>
      </c>
    </row>
    <row r="57" spans="1:4" x14ac:dyDescent="0.2">
      <c r="A57" s="5" t="s">
        <v>59</v>
      </c>
      <c r="B57" s="5">
        <v>300</v>
      </c>
      <c r="C57" s="15" t="s">
        <v>82</v>
      </c>
      <c r="D57" s="14">
        <v>32</v>
      </c>
    </row>
    <row r="58" spans="1:4" x14ac:dyDescent="0.2">
      <c r="A58" s="5" t="s">
        <v>60</v>
      </c>
      <c r="B58" s="5">
        <v>1080</v>
      </c>
      <c r="C58" s="15" t="s">
        <v>83</v>
      </c>
      <c r="D58" s="14">
        <v>230</v>
      </c>
    </row>
    <row r="59" spans="1:4" x14ac:dyDescent="0.2">
      <c r="A59" s="5" t="s">
        <v>61</v>
      </c>
      <c r="B59" s="5">
        <v>480</v>
      </c>
      <c r="C59" s="15" t="s">
        <v>82</v>
      </c>
      <c r="D59" s="14">
        <v>24</v>
      </c>
    </row>
    <row r="60" spans="1:4" x14ac:dyDescent="0.2">
      <c r="A60" s="5" t="s">
        <v>62</v>
      </c>
      <c r="B60" s="5">
        <v>300</v>
      </c>
      <c r="C60" s="15" t="s">
        <v>82</v>
      </c>
      <c r="D60" s="14">
        <v>20</v>
      </c>
    </row>
    <row r="61" spans="1:4" x14ac:dyDescent="0.2">
      <c r="A61" s="5" t="s">
        <v>63</v>
      </c>
      <c r="B61" s="5">
        <v>870</v>
      </c>
      <c r="C61" s="15" t="s">
        <v>82</v>
      </c>
      <c r="D61" s="14">
        <v>32</v>
      </c>
    </row>
    <row r="62" spans="1:4" x14ac:dyDescent="0.2">
      <c r="A62" s="5" t="s">
        <v>64</v>
      </c>
      <c r="B62" s="5">
        <v>300</v>
      </c>
      <c r="C62" s="15" t="s">
        <v>82</v>
      </c>
      <c r="D62" s="14">
        <v>32</v>
      </c>
    </row>
    <row r="63" spans="1:4" x14ac:dyDescent="0.2">
      <c r="A63" s="5" t="s">
        <v>65</v>
      </c>
      <c r="B63" s="5">
        <v>190</v>
      </c>
      <c r="C63" s="15" t="s">
        <v>82</v>
      </c>
      <c r="D63" s="14">
        <v>32</v>
      </c>
    </row>
    <row r="64" spans="1:4" x14ac:dyDescent="0.2">
      <c r="A64" s="5" t="s">
        <v>66</v>
      </c>
      <c r="B64" s="5">
        <v>171</v>
      </c>
      <c r="C64" s="15" t="s">
        <v>82</v>
      </c>
      <c r="D64" s="14">
        <v>32</v>
      </c>
    </row>
    <row r="65" spans="1:4" x14ac:dyDescent="0.2">
      <c r="A65" s="5" t="s">
        <v>67</v>
      </c>
      <c r="B65" s="5">
        <v>1800</v>
      </c>
      <c r="C65" s="15" t="s">
        <v>83</v>
      </c>
      <c r="D65" s="14">
        <v>230</v>
      </c>
    </row>
    <row r="66" spans="1:4" x14ac:dyDescent="0.2">
      <c r="A66" s="5" t="s">
        <v>68</v>
      </c>
      <c r="B66" s="5">
        <v>1800</v>
      </c>
      <c r="C66" s="15" t="s">
        <v>83</v>
      </c>
      <c r="D66" s="14">
        <v>240</v>
      </c>
    </row>
    <row r="67" spans="1:4" x14ac:dyDescent="0.2">
      <c r="A67" s="5" t="s">
        <v>69</v>
      </c>
      <c r="B67" s="5">
        <v>480</v>
      </c>
      <c r="C67" s="15" t="s">
        <v>82</v>
      </c>
      <c r="D67" s="14">
        <v>20</v>
      </c>
    </row>
    <row r="68" spans="1:4" x14ac:dyDescent="0.2">
      <c r="A68" s="5" t="s">
        <v>70</v>
      </c>
      <c r="B68" s="5">
        <v>210</v>
      </c>
      <c r="C68" s="15" t="s">
        <v>82</v>
      </c>
      <c r="D68" s="14">
        <v>24</v>
      </c>
    </row>
    <row r="69" spans="1:4" x14ac:dyDescent="0.2">
      <c r="A69" s="5" t="s">
        <v>71</v>
      </c>
      <c r="B69" s="5">
        <v>1110</v>
      </c>
      <c r="C69" s="15" t="s">
        <v>83</v>
      </c>
      <c r="D69" s="14">
        <v>240</v>
      </c>
    </row>
    <row r="70" spans="1:4" x14ac:dyDescent="0.2">
      <c r="A70" s="5" t="s">
        <v>72</v>
      </c>
      <c r="B70" s="5">
        <v>300</v>
      </c>
      <c r="C70" s="15" t="s">
        <v>82</v>
      </c>
      <c r="D70" s="14">
        <v>28</v>
      </c>
    </row>
    <row r="71" spans="1:4" x14ac:dyDescent="0.2">
      <c r="A71" s="5" t="s">
        <v>73</v>
      </c>
      <c r="B71" s="5">
        <v>90</v>
      </c>
      <c r="C71" s="15" t="s">
        <v>80</v>
      </c>
      <c r="D71" s="14">
        <v>18</v>
      </c>
    </row>
    <row r="72" spans="1:4" x14ac:dyDescent="0.2">
      <c r="A72" s="5" t="s">
        <v>74</v>
      </c>
      <c r="B72" s="5">
        <v>1500</v>
      </c>
      <c r="C72" s="15" t="s">
        <v>83</v>
      </c>
      <c r="D72" s="14">
        <v>240</v>
      </c>
    </row>
    <row r="74" spans="1:4" x14ac:dyDescent="0.2">
      <c r="A74" s="40" t="s">
        <v>206</v>
      </c>
    </row>
    <row r="75" spans="1:4" x14ac:dyDescent="0.2">
      <c r="A75" t="s">
        <v>207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27FB-A57A-42DE-AB60-0BA641A3F560}">
  <sheetPr codeName="Sheet3"/>
  <dimension ref="A1:J72"/>
  <sheetViews>
    <sheetView tabSelected="1" topLeftCell="A41" zoomScale="110" zoomScaleNormal="110" workbookViewId="0">
      <selection activeCell="C71" sqref="C71"/>
    </sheetView>
  </sheetViews>
  <sheetFormatPr baseColWidth="10" defaultColWidth="8.83203125" defaultRowHeight="15" x14ac:dyDescent="0.2"/>
  <cols>
    <col min="1" max="1" width="24.33203125" bestFit="1" customWidth="1"/>
    <col min="2" max="2" width="13.5" bestFit="1" customWidth="1"/>
    <col min="4" max="4" width="14.5" bestFit="1" customWidth="1"/>
    <col min="5" max="5" width="15.5" bestFit="1" customWidth="1"/>
    <col min="8" max="8" width="20.33203125" bestFit="1" customWidth="1"/>
    <col min="9" max="9" width="26.5" bestFit="1" customWidth="1"/>
    <col min="10" max="10" width="20.33203125" bestFit="1" customWidth="1"/>
    <col min="12" max="12" width="15.5" bestFit="1" customWidth="1"/>
  </cols>
  <sheetData>
    <row r="1" spans="1:10" x14ac:dyDescent="0.2">
      <c r="A1" t="s">
        <v>90</v>
      </c>
      <c r="B1" t="s">
        <v>91</v>
      </c>
      <c r="C1" t="s">
        <v>88</v>
      </c>
      <c r="D1" t="s">
        <v>92</v>
      </c>
      <c r="E1" t="s">
        <v>93</v>
      </c>
      <c r="I1" t="s">
        <v>94</v>
      </c>
      <c r="J1" t="s">
        <v>95</v>
      </c>
    </row>
    <row r="2" spans="1:10" x14ac:dyDescent="0.2">
      <c r="A2" s="4" t="s">
        <v>96</v>
      </c>
      <c r="B2" t="s">
        <v>91</v>
      </c>
      <c r="C2" t="s">
        <v>88</v>
      </c>
      <c r="D2" t="s">
        <v>92</v>
      </c>
      <c r="E2" t="s">
        <v>93</v>
      </c>
      <c r="H2" t="s">
        <v>97</v>
      </c>
      <c r="I2" t="s">
        <v>98</v>
      </c>
      <c r="J2" t="s">
        <v>99</v>
      </c>
    </row>
    <row r="3" spans="1:10" x14ac:dyDescent="0.2">
      <c r="A3" t="s">
        <v>100</v>
      </c>
      <c r="B3">
        <f>2*60</f>
        <v>120</v>
      </c>
      <c r="C3">
        <v>8</v>
      </c>
      <c r="D3">
        <v>1</v>
      </c>
      <c r="E3" t="s">
        <v>101</v>
      </c>
      <c r="H3" t="s">
        <v>102</v>
      </c>
      <c r="I3" t="s">
        <v>103</v>
      </c>
      <c r="J3" t="s">
        <v>100</v>
      </c>
    </row>
    <row r="4" spans="1:10" x14ac:dyDescent="0.2">
      <c r="A4" t="s">
        <v>104</v>
      </c>
      <c r="B4">
        <f>3*60</f>
        <v>180</v>
      </c>
      <c r="C4">
        <v>10</v>
      </c>
      <c r="D4">
        <v>1</v>
      </c>
      <c r="E4" t="s">
        <v>101</v>
      </c>
      <c r="H4" t="s">
        <v>96</v>
      </c>
      <c r="I4" t="s">
        <v>105</v>
      </c>
      <c r="J4" t="s">
        <v>106</v>
      </c>
    </row>
    <row r="5" spans="1:10" x14ac:dyDescent="0.2">
      <c r="A5" t="s">
        <v>107</v>
      </c>
      <c r="B5">
        <v>120</v>
      </c>
      <c r="C5">
        <v>14</v>
      </c>
      <c r="D5">
        <v>1</v>
      </c>
      <c r="E5" t="s">
        <v>101</v>
      </c>
      <c r="H5" t="s">
        <v>108</v>
      </c>
      <c r="I5" t="s">
        <v>109</v>
      </c>
      <c r="J5" t="s">
        <v>110</v>
      </c>
    </row>
    <row r="6" spans="1:10" x14ac:dyDescent="0.2">
      <c r="H6" t="s">
        <v>111</v>
      </c>
      <c r="I6" t="s">
        <v>112</v>
      </c>
      <c r="J6" t="s">
        <v>113</v>
      </c>
    </row>
    <row r="7" spans="1:10" x14ac:dyDescent="0.2">
      <c r="A7" s="4" t="s">
        <v>114</v>
      </c>
      <c r="B7" t="s">
        <v>91</v>
      </c>
      <c r="C7" t="s">
        <v>88</v>
      </c>
      <c r="D7" t="s">
        <v>92</v>
      </c>
      <c r="E7" t="s">
        <v>93</v>
      </c>
      <c r="I7" t="s">
        <v>115</v>
      </c>
      <c r="J7" t="s">
        <v>116</v>
      </c>
    </row>
    <row r="8" spans="1:10" x14ac:dyDescent="0.2">
      <c r="A8" t="s">
        <v>117</v>
      </c>
      <c r="B8">
        <f>4*60</f>
        <v>240</v>
      </c>
      <c r="C8">
        <v>12</v>
      </c>
      <c r="D8">
        <v>2</v>
      </c>
      <c r="E8" t="s">
        <v>118</v>
      </c>
      <c r="I8" t="s">
        <v>119</v>
      </c>
    </row>
    <row r="9" spans="1:10" x14ac:dyDescent="0.2">
      <c r="A9" t="s">
        <v>120</v>
      </c>
      <c r="B9">
        <f>5*60</f>
        <v>300</v>
      </c>
      <c r="C9">
        <v>24</v>
      </c>
      <c r="D9">
        <v>2</v>
      </c>
      <c r="E9" t="s">
        <v>101</v>
      </c>
      <c r="I9" t="s">
        <v>121</v>
      </c>
    </row>
    <row r="10" spans="1:10" x14ac:dyDescent="0.2">
      <c r="A10" t="s">
        <v>122</v>
      </c>
      <c r="B10">
        <f>5*60</f>
        <v>300</v>
      </c>
      <c r="C10">
        <v>24</v>
      </c>
      <c r="D10">
        <v>2</v>
      </c>
      <c r="E10" t="s">
        <v>101</v>
      </c>
      <c r="I10" t="s">
        <v>123</v>
      </c>
    </row>
    <row r="11" spans="1:10" x14ac:dyDescent="0.2">
      <c r="A11" t="s">
        <v>114</v>
      </c>
      <c r="B11">
        <f>5*60</f>
        <v>300</v>
      </c>
      <c r="C11">
        <v>24</v>
      </c>
      <c r="D11">
        <v>2</v>
      </c>
      <c r="E11" t="s">
        <v>101</v>
      </c>
      <c r="I11" t="s">
        <v>124</v>
      </c>
    </row>
    <row r="12" spans="1:10" x14ac:dyDescent="0.2">
      <c r="A12" s="4" t="s">
        <v>125</v>
      </c>
      <c r="B12" t="s">
        <v>91</v>
      </c>
      <c r="C12" t="s">
        <v>88</v>
      </c>
      <c r="D12" t="s">
        <v>92</v>
      </c>
      <c r="E12" t="s">
        <v>93</v>
      </c>
      <c r="I12" t="s">
        <v>126</v>
      </c>
    </row>
    <row r="13" spans="1:10" x14ac:dyDescent="0.2">
      <c r="A13" t="s">
        <v>127</v>
      </c>
      <c r="C13">
        <v>24</v>
      </c>
      <c r="D13">
        <v>1</v>
      </c>
      <c r="E13" t="s">
        <v>101</v>
      </c>
      <c r="I13" t="s">
        <v>128</v>
      </c>
    </row>
    <row r="14" spans="1:10" x14ac:dyDescent="0.2">
      <c r="A14" t="s">
        <v>129</v>
      </c>
      <c r="B14">
        <v>60</v>
      </c>
      <c r="C14">
        <v>4</v>
      </c>
      <c r="D14">
        <v>1</v>
      </c>
      <c r="E14" t="s">
        <v>101</v>
      </c>
    </row>
    <row r="15" spans="1:10" x14ac:dyDescent="0.2">
      <c r="A15" t="s">
        <v>97</v>
      </c>
      <c r="B15">
        <f>3*60</f>
        <v>180</v>
      </c>
      <c r="C15">
        <v>16</v>
      </c>
      <c r="D15">
        <v>2</v>
      </c>
      <c r="E15" t="s">
        <v>101</v>
      </c>
    </row>
    <row r="16" spans="1:10" x14ac:dyDescent="0.2">
      <c r="A16" t="s">
        <v>98</v>
      </c>
      <c r="B16">
        <v>70</v>
      </c>
      <c r="C16">
        <v>36</v>
      </c>
    </row>
    <row r="17" spans="1:5" x14ac:dyDescent="0.2">
      <c r="A17" t="s">
        <v>109</v>
      </c>
      <c r="B17">
        <v>90</v>
      </c>
      <c r="C17">
        <v>24</v>
      </c>
      <c r="D17">
        <v>2</v>
      </c>
    </row>
    <row r="18" spans="1:5" x14ac:dyDescent="0.2">
      <c r="A18" s="4" t="s">
        <v>130</v>
      </c>
      <c r="B18" t="s">
        <v>91</v>
      </c>
      <c r="C18" t="s">
        <v>88</v>
      </c>
      <c r="D18" t="s">
        <v>92</v>
      </c>
      <c r="E18" t="s">
        <v>93</v>
      </c>
    </row>
    <row r="19" spans="1:5" x14ac:dyDescent="0.2">
      <c r="A19" t="s">
        <v>131</v>
      </c>
      <c r="B19">
        <v>90</v>
      </c>
      <c r="C19">
        <v>8</v>
      </c>
      <c r="D19">
        <v>2</v>
      </c>
      <c r="E19" t="s">
        <v>118</v>
      </c>
    </row>
    <row r="20" spans="1:5" x14ac:dyDescent="0.2">
      <c r="A20" t="s">
        <v>132</v>
      </c>
      <c r="C20">
        <v>24</v>
      </c>
      <c r="D20">
        <v>2</v>
      </c>
      <c r="E20" t="s">
        <v>133</v>
      </c>
    </row>
    <row r="21" spans="1:5" x14ac:dyDescent="0.2">
      <c r="A21" t="s">
        <v>134</v>
      </c>
      <c r="C21">
        <v>18</v>
      </c>
      <c r="D21">
        <v>2</v>
      </c>
      <c r="E21" t="s">
        <v>101</v>
      </c>
    </row>
    <row r="22" spans="1:5" x14ac:dyDescent="0.2">
      <c r="A22" t="s">
        <v>135</v>
      </c>
      <c r="B22">
        <f>120+45</f>
        <v>165</v>
      </c>
      <c r="C22">
        <v>24</v>
      </c>
      <c r="D22">
        <v>2</v>
      </c>
      <c r="E22" t="s">
        <v>133</v>
      </c>
    </row>
    <row r="23" spans="1:5" x14ac:dyDescent="0.2">
      <c r="A23" t="s">
        <v>136</v>
      </c>
      <c r="B23">
        <v>90</v>
      </c>
      <c r="C23">
        <v>24</v>
      </c>
      <c r="D23">
        <v>3</v>
      </c>
      <c r="E23" t="s">
        <v>101</v>
      </c>
    </row>
    <row r="24" spans="1:5" x14ac:dyDescent="0.2">
      <c r="A24" t="s">
        <v>137</v>
      </c>
      <c r="C24">
        <v>24</v>
      </c>
      <c r="D24">
        <v>2</v>
      </c>
      <c r="E24" t="s">
        <v>101</v>
      </c>
    </row>
    <row r="25" spans="1:5" x14ac:dyDescent="0.2">
      <c r="A25" t="s">
        <v>112</v>
      </c>
      <c r="C25">
        <v>20</v>
      </c>
      <c r="D25">
        <v>1</v>
      </c>
      <c r="E25" t="s">
        <v>101</v>
      </c>
    </row>
    <row r="26" spans="1:5" x14ac:dyDescent="0.2">
      <c r="A26" t="s">
        <v>138</v>
      </c>
      <c r="B26">
        <v>90</v>
      </c>
      <c r="C26">
        <v>20</v>
      </c>
      <c r="D26">
        <v>3</v>
      </c>
      <c r="E26" t="s">
        <v>101</v>
      </c>
    </row>
    <row r="27" spans="1:5" x14ac:dyDescent="0.2">
      <c r="A27" t="s">
        <v>139</v>
      </c>
    </row>
    <row r="28" spans="1:5" x14ac:dyDescent="0.2">
      <c r="A28" t="s">
        <v>140</v>
      </c>
    </row>
    <row r="29" spans="1:5" x14ac:dyDescent="0.2">
      <c r="A29" t="s">
        <v>141</v>
      </c>
      <c r="B29">
        <f>120+30</f>
        <v>150</v>
      </c>
    </row>
    <row r="30" spans="1:5" x14ac:dyDescent="0.2">
      <c r="A30" s="4" t="s">
        <v>142</v>
      </c>
      <c r="B30" t="s">
        <v>91</v>
      </c>
      <c r="C30" t="s">
        <v>88</v>
      </c>
      <c r="D30" t="s">
        <v>92</v>
      </c>
      <c r="E30" t="s">
        <v>93</v>
      </c>
    </row>
    <row r="31" spans="1:5" x14ac:dyDescent="0.2">
      <c r="A31" t="s">
        <v>143</v>
      </c>
      <c r="D31">
        <v>1</v>
      </c>
      <c r="E31" t="s">
        <v>118</v>
      </c>
    </row>
    <row r="32" spans="1:5" x14ac:dyDescent="0.2">
      <c r="A32" t="s">
        <v>144</v>
      </c>
      <c r="D32">
        <v>1</v>
      </c>
      <c r="E32" t="s">
        <v>101</v>
      </c>
    </row>
    <row r="33" spans="1:5" x14ac:dyDescent="0.2">
      <c r="A33" t="s">
        <v>145</v>
      </c>
      <c r="C33">
        <v>4</v>
      </c>
      <c r="D33">
        <v>1</v>
      </c>
      <c r="E33" t="s">
        <v>101</v>
      </c>
    </row>
    <row r="34" spans="1:5" x14ac:dyDescent="0.2">
      <c r="A34" t="s">
        <v>146</v>
      </c>
      <c r="D34">
        <v>1</v>
      </c>
      <c r="E34" t="s">
        <v>101</v>
      </c>
    </row>
    <row r="35" spans="1:5" x14ac:dyDescent="0.2">
      <c r="A35" t="s">
        <v>147</v>
      </c>
      <c r="D35">
        <v>1</v>
      </c>
      <c r="E35" t="s">
        <v>101</v>
      </c>
    </row>
    <row r="36" spans="1:5" x14ac:dyDescent="0.2">
      <c r="A36" t="s">
        <v>148</v>
      </c>
    </row>
    <row r="37" spans="1:5" x14ac:dyDescent="0.2">
      <c r="A37" t="s">
        <v>149</v>
      </c>
    </row>
    <row r="38" spans="1:5" x14ac:dyDescent="0.2">
      <c r="A38" t="s">
        <v>150</v>
      </c>
      <c r="D38">
        <v>2</v>
      </c>
    </row>
    <row r="39" spans="1:5" x14ac:dyDescent="0.2">
      <c r="A39" t="s">
        <v>151</v>
      </c>
      <c r="C39">
        <v>2</v>
      </c>
      <c r="D39">
        <v>2</v>
      </c>
      <c r="E39" t="s">
        <v>101</v>
      </c>
    </row>
    <row r="40" spans="1:5" x14ac:dyDescent="0.2">
      <c r="A40" s="4" t="s">
        <v>152</v>
      </c>
    </row>
    <row r="41" spans="1:5" x14ac:dyDescent="0.2">
      <c r="A41" t="s">
        <v>153</v>
      </c>
      <c r="C41">
        <v>3</v>
      </c>
      <c r="E41" t="s">
        <v>154</v>
      </c>
    </row>
    <row r="42" spans="1:5" x14ac:dyDescent="0.2">
      <c r="A42" t="s">
        <v>155</v>
      </c>
      <c r="C42">
        <v>20</v>
      </c>
      <c r="E42" t="s">
        <v>154</v>
      </c>
    </row>
    <row r="43" spans="1:5" x14ac:dyDescent="0.2">
      <c r="A43" t="s">
        <v>156</v>
      </c>
      <c r="C43">
        <v>4</v>
      </c>
      <c r="E43" t="s">
        <v>154</v>
      </c>
    </row>
    <row r="44" spans="1:5" x14ac:dyDescent="0.2">
      <c r="A44" t="s">
        <v>157</v>
      </c>
      <c r="E44" t="s">
        <v>154</v>
      </c>
    </row>
    <row r="45" spans="1:5" x14ac:dyDescent="0.2">
      <c r="A45" t="s">
        <v>158</v>
      </c>
      <c r="C45">
        <v>15</v>
      </c>
      <c r="E45" t="s">
        <v>118</v>
      </c>
    </row>
    <row r="46" spans="1:5" x14ac:dyDescent="0.2">
      <c r="A46" t="s">
        <v>159</v>
      </c>
      <c r="C46">
        <v>20</v>
      </c>
      <c r="E46" t="s">
        <v>154</v>
      </c>
    </row>
    <row r="47" spans="1:5" x14ac:dyDescent="0.2">
      <c r="A47" t="s">
        <v>160</v>
      </c>
      <c r="C47">
        <v>30</v>
      </c>
      <c r="E47" t="s">
        <v>154</v>
      </c>
    </row>
    <row r="48" spans="1:5" x14ac:dyDescent="0.2">
      <c r="A48" t="s">
        <v>161</v>
      </c>
      <c r="C48">
        <v>8</v>
      </c>
      <c r="D48">
        <v>1</v>
      </c>
      <c r="E48" t="s">
        <v>154</v>
      </c>
    </row>
    <row r="49" spans="1:5" x14ac:dyDescent="0.2">
      <c r="A49" t="s">
        <v>162</v>
      </c>
      <c r="C49">
        <v>1</v>
      </c>
      <c r="D49">
        <v>1</v>
      </c>
      <c r="E49" t="s">
        <v>154</v>
      </c>
    </row>
    <row r="50" spans="1:5" x14ac:dyDescent="0.2">
      <c r="A50" t="s">
        <v>163</v>
      </c>
      <c r="C50">
        <v>10</v>
      </c>
      <c r="E50" t="s">
        <v>118</v>
      </c>
    </row>
    <row r="51" spans="1:5" x14ac:dyDescent="0.2">
      <c r="A51" t="s">
        <v>164</v>
      </c>
      <c r="E51" t="s">
        <v>118</v>
      </c>
    </row>
    <row r="52" spans="1:5" x14ac:dyDescent="0.2">
      <c r="A52" t="s">
        <v>165</v>
      </c>
      <c r="C52">
        <v>20</v>
      </c>
      <c r="E52" t="s">
        <v>118</v>
      </c>
    </row>
    <row r="53" spans="1:5" x14ac:dyDescent="0.2">
      <c r="A53" s="4" t="s">
        <v>166</v>
      </c>
      <c r="B53" t="s">
        <v>91</v>
      </c>
      <c r="C53" t="s">
        <v>88</v>
      </c>
      <c r="D53" t="s">
        <v>92</v>
      </c>
      <c r="E53" t="s">
        <v>93</v>
      </c>
    </row>
    <row r="54" spans="1:5" x14ac:dyDescent="0.2">
      <c r="A54" t="s">
        <v>167</v>
      </c>
      <c r="C54">
        <v>2</v>
      </c>
      <c r="D54">
        <v>2</v>
      </c>
      <c r="E54" t="s">
        <v>154</v>
      </c>
    </row>
    <row r="55" spans="1:5" x14ac:dyDescent="0.2">
      <c r="A55" t="s">
        <v>168</v>
      </c>
      <c r="C55">
        <v>6</v>
      </c>
      <c r="D55">
        <v>1</v>
      </c>
      <c r="E55" t="s">
        <v>154</v>
      </c>
    </row>
    <row r="56" spans="1:5" x14ac:dyDescent="0.2">
      <c r="A56" t="s">
        <v>169</v>
      </c>
      <c r="C56">
        <v>2</v>
      </c>
      <c r="D56">
        <v>2</v>
      </c>
      <c r="E56" t="s">
        <v>154</v>
      </c>
    </row>
    <row r="57" spans="1:5" x14ac:dyDescent="0.2">
      <c r="A57" t="s">
        <v>170</v>
      </c>
      <c r="C57">
        <v>1</v>
      </c>
      <c r="D57">
        <v>1</v>
      </c>
      <c r="E57" t="s">
        <v>154</v>
      </c>
    </row>
    <row r="58" spans="1:5" x14ac:dyDescent="0.2">
      <c r="A58" t="s">
        <v>171</v>
      </c>
      <c r="C58">
        <v>4</v>
      </c>
      <c r="D58">
        <v>1</v>
      </c>
      <c r="E58" t="s">
        <v>154</v>
      </c>
    </row>
    <row r="59" spans="1:5" x14ac:dyDescent="0.2">
      <c r="A59" t="s">
        <v>119</v>
      </c>
      <c r="C59">
        <v>4</v>
      </c>
      <c r="D59">
        <v>1</v>
      </c>
      <c r="E59" t="s">
        <v>154</v>
      </c>
    </row>
    <row r="60" spans="1:5" x14ac:dyDescent="0.2">
      <c r="A60" t="s">
        <v>172</v>
      </c>
      <c r="C60">
        <v>8</v>
      </c>
      <c r="D60">
        <v>1</v>
      </c>
      <c r="E60" t="s">
        <v>154</v>
      </c>
    </row>
    <row r="61" spans="1:5" x14ac:dyDescent="0.2">
      <c r="A61" t="s">
        <v>173</v>
      </c>
      <c r="C61">
        <v>2</v>
      </c>
      <c r="D61">
        <v>2</v>
      </c>
      <c r="E61" t="s">
        <v>154</v>
      </c>
    </row>
    <row r="62" spans="1:5" x14ac:dyDescent="0.2">
      <c r="A62" t="s">
        <v>174</v>
      </c>
      <c r="C62">
        <v>2</v>
      </c>
      <c r="D62">
        <v>2</v>
      </c>
      <c r="E62" t="s">
        <v>154</v>
      </c>
    </row>
    <row r="63" spans="1:5" x14ac:dyDescent="0.2">
      <c r="A63" t="s">
        <v>175</v>
      </c>
      <c r="C63">
        <v>4</v>
      </c>
      <c r="D63">
        <v>1</v>
      </c>
      <c r="E63" t="s">
        <v>154</v>
      </c>
    </row>
    <row r="64" spans="1:5" x14ac:dyDescent="0.2">
      <c r="A64" t="s">
        <v>176</v>
      </c>
      <c r="C64">
        <v>1</v>
      </c>
      <c r="D64">
        <v>1</v>
      </c>
      <c r="E64" t="s">
        <v>154</v>
      </c>
    </row>
    <row r="65" spans="1:5" x14ac:dyDescent="0.2">
      <c r="A65" t="s">
        <v>177</v>
      </c>
      <c r="C65">
        <v>2</v>
      </c>
      <c r="D65">
        <v>1</v>
      </c>
      <c r="E65" t="s">
        <v>154</v>
      </c>
    </row>
    <row r="66" spans="1:5" x14ac:dyDescent="0.2">
      <c r="A66" t="s">
        <v>178</v>
      </c>
      <c r="C66">
        <v>2</v>
      </c>
      <c r="D66">
        <v>1</v>
      </c>
      <c r="E66" t="s">
        <v>154</v>
      </c>
    </row>
    <row r="67" spans="1:5" x14ac:dyDescent="0.2">
      <c r="A67" t="s">
        <v>179</v>
      </c>
      <c r="C67">
        <v>4</v>
      </c>
      <c r="D67">
        <v>1</v>
      </c>
      <c r="E67" t="s">
        <v>154</v>
      </c>
    </row>
    <row r="68" spans="1:5" x14ac:dyDescent="0.2">
      <c r="A68" t="s">
        <v>180</v>
      </c>
      <c r="C68">
        <v>8</v>
      </c>
      <c r="D68">
        <v>1</v>
      </c>
      <c r="E68" t="s">
        <v>154</v>
      </c>
    </row>
    <row r="69" spans="1:5" x14ac:dyDescent="0.2">
      <c r="A69" t="s">
        <v>181</v>
      </c>
      <c r="C69">
        <v>2</v>
      </c>
      <c r="D69">
        <v>1</v>
      </c>
      <c r="E69" t="s">
        <v>154</v>
      </c>
    </row>
    <row r="71" spans="1:5" x14ac:dyDescent="0.2">
      <c r="A71" s="40" t="s">
        <v>206</v>
      </c>
    </row>
    <row r="72" spans="1:5" x14ac:dyDescent="0.2">
      <c r="A72" s="41" t="s">
        <v>208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5BFF-4A1F-43B4-B32A-21193AC6A34E}">
  <sheetPr codeName="Sheet4"/>
  <dimension ref="A1:N81"/>
  <sheetViews>
    <sheetView zoomScale="135" zoomScaleNormal="70" workbookViewId="0">
      <selection activeCell="H32" sqref="H32"/>
    </sheetView>
  </sheetViews>
  <sheetFormatPr baseColWidth="10" defaultColWidth="8.83203125" defaultRowHeight="15" x14ac:dyDescent="0.2"/>
  <cols>
    <col min="1" max="1" width="24.33203125" bestFit="1" customWidth="1"/>
    <col min="2" max="2" width="13.5" bestFit="1" customWidth="1"/>
    <col min="4" max="4" width="15" bestFit="1" customWidth="1"/>
    <col min="5" max="5" width="15.5" bestFit="1" customWidth="1"/>
    <col min="8" max="8" width="16" customWidth="1"/>
    <col min="9" max="9" width="13.5" bestFit="1" customWidth="1"/>
    <col min="10" max="10" width="11" customWidth="1"/>
    <col min="11" max="11" width="16.83203125" bestFit="1" customWidth="1"/>
    <col min="12" max="12" width="14.83203125" bestFit="1" customWidth="1"/>
  </cols>
  <sheetData>
    <row r="1" spans="1:14" x14ac:dyDescent="0.2">
      <c r="A1" s="4" t="s">
        <v>96</v>
      </c>
      <c r="H1" s="11" t="s">
        <v>182</v>
      </c>
      <c r="I1" s="6" t="s">
        <v>183</v>
      </c>
      <c r="J1" s="6" t="s">
        <v>184</v>
      </c>
      <c r="K1" s="6" t="s">
        <v>185</v>
      </c>
      <c r="L1" s="6" t="s">
        <v>186</v>
      </c>
      <c r="M1" s="6" t="s">
        <v>187</v>
      </c>
      <c r="N1" s="6" t="s">
        <v>188</v>
      </c>
    </row>
    <row r="2" spans="1:14" x14ac:dyDescent="0.2">
      <c r="A2" s="5" t="s">
        <v>189</v>
      </c>
      <c r="B2" s="5" t="s">
        <v>91</v>
      </c>
      <c r="C2" s="5" t="s">
        <v>88</v>
      </c>
      <c r="D2" s="5" t="s">
        <v>92</v>
      </c>
      <c r="E2" s="5" t="s">
        <v>93</v>
      </c>
      <c r="H2" s="5" t="s">
        <v>96</v>
      </c>
      <c r="I2" s="5">
        <v>2</v>
      </c>
      <c r="J2" s="5"/>
      <c r="K2" s="5">
        <v>2</v>
      </c>
      <c r="L2" s="5">
        <v>1</v>
      </c>
      <c r="M2" s="5"/>
      <c r="N2" s="5"/>
    </row>
    <row r="3" spans="1:14" x14ac:dyDescent="0.2">
      <c r="A3" s="5" t="s">
        <v>100</v>
      </c>
      <c r="B3" s="5">
        <f>2*60</f>
        <v>120</v>
      </c>
      <c r="C3" s="5">
        <v>8</v>
      </c>
      <c r="D3" s="5">
        <v>1</v>
      </c>
      <c r="E3" s="5" t="s">
        <v>101</v>
      </c>
      <c r="H3" s="5" t="s">
        <v>114</v>
      </c>
      <c r="I3" s="5"/>
      <c r="J3" s="5">
        <v>1</v>
      </c>
      <c r="K3" s="5"/>
      <c r="L3" s="5">
        <v>1</v>
      </c>
      <c r="M3" s="5"/>
      <c r="N3" s="5">
        <v>2</v>
      </c>
    </row>
    <row r="4" spans="1:14" x14ac:dyDescent="0.2">
      <c r="A4" s="5" t="s">
        <v>104</v>
      </c>
      <c r="B4" s="5">
        <f>3*60</f>
        <v>180</v>
      </c>
      <c r="C4" s="5">
        <v>10</v>
      </c>
      <c r="D4" s="5">
        <v>1</v>
      </c>
      <c r="E4" s="5" t="s">
        <v>101</v>
      </c>
      <c r="H4" s="5" t="s">
        <v>125</v>
      </c>
      <c r="I4" s="5">
        <v>1</v>
      </c>
      <c r="J4" s="5">
        <v>1</v>
      </c>
      <c r="K4" s="5">
        <v>1</v>
      </c>
      <c r="L4" s="5">
        <v>1</v>
      </c>
      <c r="M4" s="5">
        <v>5</v>
      </c>
      <c r="N4" s="5">
        <v>2</v>
      </c>
    </row>
    <row r="5" spans="1:14" x14ac:dyDescent="0.2">
      <c r="A5" s="5" t="s">
        <v>107</v>
      </c>
      <c r="B5" s="5">
        <v>120</v>
      </c>
      <c r="C5" s="5">
        <v>14</v>
      </c>
      <c r="D5" s="5">
        <v>1</v>
      </c>
      <c r="E5" s="5" t="s">
        <v>101</v>
      </c>
      <c r="H5" s="5" t="s">
        <v>190</v>
      </c>
      <c r="I5" s="5">
        <v>2</v>
      </c>
      <c r="J5" s="5">
        <v>2</v>
      </c>
      <c r="K5" s="5">
        <v>2</v>
      </c>
      <c r="L5" s="5">
        <v>1</v>
      </c>
      <c r="M5" s="5">
        <v>2</v>
      </c>
      <c r="N5" s="5">
        <v>4</v>
      </c>
    </row>
    <row r="6" spans="1:14" x14ac:dyDescent="0.2">
      <c r="A6" s="8" t="s">
        <v>191</v>
      </c>
      <c r="B6" s="8">
        <f>AVERAGE(B3:B5)</f>
        <v>140</v>
      </c>
      <c r="C6" s="8">
        <f>ROUND(AVERAGE(C3:C5),0)</f>
        <v>11</v>
      </c>
      <c r="D6" s="8">
        <f>MODE(D3:D5)</f>
        <v>1</v>
      </c>
      <c r="E6" s="8"/>
      <c r="H6" s="5" t="s">
        <v>142</v>
      </c>
      <c r="I6" s="5"/>
      <c r="J6" s="5"/>
      <c r="K6" s="5"/>
      <c r="L6" s="5"/>
      <c r="M6" s="5"/>
      <c r="N6" s="5">
        <v>1</v>
      </c>
    </row>
    <row r="7" spans="1:14" x14ac:dyDescent="0.2">
      <c r="A7" s="4" t="s">
        <v>114</v>
      </c>
      <c r="H7" s="5" t="s">
        <v>152</v>
      </c>
      <c r="I7" s="5"/>
      <c r="J7" s="5">
        <v>1</v>
      </c>
      <c r="K7" s="5"/>
      <c r="L7" s="5"/>
      <c r="M7" s="5"/>
      <c r="N7" s="5"/>
    </row>
    <row r="8" spans="1:14" x14ac:dyDescent="0.2">
      <c r="A8" s="5" t="s">
        <v>189</v>
      </c>
      <c r="B8" s="5" t="s">
        <v>91</v>
      </c>
      <c r="C8" s="5" t="s">
        <v>88</v>
      </c>
      <c r="D8" s="5" t="s">
        <v>92</v>
      </c>
      <c r="E8" s="5" t="s">
        <v>93</v>
      </c>
      <c r="H8" s="5" t="s">
        <v>166</v>
      </c>
      <c r="I8" s="5"/>
      <c r="J8" s="5">
        <v>6</v>
      </c>
      <c r="K8" s="5">
        <v>7</v>
      </c>
      <c r="L8" s="5">
        <v>9</v>
      </c>
      <c r="M8" s="5">
        <v>7</v>
      </c>
      <c r="N8" s="5">
        <v>5</v>
      </c>
    </row>
    <row r="9" spans="1:14" x14ac:dyDescent="0.2">
      <c r="A9" s="5" t="s">
        <v>117</v>
      </c>
      <c r="B9" s="5">
        <f>4*60</f>
        <v>240</v>
      </c>
      <c r="C9" s="5">
        <v>12</v>
      </c>
      <c r="D9" s="5">
        <v>2</v>
      </c>
      <c r="E9" s="5" t="s">
        <v>118</v>
      </c>
      <c r="H9" s="5" t="s">
        <v>192</v>
      </c>
      <c r="I9" s="5">
        <v>1</v>
      </c>
      <c r="J9" s="5"/>
      <c r="K9" s="5"/>
      <c r="L9" s="5"/>
      <c r="M9" s="5"/>
      <c r="N9" s="5">
        <v>1</v>
      </c>
    </row>
    <row r="10" spans="1:14" x14ac:dyDescent="0.2">
      <c r="A10" s="5" t="s">
        <v>120</v>
      </c>
      <c r="B10" s="5">
        <f>5*60</f>
        <v>300</v>
      </c>
      <c r="C10" s="5">
        <v>24</v>
      </c>
      <c r="D10" s="5">
        <v>2</v>
      </c>
      <c r="E10" s="5" t="s">
        <v>101</v>
      </c>
      <c r="H10" s="25" t="s">
        <v>193</v>
      </c>
      <c r="I10" s="25"/>
      <c r="J10" s="25"/>
      <c r="K10" s="25"/>
      <c r="L10" s="25"/>
    </row>
    <row r="11" spans="1:14" x14ac:dyDescent="0.2">
      <c r="A11" s="5" t="s">
        <v>122</v>
      </c>
      <c r="B11" s="5">
        <f>5*60</f>
        <v>300</v>
      </c>
      <c r="C11" s="5">
        <v>24</v>
      </c>
      <c r="D11" s="5">
        <v>2</v>
      </c>
      <c r="E11" s="5" t="s">
        <v>101</v>
      </c>
      <c r="H11" s="25" t="s">
        <v>194</v>
      </c>
    </row>
    <row r="12" spans="1:14" x14ac:dyDescent="0.2">
      <c r="A12" s="5" t="s">
        <v>114</v>
      </c>
      <c r="B12" s="5">
        <f>5*60</f>
        <v>300</v>
      </c>
      <c r="C12" s="5">
        <v>24</v>
      </c>
      <c r="D12" s="5">
        <v>2</v>
      </c>
      <c r="E12" s="5" t="s">
        <v>101</v>
      </c>
    </row>
    <row r="13" spans="1:14" x14ac:dyDescent="0.2">
      <c r="A13" s="8" t="s">
        <v>191</v>
      </c>
      <c r="B13" s="8">
        <f>AVERAGE(B9:B12)</f>
        <v>285</v>
      </c>
      <c r="C13" s="8">
        <f>ROUND(AVERAGE(C9:C12),0)</f>
        <v>21</v>
      </c>
      <c r="D13" s="8">
        <f>MODE(D9:D12)</f>
        <v>2</v>
      </c>
      <c r="E13" s="8"/>
      <c r="H13" s="10" t="s">
        <v>195</v>
      </c>
    </row>
    <row r="14" spans="1:14" x14ac:dyDescent="0.2">
      <c r="A14" s="4" t="s">
        <v>125</v>
      </c>
      <c r="H14" s="7" t="s">
        <v>182</v>
      </c>
      <c r="I14" s="5" t="s">
        <v>91</v>
      </c>
      <c r="J14" s="5" t="s">
        <v>88</v>
      </c>
      <c r="K14" s="15" t="s">
        <v>92</v>
      </c>
      <c r="L14" s="14" t="s">
        <v>93</v>
      </c>
    </row>
    <row r="15" spans="1:14" x14ac:dyDescent="0.2">
      <c r="A15" s="5" t="s">
        <v>189</v>
      </c>
      <c r="B15" s="5" t="s">
        <v>91</v>
      </c>
      <c r="C15" s="5" t="s">
        <v>88</v>
      </c>
      <c r="D15" s="5" t="s">
        <v>92</v>
      </c>
      <c r="E15" s="5" t="s">
        <v>93</v>
      </c>
      <c r="H15" s="5" t="s">
        <v>96</v>
      </c>
      <c r="I15" s="5">
        <f>B6</f>
        <v>140</v>
      </c>
      <c r="J15" s="5">
        <f t="shared" ref="J15:L15" si="0">C6</f>
        <v>11</v>
      </c>
      <c r="K15" s="5">
        <f t="shared" si="0"/>
        <v>1</v>
      </c>
      <c r="L15" s="26">
        <f t="shared" si="0"/>
        <v>0</v>
      </c>
    </row>
    <row r="16" spans="1:14" x14ac:dyDescent="0.2">
      <c r="A16" s="5" t="s">
        <v>127</v>
      </c>
      <c r="B16" s="5">
        <v>90</v>
      </c>
      <c r="C16" s="5">
        <v>24</v>
      </c>
      <c r="D16" s="5">
        <v>1</v>
      </c>
      <c r="E16" s="5" t="s">
        <v>101</v>
      </c>
      <c r="H16" s="5" t="s">
        <v>114</v>
      </c>
      <c r="I16" s="5">
        <f>B13</f>
        <v>285</v>
      </c>
      <c r="J16" s="5">
        <f t="shared" ref="J16:L16" si="1">C13</f>
        <v>21</v>
      </c>
      <c r="K16" s="5">
        <f t="shared" si="1"/>
        <v>2</v>
      </c>
      <c r="L16" s="5">
        <f t="shared" si="1"/>
        <v>0</v>
      </c>
    </row>
    <row r="17" spans="1:12" x14ac:dyDescent="0.2">
      <c r="A17" s="5" t="s">
        <v>129</v>
      </c>
      <c r="B17" s="5">
        <v>60</v>
      </c>
      <c r="C17" s="5">
        <v>4</v>
      </c>
      <c r="D17" s="5">
        <v>1</v>
      </c>
      <c r="E17" s="5" t="s">
        <v>101</v>
      </c>
      <c r="H17" s="5" t="s">
        <v>125</v>
      </c>
      <c r="I17" s="5">
        <f>B21</f>
        <v>98</v>
      </c>
      <c r="J17" s="5">
        <f t="shared" ref="J17:L17" si="2">C21</f>
        <v>21</v>
      </c>
      <c r="K17" s="5">
        <f t="shared" si="2"/>
        <v>1</v>
      </c>
      <c r="L17" s="5">
        <f t="shared" si="2"/>
        <v>0</v>
      </c>
    </row>
    <row r="18" spans="1:12" x14ac:dyDescent="0.2">
      <c r="A18" s="5" t="s">
        <v>97</v>
      </c>
      <c r="B18" s="5">
        <f>3*60</f>
        <v>180</v>
      </c>
      <c r="C18" s="5">
        <v>16</v>
      </c>
      <c r="D18" s="5">
        <v>2</v>
      </c>
      <c r="E18" s="5" t="s">
        <v>101</v>
      </c>
      <c r="H18" s="5" t="s">
        <v>190</v>
      </c>
      <c r="I18" s="9">
        <f>B35</f>
        <v>126.81818181818181</v>
      </c>
      <c r="J18" s="5">
        <f t="shared" ref="J18:L18" si="3">C35</f>
        <v>19</v>
      </c>
      <c r="K18" s="5">
        <f t="shared" si="3"/>
        <v>2</v>
      </c>
      <c r="L18" s="5">
        <f t="shared" si="3"/>
        <v>0</v>
      </c>
    </row>
    <row r="19" spans="1:12" x14ac:dyDescent="0.2">
      <c r="A19" s="5" t="s">
        <v>98</v>
      </c>
      <c r="B19" s="5">
        <v>70</v>
      </c>
      <c r="C19" s="5">
        <v>36</v>
      </c>
      <c r="D19" s="5">
        <v>1</v>
      </c>
      <c r="E19" s="5" t="s">
        <v>196</v>
      </c>
      <c r="H19" s="5" t="s">
        <v>142</v>
      </c>
      <c r="I19" s="5">
        <f>B62</f>
        <v>0</v>
      </c>
      <c r="J19" s="5">
        <f t="shared" ref="J19:L19" si="4">C62</f>
        <v>13</v>
      </c>
      <c r="K19" s="5">
        <f t="shared" si="4"/>
        <v>1</v>
      </c>
      <c r="L19" s="5">
        <f t="shared" si="4"/>
        <v>0</v>
      </c>
    </row>
    <row r="20" spans="1:12" x14ac:dyDescent="0.2">
      <c r="A20" s="5" t="s">
        <v>109</v>
      </c>
      <c r="B20" s="5">
        <v>90</v>
      </c>
      <c r="C20" s="5">
        <v>24</v>
      </c>
      <c r="D20" s="5">
        <v>2</v>
      </c>
      <c r="E20" s="5" t="s">
        <v>101</v>
      </c>
      <c r="H20" s="5" t="s">
        <v>152</v>
      </c>
      <c r="I20" s="5">
        <f>B62</f>
        <v>0</v>
      </c>
      <c r="J20" s="5">
        <f t="shared" ref="J20:L20" si="5">C62</f>
        <v>13</v>
      </c>
      <c r="K20" s="5">
        <f t="shared" si="5"/>
        <v>1</v>
      </c>
      <c r="L20" s="5">
        <f t="shared" si="5"/>
        <v>0</v>
      </c>
    </row>
    <row r="21" spans="1:12" x14ac:dyDescent="0.2">
      <c r="A21" s="8" t="s">
        <v>191</v>
      </c>
      <c r="B21" s="8">
        <f>AVERAGE(B16:B20)</f>
        <v>98</v>
      </c>
      <c r="C21" s="8">
        <f>ROUND(AVERAGE(C16:C20),0)</f>
        <v>21</v>
      </c>
      <c r="D21" s="8">
        <f>MODE(D16:D20)</f>
        <v>1</v>
      </c>
      <c r="E21" s="8"/>
      <c r="H21" s="5" t="s">
        <v>166</v>
      </c>
      <c r="I21" s="5">
        <f>B81</f>
        <v>0</v>
      </c>
      <c r="J21" s="5">
        <f t="shared" ref="J21:L21" si="6">C81</f>
        <v>4</v>
      </c>
      <c r="K21" s="5">
        <f t="shared" si="6"/>
        <v>1</v>
      </c>
      <c r="L21" s="5">
        <f t="shared" si="6"/>
        <v>0</v>
      </c>
    </row>
    <row r="22" spans="1:12" x14ac:dyDescent="0.2">
      <c r="A22" s="4" t="s">
        <v>130</v>
      </c>
    </row>
    <row r="23" spans="1:12" x14ac:dyDescent="0.2">
      <c r="A23" s="5" t="s">
        <v>189</v>
      </c>
      <c r="B23" s="5" t="s">
        <v>91</v>
      </c>
      <c r="C23" s="5" t="s">
        <v>88</v>
      </c>
      <c r="D23" s="5" t="s">
        <v>92</v>
      </c>
      <c r="E23" s="5" t="s">
        <v>93</v>
      </c>
    </row>
    <row r="24" spans="1:12" x14ac:dyDescent="0.2">
      <c r="A24" s="5" t="s">
        <v>131</v>
      </c>
      <c r="B24" s="5">
        <v>90</v>
      </c>
      <c r="C24" s="5">
        <v>8</v>
      </c>
      <c r="D24" s="5">
        <v>2</v>
      </c>
      <c r="E24" s="5" t="s">
        <v>118</v>
      </c>
    </row>
    <row r="25" spans="1:12" x14ac:dyDescent="0.2">
      <c r="A25" s="5" t="s">
        <v>132</v>
      </c>
      <c r="B25" s="5">
        <v>120</v>
      </c>
      <c r="C25" s="5">
        <v>24</v>
      </c>
      <c r="D25" s="5">
        <v>2</v>
      </c>
      <c r="E25" s="5" t="s">
        <v>133</v>
      </c>
      <c r="H25" s="10" t="s">
        <v>84</v>
      </c>
      <c r="I25" s="10"/>
    </row>
    <row r="26" spans="1:12" x14ac:dyDescent="0.2">
      <c r="A26" s="5" t="s">
        <v>134</v>
      </c>
      <c r="B26" s="5">
        <v>150</v>
      </c>
      <c r="C26" s="5">
        <v>18</v>
      </c>
      <c r="D26" s="5">
        <v>2</v>
      </c>
      <c r="E26" s="5" t="s">
        <v>101</v>
      </c>
      <c r="H26" s="5"/>
      <c r="I26" s="13" t="str">
        <f>H2</f>
        <v>Carousel</v>
      </c>
      <c r="J26" s="13" t="str">
        <f>H4</f>
        <v>Fast Swing</v>
      </c>
      <c r="K26" s="13" t="str">
        <f>H5</f>
        <v>Slow Swing/ Train</v>
      </c>
    </row>
    <row r="27" spans="1:12" x14ac:dyDescent="0.2">
      <c r="A27" s="5" t="s">
        <v>135</v>
      </c>
      <c r="B27" s="5">
        <f>120+45</f>
        <v>165</v>
      </c>
      <c r="C27" s="5">
        <v>24</v>
      </c>
      <c r="D27" s="5">
        <v>2</v>
      </c>
      <c r="E27" s="5" t="s">
        <v>133</v>
      </c>
      <c r="H27" s="5" t="s">
        <v>197</v>
      </c>
      <c r="I27" s="13">
        <f>I15</f>
        <v>140</v>
      </c>
      <c r="J27" s="13">
        <f>I17</f>
        <v>98</v>
      </c>
      <c r="K27" s="12">
        <f>I18</f>
        <v>126.81818181818181</v>
      </c>
    </row>
    <row r="28" spans="1:12" x14ac:dyDescent="0.2">
      <c r="A28" s="5" t="s">
        <v>136</v>
      </c>
      <c r="B28" s="5">
        <v>90</v>
      </c>
      <c r="C28" s="5">
        <v>24</v>
      </c>
      <c r="D28" s="5">
        <v>3</v>
      </c>
      <c r="E28" s="5" t="s">
        <v>101</v>
      </c>
      <c r="H28" s="19" t="s">
        <v>86</v>
      </c>
      <c r="I28" s="20">
        <f>I27/J27</f>
        <v>1.4285714285714286</v>
      </c>
      <c r="J28" s="21">
        <f>J27/J27</f>
        <v>1</v>
      </c>
      <c r="K28" s="20">
        <f>K27/J27</f>
        <v>1.2940630797773653</v>
      </c>
    </row>
    <row r="29" spans="1:12" x14ac:dyDescent="0.2">
      <c r="A29" s="5" t="s">
        <v>137</v>
      </c>
      <c r="B29" s="5">
        <v>150</v>
      </c>
      <c r="C29" s="5">
        <v>24</v>
      </c>
      <c r="D29" s="5">
        <v>2</v>
      </c>
      <c r="E29" s="5" t="s">
        <v>101</v>
      </c>
      <c r="H29" s="14" t="s">
        <v>88</v>
      </c>
      <c r="I29" s="22">
        <f>J15</f>
        <v>11</v>
      </c>
      <c r="J29" s="22">
        <f>J17</f>
        <v>21</v>
      </c>
      <c r="K29" s="22">
        <f>J18</f>
        <v>19</v>
      </c>
    </row>
    <row r="30" spans="1:12" x14ac:dyDescent="0.2">
      <c r="A30" s="5" t="s">
        <v>112</v>
      </c>
      <c r="B30" s="5">
        <v>90</v>
      </c>
      <c r="C30" s="5">
        <v>20</v>
      </c>
      <c r="D30" s="5">
        <v>1</v>
      </c>
      <c r="E30" s="5" t="s">
        <v>101</v>
      </c>
      <c r="H30" s="14" t="s">
        <v>86</v>
      </c>
      <c r="I30" s="23">
        <f>I29/I29</f>
        <v>1</v>
      </c>
      <c r="J30" s="24">
        <f>J29/I29</f>
        <v>1.9090909090909092</v>
      </c>
      <c r="K30" s="24">
        <f>K29/I29</f>
        <v>1.7272727272727273</v>
      </c>
    </row>
    <row r="31" spans="1:12" x14ac:dyDescent="0.2">
      <c r="A31" s="5" t="s">
        <v>138</v>
      </c>
      <c r="B31" s="5">
        <v>90</v>
      </c>
      <c r="C31" s="5">
        <v>20</v>
      </c>
      <c r="D31" s="5">
        <v>3</v>
      </c>
      <c r="E31" s="5" t="s">
        <v>101</v>
      </c>
    </row>
    <row r="32" spans="1:12" x14ac:dyDescent="0.2">
      <c r="A32" s="5" t="s">
        <v>139</v>
      </c>
      <c r="B32" s="5">
        <v>180</v>
      </c>
      <c r="C32" s="5">
        <v>20</v>
      </c>
      <c r="D32" s="5">
        <v>2</v>
      </c>
      <c r="E32" s="5" t="s">
        <v>118</v>
      </c>
    </row>
    <row r="33" spans="1:5" x14ac:dyDescent="0.2">
      <c r="A33" s="5" t="s">
        <v>140</v>
      </c>
      <c r="B33" s="5">
        <v>120</v>
      </c>
      <c r="C33" s="5">
        <v>14</v>
      </c>
      <c r="D33" s="5">
        <v>2</v>
      </c>
      <c r="E33" s="5" t="s">
        <v>133</v>
      </c>
    </row>
    <row r="34" spans="1:5" x14ac:dyDescent="0.2">
      <c r="A34" s="5" t="s">
        <v>141</v>
      </c>
      <c r="B34" s="5">
        <f>120+30</f>
        <v>150</v>
      </c>
      <c r="C34" s="5">
        <v>18</v>
      </c>
      <c r="D34" s="5">
        <v>2</v>
      </c>
      <c r="E34" s="5" t="s">
        <v>101</v>
      </c>
    </row>
    <row r="35" spans="1:5" x14ac:dyDescent="0.2">
      <c r="A35" s="8" t="s">
        <v>191</v>
      </c>
      <c r="B35" s="8">
        <f>AVERAGE(B24:B34)</f>
        <v>126.81818181818181</v>
      </c>
      <c r="C35" s="8">
        <f>ROUND(AVERAGE(C24:C34),0)</f>
        <v>19</v>
      </c>
      <c r="D35" s="8">
        <f>MODE(D24:D34)</f>
        <v>2</v>
      </c>
      <c r="E35" s="8"/>
    </row>
    <row r="36" spans="1:5" x14ac:dyDescent="0.2">
      <c r="A36" s="4" t="s">
        <v>142</v>
      </c>
    </row>
    <row r="37" spans="1:5" x14ac:dyDescent="0.2">
      <c r="A37" s="5" t="s">
        <v>189</v>
      </c>
      <c r="B37" s="5" t="s">
        <v>91</v>
      </c>
      <c r="C37" s="5" t="s">
        <v>88</v>
      </c>
      <c r="D37" s="5" t="s">
        <v>92</v>
      </c>
      <c r="E37" s="5" t="s">
        <v>93</v>
      </c>
    </row>
    <row r="38" spans="1:5" x14ac:dyDescent="0.2">
      <c r="A38" s="5" t="s">
        <v>143</v>
      </c>
      <c r="B38" s="5"/>
      <c r="C38" s="5"/>
      <c r="D38" s="5">
        <v>1</v>
      </c>
      <c r="E38" s="5" t="s">
        <v>118</v>
      </c>
    </row>
    <row r="39" spans="1:5" x14ac:dyDescent="0.2">
      <c r="A39" s="5" t="s">
        <v>144</v>
      </c>
      <c r="B39" s="5"/>
      <c r="C39" s="5"/>
      <c r="D39" s="5">
        <v>1</v>
      </c>
      <c r="E39" s="5" t="s">
        <v>101</v>
      </c>
    </row>
    <row r="40" spans="1:5" x14ac:dyDescent="0.2">
      <c r="A40" s="5" t="s">
        <v>145</v>
      </c>
      <c r="B40" s="5"/>
      <c r="C40" s="5">
        <v>4</v>
      </c>
      <c r="D40" s="5">
        <v>1</v>
      </c>
      <c r="E40" s="5" t="s">
        <v>101</v>
      </c>
    </row>
    <row r="41" spans="1:5" x14ac:dyDescent="0.2">
      <c r="A41" s="5" t="s">
        <v>146</v>
      </c>
      <c r="B41" s="5"/>
      <c r="C41" s="5"/>
      <c r="D41" s="5">
        <v>1</v>
      </c>
      <c r="E41" s="5" t="s">
        <v>101</v>
      </c>
    </row>
    <row r="42" spans="1:5" x14ac:dyDescent="0.2">
      <c r="A42" s="5" t="s">
        <v>147</v>
      </c>
      <c r="B42" s="5"/>
      <c r="C42" s="5"/>
      <c r="D42" s="5">
        <v>1</v>
      </c>
      <c r="E42" s="5" t="s">
        <v>101</v>
      </c>
    </row>
    <row r="43" spans="1:5" x14ac:dyDescent="0.2">
      <c r="A43" s="5" t="s">
        <v>148</v>
      </c>
      <c r="B43" s="5"/>
      <c r="C43" s="5"/>
      <c r="D43" s="5">
        <v>1</v>
      </c>
      <c r="E43" s="5" t="s">
        <v>101</v>
      </c>
    </row>
    <row r="44" spans="1:5" x14ac:dyDescent="0.2">
      <c r="A44" s="5" t="s">
        <v>149</v>
      </c>
      <c r="B44" s="5"/>
      <c r="C44" s="5"/>
      <c r="D44" s="5">
        <v>1</v>
      </c>
      <c r="E44" s="5" t="s">
        <v>101</v>
      </c>
    </row>
    <row r="45" spans="1:5" x14ac:dyDescent="0.2">
      <c r="A45" s="5" t="s">
        <v>150</v>
      </c>
      <c r="B45" s="5"/>
      <c r="C45" s="5"/>
      <c r="D45" s="5">
        <v>2</v>
      </c>
      <c r="E45" s="5" t="s">
        <v>101</v>
      </c>
    </row>
    <row r="46" spans="1:5" x14ac:dyDescent="0.2">
      <c r="A46" s="5" t="s">
        <v>151</v>
      </c>
      <c r="B46" s="5"/>
      <c r="C46" s="5">
        <v>2</v>
      </c>
      <c r="D46" s="5">
        <v>2</v>
      </c>
      <c r="E46" s="5" t="s">
        <v>101</v>
      </c>
    </row>
    <row r="47" spans="1:5" x14ac:dyDescent="0.2">
      <c r="A47" s="8" t="s">
        <v>191</v>
      </c>
      <c r="B47" s="8"/>
      <c r="C47" s="8">
        <f>ROUND(AVERAGE(C38:C46),0)</f>
        <v>3</v>
      </c>
      <c r="D47" s="8">
        <f>MODE(D36:D46)</f>
        <v>1</v>
      </c>
      <c r="E47" s="8"/>
    </row>
    <row r="48" spans="1:5" x14ac:dyDescent="0.2">
      <c r="A48" s="4" t="s">
        <v>152</v>
      </c>
    </row>
    <row r="49" spans="1:5" x14ac:dyDescent="0.2">
      <c r="A49" s="5" t="s">
        <v>189</v>
      </c>
      <c r="B49" s="5" t="s">
        <v>91</v>
      </c>
      <c r="C49" s="5" t="s">
        <v>88</v>
      </c>
      <c r="D49" s="5" t="s">
        <v>92</v>
      </c>
      <c r="E49" s="5" t="s">
        <v>93</v>
      </c>
    </row>
    <row r="50" spans="1:5" x14ac:dyDescent="0.2">
      <c r="A50" s="5" t="s">
        <v>153</v>
      </c>
      <c r="B50" s="5"/>
      <c r="C50" s="5">
        <v>3</v>
      </c>
      <c r="D50" s="5"/>
      <c r="E50" s="5" t="s">
        <v>154</v>
      </c>
    </row>
    <row r="51" spans="1:5" x14ac:dyDescent="0.2">
      <c r="A51" s="5" t="s">
        <v>155</v>
      </c>
      <c r="B51" s="5"/>
      <c r="C51" s="5">
        <v>20</v>
      </c>
      <c r="D51" s="5"/>
      <c r="E51" s="5" t="s">
        <v>154</v>
      </c>
    </row>
    <row r="52" spans="1:5" x14ac:dyDescent="0.2">
      <c r="A52" s="5" t="s">
        <v>156</v>
      </c>
      <c r="B52" s="5"/>
      <c r="C52" s="5">
        <v>4</v>
      </c>
      <c r="D52" s="5"/>
      <c r="E52" s="5" t="s">
        <v>154</v>
      </c>
    </row>
    <row r="53" spans="1:5" x14ac:dyDescent="0.2">
      <c r="A53" s="5" t="s">
        <v>157</v>
      </c>
      <c r="B53" s="5"/>
      <c r="C53" s="5"/>
      <c r="D53" s="5"/>
      <c r="E53" s="5" t="s">
        <v>154</v>
      </c>
    </row>
    <row r="54" spans="1:5" x14ac:dyDescent="0.2">
      <c r="A54" s="5" t="s">
        <v>158</v>
      </c>
      <c r="B54" s="5"/>
      <c r="C54" s="5">
        <v>15</v>
      </c>
      <c r="D54" s="5"/>
      <c r="E54" s="5" t="s">
        <v>118</v>
      </c>
    </row>
    <row r="55" spans="1:5" x14ac:dyDescent="0.2">
      <c r="A55" s="5" t="s">
        <v>159</v>
      </c>
      <c r="B55" s="5"/>
      <c r="C55" s="5">
        <v>20</v>
      </c>
      <c r="D55" s="5"/>
      <c r="E55" s="5" t="s">
        <v>154</v>
      </c>
    </row>
    <row r="56" spans="1:5" x14ac:dyDescent="0.2">
      <c r="A56" s="5" t="s">
        <v>160</v>
      </c>
      <c r="B56" s="5"/>
      <c r="C56" s="5">
        <v>30</v>
      </c>
      <c r="D56" s="5"/>
      <c r="E56" s="5" t="s">
        <v>154</v>
      </c>
    </row>
    <row r="57" spans="1:5" x14ac:dyDescent="0.2">
      <c r="A57" s="5" t="s">
        <v>161</v>
      </c>
      <c r="B57" s="5"/>
      <c r="C57" s="5">
        <v>8</v>
      </c>
      <c r="D57" s="5">
        <v>1</v>
      </c>
      <c r="E57" s="5" t="s">
        <v>154</v>
      </c>
    </row>
    <row r="58" spans="1:5" x14ac:dyDescent="0.2">
      <c r="A58" s="5" t="s">
        <v>162</v>
      </c>
      <c r="B58" s="5"/>
      <c r="C58" s="5">
        <v>1</v>
      </c>
      <c r="D58" s="5">
        <v>1</v>
      </c>
      <c r="E58" s="5" t="s">
        <v>154</v>
      </c>
    </row>
    <row r="59" spans="1:5" x14ac:dyDescent="0.2">
      <c r="A59" s="5" t="s">
        <v>163</v>
      </c>
      <c r="B59" s="5"/>
      <c r="C59" s="5">
        <v>10</v>
      </c>
      <c r="D59" s="5"/>
      <c r="E59" s="5" t="s">
        <v>118</v>
      </c>
    </row>
    <row r="60" spans="1:5" x14ac:dyDescent="0.2">
      <c r="A60" s="5" t="s">
        <v>164</v>
      </c>
      <c r="B60" s="5"/>
      <c r="C60" s="5"/>
      <c r="D60" s="5"/>
      <c r="E60" s="5" t="s">
        <v>118</v>
      </c>
    </row>
    <row r="61" spans="1:5" x14ac:dyDescent="0.2">
      <c r="A61" s="5" t="s">
        <v>165</v>
      </c>
      <c r="B61" s="5"/>
      <c r="C61" s="5">
        <v>20</v>
      </c>
      <c r="D61" s="5"/>
      <c r="E61" s="5" t="s">
        <v>118</v>
      </c>
    </row>
    <row r="62" spans="1:5" x14ac:dyDescent="0.2">
      <c r="A62" s="8" t="s">
        <v>191</v>
      </c>
      <c r="B62" s="8"/>
      <c r="C62" s="8">
        <f>ROUND(AVERAGE(C50:C61),0)</f>
        <v>13</v>
      </c>
      <c r="D62" s="8">
        <f>MODE(D50:D61)</f>
        <v>1</v>
      </c>
      <c r="E62" s="8"/>
    </row>
    <row r="63" spans="1:5" x14ac:dyDescent="0.2">
      <c r="A63" s="4" t="s">
        <v>166</v>
      </c>
    </row>
    <row r="64" spans="1:5" x14ac:dyDescent="0.2">
      <c r="A64" s="5" t="s">
        <v>189</v>
      </c>
      <c r="B64" s="5" t="s">
        <v>91</v>
      </c>
      <c r="C64" s="5" t="s">
        <v>88</v>
      </c>
      <c r="D64" s="5" t="s">
        <v>92</v>
      </c>
      <c r="E64" s="5" t="s">
        <v>93</v>
      </c>
    </row>
    <row r="65" spans="1:5" x14ac:dyDescent="0.2">
      <c r="A65" s="5" t="s">
        <v>167</v>
      </c>
      <c r="B65" s="5"/>
      <c r="C65" s="5">
        <v>2</v>
      </c>
      <c r="D65" s="5">
        <v>2</v>
      </c>
      <c r="E65" s="5" t="s">
        <v>154</v>
      </c>
    </row>
    <row r="66" spans="1:5" x14ac:dyDescent="0.2">
      <c r="A66" s="5" t="s">
        <v>168</v>
      </c>
      <c r="B66" s="5"/>
      <c r="C66" s="5">
        <v>6</v>
      </c>
      <c r="D66" s="5">
        <v>1</v>
      </c>
      <c r="E66" s="5" t="s">
        <v>154</v>
      </c>
    </row>
    <row r="67" spans="1:5" x14ac:dyDescent="0.2">
      <c r="A67" s="5" t="s">
        <v>169</v>
      </c>
      <c r="B67" s="5"/>
      <c r="C67" s="5">
        <v>2</v>
      </c>
      <c r="D67" s="5">
        <v>2</v>
      </c>
      <c r="E67" s="5" t="s">
        <v>154</v>
      </c>
    </row>
    <row r="68" spans="1:5" x14ac:dyDescent="0.2">
      <c r="A68" s="5" t="s">
        <v>170</v>
      </c>
      <c r="B68" s="5"/>
      <c r="C68" s="5">
        <v>1</v>
      </c>
      <c r="D68" s="5">
        <v>1</v>
      </c>
      <c r="E68" s="5" t="s">
        <v>154</v>
      </c>
    </row>
    <row r="69" spans="1:5" x14ac:dyDescent="0.2">
      <c r="A69" s="5" t="s">
        <v>171</v>
      </c>
      <c r="B69" s="5"/>
      <c r="C69" s="5">
        <v>4</v>
      </c>
      <c r="D69" s="5">
        <v>1</v>
      </c>
      <c r="E69" s="5" t="s">
        <v>154</v>
      </c>
    </row>
    <row r="70" spans="1:5" x14ac:dyDescent="0.2">
      <c r="A70" s="5" t="s">
        <v>119</v>
      </c>
      <c r="B70" s="5"/>
      <c r="C70" s="5">
        <v>4</v>
      </c>
      <c r="D70" s="5">
        <v>1</v>
      </c>
      <c r="E70" s="5" t="s">
        <v>154</v>
      </c>
    </row>
    <row r="71" spans="1:5" x14ac:dyDescent="0.2">
      <c r="A71" s="5" t="s">
        <v>172</v>
      </c>
      <c r="B71" s="5"/>
      <c r="C71" s="5">
        <v>8</v>
      </c>
      <c r="D71" s="5">
        <v>1</v>
      </c>
      <c r="E71" s="5" t="s">
        <v>154</v>
      </c>
    </row>
    <row r="72" spans="1:5" x14ac:dyDescent="0.2">
      <c r="A72" s="5" t="s">
        <v>173</v>
      </c>
      <c r="B72" s="5"/>
      <c r="C72" s="5">
        <v>2</v>
      </c>
      <c r="D72" s="5">
        <v>2</v>
      </c>
      <c r="E72" s="5" t="s">
        <v>154</v>
      </c>
    </row>
    <row r="73" spans="1:5" x14ac:dyDescent="0.2">
      <c r="A73" s="5" t="s">
        <v>174</v>
      </c>
      <c r="B73" s="5"/>
      <c r="C73" s="5">
        <v>2</v>
      </c>
      <c r="D73" s="5">
        <v>2</v>
      </c>
      <c r="E73" s="5" t="s">
        <v>154</v>
      </c>
    </row>
    <row r="74" spans="1:5" x14ac:dyDescent="0.2">
      <c r="A74" s="5" t="s">
        <v>175</v>
      </c>
      <c r="B74" s="5"/>
      <c r="C74" s="5">
        <v>4</v>
      </c>
      <c r="D74" s="5">
        <v>1</v>
      </c>
      <c r="E74" s="5" t="s">
        <v>154</v>
      </c>
    </row>
    <row r="75" spans="1:5" x14ac:dyDescent="0.2">
      <c r="A75" s="5" t="s">
        <v>176</v>
      </c>
      <c r="B75" s="5"/>
      <c r="C75" s="5">
        <v>1</v>
      </c>
      <c r="D75" s="5">
        <v>1</v>
      </c>
      <c r="E75" s="5" t="s">
        <v>154</v>
      </c>
    </row>
    <row r="76" spans="1:5" x14ac:dyDescent="0.2">
      <c r="A76" s="5" t="s">
        <v>177</v>
      </c>
      <c r="B76" s="5"/>
      <c r="C76" s="5">
        <v>2</v>
      </c>
      <c r="D76" s="5">
        <v>1</v>
      </c>
      <c r="E76" s="5" t="s">
        <v>154</v>
      </c>
    </row>
    <row r="77" spans="1:5" x14ac:dyDescent="0.2">
      <c r="A77" s="5" t="s">
        <v>178</v>
      </c>
      <c r="B77" s="5"/>
      <c r="C77" s="5">
        <v>2</v>
      </c>
      <c r="D77" s="5">
        <v>1</v>
      </c>
      <c r="E77" s="5" t="s">
        <v>154</v>
      </c>
    </row>
    <row r="78" spans="1:5" x14ac:dyDescent="0.2">
      <c r="A78" s="5" t="s">
        <v>179</v>
      </c>
      <c r="B78" s="5"/>
      <c r="C78" s="5">
        <v>4</v>
      </c>
      <c r="D78" s="5">
        <v>1</v>
      </c>
      <c r="E78" s="5" t="s">
        <v>154</v>
      </c>
    </row>
    <row r="79" spans="1:5" x14ac:dyDescent="0.2">
      <c r="A79" s="5" t="s">
        <v>180</v>
      </c>
      <c r="B79" s="5"/>
      <c r="C79" s="5">
        <v>8</v>
      </c>
      <c r="D79" s="5">
        <v>1</v>
      </c>
      <c r="E79" s="5" t="s">
        <v>154</v>
      </c>
    </row>
    <row r="80" spans="1:5" x14ac:dyDescent="0.2">
      <c r="A80" s="5" t="s">
        <v>181</v>
      </c>
      <c r="B80" s="5"/>
      <c r="C80" s="5">
        <v>2</v>
      </c>
      <c r="D80" s="5">
        <v>1</v>
      </c>
      <c r="E80" s="5" t="s">
        <v>154</v>
      </c>
    </row>
    <row r="81" spans="1:5" x14ac:dyDescent="0.2">
      <c r="A81" s="8" t="s">
        <v>191</v>
      </c>
      <c r="B81" s="8"/>
      <c r="C81" s="8">
        <f>ROUND(AVERAGE(C69:C80),0)</f>
        <v>4</v>
      </c>
      <c r="D81" s="8">
        <f>MODE(D69:D80)</f>
        <v>1</v>
      </c>
      <c r="E81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4BF0-8B39-4E1B-9516-E0EB747E5F0A}">
  <dimension ref="A1:D6"/>
  <sheetViews>
    <sheetView zoomScale="125" workbookViewId="0">
      <selection activeCell="D9" sqref="D9"/>
    </sheetView>
  </sheetViews>
  <sheetFormatPr baseColWidth="10" defaultColWidth="8.83203125" defaultRowHeight="15" x14ac:dyDescent="0.2"/>
  <cols>
    <col min="1" max="1" width="14.1640625" customWidth="1"/>
    <col min="2" max="2" width="14.83203125" customWidth="1"/>
    <col min="3" max="3" width="16.5" customWidth="1"/>
    <col min="4" max="4" width="17.5" customWidth="1"/>
    <col min="8" max="8" width="14.83203125" customWidth="1"/>
  </cols>
  <sheetData>
    <row r="1" spans="1:4" x14ac:dyDescent="0.2">
      <c r="A1" s="38"/>
      <c r="B1" s="37" t="s">
        <v>198</v>
      </c>
      <c r="C1" s="37" t="s">
        <v>199</v>
      </c>
      <c r="D1" s="37" t="s">
        <v>200</v>
      </c>
    </row>
    <row r="2" spans="1:4" x14ac:dyDescent="0.2">
      <c r="A2" s="39"/>
      <c r="B2" s="37" t="s">
        <v>201</v>
      </c>
      <c r="C2" s="37" t="s">
        <v>82</v>
      </c>
      <c r="D2" s="37" t="s">
        <v>202</v>
      </c>
    </row>
    <row r="3" spans="1:4" x14ac:dyDescent="0.2">
      <c r="A3" s="14" t="s">
        <v>203</v>
      </c>
      <c r="B3" s="22">
        <v>15</v>
      </c>
      <c r="C3" s="22">
        <v>9</v>
      </c>
      <c r="D3" s="22">
        <v>6</v>
      </c>
    </row>
    <row r="4" spans="1:4" x14ac:dyDescent="0.2">
      <c r="A4" s="14" t="s">
        <v>204</v>
      </c>
      <c r="B4" s="22">
        <v>5</v>
      </c>
      <c r="C4" s="22">
        <v>3</v>
      </c>
      <c r="D4" s="22">
        <v>1</v>
      </c>
    </row>
    <row r="6" spans="1:4" x14ac:dyDescent="0.2">
      <c r="A6" s="25" t="s">
        <v>205</v>
      </c>
    </row>
  </sheetData>
  <mergeCells count="1"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349CA163C1864D811B58E7F5BBFA29" ma:contentTypeVersion="4" ma:contentTypeDescription="Create a new document." ma:contentTypeScope="" ma:versionID="b555c4b19585ae2124de11db4f564049">
  <xsd:schema xmlns:xsd="http://www.w3.org/2001/XMLSchema" xmlns:xs="http://www.w3.org/2001/XMLSchema" xmlns:p="http://schemas.microsoft.com/office/2006/metadata/properties" xmlns:ns2="9384ccc3-b5ba-4666-8cec-a939a002c916" targetNamespace="http://schemas.microsoft.com/office/2006/metadata/properties" ma:root="true" ma:fieldsID="61c9b609bf5c1663958062d33464ffac" ns2:_="">
    <xsd:import namespace="9384ccc3-b5ba-4666-8cec-a939a002c9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4ccc3-b5ba-4666-8cec-a939a002c9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3B0BD5-8C72-497C-8580-E9C6075C98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B6575E-95F8-4F0A-8485-50FAC265D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4ccc3-b5ba-4666-8cec-a939a002c9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CC9548-3CD5-4788-ABD9-CCA25E6D8130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9384ccc3-b5ba-4666-8cec-a939a002c916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Disney World Ride</vt:lpstr>
      <vt:lpstr>Disney World data summary</vt:lpstr>
      <vt:lpstr>Uncle Ringo</vt:lpstr>
      <vt:lpstr>Uncle Ringo data summary</vt:lpstr>
      <vt:lpstr>Conclusion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 Yi</dc:creator>
  <cp:keywords/>
  <dc:description/>
  <cp:lastModifiedBy>Student - Robin Yeo Shao Jie</cp:lastModifiedBy>
  <cp:revision/>
  <dcterms:created xsi:type="dcterms:W3CDTF">2023-04-13T06:37:55Z</dcterms:created>
  <dcterms:modified xsi:type="dcterms:W3CDTF">2023-04-22T04:12:08Z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0x010100BA349CA163C1864D811B58E7F5BBFA29</vt:lpwstr>
  </property>
</Properties>
</file>