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Desktop\Desktop\UMSA\Inf - 354\3erParcial-354\"/>
    </mc:Choice>
  </mc:AlternateContent>
  <xr:revisionPtr revIDLastSave="0" documentId="13_ncr:1_{5894A26C-8F36-475F-B784-1C88729C1D4B}" xr6:coauthVersionLast="47" xr6:coauthVersionMax="47" xr10:uidLastSave="{00000000-0000-0000-0000-000000000000}"/>
  <bookViews>
    <workbookView xWindow="3600" yWindow="810" windowWidth="24120" windowHeight="14160" xr2:uid="{00000000-000D-0000-FFFF-FFFF00000000}"/>
  </bookViews>
  <sheets>
    <sheet name="ARBOL DE DESICION" sheetId="1" r:id="rId1"/>
    <sheet name="GRAFICO" sheetId="2" r:id="rId2"/>
  </sheets>
  <definedNames>
    <definedName name="_xlnm._FilterDatabase" localSheetId="0" hidden="1">'ARBOL DE DESICION'!$A$3:$H$17</definedName>
  </definedNames>
  <calcPr calcId="191029"/>
</workbook>
</file>

<file path=xl/calcChain.xml><?xml version="1.0" encoding="utf-8"?>
<calcChain xmlns="http://schemas.openxmlformats.org/spreadsheetml/2006/main">
  <c r="O4" i="1" l="1"/>
  <c r="N107" i="1"/>
  <c r="M107" i="1"/>
  <c r="L107" i="1"/>
  <c r="N106" i="1"/>
  <c r="M106" i="1"/>
  <c r="L106" i="1"/>
  <c r="N104" i="1"/>
  <c r="M104" i="1"/>
  <c r="L104" i="1"/>
  <c r="N103" i="1"/>
  <c r="M103" i="1"/>
  <c r="L103" i="1"/>
  <c r="N101" i="1"/>
  <c r="M101" i="1"/>
  <c r="L101" i="1"/>
  <c r="N100" i="1"/>
  <c r="M100" i="1"/>
  <c r="L100" i="1"/>
  <c r="N98" i="1"/>
  <c r="M98" i="1"/>
  <c r="L98" i="1"/>
  <c r="N97" i="1"/>
  <c r="M97" i="1"/>
  <c r="L97" i="1"/>
  <c r="N95" i="1"/>
  <c r="M95" i="1"/>
  <c r="L95" i="1"/>
  <c r="O105" i="1"/>
  <c r="O102" i="1"/>
  <c r="O99" i="1"/>
  <c r="O96" i="1"/>
  <c r="N90" i="1"/>
  <c r="M90" i="1"/>
  <c r="L90" i="1"/>
  <c r="N89" i="1"/>
  <c r="M89" i="1"/>
  <c r="L89" i="1"/>
  <c r="N87" i="1"/>
  <c r="M87" i="1"/>
  <c r="L87" i="1"/>
  <c r="N86" i="1"/>
  <c r="M86" i="1"/>
  <c r="L86" i="1"/>
  <c r="N85" i="1"/>
  <c r="M85" i="1"/>
  <c r="L85" i="1"/>
  <c r="N84" i="1"/>
  <c r="M84" i="1"/>
  <c r="L84" i="1"/>
  <c r="N82" i="1"/>
  <c r="M82" i="1"/>
  <c r="L82" i="1"/>
  <c r="N81" i="1"/>
  <c r="M81" i="1"/>
  <c r="L81" i="1"/>
  <c r="N79" i="1"/>
  <c r="M79" i="1"/>
  <c r="L79" i="1"/>
  <c r="N78" i="1"/>
  <c r="M78" i="1"/>
  <c r="L78" i="1"/>
  <c r="N76" i="1"/>
  <c r="M76" i="1"/>
  <c r="L76" i="1"/>
  <c r="N75" i="1"/>
  <c r="M75" i="1"/>
  <c r="L75" i="1"/>
  <c r="N73" i="1"/>
  <c r="M73" i="1"/>
  <c r="L73" i="1"/>
  <c r="O88" i="1"/>
  <c r="O83" i="1"/>
  <c r="O80" i="1"/>
  <c r="O77" i="1"/>
  <c r="O74" i="1"/>
  <c r="N69" i="1"/>
  <c r="M69" i="1"/>
  <c r="L69" i="1"/>
  <c r="N68" i="1"/>
  <c r="M68" i="1"/>
  <c r="L68" i="1"/>
  <c r="N67" i="1"/>
  <c r="M67" i="1"/>
  <c r="L67" i="1"/>
  <c r="N66" i="1"/>
  <c r="M66" i="1"/>
  <c r="L66" i="1"/>
  <c r="N64" i="1"/>
  <c r="M64" i="1"/>
  <c r="L64" i="1"/>
  <c r="N63" i="1"/>
  <c r="M63" i="1"/>
  <c r="L63" i="1"/>
  <c r="N59" i="1"/>
  <c r="N60" i="1"/>
  <c r="N61" i="1"/>
  <c r="M59" i="1"/>
  <c r="M60" i="1"/>
  <c r="M61" i="1"/>
  <c r="L59" i="1"/>
  <c r="L60" i="1"/>
  <c r="L61" i="1"/>
  <c r="N58" i="1"/>
  <c r="M58" i="1"/>
  <c r="L58" i="1"/>
  <c r="N56" i="1"/>
  <c r="N55" i="1"/>
  <c r="M56" i="1"/>
  <c r="M55" i="1"/>
  <c r="L56" i="1"/>
  <c r="L55" i="1"/>
  <c r="N53" i="1"/>
  <c r="N52" i="1"/>
  <c r="M53" i="1"/>
  <c r="M52" i="1"/>
  <c r="L53" i="1"/>
  <c r="L52" i="1"/>
  <c r="N50" i="1"/>
  <c r="M50" i="1"/>
  <c r="N49" i="1"/>
  <c r="M49" i="1"/>
  <c r="L50" i="1"/>
  <c r="L49" i="1"/>
  <c r="O79" i="1" l="1"/>
  <c r="O100" i="1"/>
  <c r="O90" i="1"/>
  <c r="O87" i="1"/>
  <c r="O103" i="1"/>
  <c r="O86" i="1"/>
  <c r="O101" i="1"/>
  <c r="O76" i="1"/>
  <c r="O95" i="1"/>
  <c r="O98" i="1"/>
  <c r="P96" i="1" s="1"/>
  <c r="O107" i="1"/>
  <c r="O82" i="1"/>
  <c r="O85" i="1"/>
  <c r="O97" i="1"/>
  <c r="O104" i="1"/>
  <c r="O106" i="1"/>
  <c r="O89" i="1"/>
  <c r="O84" i="1"/>
  <c r="O81" i="1"/>
  <c r="O78" i="1"/>
  <c r="O75" i="1"/>
  <c r="O73" i="1"/>
  <c r="N47" i="1"/>
  <c r="M47" i="1"/>
  <c r="L47" i="1"/>
  <c r="O68" i="1"/>
  <c r="O67" i="1"/>
  <c r="O66" i="1"/>
  <c r="O65" i="1"/>
  <c r="O63" i="1"/>
  <c r="O62" i="1"/>
  <c r="O60" i="1"/>
  <c r="O59" i="1"/>
  <c r="O57" i="1"/>
  <c r="O55" i="1"/>
  <c r="O54" i="1"/>
  <c r="O52" i="1"/>
  <c r="O51" i="1"/>
  <c r="O50" i="1"/>
  <c r="O48" i="1"/>
  <c r="O5" i="1"/>
  <c r="O8" i="1"/>
  <c r="O12" i="1"/>
  <c r="O15" i="1"/>
  <c r="O18" i="1"/>
  <c r="O23" i="1"/>
  <c r="O26" i="1"/>
  <c r="N30" i="1"/>
  <c r="N29" i="1"/>
  <c r="N28" i="1"/>
  <c r="N27" i="1"/>
  <c r="N25" i="1"/>
  <c r="N24" i="1"/>
  <c r="N22" i="1"/>
  <c r="N21" i="1"/>
  <c r="N20" i="1"/>
  <c r="N19" i="1"/>
  <c r="N17" i="1"/>
  <c r="N16" i="1"/>
  <c r="N14" i="1"/>
  <c r="N13" i="1"/>
  <c r="N11" i="1"/>
  <c r="N10" i="1"/>
  <c r="N9" i="1"/>
  <c r="N7" i="1"/>
  <c r="N6" i="1"/>
  <c r="M30" i="1"/>
  <c r="M29" i="1"/>
  <c r="M28" i="1"/>
  <c r="M27" i="1"/>
  <c r="M25" i="1"/>
  <c r="M24" i="1"/>
  <c r="M22" i="1"/>
  <c r="M21" i="1"/>
  <c r="M20" i="1"/>
  <c r="M19" i="1"/>
  <c r="M17" i="1"/>
  <c r="M16" i="1"/>
  <c r="M14" i="1"/>
  <c r="M13" i="1"/>
  <c r="M11" i="1"/>
  <c r="M10" i="1"/>
  <c r="M9" i="1"/>
  <c r="M7" i="1"/>
  <c r="M6" i="1"/>
  <c r="P105" i="1" l="1"/>
  <c r="P102" i="1"/>
  <c r="P99" i="1"/>
  <c r="P88" i="1"/>
  <c r="P77" i="1"/>
  <c r="P74" i="1"/>
  <c r="P83" i="1"/>
  <c r="P80" i="1"/>
  <c r="O58" i="1"/>
  <c r="O53" i="1"/>
  <c r="O56" i="1"/>
  <c r="O61" i="1"/>
  <c r="O64" i="1"/>
  <c r="O69" i="1"/>
  <c r="O49" i="1"/>
  <c r="O47" i="1"/>
  <c r="L30" i="1"/>
  <c r="O30" i="1" s="1"/>
  <c r="L29" i="1"/>
  <c r="O29" i="1" s="1"/>
  <c r="L28" i="1"/>
  <c r="O28" i="1" s="1"/>
  <c r="L27" i="1"/>
  <c r="O27" i="1" s="1"/>
  <c r="L25" i="1"/>
  <c r="O25" i="1" s="1"/>
  <c r="L24" i="1"/>
  <c r="O24" i="1" s="1"/>
  <c r="L22" i="1"/>
  <c r="O22" i="1" s="1"/>
  <c r="L21" i="1"/>
  <c r="O21" i="1" s="1"/>
  <c r="L20" i="1"/>
  <c r="O20" i="1" s="1"/>
  <c r="L19" i="1"/>
  <c r="O19" i="1" s="1"/>
  <c r="L17" i="1"/>
  <c r="O17" i="1" s="1"/>
  <c r="L16" i="1"/>
  <c r="O16" i="1" s="1"/>
  <c r="L14" i="1"/>
  <c r="O14" i="1" s="1"/>
  <c r="L13" i="1"/>
  <c r="O13" i="1" s="1"/>
  <c r="L11" i="1"/>
  <c r="O11" i="1" s="1"/>
  <c r="L10" i="1"/>
  <c r="O10" i="1" s="1"/>
  <c r="L9" i="1"/>
  <c r="O9" i="1" s="1"/>
  <c r="L7" i="1"/>
  <c r="O7" i="1" s="1"/>
  <c r="L6" i="1"/>
  <c r="O6" i="1" s="1"/>
  <c r="N4" i="1"/>
  <c r="M4" i="1"/>
  <c r="L4" i="1"/>
  <c r="P65" i="1" l="1"/>
  <c r="P62" i="1"/>
  <c r="P51" i="1"/>
  <c r="P54" i="1"/>
  <c r="P48" i="1"/>
  <c r="P57" i="1"/>
  <c r="P12" i="1"/>
  <c r="P18" i="1" l="1"/>
  <c r="P23" i="1"/>
  <c r="P5" i="1"/>
  <c r="P15" i="1"/>
  <c r="P8" i="1"/>
  <c r="P26" i="1"/>
</calcChain>
</file>

<file path=xl/sharedStrings.xml><?xml version="1.0" encoding="utf-8"?>
<sst xmlns="http://schemas.openxmlformats.org/spreadsheetml/2006/main" count="1195" uniqueCount="56">
  <si>
    <t>dataset de cita 21 de septiembre, y = si o no tenemos pareja</t>
  </si>
  <si>
    <t>TOTAL</t>
  </si>
  <si>
    <t>genero</t>
  </si>
  <si>
    <t>dinero(Harto, medio, poco)</t>
  </si>
  <si>
    <t>bañarse</t>
  </si>
  <si>
    <t>comprometidos (si, no)</t>
  </si>
  <si>
    <t>regalo (Peluche, Flores, Chocolates, Losion)</t>
  </si>
  <si>
    <t>cine</t>
  </si>
  <si>
    <t>clima (Sol, Lluvioso, Nublado, Ventarron)</t>
  </si>
  <si>
    <t>Pareja</t>
  </si>
  <si>
    <t>Genero</t>
  </si>
  <si>
    <t>M</t>
  </si>
  <si>
    <t>N</t>
  </si>
  <si>
    <t>S</t>
  </si>
  <si>
    <t>C</t>
  </si>
  <si>
    <t>F</t>
  </si>
  <si>
    <t>H</t>
  </si>
  <si>
    <t>L</t>
  </si>
  <si>
    <t>Dinero</t>
  </si>
  <si>
    <t>V</t>
  </si>
  <si>
    <t>P</t>
  </si>
  <si>
    <t>Bañarse</t>
  </si>
  <si>
    <t>Comprometido</t>
  </si>
  <si>
    <t>Regalos</t>
  </si>
  <si>
    <t>Cine</t>
  </si>
  <si>
    <t>Clima</t>
  </si>
  <si>
    <t>ENTROPIA</t>
  </si>
  <si>
    <t>GANANCIA DE INFORMACIN</t>
  </si>
  <si>
    <t>VARIABLES</t>
  </si>
  <si>
    <t>H (Harto)</t>
  </si>
  <si>
    <t>M (MUCHO)</t>
  </si>
  <si>
    <t>P (POCO)</t>
  </si>
  <si>
    <t>SI = 8</t>
  </si>
  <si>
    <t>NO = 6</t>
  </si>
  <si>
    <t>SI = 2</t>
  </si>
  <si>
    <t>NO = 3</t>
  </si>
  <si>
    <t>SI = 1</t>
  </si>
  <si>
    <t>SI = 5</t>
  </si>
  <si>
    <t>NO = 0</t>
  </si>
  <si>
    <t>L (LLUVIOSO)</t>
  </si>
  <si>
    <t>N (NUBLADO)</t>
  </si>
  <si>
    <t>V (VENTARRON)</t>
  </si>
  <si>
    <t>NO = 1</t>
  </si>
  <si>
    <t>SI = 0</t>
  </si>
  <si>
    <t>NO = 2</t>
  </si>
  <si>
    <t>CLIMA</t>
  </si>
  <si>
    <t>F (FLORES)</t>
  </si>
  <si>
    <t>FLORES</t>
  </si>
  <si>
    <t>S (SOL)</t>
  </si>
  <si>
    <t>L (LOSION)</t>
  </si>
  <si>
    <t>P (PELUCHES)</t>
  </si>
  <si>
    <t>C (CHOCOLATES)</t>
  </si>
  <si>
    <t>NO  = 0</t>
  </si>
  <si>
    <t>SI = 3</t>
  </si>
  <si>
    <t>REGALO</t>
  </si>
  <si>
    <t>DINERO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</si>
</sst>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u/>
      <sz val="10"/>
      <color theme="1"/>
      <name val="Arial"/>
      <family val="2"/>
      <scheme val="minor"/>
    </font>
    <font>
      <u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theme="1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theme="1"/>
      <name val="Arial"/>
      <family val="2"/>
      <scheme val="major"/>
    </font>
    <font>
      <b/>
      <sz val="9"/>
      <color rgb="FF000000"/>
      <name val="Arial"/>
      <family val="2"/>
      <scheme val="major"/>
    </font>
    <font>
      <sz val="10"/>
      <color theme="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3"/>
      <name val="Arial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 tint="0.79998168889431442"/>
        <bgColor rgb="FFEAD1D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rgb="FFEFEFE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theme="6" tint="0.79998168889431442"/>
        <bgColor rgb="FFCFE2F3"/>
      </patternFill>
    </fill>
    <fill>
      <patternFill patternType="solid">
        <fgColor theme="7" tint="0.39997558519241921"/>
        <bgColor rgb="FFEAD1DC"/>
      </patternFill>
    </fill>
    <fill>
      <patternFill patternType="solid">
        <fgColor theme="7" tint="0.39997558519241921"/>
        <bgColor rgb="FFFFF2CC"/>
      </patternFill>
    </fill>
    <fill>
      <patternFill patternType="solid">
        <fgColor theme="4" tint="0.59999389629810485"/>
        <bgColor rgb="FFFFF2CC"/>
      </patternFill>
    </fill>
    <fill>
      <patternFill patternType="solid">
        <fgColor theme="4" tint="0.59999389629810485"/>
        <bgColor rgb="FFE6B8AF"/>
      </patternFill>
    </fill>
    <fill>
      <patternFill patternType="solid">
        <fgColor theme="5" tint="0.59999389629810485"/>
        <bgColor rgb="FFE6B8A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0E0E3"/>
      </patternFill>
    </fill>
    <fill>
      <patternFill patternType="solid">
        <fgColor theme="6" tint="0.39997558519241921"/>
        <bgColor rgb="FFD0E0E3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D9EAD3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EFEFEF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rgb="FFEAD1DC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7" tint="0.59999389629810485"/>
        <bgColor theme="9" tint="0.59999389629810485"/>
      </patternFill>
    </fill>
    <fill>
      <patternFill patternType="solid">
        <fgColor theme="7" tint="0.59999389629810485"/>
        <bgColor theme="9" tint="0.79998168889431442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0" xfId="0" applyFont="1"/>
    <xf numFmtId="0" fontId="3" fillId="0" borderId="8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3" fillId="15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0" fontId="3" fillId="17" borderId="1" xfId="0" applyFont="1" applyFill="1" applyBorder="1" applyAlignment="1">
      <alignment horizontal="center"/>
    </xf>
    <xf numFmtId="0" fontId="5" fillId="18" borderId="1" xfId="0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/>
    <xf numFmtId="0" fontId="1" fillId="0" borderId="4" xfId="0" applyFont="1" applyBorder="1" applyAlignment="1">
      <alignment horizontal="left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0" xfId="0" applyFont="1"/>
    <xf numFmtId="0" fontId="1" fillId="20" borderId="1" xfId="0" applyFont="1" applyFill="1" applyBorder="1" applyAlignment="1">
      <alignment horizontal="center"/>
    </xf>
    <xf numFmtId="0" fontId="1" fillId="20" borderId="8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0" fontId="1" fillId="23" borderId="1" xfId="0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23" borderId="8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15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12" fillId="0" borderId="11" xfId="0" applyFont="1" applyBorder="1"/>
    <xf numFmtId="0" fontId="2" fillId="0" borderId="1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0" borderId="2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14" fillId="0" borderId="0" xfId="0" applyFont="1"/>
    <xf numFmtId="0" fontId="0" fillId="0" borderId="6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0" borderId="1" xfId="0" applyFont="1" applyBorder="1"/>
    <xf numFmtId="0" fontId="0" fillId="0" borderId="8" xfId="0" applyBorder="1"/>
    <xf numFmtId="0" fontId="0" fillId="25" borderId="1" xfId="0" applyFill="1" applyBorder="1"/>
    <xf numFmtId="0" fontId="2" fillId="26" borderId="1" xfId="0" applyFont="1" applyFill="1" applyBorder="1" applyAlignment="1">
      <alignment horizontal="center"/>
    </xf>
    <xf numFmtId="0" fontId="3" fillId="26" borderId="1" xfId="0" applyFont="1" applyFill="1" applyBorder="1" applyAlignment="1">
      <alignment horizontal="center"/>
    </xf>
    <xf numFmtId="0" fontId="3" fillId="25" borderId="1" xfId="0" applyFont="1" applyFill="1" applyBorder="1" applyAlignment="1">
      <alignment horizontal="center"/>
    </xf>
    <xf numFmtId="0" fontId="5" fillId="26" borderId="1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19" borderId="14" xfId="0" applyFont="1" applyFill="1" applyBorder="1" applyAlignment="1">
      <alignment horizontal="center"/>
    </xf>
    <xf numFmtId="0" fontId="13" fillId="24" borderId="0" xfId="0" applyFont="1" applyFill="1" applyAlignment="1">
      <alignment horizontal="center"/>
    </xf>
    <xf numFmtId="0" fontId="13" fillId="19" borderId="1" xfId="0" applyFont="1" applyFill="1" applyBorder="1" applyAlignment="1">
      <alignment horizontal="center"/>
    </xf>
    <xf numFmtId="0" fontId="13" fillId="24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13" fillId="27" borderId="8" xfId="0" applyFont="1" applyFill="1" applyBorder="1" applyAlignment="1">
      <alignment horizontal="center" vertical="center"/>
    </xf>
    <xf numFmtId="0" fontId="13" fillId="27" borderId="10" xfId="0" applyFont="1" applyFill="1" applyBorder="1" applyAlignment="1">
      <alignment horizontal="center" vertical="center"/>
    </xf>
    <xf numFmtId="0" fontId="13" fillId="27" borderId="5" xfId="0" applyFont="1" applyFill="1" applyBorder="1" applyAlignment="1">
      <alignment horizontal="center" vertical="center"/>
    </xf>
    <xf numFmtId="0" fontId="15" fillId="27" borderId="1" xfId="0" applyFont="1" applyFill="1" applyBorder="1"/>
    <xf numFmtId="0" fontId="2" fillId="27" borderId="1" xfId="0" applyFont="1" applyFill="1" applyBorder="1" applyAlignment="1">
      <alignment horizontal="center"/>
    </xf>
    <xf numFmtId="0" fontId="12" fillId="27" borderId="1" xfId="0" applyFont="1" applyFill="1" applyBorder="1"/>
    <xf numFmtId="0" fontId="3" fillId="27" borderId="1" xfId="0" applyFont="1" applyFill="1" applyBorder="1" applyAlignment="1">
      <alignment horizontal="center"/>
    </xf>
    <xf numFmtId="0" fontId="13" fillId="27" borderId="1" xfId="0" applyFont="1" applyFill="1" applyBorder="1"/>
    <xf numFmtId="0" fontId="1" fillId="17" borderId="1" xfId="0" applyFont="1" applyFill="1" applyBorder="1" applyAlignment="1">
      <alignment horizontal="center"/>
    </xf>
    <xf numFmtId="0" fontId="4" fillId="17" borderId="8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2" fillId="28" borderId="1" xfId="0" applyFont="1" applyFill="1" applyBorder="1" applyAlignment="1">
      <alignment horizontal="center"/>
    </xf>
    <xf numFmtId="0" fontId="3" fillId="28" borderId="1" xfId="0" applyFont="1" applyFill="1" applyBorder="1" applyAlignment="1">
      <alignment horizontal="center"/>
    </xf>
    <xf numFmtId="0" fontId="2" fillId="29" borderId="1" xfId="0" applyFont="1" applyFill="1" applyBorder="1" applyAlignment="1">
      <alignment horizontal="center"/>
    </xf>
    <xf numFmtId="0" fontId="3" fillId="29" borderId="1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0" fontId="13" fillId="32" borderId="14" xfId="0" applyFont="1" applyFill="1" applyBorder="1" applyAlignment="1">
      <alignment horizontal="center"/>
    </xf>
    <xf numFmtId="0" fontId="13" fillId="32" borderId="3" xfId="0" applyFont="1" applyFill="1" applyBorder="1" applyAlignment="1">
      <alignment horizontal="center"/>
    </xf>
    <xf numFmtId="0" fontId="13" fillId="32" borderId="24" xfId="0" applyFont="1" applyFill="1" applyBorder="1" applyAlignment="1">
      <alignment horizontal="center"/>
    </xf>
    <xf numFmtId="0" fontId="13" fillId="32" borderId="2" xfId="0" applyFont="1" applyFill="1" applyBorder="1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3" xfId="0" applyFont="1" applyFill="1" applyBorder="1" applyAlignment="1">
      <alignment horizontal="center"/>
    </xf>
    <xf numFmtId="0" fontId="13" fillId="33" borderId="2" xfId="0" applyFont="1" applyFill="1" applyBorder="1" applyAlignment="1">
      <alignment horizont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18</xdr:row>
      <xdr:rowOff>132292</xdr:rowOff>
    </xdr:from>
    <xdr:to>
      <xdr:col>8</xdr:col>
      <xdr:colOff>370420</xdr:colOff>
      <xdr:row>23</xdr:row>
      <xdr:rowOff>82087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5FF8FA3-CF47-4E32-9574-B3C2352F7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92424"/>
          <a:ext cx="6586736" cy="802031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219075</xdr:colOff>
      <xdr:row>25</xdr:row>
      <xdr:rowOff>95250</xdr:rowOff>
    </xdr:from>
    <xdr:to>
      <xdr:col>5</xdr:col>
      <xdr:colOff>171070</xdr:colOff>
      <xdr:row>30</xdr:row>
      <xdr:rowOff>104649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0C0C53-EFB9-4025-8407-4B72DA6D2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0600" y="5181600"/>
          <a:ext cx="3038095" cy="1009524"/>
        </a:xfrm>
        <a:prstGeom prst="rect">
          <a:avLst/>
        </a:prstGeom>
      </xdr:spPr>
    </xdr:pic>
    <xdr:clientData/>
  </xdr:twoCellAnchor>
  <xdr:twoCellAnchor editAs="oneCell">
    <xdr:from>
      <xdr:col>8</xdr:col>
      <xdr:colOff>200526</xdr:colOff>
      <xdr:row>34</xdr:row>
      <xdr:rowOff>125329</xdr:rowOff>
    </xdr:from>
    <xdr:to>
      <xdr:col>16</xdr:col>
      <xdr:colOff>372608</xdr:colOff>
      <xdr:row>39</xdr:row>
      <xdr:rowOff>134728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B82A1A38-991F-4F9A-8509-944E30011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16842" y="7043487"/>
          <a:ext cx="7015042" cy="101203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2037C-4F11-4706-9423-2DE0454F2630}" name="Tabla2" displayName="Tabla2" ref="A3:H17" totalsRowShown="0" headerRowDxfId="64" dataDxfId="62" headerRowBorderDxfId="63" tableBorderDxfId="61" totalsRowBorderDxfId="60">
  <autoFilter ref="A3:H17" xr:uid="{00000000-0009-0000-0000-000000000000}"/>
  <tableColumns count="8">
    <tableColumn id="1" xr3:uid="{B312A9F8-D29C-47D7-84E3-771E77CF21DB}" name="genero" dataDxfId="59"/>
    <tableColumn id="2" xr3:uid="{EA0774DA-C1CA-4008-975F-B616CB61C6F5}" name="dinero(Harto, medio, poco)" dataDxfId="58"/>
    <tableColumn id="3" xr3:uid="{7AF5DF51-211B-4387-BAA1-D8CC1E1FA216}" name="bañarse" dataDxfId="57"/>
    <tableColumn id="4" xr3:uid="{C32B2B2A-3A0C-4280-9920-CCB4C64ABE68}" name="comprometidos (si, no)" dataDxfId="56"/>
    <tableColumn id="5" xr3:uid="{BA8B2F96-F8E5-471E-A687-AA6F57B6D5C4}" name="regalo (Peluche, Flores, Chocolates, Losion)" dataDxfId="55"/>
    <tableColumn id="6" xr3:uid="{7E125A0C-F89F-4436-A668-12E2DFAB36C0}" name="cine" dataDxfId="54"/>
    <tableColumn id="7" xr3:uid="{22C24931-4D01-4C3E-AF9B-86AD8BB904C2}" name="clima (Sol, Lluvioso, Nublado, Ventarron)" dataDxfId="53"/>
    <tableColumn id="8" xr3:uid="{0C29E7B1-1876-4968-BEB5-EA493E98DAC4}" name="Pareja" dataDxfId="5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C18716-98BE-4F6C-9BB5-E372BF806863}" name="Tabla24" displayName="Tabla24" ref="A46:H55" totalsRowShown="0" headerRowDxfId="51" dataDxfId="49" headerRowBorderDxfId="50" tableBorderDxfId="48" totalsRowBorderDxfId="47">
  <autoFilter ref="A46:H55" xr:uid="{7A17601A-B274-4053-AA6E-BF8CB9C1B511}"/>
  <tableColumns count="8">
    <tableColumn id="1" xr3:uid="{2B158A43-6171-4600-BFE3-0F1080D0F2C0}" name="genero" dataDxfId="46"/>
    <tableColumn id="2" xr3:uid="{E6391710-B2A9-48C3-B20B-19C8A638ECE6}" name="dinero(Harto, medio, poco)" dataDxfId="45"/>
    <tableColumn id="3" xr3:uid="{1594BE95-75B5-45E0-9550-F155ADD254F5}" name="bañarse" dataDxfId="44"/>
    <tableColumn id="4" xr3:uid="{F91CC54F-8883-4A0B-BB0D-E41CA3A576CD}" name="comprometidos (si, no)" dataDxfId="43"/>
    <tableColumn id="5" xr3:uid="{753820DB-0192-44AE-AF2A-F3A7B2B62D0F}" name="regalo (Peluche, Flores, Chocolates, Losion)" dataDxfId="42"/>
    <tableColumn id="6" xr3:uid="{FCA19594-D4DB-4271-8B3B-C9DAE8100ADD}" name="cine" dataDxfId="41"/>
    <tableColumn id="7" xr3:uid="{9B912447-BAC6-47AA-B090-7FBD1F20C054}" name="clima (Sol, Lluvioso, Nublado, Ventarron)" dataDxfId="40"/>
    <tableColumn id="8" xr3:uid="{4CC4C4ED-11DF-437D-A217-25F3C4489C6D}" name="Pareja" dataDxfId="3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AD5423E-3F26-425E-AE6A-433308ED4AD1}" name="Tabla245" displayName="Tabla245" ref="A72:H77" totalsRowShown="0" headerRowDxfId="38" dataDxfId="36" headerRowBorderDxfId="37" tableBorderDxfId="35" totalsRowBorderDxfId="34">
  <autoFilter ref="A72:H77" xr:uid="{F7F6CA53-8D06-4144-8BA1-6F3F80BB4FBD}"/>
  <tableColumns count="8">
    <tableColumn id="1" xr3:uid="{A9381998-046E-4BED-9113-BAD77F7AB8E0}" name="genero" dataDxfId="33"/>
    <tableColumn id="2" xr3:uid="{FB7BF2FD-1E39-4E69-B6DD-54A2F8D3A2BB}" name="dinero(Harto, medio, poco)" dataDxfId="32"/>
    <tableColumn id="3" xr3:uid="{2B0CA5BD-12C7-4707-8988-E357BD6F73D2}" name="bañarse" dataDxfId="31"/>
    <tableColumn id="4" xr3:uid="{311397FB-B8F2-404F-9810-EA829DC79D9D}" name="comprometidos (si, no)" dataDxfId="30"/>
    <tableColumn id="5" xr3:uid="{A2ED030B-E346-4A0C-82D8-7A29BE79DDBA}" name="regalo (Peluche, Flores, Chocolates, Losion)" dataDxfId="29"/>
    <tableColumn id="6" xr3:uid="{6125C9CB-5925-49AF-9E0A-FDB7EBD39149}" name="cine" dataDxfId="28"/>
    <tableColumn id="7" xr3:uid="{B6410C87-ACF2-4AD3-950F-998C7706BF55}" name="clima (Sol, Lluvioso, Nublado, Ventarron)" dataDxfId="27"/>
    <tableColumn id="8" xr3:uid="{334910F6-2D6F-4A3A-B768-BDB9912E5210}" name="Pareja" dataDxfId="26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01D0DB-C064-4887-8579-8DA056F0A211}" name="Tabla2457" displayName="Tabla2457" ref="A94:H97" totalsRowShown="0" headerRowDxfId="25" dataDxfId="23" headerRowBorderDxfId="24" tableBorderDxfId="22" totalsRowBorderDxfId="21">
  <autoFilter ref="A94:H97" xr:uid="{A2FDB648-79DA-4805-9E1F-C7F984222D3D}"/>
  <tableColumns count="8">
    <tableColumn id="1" xr3:uid="{B204489F-0091-4ED3-B936-BFA2F5A8276A}" name="genero" dataDxfId="20"/>
    <tableColumn id="2" xr3:uid="{C823B2AB-5B2F-4F80-A45D-8B4290568F25}" name="dinero(Harto, medio, poco)" dataDxfId="19"/>
    <tableColumn id="3" xr3:uid="{222455FD-D7FE-41CA-8A9A-601EB4995A64}" name="bañarse" dataDxfId="18"/>
    <tableColumn id="4" xr3:uid="{B4814B5C-D79F-40A6-8277-B9BCBAB5245F}" name="comprometidos (si, no)" dataDxfId="17"/>
    <tableColumn id="5" xr3:uid="{89EF03EF-0672-4560-9301-C5E6F2E3021B}" name="regalo (Peluche, Flores, Chocolates, Losion)" dataDxfId="16"/>
    <tableColumn id="6" xr3:uid="{6657A05E-D75F-40F5-80F1-F19372B11BC9}" name="cine" dataDxfId="15"/>
    <tableColumn id="7" xr3:uid="{1C9F887D-9357-48E5-9A07-7F480B46CEE6}" name="clima (Sol, Lluvioso, Nublado, Ventarron)" dataDxfId="14"/>
    <tableColumn id="8" xr3:uid="{B5D7CBAE-6F84-4AAC-A57A-16185669803B}" name="Pareja" dataDxfId="1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CD6EBBB-14AF-4C9D-8067-1571004A5A72}" name="Tabla26" displayName="Tabla26" ref="A1:H15" totalsRowShown="0" headerRowDxfId="12" dataDxfId="10" headerRowBorderDxfId="11" tableBorderDxfId="9" totalsRowBorderDxfId="8">
  <autoFilter ref="A1:H15" xr:uid="{BBA07ED1-EDE7-4216-B32A-A99D755F96A1}"/>
  <tableColumns count="8">
    <tableColumn id="1" xr3:uid="{EDAE4BFF-8BCE-4D08-9A74-6A8668521753}" name="genero" dataDxfId="7"/>
    <tableColumn id="2" xr3:uid="{0492945C-4482-4557-82E0-B7A592FCE42B}" name="dinero(Harto, medio, poco)" dataDxfId="6"/>
    <tableColumn id="3" xr3:uid="{CE19CC22-99A4-4508-99BF-B5BEC14B883F}" name="bañarse" dataDxfId="5"/>
    <tableColumn id="4" xr3:uid="{8C3806D5-E2FB-467F-BB85-29BD303DF938}" name="comprometidos (si, no)" dataDxfId="4"/>
    <tableColumn id="5" xr3:uid="{2E1CAC91-4382-4F32-86C2-0708B50DC427}" name="regalo (Peluche, Flores, Chocolates, Losion)" dataDxfId="3"/>
    <tableColumn id="6" xr3:uid="{88CB5EAB-A6E2-4297-939F-CA19383BE2A6}" name="cine" dataDxfId="2"/>
    <tableColumn id="7" xr3:uid="{5A04733A-8B4D-4787-A0F5-8B3474BBB97E}" name="clima (Sol, Lluvioso, Nublado, Ventarron)" dataDxfId="1"/>
    <tableColumn id="8" xr3:uid="{189B2380-3F2A-4B82-A7B1-E43C4BEDEAD2}" name="Pareja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K144"/>
  <sheetViews>
    <sheetView tabSelected="1" topLeftCell="A23" zoomScale="25" zoomScaleNormal="25" workbookViewId="0">
      <selection activeCell="AC106" sqref="AC106"/>
    </sheetView>
  </sheetViews>
  <sheetFormatPr baseColWidth="10" defaultColWidth="12.5703125" defaultRowHeight="15.75" customHeight="1" x14ac:dyDescent="0.2"/>
  <cols>
    <col min="1" max="8" width="11.5703125" customWidth="1"/>
    <col min="9" max="9" width="7.7109375" customWidth="1"/>
    <col min="10" max="10" width="15.28515625" customWidth="1"/>
    <col min="16" max="16" width="16.7109375" customWidth="1"/>
    <col min="18" max="18" width="15.85546875" bestFit="1" customWidth="1"/>
    <col min="19" max="26" width="12.5703125" customWidth="1"/>
    <col min="28" max="28" width="16.42578125" bestFit="1" customWidth="1"/>
    <col min="38" max="38" width="19.7109375" bestFit="1" customWidth="1"/>
    <col min="115" max="115" width="21.140625" bestFit="1" customWidth="1"/>
  </cols>
  <sheetData>
    <row r="1" spans="1:17" ht="12.75" x14ac:dyDescent="0.2">
      <c r="A1" s="1" t="s">
        <v>0</v>
      </c>
      <c r="Q1" s="2"/>
    </row>
    <row r="2" spans="1:17" ht="12.75" x14ac:dyDescent="0.2">
      <c r="H2" s="1"/>
    </row>
    <row r="3" spans="1:17" ht="85.5" customHeight="1" x14ac:dyDescent="0.2">
      <c r="A3" s="46" t="s">
        <v>2</v>
      </c>
      <c r="B3" s="47" t="s">
        <v>3</v>
      </c>
      <c r="C3" s="47" t="s">
        <v>4</v>
      </c>
      <c r="D3" s="47" t="s">
        <v>5</v>
      </c>
      <c r="E3" s="47" t="s">
        <v>6</v>
      </c>
      <c r="F3" s="47" t="s">
        <v>7</v>
      </c>
      <c r="G3" s="47" t="s">
        <v>8</v>
      </c>
      <c r="H3" s="48" t="s">
        <v>9</v>
      </c>
      <c r="I3" s="49"/>
      <c r="J3" s="108" t="s">
        <v>28</v>
      </c>
      <c r="K3" s="108"/>
      <c r="L3" s="50" t="s">
        <v>1</v>
      </c>
      <c r="M3" s="50" t="s">
        <v>13</v>
      </c>
      <c r="N3" s="50" t="s">
        <v>12</v>
      </c>
      <c r="O3" s="50" t="s">
        <v>26</v>
      </c>
      <c r="P3" s="50" t="s">
        <v>27</v>
      </c>
    </row>
    <row r="4" spans="1:17" ht="12.75" x14ac:dyDescent="0.2">
      <c r="A4" s="9" t="s">
        <v>11</v>
      </c>
      <c r="B4" s="52" t="s">
        <v>11</v>
      </c>
      <c r="C4" s="4" t="s">
        <v>12</v>
      </c>
      <c r="D4" s="4" t="s">
        <v>13</v>
      </c>
      <c r="E4" s="4" t="s">
        <v>14</v>
      </c>
      <c r="F4" s="4" t="s">
        <v>13</v>
      </c>
      <c r="G4" s="4" t="s">
        <v>13</v>
      </c>
      <c r="H4" s="10" t="s">
        <v>12</v>
      </c>
      <c r="J4" s="45"/>
      <c r="K4" s="45"/>
      <c r="L4" s="5">
        <f>COUNTA(H4:H17)</f>
        <v>14</v>
      </c>
      <c r="M4" s="5">
        <f>COUNTIFS($H$4:$H$17,"S")</f>
        <v>8</v>
      </c>
      <c r="N4" s="15">
        <f>COUNTIFS($H$4:$H$17,"N")</f>
        <v>6</v>
      </c>
      <c r="O4" s="44">
        <f xml:space="preserve"> IFERROR(- ( (M4/L4) * IMLOG2(M4/L4) + (N4/L4) * IMLOG2(N4/L4) ), 0)</f>
        <v>0.9852281360342523</v>
      </c>
      <c r="P4" s="45"/>
    </row>
    <row r="5" spans="1:17" ht="12.75" x14ac:dyDescent="0.2">
      <c r="A5" s="9" t="s">
        <v>15</v>
      </c>
      <c r="B5" s="4" t="s">
        <v>16</v>
      </c>
      <c r="C5" s="4" t="s">
        <v>13</v>
      </c>
      <c r="D5" s="4" t="s">
        <v>13</v>
      </c>
      <c r="E5" s="4" t="s">
        <v>15</v>
      </c>
      <c r="F5" s="4" t="s">
        <v>13</v>
      </c>
      <c r="G5" s="4" t="s">
        <v>17</v>
      </c>
      <c r="H5" s="10" t="s">
        <v>13</v>
      </c>
      <c r="J5" s="109" t="s">
        <v>10</v>
      </c>
      <c r="K5" s="95"/>
      <c r="L5" s="95"/>
      <c r="M5" s="95"/>
      <c r="N5" s="95"/>
      <c r="O5" s="5">
        <f t="shared" ref="O5:O30" si="0" xml:space="preserve"> IFERROR(- ( (M5/L5) * IMLOG2(M5/L5) + (N5/L5) * IMLOG2(N5/L5) ), 0)</f>
        <v>0</v>
      </c>
      <c r="P5" s="45">
        <f>$O$4 - ( (L6/$L$4)*O6 + (L7/$L$4)*O7)</f>
        <v>6.1053783733811207E-2</v>
      </c>
    </row>
    <row r="6" spans="1:17" ht="12.75" x14ac:dyDescent="0.2">
      <c r="A6" s="9" t="s">
        <v>15</v>
      </c>
      <c r="B6" s="4" t="s">
        <v>16</v>
      </c>
      <c r="C6" s="4" t="s">
        <v>13</v>
      </c>
      <c r="D6" s="4" t="s">
        <v>12</v>
      </c>
      <c r="E6" s="4" t="s">
        <v>15</v>
      </c>
      <c r="F6" s="4" t="s">
        <v>12</v>
      </c>
      <c r="G6" s="4" t="s">
        <v>12</v>
      </c>
      <c r="H6" s="43" t="s">
        <v>13</v>
      </c>
      <c r="J6" s="109"/>
      <c r="K6" s="96" t="s">
        <v>11</v>
      </c>
      <c r="L6" s="97">
        <f>COUNTIFS($A$4:$A$17,"M")</f>
        <v>7</v>
      </c>
      <c r="M6" s="98">
        <f>COUNTIFS($A$4:$A$17,"="&amp;K6,$H$4:$H$17,"="&amp;$M$3)</f>
        <v>3</v>
      </c>
      <c r="N6" s="98">
        <f>COUNTIFS($A$4:$A$17,"="&amp;K6,$H$4:$H$17,"="&amp;$N$3)</f>
        <v>4</v>
      </c>
      <c r="O6" s="5">
        <f t="shared" si="0"/>
        <v>0.9852281360342523</v>
      </c>
      <c r="P6" s="45"/>
    </row>
    <row r="7" spans="1:17" ht="12.75" x14ac:dyDescent="0.2">
      <c r="A7" s="9" t="s">
        <v>11</v>
      </c>
      <c r="B7" s="4" t="s">
        <v>16</v>
      </c>
      <c r="C7" s="4" t="s">
        <v>12</v>
      </c>
      <c r="D7" s="4" t="s">
        <v>12</v>
      </c>
      <c r="E7" s="4" t="s">
        <v>14</v>
      </c>
      <c r="F7" s="4" t="s">
        <v>12</v>
      </c>
      <c r="G7" s="4" t="s">
        <v>19</v>
      </c>
      <c r="H7" s="10" t="s">
        <v>12</v>
      </c>
      <c r="J7" s="109"/>
      <c r="K7" s="96" t="s">
        <v>15</v>
      </c>
      <c r="L7" s="97">
        <f>COUNTIFS($A$4:$A$17,"F")</f>
        <v>7</v>
      </c>
      <c r="M7" s="98">
        <f>COUNTIFS($A$4:$A$17,"="&amp;K7,$H$4:$H$17,"="&amp;$M$3)</f>
        <v>5</v>
      </c>
      <c r="N7" s="98">
        <f>COUNTIFS($A$4:$A$17,"="&amp;K7,$H$4:$H$17,"="&amp;$N$3)</f>
        <v>2</v>
      </c>
      <c r="O7" s="5">
        <f t="shared" si="0"/>
        <v>0.86312056856663</v>
      </c>
      <c r="P7" s="45"/>
    </row>
    <row r="8" spans="1:17" ht="12.75" x14ac:dyDescent="0.2">
      <c r="A8" s="9" t="s">
        <v>11</v>
      </c>
      <c r="B8" s="4" t="s">
        <v>16</v>
      </c>
      <c r="C8" s="4" t="s">
        <v>12</v>
      </c>
      <c r="D8" s="4" t="s">
        <v>13</v>
      </c>
      <c r="E8" s="4" t="s">
        <v>17</v>
      </c>
      <c r="F8" s="4" t="s">
        <v>13</v>
      </c>
      <c r="G8" s="4" t="s">
        <v>19</v>
      </c>
      <c r="H8" s="10" t="s">
        <v>12</v>
      </c>
      <c r="J8" s="112" t="s">
        <v>18</v>
      </c>
      <c r="K8" s="16"/>
      <c r="L8" s="17"/>
      <c r="M8" s="18"/>
      <c r="N8" s="18"/>
      <c r="O8" s="5">
        <f t="shared" si="0"/>
        <v>0</v>
      </c>
      <c r="P8" s="115">
        <f>$O$4 - ( (L9/$L$4)*O9 + (L10/$L$4)*O10 + (L11/$L$4)*O11)</f>
        <v>0.4066663167406902</v>
      </c>
      <c r="Q8" s="51"/>
    </row>
    <row r="9" spans="1:17" ht="12.75" x14ac:dyDescent="0.2">
      <c r="A9" s="9" t="s">
        <v>15</v>
      </c>
      <c r="B9" s="52" t="s">
        <v>11</v>
      </c>
      <c r="C9" s="4" t="s">
        <v>13</v>
      </c>
      <c r="D9" s="4" t="s">
        <v>12</v>
      </c>
      <c r="E9" s="4" t="s">
        <v>20</v>
      </c>
      <c r="F9" s="4" t="s">
        <v>13</v>
      </c>
      <c r="G9" s="4" t="s">
        <v>12</v>
      </c>
      <c r="H9" s="10" t="s">
        <v>12</v>
      </c>
      <c r="J9" s="113"/>
      <c r="K9" s="19" t="s">
        <v>16</v>
      </c>
      <c r="L9" s="20">
        <f>COUNTIFS($B$4:$B$17,"H")</f>
        <v>5</v>
      </c>
      <c r="M9" s="18">
        <f>COUNTIFS($B$4:$B$17,"="&amp;K9,$H$4:$H$17,"="&amp;$M$3)</f>
        <v>2</v>
      </c>
      <c r="N9" s="18">
        <f>COUNTIFS($B$4:$B$17,"="&amp;K9,$H$4:$H$17,"="&amp;$N$3)</f>
        <v>3</v>
      </c>
      <c r="O9" s="116">
        <f t="shared" si="0"/>
        <v>0.97095059445466747</v>
      </c>
      <c r="P9" s="45"/>
      <c r="Q9" s="51"/>
    </row>
    <row r="10" spans="1:17" ht="12.75" x14ac:dyDescent="0.2">
      <c r="A10" s="9" t="s">
        <v>15</v>
      </c>
      <c r="B10" s="52" t="s">
        <v>20</v>
      </c>
      <c r="C10" s="4" t="s">
        <v>13</v>
      </c>
      <c r="D10" s="4" t="s">
        <v>13</v>
      </c>
      <c r="E10" s="4" t="s">
        <v>20</v>
      </c>
      <c r="F10" s="4" t="s">
        <v>13</v>
      </c>
      <c r="G10" s="4" t="s">
        <v>13</v>
      </c>
      <c r="H10" s="10" t="s">
        <v>13</v>
      </c>
      <c r="J10" s="113"/>
      <c r="K10" s="19" t="s">
        <v>11</v>
      </c>
      <c r="L10" s="20">
        <f>COUNTIFS($B$4:$B$17,"M")</f>
        <v>4</v>
      </c>
      <c r="M10" s="18">
        <f>COUNTIFS($B$4:$B$17,"="&amp;K10,$H$4:$H$17,"="&amp;$M$3)</f>
        <v>1</v>
      </c>
      <c r="N10" s="18">
        <f>COUNTIFS($B$4:$B$17,"="&amp;K10,$H$4:$H$17,"="&amp;$N$3)</f>
        <v>3</v>
      </c>
      <c r="O10" s="5">
        <f t="shared" si="0"/>
        <v>0.81127812445913294</v>
      </c>
      <c r="P10" s="45"/>
    </row>
    <row r="11" spans="1:17" ht="12.75" x14ac:dyDescent="0.2">
      <c r="A11" s="9" t="s">
        <v>15</v>
      </c>
      <c r="B11" s="52" t="s">
        <v>20</v>
      </c>
      <c r="C11" s="4" t="s">
        <v>13</v>
      </c>
      <c r="D11" s="4" t="s">
        <v>12</v>
      </c>
      <c r="E11" s="4" t="s">
        <v>14</v>
      </c>
      <c r="F11" s="4" t="s">
        <v>13</v>
      </c>
      <c r="G11" s="4" t="s">
        <v>13</v>
      </c>
      <c r="H11" s="10" t="s">
        <v>13</v>
      </c>
      <c r="J11" s="114"/>
      <c r="K11" s="19" t="s">
        <v>20</v>
      </c>
      <c r="L11" s="20">
        <f>COUNTIFS($B$4:$B$17,"P")</f>
        <v>5</v>
      </c>
      <c r="M11" s="18">
        <f>COUNTIFS($B$4:$B$17,"="&amp;K11,$H$4:$H$17,"="&amp;$M$3)</f>
        <v>5</v>
      </c>
      <c r="N11" s="18">
        <f>COUNTIFS($B$4:$B$17,"="&amp;K11,$H$4:$H$17,"="&amp;$N$3)</f>
        <v>0</v>
      </c>
      <c r="O11" s="5">
        <f t="shared" si="0"/>
        <v>0</v>
      </c>
      <c r="P11" s="45"/>
    </row>
    <row r="12" spans="1:17" ht="12.75" x14ac:dyDescent="0.2">
      <c r="A12" s="9" t="s">
        <v>11</v>
      </c>
      <c r="B12" s="52" t="s">
        <v>20</v>
      </c>
      <c r="C12" s="4" t="s">
        <v>13</v>
      </c>
      <c r="D12" s="4" t="s">
        <v>13</v>
      </c>
      <c r="E12" s="4" t="s">
        <v>17</v>
      </c>
      <c r="F12" s="4" t="s">
        <v>12</v>
      </c>
      <c r="G12" s="4" t="s">
        <v>17</v>
      </c>
      <c r="H12" s="10" t="s">
        <v>13</v>
      </c>
      <c r="J12" s="105" t="s">
        <v>21</v>
      </c>
      <c r="K12" s="21"/>
      <c r="L12" s="22"/>
      <c r="M12" s="7"/>
      <c r="N12" s="7"/>
      <c r="O12" s="5">
        <f t="shared" si="0"/>
        <v>0</v>
      </c>
      <c r="P12" s="45">
        <f>$O$4 - ( (L13/$L$4)*O13 + (L14/$L$4)*O14)</f>
        <v>0.12808527889139465</v>
      </c>
    </row>
    <row r="13" spans="1:17" ht="12.75" x14ac:dyDescent="0.2">
      <c r="A13" s="9" t="s">
        <v>15</v>
      </c>
      <c r="B13" s="52" t="s">
        <v>11</v>
      </c>
      <c r="C13" s="4" t="s">
        <v>13</v>
      </c>
      <c r="D13" s="4" t="s">
        <v>13</v>
      </c>
      <c r="E13" s="4" t="s">
        <v>15</v>
      </c>
      <c r="F13" s="4" t="s">
        <v>12</v>
      </c>
      <c r="G13" s="4" t="s">
        <v>17</v>
      </c>
      <c r="H13" s="10" t="s">
        <v>13</v>
      </c>
      <c r="J13" s="106"/>
      <c r="K13" s="3" t="s">
        <v>13</v>
      </c>
      <c r="L13" s="6">
        <f>COUNTIFS($C$4:$C$17,"S")</f>
        <v>8</v>
      </c>
      <c r="M13" s="7">
        <f>COUNTIFS($C$4:$C$17,"="&amp;K13,$H$4:$H$17,"="&amp;$M$3)</f>
        <v>6</v>
      </c>
      <c r="N13" s="7">
        <f>COUNTIFS($C$4:$C$17,"="&amp;K13,$H$4:$H$17,"="&amp;$N$3)</f>
        <v>2</v>
      </c>
      <c r="O13" s="5">
        <f t="shared" si="0"/>
        <v>0.81127812445913294</v>
      </c>
      <c r="P13" s="45"/>
    </row>
    <row r="14" spans="1:17" ht="12.75" x14ac:dyDescent="0.2">
      <c r="A14" s="9" t="s">
        <v>11</v>
      </c>
      <c r="B14" s="4" t="s">
        <v>16</v>
      </c>
      <c r="C14" s="4" t="s">
        <v>13</v>
      </c>
      <c r="D14" s="4" t="s">
        <v>12</v>
      </c>
      <c r="E14" s="4" t="s">
        <v>17</v>
      </c>
      <c r="F14" s="4" t="s">
        <v>12</v>
      </c>
      <c r="G14" s="4" t="s">
        <v>12</v>
      </c>
      <c r="H14" s="10" t="s">
        <v>12</v>
      </c>
      <c r="J14" s="107"/>
      <c r="K14" s="3" t="s">
        <v>12</v>
      </c>
      <c r="L14" s="6">
        <f>COUNTIFS($C$4:$C$17,"N")</f>
        <v>6</v>
      </c>
      <c r="M14" s="7">
        <f>COUNTIFS($C$4:$C$17,"="&amp;K14,$H$4:$H$17,"="&amp;$M$3)</f>
        <v>2</v>
      </c>
      <c r="N14" s="7">
        <f>COUNTIFS($C$4:$C$17,"="&amp;K14,$H$4:$H$17,"="&amp;$N$3)</f>
        <v>4</v>
      </c>
      <c r="O14" s="5">
        <f t="shared" si="0"/>
        <v>0.91829583405449056</v>
      </c>
      <c r="P14" s="45"/>
    </row>
    <row r="15" spans="1:17" ht="12.75" x14ac:dyDescent="0.2">
      <c r="A15" s="9" t="s">
        <v>15</v>
      </c>
      <c r="B15" s="52" t="s">
        <v>11</v>
      </c>
      <c r="C15" s="4" t="s">
        <v>12</v>
      </c>
      <c r="D15" s="4" t="s">
        <v>13</v>
      </c>
      <c r="E15" s="4" t="s">
        <v>20</v>
      </c>
      <c r="F15" s="4" t="s">
        <v>13</v>
      </c>
      <c r="G15" s="4" t="s">
        <v>12</v>
      </c>
      <c r="H15" s="10" t="s">
        <v>12</v>
      </c>
      <c r="J15" s="105" t="s">
        <v>22</v>
      </c>
      <c r="K15" s="23"/>
      <c r="L15" s="24"/>
      <c r="M15" s="8"/>
      <c r="N15" s="8"/>
      <c r="O15" s="5">
        <f t="shared" si="0"/>
        <v>0</v>
      </c>
      <c r="P15" s="45">
        <f>$O$4 - ( (L16/$L$4)*O16 + (L17/$L$4)*O17)</f>
        <v>0</v>
      </c>
    </row>
    <row r="16" spans="1:17" ht="12.75" x14ac:dyDescent="0.2">
      <c r="A16" s="9" t="s">
        <v>11</v>
      </c>
      <c r="B16" s="52" t="s">
        <v>20</v>
      </c>
      <c r="C16" s="4" t="s">
        <v>12</v>
      </c>
      <c r="D16" s="4" t="s">
        <v>12</v>
      </c>
      <c r="E16" s="4" t="s">
        <v>14</v>
      </c>
      <c r="F16" s="4" t="s">
        <v>12</v>
      </c>
      <c r="G16" s="4" t="s">
        <v>19</v>
      </c>
      <c r="H16" s="10" t="s">
        <v>13</v>
      </c>
      <c r="J16" s="106"/>
      <c r="K16" s="25" t="s">
        <v>13</v>
      </c>
      <c r="L16" s="26">
        <f>COUNTIFS($D$4:$D$17,"S")</f>
        <v>7</v>
      </c>
      <c r="M16" s="8">
        <f>COUNTIFS($D$4:$D$17,"="&amp;K16,$H$4:$H$17,"="&amp;$M$3)</f>
        <v>4</v>
      </c>
      <c r="N16" s="8">
        <f>COUNTIFS($D$4:$D$17,"="&amp;K16,$H$4:$H$17,"="&amp;$N$3)</f>
        <v>3</v>
      </c>
      <c r="O16" s="5">
        <f t="shared" si="0"/>
        <v>0.9852281360342523</v>
      </c>
      <c r="P16" s="45"/>
    </row>
    <row r="17" spans="1:16" ht="12.75" x14ac:dyDescent="0.2">
      <c r="A17" s="11" t="s">
        <v>11</v>
      </c>
      <c r="B17" s="53" t="s">
        <v>20</v>
      </c>
      <c r="C17" s="12" t="s">
        <v>12</v>
      </c>
      <c r="D17" s="12" t="s">
        <v>12</v>
      </c>
      <c r="E17" s="12" t="s">
        <v>14</v>
      </c>
      <c r="F17" s="12" t="s">
        <v>13</v>
      </c>
      <c r="G17" s="12" t="s">
        <v>13</v>
      </c>
      <c r="H17" s="13" t="s">
        <v>13</v>
      </c>
      <c r="J17" s="107"/>
      <c r="K17" s="25" t="s">
        <v>12</v>
      </c>
      <c r="L17" s="26">
        <f>COUNTIFS($D$4:$D$17,"N")</f>
        <v>7</v>
      </c>
      <c r="M17" s="8">
        <f>COUNTIFS($D$4:$D$17,"="&amp;K17,$H$4:$H$17,"="&amp;$M$3)</f>
        <v>4</v>
      </c>
      <c r="N17" s="8">
        <f>COUNTIFS($D$4:$D$17,"="&amp;K17,$H$4:$H$17,"="&amp;$N$3)</f>
        <v>3</v>
      </c>
      <c r="O17" s="5">
        <f t="shared" si="0"/>
        <v>0.9852281360342523</v>
      </c>
      <c r="P17" s="45"/>
    </row>
    <row r="18" spans="1:16" ht="12.75" x14ac:dyDescent="0.2">
      <c r="J18" s="105" t="s">
        <v>23</v>
      </c>
      <c r="K18" s="27"/>
      <c r="L18" s="28"/>
      <c r="M18" s="18"/>
      <c r="N18" s="18"/>
      <c r="O18" s="5">
        <f t="shared" si="0"/>
        <v>0</v>
      </c>
      <c r="P18" s="45">
        <f>$O$4 - ( (L19/$L$4)*O19 + (L20/$L$4)*O20 + (L21/$L$4)*O21 + (L22/$L$4)*O22)</f>
        <v>0.24490470913423223</v>
      </c>
    </row>
    <row r="19" spans="1:16" ht="12.75" x14ac:dyDescent="0.2">
      <c r="J19" s="106"/>
      <c r="K19" s="29" t="s">
        <v>20</v>
      </c>
      <c r="L19" s="30">
        <f>COUNTIFS($E$4:$E$17,"P")</f>
        <v>3</v>
      </c>
      <c r="M19" s="18">
        <f>COUNTIFS($E$4:$E$17,"="&amp;K19,$H$4:$H$17,"="&amp;$M$3)</f>
        <v>1</v>
      </c>
      <c r="N19" s="18">
        <f>COUNTIFS($E$4:$E$17,"="&amp;K19,$H$4:$H$17,"="&amp;$N$3)</f>
        <v>2</v>
      </c>
      <c r="O19" s="5">
        <f t="shared" si="0"/>
        <v>0.91829583405449056</v>
      </c>
      <c r="P19" s="45"/>
    </row>
    <row r="20" spans="1:16" ht="12.75" x14ac:dyDescent="0.2">
      <c r="J20" s="106"/>
      <c r="K20" s="29" t="s">
        <v>15</v>
      </c>
      <c r="L20" s="30">
        <f>COUNTIFS($E$4:$E$17,"F")</f>
        <v>3</v>
      </c>
      <c r="M20" s="18">
        <f>COUNTIFS($E$4:$E$17,"="&amp;K20,$H$4:$H$17,"="&amp;$M$3)</f>
        <v>3</v>
      </c>
      <c r="N20" s="18">
        <f>COUNTIFS($E$4:$E$17,"="&amp;K20,$H$4:$H$17,"="&amp;$N$3)</f>
        <v>0</v>
      </c>
      <c r="O20" s="5">
        <f t="shared" si="0"/>
        <v>0</v>
      </c>
      <c r="P20" s="45"/>
    </row>
    <row r="21" spans="1:16" ht="12.75" x14ac:dyDescent="0.2">
      <c r="J21" s="106"/>
      <c r="K21" s="29" t="s">
        <v>14</v>
      </c>
      <c r="L21" s="30">
        <f>COUNTIFS($E$4:$E$17,"C")</f>
        <v>5</v>
      </c>
      <c r="M21" s="18">
        <f>COUNTIFS($E$4:$E$17,"="&amp;K21,$H$4:$H$17,"="&amp;$M$3)</f>
        <v>3</v>
      </c>
      <c r="N21" s="18">
        <f>COUNTIFS($E$4:$E$17,"="&amp;K21,$H$4:$H$17,"="&amp;$N$3)</f>
        <v>2</v>
      </c>
      <c r="O21" s="5">
        <f t="shared" si="0"/>
        <v>0.97095059445466747</v>
      </c>
      <c r="P21" s="45"/>
    </row>
    <row r="22" spans="1:16" ht="12.75" x14ac:dyDescent="0.2">
      <c r="J22" s="107"/>
      <c r="K22" s="29" t="s">
        <v>17</v>
      </c>
      <c r="L22" s="30">
        <f>COUNTIFS($E$4:$E$17,"L")</f>
        <v>3</v>
      </c>
      <c r="M22" s="18">
        <f>COUNTIFS($E$4:$E$17,"="&amp;K22,$H$4:$H$17,"="&amp;$M$3)</f>
        <v>1</v>
      </c>
      <c r="N22" s="18">
        <f>COUNTIFS($E$4:$E$17,"="&amp;K22,$H$4:$H$17,"="&amp;$N$3)</f>
        <v>2</v>
      </c>
      <c r="O22" s="5">
        <f t="shared" si="0"/>
        <v>0.91829583405449056</v>
      </c>
      <c r="P22" s="45"/>
    </row>
    <row r="23" spans="1:16" ht="15.75" customHeight="1" x14ac:dyDescent="0.2">
      <c r="J23" s="105" t="s">
        <v>24</v>
      </c>
      <c r="K23" s="31"/>
      <c r="L23" s="32"/>
      <c r="M23" s="33"/>
      <c r="N23" s="33"/>
      <c r="O23" s="5">
        <f t="shared" si="0"/>
        <v>0</v>
      </c>
      <c r="P23" s="45">
        <f>$O$4 - ( (L24/$L$4)*O24 + (L25/$L$4)*O25)</f>
        <v>2.0244207153756411E-2</v>
      </c>
    </row>
    <row r="24" spans="1:16" ht="15.75" customHeight="1" x14ac:dyDescent="0.2">
      <c r="J24" s="106"/>
      <c r="K24" s="34" t="s">
        <v>13</v>
      </c>
      <c r="L24" s="35">
        <f>COUNTIFS($F$4:$F$17,"S")</f>
        <v>8</v>
      </c>
      <c r="M24" s="33">
        <f>COUNTIFS($F$4:$F$17,"="&amp;K24,$H$4:$H$17,"="&amp;$M$3)</f>
        <v>4</v>
      </c>
      <c r="N24" s="33">
        <f>COUNTIFS($F$4:$F$17,"="&amp;K24,$H$4:$H$17,"="&amp;$N$3)</f>
        <v>4</v>
      </c>
      <c r="O24" s="5">
        <f t="shared" si="0"/>
        <v>1</v>
      </c>
      <c r="P24" s="45"/>
    </row>
    <row r="25" spans="1:16" ht="15.75" customHeight="1" x14ac:dyDescent="0.2">
      <c r="J25" s="107"/>
      <c r="K25" s="34" t="s">
        <v>12</v>
      </c>
      <c r="L25" s="35">
        <f>COUNTIFS($F$4:$F$17,"N")</f>
        <v>6</v>
      </c>
      <c r="M25" s="33">
        <f>COUNTIFS($F$4:$F$17,"="&amp;K25,$H$4:$H$17,"="&amp;$M$3)</f>
        <v>4</v>
      </c>
      <c r="N25" s="33">
        <f>COUNTIFS($F$4:$F$17,"="&amp;K25,$H$4:$H$17,"="&amp;$N$3)</f>
        <v>2</v>
      </c>
      <c r="O25" s="5">
        <f t="shared" si="0"/>
        <v>0.91829583405449056</v>
      </c>
      <c r="P25" s="45"/>
    </row>
    <row r="26" spans="1:16" ht="15.75" customHeight="1" x14ac:dyDescent="0.2">
      <c r="J26" s="105" t="s">
        <v>25</v>
      </c>
      <c r="K26" s="36"/>
      <c r="L26" s="37"/>
      <c r="M26" s="38"/>
      <c r="N26" s="38"/>
      <c r="O26" s="5">
        <f t="shared" si="0"/>
        <v>0</v>
      </c>
      <c r="P26" s="45">
        <f>$O$4 - ( (L27/$L$4)*O27 + (L28/$L$4)*O28 + (L29/$L$4)*O29 + (L30/$L$4)*O30)</f>
        <v>0.32486295761735695</v>
      </c>
    </row>
    <row r="27" spans="1:16" ht="15.75" customHeight="1" x14ac:dyDescent="0.2">
      <c r="J27" s="106"/>
      <c r="K27" s="39" t="s">
        <v>13</v>
      </c>
      <c r="L27" s="39">
        <f>COUNTIFS($G$4:$G$17,"S")</f>
        <v>4</v>
      </c>
      <c r="M27" s="40">
        <f>COUNTIFS($G$4:$G$17,"="&amp;K27,$H$4:$H$17,"="&amp;$M$3)</f>
        <v>3</v>
      </c>
      <c r="N27" s="40">
        <f>COUNTIFS($G$4:$G$17,"="&amp;K27,$H$4:$H$17,"="&amp;$N$3)</f>
        <v>1</v>
      </c>
      <c r="O27" s="5">
        <f t="shared" si="0"/>
        <v>0.81127812445913294</v>
      </c>
      <c r="P27" s="45"/>
    </row>
    <row r="28" spans="1:16" ht="15.75" customHeight="1" x14ac:dyDescent="0.2">
      <c r="A28" s="51"/>
      <c r="J28" s="106"/>
      <c r="K28" s="41" t="s">
        <v>17</v>
      </c>
      <c r="L28" s="42">
        <f>COUNTIFS($G$4:$G$17,"L")</f>
        <v>3</v>
      </c>
      <c r="M28" s="38">
        <f>COUNTIFS($G$4:$G$17,"="&amp;K28,$H$4:$H$17,"="&amp;$M$3)</f>
        <v>3</v>
      </c>
      <c r="N28" s="38">
        <f>COUNTIFS($G$4:$G$17,"="&amp;K28,$H$4:$H$17,"="&amp;$N$3)</f>
        <v>0</v>
      </c>
      <c r="O28" s="5">
        <f t="shared" si="0"/>
        <v>0</v>
      </c>
      <c r="P28" s="45"/>
    </row>
    <row r="29" spans="1:16" ht="15.75" customHeight="1" x14ac:dyDescent="0.2">
      <c r="J29" s="106"/>
      <c r="K29" s="41" t="s">
        <v>12</v>
      </c>
      <c r="L29" s="42">
        <f>COUNTIFS($G$4:$G$17,"N")</f>
        <v>4</v>
      </c>
      <c r="M29" s="38">
        <f>COUNTIFS($G$4:$G$17,"="&amp;K29,$H$4:$H$17,"="&amp;$M$3)</f>
        <v>1</v>
      </c>
      <c r="N29" s="38">
        <f>COUNTIFS($G$4:$G$17,"="&amp;K29,$H$4:$H$17,"="&amp;$N$3)</f>
        <v>3</v>
      </c>
      <c r="O29" s="5">
        <f t="shared" si="0"/>
        <v>0.81127812445913294</v>
      </c>
      <c r="P29" s="45"/>
    </row>
    <row r="30" spans="1:16" ht="15.75" customHeight="1" x14ac:dyDescent="0.2">
      <c r="J30" s="107"/>
      <c r="K30" s="41" t="s">
        <v>19</v>
      </c>
      <c r="L30" s="42">
        <f>COUNTIFS($G$4:$G$17,"V")</f>
        <v>3</v>
      </c>
      <c r="M30" s="38">
        <f>COUNTIFS($G$4:$G$17,"="&amp;K30,$H$4:$H$17,"="&amp;$M$3)</f>
        <v>1</v>
      </c>
      <c r="N30" s="38">
        <f>COUNTIFS($G$4:$G$17,"="&amp;K30,$H$4:$H$17,"="&amp;$N$3)</f>
        <v>2</v>
      </c>
      <c r="O30" s="5">
        <f t="shared" si="0"/>
        <v>0.91829583405449056</v>
      </c>
      <c r="P30" s="45"/>
    </row>
    <row r="33" spans="1:16" ht="15.75" customHeight="1" x14ac:dyDescent="0.2">
      <c r="A33" s="51"/>
    </row>
    <row r="43" spans="1:16" ht="30" customHeight="1" x14ac:dyDescent="0.2">
      <c r="A43" s="51"/>
    </row>
    <row r="44" spans="1:16" ht="15.75" customHeight="1" x14ac:dyDescent="0.2">
      <c r="A44" s="51"/>
    </row>
    <row r="45" spans="1:16" ht="15.75" customHeight="1" x14ac:dyDescent="0.2">
      <c r="A45" s="51"/>
    </row>
    <row r="46" spans="1:16" ht="60.75" customHeight="1" x14ac:dyDescent="0.2">
      <c r="A46" s="46" t="s">
        <v>2</v>
      </c>
      <c r="B46" s="47" t="s">
        <v>3</v>
      </c>
      <c r="C46" s="47" t="s">
        <v>4</v>
      </c>
      <c r="D46" s="47" t="s">
        <v>5</v>
      </c>
      <c r="E46" s="47" t="s">
        <v>6</v>
      </c>
      <c r="F46" s="47" t="s">
        <v>7</v>
      </c>
      <c r="G46" s="47" t="s">
        <v>8</v>
      </c>
      <c r="H46" s="48" t="s">
        <v>9</v>
      </c>
      <c r="J46" s="108" t="s">
        <v>28</v>
      </c>
      <c r="K46" s="108"/>
      <c r="L46" s="50" t="s">
        <v>1</v>
      </c>
      <c r="M46" s="50" t="s">
        <v>13</v>
      </c>
      <c r="N46" s="50" t="s">
        <v>12</v>
      </c>
      <c r="O46" s="50" t="s">
        <v>26</v>
      </c>
      <c r="P46" s="50" t="s">
        <v>27</v>
      </c>
    </row>
    <row r="47" spans="1:16" ht="15.75" customHeight="1" x14ac:dyDescent="0.2">
      <c r="A47" s="9" t="s">
        <v>11</v>
      </c>
      <c r="B47" s="52" t="s">
        <v>11</v>
      </c>
      <c r="C47" s="4" t="s">
        <v>12</v>
      </c>
      <c r="D47" s="4" t="s">
        <v>13</v>
      </c>
      <c r="E47" s="4" t="s">
        <v>14</v>
      </c>
      <c r="F47" s="4" t="s">
        <v>13</v>
      </c>
      <c r="G47" s="4" t="s">
        <v>13</v>
      </c>
      <c r="H47" s="10" t="s">
        <v>12</v>
      </c>
      <c r="J47" s="45"/>
      <c r="K47" s="45"/>
      <c r="L47" s="5">
        <f>COUNTA(H47:H55)</f>
        <v>9</v>
      </c>
      <c r="M47" s="5">
        <f>COUNTIFS($H$47:$H$55,"S")</f>
        <v>6</v>
      </c>
      <c r="N47" s="5">
        <f>COUNTIFS($H$47:$H$55,"N")</f>
        <v>3</v>
      </c>
      <c r="O47" s="44">
        <f xml:space="preserve"> IFERROR(- ( (M47/L47) * IMLOG2(M47/L47) + (N47/L47) * IMLOG2(N47/L47) ), 0)</f>
        <v>0.91829583405449056</v>
      </c>
      <c r="P47" s="45"/>
    </row>
    <row r="48" spans="1:16" ht="15.75" customHeight="1" x14ac:dyDescent="0.2">
      <c r="A48" s="9" t="s">
        <v>15</v>
      </c>
      <c r="B48" s="52" t="s">
        <v>11</v>
      </c>
      <c r="C48" s="4" t="s">
        <v>13</v>
      </c>
      <c r="D48" s="4" t="s">
        <v>12</v>
      </c>
      <c r="E48" s="4" t="s">
        <v>20</v>
      </c>
      <c r="F48" s="4" t="s">
        <v>13</v>
      </c>
      <c r="G48" s="56" t="s">
        <v>12</v>
      </c>
      <c r="H48" s="10" t="s">
        <v>12</v>
      </c>
      <c r="J48" s="109" t="s">
        <v>10</v>
      </c>
      <c r="K48" s="95"/>
      <c r="L48" s="95"/>
      <c r="M48" s="95"/>
      <c r="N48" s="95"/>
      <c r="O48" s="5">
        <f t="shared" ref="O48:O50" si="1" xml:space="preserve"> IFERROR(- ( (M48/L48) * IMLOG2(M48/L48) + (N48/L48) * IMLOG2(N48/L48) ), 0)</f>
        <v>0</v>
      </c>
      <c r="P48" s="45">
        <f>$O$47 - ( (L49/$L$47)*O49 + (L50/$L$47)*O50)</f>
        <v>1.8310781820060629E-2</v>
      </c>
    </row>
    <row r="49" spans="1:16" ht="15.75" customHeight="1" x14ac:dyDescent="0.2">
      <c r="A49" s="9" t="s">
        <v>15</v>
      </c>
      <c r="B49" s="52" t="s">
        <v>20</v>
      </c>
      <c r="C49" s="4" t="s">
        <v>13</v>
      </c>
      <c r="D49" s="4" t="s">
        <v>13</v>
      </c>
      <c r="E49" s="4" t="s">
        <v>20</v>
      </c>
      <c r="F49" s="4" t="s">
        <v>13</v>
      </c>
      <c r="G49" s="4" t="s">
        <v>13</v>
      </c>
      <c r="H49" s="10" t="s">
        <v>13</v>
      </c>
      <c r="J49" s="109"/>
      <c r="K49" s="96" t="s">
        <v>11</v>
      </c>
      <c r="L49" s="97">
        <f>COUNTIFS($A$47:$A$55,"="&amp;K49)</f>
        <v>4</v>
      </c>
      <c r="M49" s="98">
        <f>COUNTIFS($A$47:$A$55,"="&amp;$K$49,$H$47:$H$55,"="&amp;$M$46)</f>
        <v>3</v>
      </c>
      <c r="N49" s="98">
        <f>COUNTIFS($A$47:$A$55,"="&amp;$K$49,$H$47:$H$55,"="&amp;$N$46)</f>
        <v>1</v>
      </c>
      <c r="O49" s="5">
        <f t="shared" si="1"/>
        <v>0.81127812445913294</v>
      </c>
      <c r="P49" s="45"/>
    </row>
    <row r="50" spans="1:16" ht="15.75" customHeight="1" x14ac:dyDescent="0.2">
      <c r="A50" s="9" t="s">
        <v>15</v>
      </c>
      <c r="B50" s="52" t="s">
        <v>20</v>
      </c>
      <c r="C50" s="4" t="s">
        <v>13</v>
      </c>
      <c r="D50" s="4" t="s">
        <v>12</v>
      </c>
      <c r="E50" s="4" t="s">
        <v>14</v>
      </c>
      <c r="F50" s="4" t="s">
        <v>13</v>
      </c>
      <c r="G50" s="4" t="s">
        <v>13</v>
      </c>
      <c r="H50" s="10" t="s">
        <v>13</v>
      </c>
      <c r="J50" s="109"/>
      <c r="K50" s="96" t="s">
        <v>15</v>
      </c>
      <c r="L50" s="99">
        <f>COUNTIFS($A$47:$A$55,"="&amp;K50)</f>
        <v>5</v>
      </c>
      <c r="M50" s="98">
        <f>COUNTIFS($A$47:$A$55,"="&amp;$K$50,$H$47:$H$55,"="&amp;$M$46)</f>
        <v>3</v>
      </c>
      <c r="N50" s="98">
        <f>COUNTIFS($A$47:$A$55,"="&amp;$K$50,$H$47:$H$55,"="&amp;$N$46)</f>
        <v>2</v>
      </c>
      <c r="O50" s="5">
        <f t="shared" si="1"/>
        <v>0.97095059445466747</v>
      </c>
      <c r="P50" s="45"/>
    </row>
    <row r="51" spans="1:16" ht="15.75" customHeight="1" x14ac:dyDescent="0.2">
      <c r="A51" s="9" t="s">
        <v>11</v>
      </c>
      <c r="B51" s="52" t="s">
        <v>20</v>
      </c>
      <c r="C51" s="4" t="s">
        <v>13</v>
      </c>
      <c r="D51" s="4" t="s">
        <v>13</v>
      </c>
      <c r="E51" s="4" t="s">
        <v>17</v>
      </c>
      <c r="F51" s="4" t="s">
        <v>12</v>
      </c>
      <c r="G51" s="56" t="s">
        <v>17</v>
      </c>
      <c r="H51" s="10" t="s">
        <v>13</v>
      </c>
      <c r="J51" s="105" t="s">
        <v>21</v>
      </c>
      <c r="K51" s="21"/>
      <c r="L51" s="22"/>
      <c r="M51" s="7"/>
      <c r="N51" s="7"/>
      <c r="O51" s="5">
        <f t="shared" ref="O51:O69" si="2" xml:space="preserve"> IFERROR(- ( (M51/L51) * IMLOG2(M51/L51) + (N51/L51) * IMLOG2(N51/L51) ), 0)</f>
        <v>0</v>
      </c>
      <c r="P51" s="45">
        <f>$O$47 - ( (L52/$L$47)*O52 + (L53/$L$47)*O53)</f>
        <v>7.2780225783734109E-2</v>
      </c>
    </row>
    <row r="52" spans="1:16" ht="15.75" customHeight="1" x14ac:dyDescent="0.2">
      <c r="A52" s="9" t="s">
        <v>15</v>
      </c>
      <c r="B52" s="52" t="s">
        <v>11</v>
      </c>
      <c r="C52" s="4" t="s">
        <v>13</v>
      </c>
      <c r="D52" s="4" t="s">
        <v>13</v>
      </c>
      <c r="E52" s="4" t="s">
        <v>15</v>
      </c>
      <c r="F52" s="4" t="s">
        <v>12</v>
      </c>
      <c r="G52" s="56" t="s">
        <v>17</v>
      </c>
      <c r="H52" s="10" t="s">
        <v>13</v>
      </c>
      <c r="J52" s="106"/>
      <c r="K52" s="3" t="s">
        <v>13</v>
      </c>
      <c r="L52" s="6">
        <f>COUNTIFS($C$47:$C$55,"="&amp;K52)</f>
        <v>5</v>
      </c>
      <c r="M52" s="7">
        <f>COUNTIFS($C$47:$C$55,"="&amp;K52,$H$47:$H$55,"="&amp;$M$46)</f>
        <v>4</v>
      </c>
      <c r="N52" s="7">
        <f>COUNTIFS($C$47:$C$55,"="&amp;K52,$H$47:$H$55,"="&amp;$N$46)</f>
        <v>1</v>
      </c>
      <c r="O52" s="5">
        <f t="shared" si="2"/>
        <v>0.72192809488736165</v>
      </c>
      <c r="P52" s="45"/>
    </row>
    <row r="53" spans="1:16" ht="15.75" customHeight="1" x14ac:dyDescent="0.2">
      <c r="A53" s="9" t="s">
        <v>15</v>
      </c>
      <c r="B53" s="52" t="s">
        <v>11</v>
      </c>
      <c r="C53" s="4" t="s">
        <v>12</v>
      </c>
      <c r="D53" s="4" t="s">
        <v>13</v>
      </c>
      <c r="E53" s="4" t="s">
        <v>20</v>
      </c>
      <c r="F53" s="4" t="s">
        <v>13</v>
      </c>
      <c r="G53" s="56" t="s">
        <v>12</v>
      </c>
      <c r="H53" s="10" t="s">
        <v>12</v>
      </c>
      <c r="J53" s="107"/>
      <c r="K53" s="3" t="s">
        <v>12</v>
      </c>
      <c r="L53" s="6">
        <f>COUNTIFS($C$47:$C$55,"="&amp;K53)</f>
        <v>4</v>
      </c>
      <c r="M53" s="7">
        <f>COUNTIFS($C$47:$C$55,"="&amp;K53,$H$47:$H$55,"="&amp;$M$46)</f>
        <v>2</v>
      </c>
      <c r="N53" s="7">
        <f>COUNTIFS($C$47:$C$55,"="&amp;K53,$H$47:$H$55,"="&amp;$N$46)</f>
        <v>2</v>
      </c>
      <c r="O53" s="5">
        <f t="shared" si="2"/>
        <v>1</v>
      </c>
      <c r="P53" s="45"/>
    </row>
    <row r="54" spans="1:16" ht="15.75" customHeight="1" x14ac:dyDescent="0.2">
      <c r="A54" s="9" t="s">
        <v>11</v>
      </c>
      <c r="B54" s="52" t="s">
        <v>20</v>
      </c>
      <c r="C54" s="4" t="s">
        <v>12</v>
      </c>
      <c r="D54" s="4" t="s">
        <v>12</v>
      </c>
      <c r="E54" s="4" t="s">
        <v>14</v>
      </c>
      <c r="F54" s="4" t="s">
        <v>12</v>
      </c>
      <c r="G54" s="56" t="s">
        <v>19</v>
      </c>
      <c r="H54" s="10" t="s">
        <v>13</v>
      </c>
      <c r="J54" s="105" t="s">
        <v>22</v>
      </c>
      <c r="K54" s="23"/>
      <c r="L54" s="24"/>
      <c r="M54" s="8"/>
      <c r="N54" s="8"/>
      <c r="O54" s="5">
        <f t="shared" si="2"/>
        <v>0</v>
      </c>
      <c r="P54" s="45">
        <f>$O$47 - ( (L55/$L$47)*O55 + (L56/$L$47)*O56)</f>
        <v>1.8310781820060629E-2</v>
      </c>
    </row>
    <row r="55" spans="1:16" ht="15.75" customHeight="1" x14ac:dyDescent="0.2">
      <c r="A55" s="11" t="s">
        <v>11</v>
      </c>
      <c r="B55" s="53" t="s">
        <v>20</v>
      </c>
      <c r="C55" s="12" t="s">
        <v>12</v>
      </c>
      <c r="D55" s="12" t="s">
        <v>12</v>
      </c>
      <c r="E55" s="12" t="s">
        <v>14</v>
      </c>
      <c r="F55" s="12" t="s">
        <v>13</v>
      </c>
      <c r="G55" s="12" t="s">
        <v>13</v>
      </c>
      <c r="H55" s="13" t="s">
        <v>13</v>
      </c>
      <c r="J55" s="106"/>
      <c r="K55" s="25" t="s">
        <v>13</v>
      </c>
      <c r="L55" s="26">
        <f>COUNTIFS($D$47:$D$55,"="&amp;K55)</f>
        <v>5</v>
      </c>
      <c r="M55" s="8">
        <f>COUNTIFS($D$47:$D$55,"="&amp;K55,$H$47:$H$55,"="&amp;$M$46)</f>
        <v>3</v>
      </c>
      <c r="N55" s="8">
        <f>COUNTIFS($D$47:$D$55,"="&amp;K55,$H$47:$H$55,"="&amp;$N$46)</f>
        <v>2</v>
      </c>
      <c r="O55" s="5">
        <f t="shared" si="2"/>
        <v>0.97095059445466747</v>
      </c>
      <c r="P55" s="45"/>
    </row>
    <row r="56" spans="1:16" ht="15.75" customHeight="1" x14ac:dyDescent="0.2">
      <c r="J56" s="107"/>
      <c r="K56" s="25" t="s">
        <v>12</v>
      </c>
      <c r="L56" s="26">
        <f>COUNTIFS($D$47:$D$55,"="&amp;K56)</f>
        <v>4</v>
      </c>
      <c r="M56" s="8">
        <f>COUNTIFS($D$47:$D$55,"="&amp;K56,$H$47:$H$55,"="&amp;$M$46)</f>
        <v>3</v>
      </c>
      <c r="N56" s="8">
        <f>COUNTIFS($D$47:$D$55,"="&amp;K56,$H$47:$H$55,"="&amp;$N$46)</f>
        <v>1</v>
      </c>
      <c r="O56" s="5">
        <f t="shared" si="2"/>
        <v>0.81127812445913294</v>
      </c>
      <c r="P56" s="45"/>
    </row>
    <row r="57" spans="1:16" ht="15.75" customHeight="1" x14ac:dyDescent="0.2">
      <c r="J57" s="105" t="s">
        <v>23</v>
      </c>
      <c r="K57" s="27"/>
      <c r="L57" s="28"/>
      <c r="M57" s="18"/>
      <c r="N57" s="18"/>
      <c r="O57" s="5">
        <f t="shared" si="2"/>
        <v>0</v>
      </c>
      <c r="P57" s="45">
        <f>$O$47 - ( (L58/$L$47)*O58 + (L59/$L$47)*O59 + (L60/$L$47)*O60 + (L61/$L$47)*O61)</f>
        <v>0.25162916738782359</v>
      </c>
    </row>
    <row r="58" spans="1:16" ht="15.75" customHeight="1" x14ac:dyDescent="0.2">
      <c r="J58" s="106"/>
      <c r="K58" s="29" t="s">
        <v>20</v>
      </c>
      <c r="L58" s="30">
        <f>COUNTIFS($E$47:$E$55,"="&amp;K58)</f>
        <v>3</v>
      </c>
      <c r="M58" s="18">
        <f>COUNTIFS($E$47:$E$55,"="&amp;K58,$H$47:$H$55,"="&amp;$M$46)</f>
        <v>1</v>
      </c>
      <c r="N58" s="18">
        <f>COUNTIFS($E$47:$E$55,"="&amp;K58,$H$47:$H$55,"="&amp;$N$46)</f>
        <v>2</v>
      </c>
      <c r="O58" s="5">
        <f t="shared" si="2"/>
        <v>0.91829583405449056</v>
      </c>
      <c r="P58" s="45"/>
    </row>
    <row r="59" spans="1:16" ht="15.75" customHeight="1" x14ac:dyDescent="0.2">
      <c r="J59" s="106"/>
      <c r="K59" s="29" t="s">
        <v>15</v>
      </c>
      <c r="L59" s="30">
        <f t="shared" ref="L59:L61" si="3">COUNTIFS($E$47:$E$55,"="&amp;K59)</f>
        <v>1</v>
      </c>
      <c r="M59" s="18">
        <f t="shared" ref="M59:M61" si="4">COUNTIFS($E$47:$E$55,"="&amp;K59,$H$47:$H$55,"="&amp;$M$46)</f>
        <v>1</v>
      </c>
      <c r="N59" s="18">
        <f t="shared" ref="N59:N61" si="5">COUNTIFS($E$47:$E$55,"="&amp;K59,$H$47:$H$55,"="&amp;$N$46)</f>
        <v>0</v>
      </c>
      <c r="O59" s="5">
        <f t="shared" si="2"/>
        <v>0</v>
      </c>
      <c r="P59" s="45"/>
    </row>
    <row r="60" spans="1:16" ht="15.75" customHeight="1" x14ac:dyDescent="0.2">
      <c r="J60" s="106"/>
      <c r="K60" s="29" t="s">
        <v>14</v>
      </c>
      <c r="L60" s="30">
        <f t="shared" si="3"/>
        <v>4</v>
      </c>
      <c r="M60" s="18">
        <f t="shared" si="4"/>
        <v>3</v>
      </c>
      <c r="N60" s="18">
        <f t="shared" si="5"/>
        <v>1</v>
      </c>
      <c r="O60" s="5">
        <f t="shared" si="2"/>
        <v>0.81127812445913294</v>
      </c>
      <c r="P60" s="45"/>
    </row>
    <row r="61" spans="1:16" ht="15.75" customHeight="1" x14ac:dyDescent="0.2">
      <c r="J61" s="107"/>
      <c r="K61" s="29" t="s">
        <v>17</v>
      </c>
      <c r="L61" s="30">
        <f t="shared" si="3"/>
        <v>1</v>
      </c>
      <c r="M61" s="18">
        <f t="shared" si="4"/>
        <v>1</v>
      </c>
      <c r="N61" s="54">
        <f t="shared" si="5"/>
        <v>0</v>
      </c>
      <c r="O61" s="5">
        <f t="shared" si="2"/>
        <v>0</v>
      </c>
      <c r="P61" s="45"/>
    </row>
    <row r="62" spans="1:16" ht="15.75" customHeight="1" x14ac:dyDescent="0.2">
      <c r="J62" s="105" t="s">
        <v>24</v>
      </c>
      <c r="K62" s="31"/>
      <c r="L62" s="32"/>
      <c r="M62" s="33"/>
      <c r="N62" s="33"/>
      <c r="O62" s="5">
        <f t="shared" si="2"/>
        <v>0</v>
      </c>
      <c r="P62" s="45">
        <f>$O$47 - ( (L63/$L$47)*O63 + (L64/$L$47)*O64)</f>
        <v>0.25162916738782393</v>
      </c>
    </row>
    <row r="63" spans="1:16" ht="15.75" customHeight="1" x14ac:dyDescent="0.2">
      <c r="J63" s="106"/>
      <c r="K63" s="34" t="s">
        <v>13</v>
      </c>
      <c r="L63" s="35">
        <f>COUNTIFS($F$47:$F$55,"="&amp;K63)</f>
        <v>6</v>
      </c>
      <c r="M63" s="33">
        <f>COUNTIFS($F$47:$F$55,"="&amp;K63,$H$47:$H$55,"="&amp;$M$46)</f>
        <v>3</v>
      </c>
      <c r="N63" s="33">
        <f>COUNTIFS($F$47:$F$55,"="&amp;K63,$H$47:$H$55,"="&amp;$N$46)</f>
        <v>3</v>
      </c>
      <c r="O63" s="5">
        <f t="shared" si="2"/>
        <v>1</v>
      </c>
      <c r="P63" s="45"/>
    </row>
    <row r="64" spans="1:16" ht="15.75" customHeight="1" x14ac:dyDescent="0.2">
      <c r="J64" s="107"/>
      <c r="K64" s="34" t="s">
        <v>12</v>
      </c>
      <c r="L64" s="35">
        <f>COUNTIFS($F$47:$F$55,"="&amp;K64)</f>
        <v>3</v>
      </c>
      <c r="M64" s="33">
        <f>COUNTIFS($F$47:$F$55,"="&amp;K64,$H$47:$H$55,"="&amp;$M$46)</f>
        <v>3</v>
      </c>
      <c r="N64" s="55">
        <f>COUNTIFS($F$47:$F$55,"="&amp;K64,$H$47:$H$55,"="&amp;$N$46)</f>
        <v>0</v>
      </c>
      <c r="O64" s="5">
        <f t="shared" si="2"/>
        <v>0</v>
      </c>
      <c r="P64" s="45"/>
    </row>
    <row r="65" spans="1:16" ht="15.75" customHeight="1" x14ac:dyDescent="0.2">
      <c r="J65" s="112" t="s">
        <v>25</v>
      </c>
      <c r="K65" s="36"/>
      <c r="L65" s="37"/>
      <c r="M65" s="38"/>
      <c r="N65" s="38"/>
      <c r="O65" s="5">
        <f t="shared" si="2"/>
        <v>0</v>
      </c>
      <c r="P65" s="117">
        <f>$O$47 - ( (L66/$L$47)*O66 + (L67/$L$47)*O67 + (L68/$L$47)*O68 + (L69/$L$47)*O69)</f>
        <v>0.55772777873932045</v>
      </c>
    </row>
    <row r="66" spans="1:16" ht="15.75" customHeight="1" x14ac:dyDescent="0.2">
      <c r="J66" s="113"/>
      <c r="K66" s="39" t="s">
        <v>13</v>
      </c>
      <c r="L66" s="39">
        <f>COUNTIFS($G$47:$G$55,"="&amp;K66)</f>
        <v>4</v>
      </c>
      <c r="M66" s="40">
        <f>COUNTIFS($G$47:$G$55,"="&amp;K66,$H$47:$H$55,"="&amp;$M$46)</f>
        <v>3</v>
      </c>
      <c r="N66" s="40">
        <f>COUNTIFS($G$47:$G$55,"="&amp;K66,$H$47:$H$55,"="&amp;$N$46)</f>
        <v>1</v>
      </c>
      <c r="O66" s="118">
        <f t="shared" si="2"/>
        <v>0.81127812445913294</v>
      </c>
      <c r="P66" s="45"/>
    </row>
    <row r="67" spans="1:16" s="14" customFormat="1" ht="15.75" customHeight="1" x14ac:dyDescent="0.2">
      <c r="J67" s="113"/>
      <c r="K67" s="41" t="s">
        <v>17</v>
      </c>
      <c r="L67" s="39">
        <f t="shared" ref="L67:L69" si="6">COUNTIFS($G$47:$G$55,"="&amp;K67)</f>
        <v>2</v>
      </c>
      <c r="M67" s="40">
        <f t="shared" ref="M67:M69" si="7">COUNTIFS($G$47:$G$55,"="&amp;K67,$H$47:$H$55,"="&amp;$M$46)</f>
        <v>2</v>
      </c>
      <c r="N67" s="40">
        <f t="shared" ref="N67:N69" si="8">COUNTIFS($G$47:$G$55,"="&amp;K67,$H$47:$H$55,"="&amp;$N$46)</f>
        <v>0</v>
      </c>
      <c r="O67" s="5">
        <f t="shared" si="2"/>
        <v>0</v>
      </c>
      <c r="P67" s="45"/>
    </row>
    <row r="68" spans="1:16" ht="15.75" customHeight="1" x14ac:dyDescent="0.2">
      <c r="J68" s="113"/>
      <c r="K68" s="41" t="s">
        <v>12</v>
      </c>
      <c r="L68" s="39">
        <f t="shared" si="6"/>
        <v>2</v>
      </c>
      <c r="M68" s="40">
        <f t="shared" si="7"/>
        <v>0</v>
      </c>
      <c r="N68" s="40">
        <f t="shared" si="8"/>
        <v>2</v>
      </c>
      <c r="O68" s="5">
        <f t="shared" si="2"/>
        <v>0</v>
      </c>
      <c r="P68" s="45"/>
    </row>
    <row r="69" spans="1:16" ht="15.75" customHeight="1" x14ac:dyDescent="0.2">
      <c r="J69" s="114"/>
      <c r="K69" s="41" t="s">
        <v>19</v>
      </c>
      <c r="L69" s="39">
        <f t="shared" si="6"/>
        <v>1</v>
      </c>
      <c r="M69" s="40">
        <f t="shared" si="7"/>
        <v>1</v>
      </c>
      <c r="N69" s="40">
        <f t="shared" si="8"/>
        <v>0</v>
      </c>
      <c r="O69" s="5">
        <f t="shared" si="2"/>
        <v>0</v>
      </c>
      <c r="P69" s="45"/>
    </row>
    <row r="72" spans="1:16" ht="58.5" customHeight="1" x14ac:dyDescent="0.2">
      <c r="A72" s="46" t="s">
        <v>2</v>
      </c>
      <c r="B72" s="47" t="s">
        <v>3</v>
      </c>
      <c r="C72" s="47" t="s">
        <v>4</v>
      </c>
      <c r="D72" s="47" t="s">
        <v>5</v>
      </c>
      <c r="E72" s="47" t="s">
        <v>6</v>
      </c>
      <c r="F72" s="47" t="s">
        <v>7</v>
      </c>
      <c r="G72" s="47" t="s">
        <v>8</v>
      </c>
      <c r="H72" s="48" t="s">
        <v>9</v>
      </c>
      <c r="J72" s="108" t="s">
        <v>28</v>
      </c>
      <c r="K72" s="108"/>
      <c r="L72" s="50" t="s">
        <v>1</v>
      </c>
      <c r="M72" s="50" t="s">
        <v>13</v>
      </c>
      <c r="N72" s="50" t="s">
        <v>12</v>
      </c>
      <c r="O72" s="50" t="s">
        <v>26</v>
      </c>
      <c r="P72" s="50" t="s">
        <v>27</v>
      </c>
    </row>
    <row r="73" spans="1:16" ht="15.75" customHeight="1" x14ac:dyDescent="0.2">
      <c r="A73" s="9" t="s">
        <v>15</v>
      </c>
      <c r="B73" s="4" t="s">
        <v>11</v>
      </c>
      <c r="C73" s="4" t="s">
        <v>13</v>
      </c>
      <c r="D73" s="4" t="s">
        <v>12</v>
      </c>
      <c r="E73" s="4" t="s">
        <v>20</v>
      </c>
      <c r="F73" s="4" t="s">
        <v>13</v>
      </c>
      <c r="G73" s="56" t="s">
        <v>12</v>
      </c>
      <c r="H73" s="10" t="s">
        <v>12</v>
      </c>
      <c r="J73" s="45"/>
      <c r="K73" s="45"/>
      <c r="L73" s="67">
        <f>COUNTA(H73:H77)</f>
        <v>5</v>
      </c>
      <c r="M73" s="5">
        <f>COUNTIFS($H$73:$H$77,"S")</f>
        <v>3</v>
      </c>
      <c r="N73" s="5">
        <f>COUNTIFS($H$73:$H$77,"N")</f>
        <v>2</v>
      </c>
      <c r="O73" s="44">
        <f xml:space="preserve"> IFERROR(- ( (M73/L73) * IMLOG2(M73/L73) + (N73/L73) * IMLOG2(N73/L73) ), 0)</f>
        <v>0.97095059445466747</v>
      </c>
      <c r="P73" s="45"/>
    </row>
    <row r="74" spans="1:16" ht="15.75" customHeight="1" x14ac:dyDescent="0.2">
      <c r="A74" s="9" t="s">
        <v>11</v>
      </c>
      <c r="B74" s="4" t="s">
        <v>20</v>
      </c>
      <c r="C74" s="4" t="s">
        <v>13</v>
      </c>
      <c r="D74" s="4" t="s">
        <v>13</v>
      </c>
      <c r="E74" s="120" t="s">
        <v>17</v>
      </c>
      <c r="F74" s="4" t="s">
        <v>12</v>
      </c>
      <c r="G74" s="56" t="s">
        <v>17</v>
      </c>
      <c r="H74" s="10" t="s">
        <v>13</v>
      </c>
      <c r="J74" s="109" t="s">
        <v>10</v>
      </c>
      <c r="K74" s="95"/>
      <c r="L74" s="95"/>
      <c r="M74" s="95"/>
      <c r="N74" s="95"/>
      <c r="O74" s="5">
        <f t="shared" ref="O74:O76" si="9" xml:space="preserve"> IFERROR(- ( (M74/L74) * IMLOG2(M74/L74) + (N74/L74) * IMLOG2(N74/L74) ), 0)</f>
        <v>0</v>
      </c>
      <c r="P74" s="45">
        <f>$O$73 - ( (L75/$L$73)*O75 + (L76/$L$73)*O76)</f>
        <v>0.41997309402197314</v>
      </c>
    </row>
    <row r="75" spans="1:16" ht="15.75" customHeight="1" x14ac:dyDescent="0.2">
      <c r="A75" s="9" t="s">
        <v>15</v>
      </c>
      <c r="B75" s="4" t="s">
        <v>11</v>
      </c>
      <c r="C75" s="4" t="s">
        <v>13</v>
      </c>
      <c r="D75" s="4" t="s">
        <v>13</v>
      </c>
      <c r="E75" s="120" t="s">
        <v>15</v>
      </c>
      <c r="F75" s="4" t="s">
        <v>12</v>
      </c>
      <c r="G75" s="56" t="s">
        <v>17</v>
      </c>
      <c r="H75" s="10" t="s">
        <v>13</v>
      </c>
      <c r="J75" s="109"/>
      <c r="K75" s="96" t="s">
        <v>11</v>
      </c>
      <c r="L75" s="97">
        <f>COUNTIFS($A$73:$A$77,"="&amp;K75)</f>
        <v>2</v>
      </c>
      <c r="M75" s="98">
        <f>COUNTIFS($A$73:$A$77,"="&amp;K75,$H$73:$H$77,"="&amp;$M$72)</f>
        <v>2</v>
      </c>
      <c r="N75" s="98">
        <f>COUNTIFS($A$73:$A$77,"="&amp;K75,$H$73:$H$77,"="&amp;$N$72)</f>
        <v>0</v>
      </c>
      <c r="O75" s="5">
        <f t="shared" si="9"/>
        <v>0</v>
      </c>
      <c r="P75" s="45"/>
    </row>
    <row r="76" spans="1:16" ht="15.75" customHeight="1" x14ac:dyDescent="0.2">
      <c r="A76" s="9" t="s">
        <v>15</v>
      </c>
      <c r="B76" s="4" t="s">
        <v>11</v>
      </c>
      <c r="C76" s="4" t="s">
        <v>12</v>
      </c>
      <c r="D76" s="4" t="s">
        <v>13</v>
      </c>
      <c r="E76" s="4" t="s">
        <v>20</v>
      </c>
      <c r="F76" s="4" t="s">
        <v>13</v>
      </c>
      <c r="G76" s="56" t="s">
        <v>12</v>
      </c>
      <c r="H76" s="10" t="s">
        <v>12</v>
      </c>
      <c r="J76" s="109"/>
      <c r="K76" s="96" t="s">
        <v>15</v>
      </c>
      <c r="L76" s="97">
        <f>COUNTIFS($A$73:$A$77,"="&amp;K76)</f>
        <v>3</v>
      </c>
      <c r="M76" s="98">
        <f>COUNTIFS($A$73:$A$77,"="&amp;K76,$H$73:$H$77,"="&amp;$M$72)</f>
        <v>1</v>
      </c>
      <c r="N76" s="98">
        <f>COUNTIFS($A$73:$A$77,"="&amp;K76,$H$73:$H$77,"="&amp;$N$72)</f>
        <v>2</v>
      </c>
      <c r="O76" s="5">
        <f t="shared" si="9"/>
        <v>0.91829583405449056</v>
      </c>
      <c r="P76" s="45"/>
    </row>
    <row r="77" spans="1:16" ht="15.75" customHeight="1" x14ac:dyDescent="0.2">
      <c r="A77" s="61" t="s">
        <v>11</v>
      </c>
      <c r="B77" s="62" t="s">
        <v>20</v>
      </c>
      <c r="C77" s="62" t="s">
        <v>12</v>
      </c>
      <c r="D77" s="62" t="s">
        <v>12</v>
      </c>
      <c r="E77" s="121" t="s">
        <v>14</v>
      </c>
      <c r="F77" s="62" t="s">
        <v>12</v>
      </c>
      <c r="G77" s="63" t="s">
        <v>19</v>
      </c>
      <c r="H77" s="64" t="s">
        <v>13</v>
      </c>
      <c r="J77" s="105" t="s">
        <v>21</v>
      </c>
      <c r="K77" s="21"/>
      <c r="L77" s="22"/>
      <c r="M77" s="7"/>
      <c r="N77" s="7"/>
      <c r="O77" s="5">
        <f t="shared" ref="O77:O90" si="10" xml:space="preserve"> IFERROR(- ( (M77/L77) * IMLOG2(M77/L77) + (N77/L77) * IMLOG2(N77/L77) ), 0)</f>
        <v>0</v>
      </c>
      <c r="P77" s="45">
        <f>$O$73 - ( (L78/$L$73)*O78 + (L79/$L$73)*O79)</f>
        <v>1.9973094021973115E-2</v>
      </c>
    </row>
    <row r="78" spans="1:16" ht="15.75" customHeight="1" x14ac:dyDescent="0.2">
      <c r="J78" s="106"/>
      <c r="K78" s="3" t="s">
        <v>13</v>
      </c>
      <c r="L78" s="6">
        <f>COUNTIFS($C$73:$C$77,"="&amp;K78)</f>
        <v>3</v>
      </c>
      <c r="M78" s="7">
        <f>COUNTIFS($C$73:$C$77,"="&amp;K78,$H$73:$H$77,"="&amp;$M$72)</f>
        <v>2</v>
      </c>
      <c r="N78" s="7">
        <f>COUNTIFS($C$73:$C$77,"="&amp;K78,$H$73:$H$77,"="&amp;$N$72)</f>
        <v>1</v>
      </c>
      <c r="O78" s="5">
        <f t="shared" si="10"/>
        <v>0.91829583405449056</v>
      </c>
      <c r="P78" s="45"/>
    </row>
    <row r="79" spans="1:16" ht="15.75" customHeight="1" x14ac:dyDescent="0.2">
      <c r="J79" s="107"/>
      <c r="K79" s="3" t="s">
        <v>12</v>
      </c>
      <c r="L79" s="6">
        <f>COUNTIFS($C$73:$C$77,"="&amp;K79)</f>
        <v>2</v>
      </c>
      <c r="M79" s="7">
        <f>COUNTIFS($C$73:$C$77,"="&amp;K79,$H$73:$H$77,"="&amp;$M$72)</f>
        <v>1</v>
      </c>
      <c r="N79" s="7">
        <f>COUNTIFS($C$73:$C$77,"="&amp;K79,$H$73:$H$77,"="&amp;$N$72)</f>
        <v>1</v>
      </c>
      <c r="O79" s="5">
        <f t="shared" si="10"/>
        <v>1</v>
      </c>
      <c r="P79" s="45"/>
    </row>
    <row r="80" spans="1:16" ht="15.75" customHeight="1" x14ac:dyDescent="0.2">
      <c r="J80" s="105" t="s">
        <v>22</v>
      </c>
      <c r="K80" s="23"/>
      <c r="L80" s="24"/>
      <c r="M80" s="8"/>
      <c r="N80" s="8"/>
      <c r="O80" s="5">
        <f t="shared" si="10"/>
        <v>0</v>
      </c>
      <c r="P80" s="45">
        <f>$O$73 - ( (L81/$L$73)*O81 + (L82/$L$73)*O82)</f>
        <v>1.9973094021973115E-2</v>
      </c>
    </row>
    <row r="81" spans="1:16" ht="15.75" customHeight="1" x14ac:dyDescent="0.2">
      <c r="J81" s="106"/>
      <c r="K81" s="25" t="s">
        <v>13</v>
      </c>
      <c r="L81" s="26">
        <f>COUNTIFS($D$73:$D$77,"="&amp;K81)</f>
        <v>3</v>
      </c>
      <c r="M81" s="8">
        <f>COUNTIFS($D$73:$D$77,"="&amp;K81,$H$73:$H$77,"="&amp;$M$72)</f>
        <v>2</v>
      </c>
      <c r="N81" s="8">
        <f>COUNTIFS($D$73:$D$77,"="&amp;K81,$H$73:$H$77,"="&amp;$N$72)</f>
        <v>1</v>
      </c>
      <c r="O81" s="5">
        <f t="shared" si="10"/>
        <v>0.91829583405449056</v>
      </c>
      <c r="P81" s="45"/>
    </row>
    <row r="82" spans="1:16" ht="15.75" customHeight="1" x14ac:dyDescent="0.2">
      <c r="J82" s="107"/>
      <c r="K82" s="25" t="s">
        <v>12</v>
      </c>
      <c r="L82" s="26">
        <f>COUNTIFS($D$73:$D$77,"="&amp;K82)</f>
        <v>2</v>
      </c>
      <c r="M82" s="8">
        <f>COUNTIFS($D$73:$D$77,"="&amp;K82,$H$73:$H$77,"="&amp;$M$72)</f>
        <v>1</v>
      </c>
      <c r="N82" s="8">
        <f>COUNTIFS($D$73:$D$77,"="&amp;K82,$H$73:$H$77,"="&amp;$N$72)</f>
        <v>1</v>
      </c>
      <c r="O82" s="5">
        <f t="shared" si="10"/>
        <v>1</v>
      </c>
      <c r="P82" s="45"/>
    </row>
    <row r="83" spans="1:16" ht="15.75" customHeight="1" x14ac:dyDescent="0.2">
      <c r="J83" s="112" t="s">
        <v>23</v>
      </c>
      <c r="K83" s="27"/>
      <c r="L83" s="28"/>
      <c r="M83" s="18"/>
      <c r="N83" s="18"/>
      <c r="O83" s="5">
        <f t="shared" si="10"/>
        <v>0</v>
      </c>
      <c r="P83" s="119">
        <f>$O$73 - ( (L84/$L$73)*O84 + (L85/$L$73)*O85 + (L86/$L$73)*O86 + (L87/$L$73)*O87)</f>
        <v>0.97095059445466747</v>
      </c>
    </row>
    <row r="84" spans="1:16" ht="15.75" customHeight="1" x14ac:dyDescent="0.2">
      <c r="J84" s="113"/>
      <c r="K84" s="29" t="s">
        <v>20</v>
      </c>
      <c r="L84" s="30">
        <f>COUNTIFS($E$73:$E$77,"="&amp;K84)</f>
        <v>2</v>
      </c>
      <c r="M84" s="18">
        <f>COUNTIFS($E$73:$E$77,"="&amp;K84,$H$73:$H$77,"="&amp;$M$72)</f>
        <v>0</v>
      </c>
      <c r="N84" s="18">
        <f>COUNTIFS($E$73:$E$77,"="&amp;K84,$H$73:$H$77,"="&amp;$N$72)</f>
        <v>2</v>
      </c>
      <c r="O84" s="118">
        <f t="shared" si="10"/>
        <v>0</v>
      </c>
      <c r="P84" s="45"/>
    </row>
    <row r="85" spans="1:16" ht="15.75" customHeight="1" x14ac:dyDescent="0.2">
      <c r="J85" s="113"/>
      <c r="K85" s="29" t="s">
        <v>15</v>
      </c>
      <c r="L85" s="30">
        <f t="shared" ref="L85:L87" si="11">COUNTIFS($E$73:$E$77,"="&amp;K85)</f>
        <v>1</v>
      </c>
      <c r="M85" s="18">
        <f t="shared" ref="M85:M87" si="12">COUNTIFS($E$73:$E$77,"="&amp;K85,$H$73:$H$77,"="&amp;$M$72)</f>
        <v>1</v>
      </c>
      <c r="N85" s="18">
        <f t="shared" ref="N85:N87" si="13">COUNTIFS($E$73:$E$77,"="&amp;K85,$H$73:$H$77,"="&amp;$N$72)</f>
        <v>0</v>
      </c>
      <c r="O85" s="5">
        <f t="shared" si="10"/>
        <v>0</v>
      </c>
      <c r="P85" s="45"/>
    </row>
    <row r="86" spans="1:16" ht="15.75" customHeight="1" x14ac:dyDescent="0.2">
      <c r="J86" s="113"/>
      <c r="K86" s="29" t="s">
        <v>14</v>
      </c>
      <c r="L86" s="30">
        <f t="shared" si="11"/>
        <v>1</v>
      </c>
      <c r="M86" s="18">
        <f t="shared" si="12"/>
        <v>1</v>
      </c>
      <c r="N86" s="18">
        <f t="shared" si="13"/>
        <v>0</v>
      </c>
      <c r="O86" s="5">
        <f t="shared" si="10"/>
        <v>0</v>
      </c>
      <c r="P86" s="45"/>
    </row>
    <row r="87" spans="1:16" ht="15.75" customHeight="1" x14ac:dyDescent="0.2">
      <c r="J87" s="114"/>
      <c r="K87" s="29" t="s">
        <v>17</v>
      </c>
      <c r="L87" s="30">
        <f t="shared" si="11"/>
        <v>1</v>
      </c>
      <c r="M87" s="18">
        <f t="shared" si="12"/>
        <v>1</v>
      </c>
      <c r="N87" s="18">
        <f t="shared" si="13"/>
        <v>0</v>
      </c>
      <c r="O87" s="5">
        <f t="shared" si="10"/>
        <v>0</v>
      </c>
      <c r="P87" s="45"/>
    </row>
    <row r="88" spans="1:16" ht="15.75" customHeight="1" x14ac:dyDescent="0.2">
      <c r="J88" s="110" t="s">
        <v>24</v>
      </c>
      <c r="K88" s="31"/>
      <c r="L88" s="32"/>
      <c r="M88" s="33"/>
      <c r="N88" s="33"/>
      <c r="O88" s="5">
        <f t="shared" si="10"/>
        <v>0</v>
      </c>
      <c r="P88" s="93">
        <f>$O$73 - ( (L89/$L$73)*O89 + (L90/$L$73)*O90)</f>
        <v>0.97095059445466747</v>
      </c>
    </row>
    <row r="89" spans="1:16" ht="15.75" customHeight="1" x14ac:dyDescent="0.2">
      <c r="J89" s="111"/>
      <c r="K89" s="34" t="s">
        <v>13</v>
      </c>
      <c r="L89" s="35">
        <f>COUNTIFS($F$73:$F$77,"="&amp;K89)</f>
        <v>2</v>
      </c>
      <c r="M89" s="33">
        <f>COUNTIFS($F$73:$F$77,"="&amp;K89,$H$73:$H$77,"="&amp;$M$72)</f>
        <v>0</v>
      </c>
      <c r="N89" s="33">
        <f>COUNTIFS($F$73:$F$77,"="&amp;K89,$H$73:$H$77,"="&amp;$N$72)</f>
        <v>2</v>
      </c>
      <c r="O89" s="5">
        <f t="shared" si="10"/>
        <v>0</v>
      </c>
      <c r="P89" s="45"/>
    </row>
    <row r="90" spans="1:16" ht="15.75" customHeight="1" x14ac:dyDescent="0.2">
      <c r="J90" s="111"/>
      <c r="K90" s="68" t="s">
        <v>12</v>
      </c>
      <c r="L90" s="35">
        <f>COUNTIFS($F$73:$F$77,"="&amp;K90)</f>
        <v>3</v>
      </c>
      <c r="M90" s="33">
        <f>COUNTIFS($F$73:$F$77,"="&amp;K90,$H$73:$H$77,"="&amp;$M$72)</f>
        <v>3</v>
      </c>
      <c r="N90" s="33">
        <f>COUNTIFS($F$73:$F$77,"="&amp;K90,$H$73:$H$77,"="&amp;$N$72)</f>
        <v>0</v>
      </c>
      <c r="O90" s="15">
        <f t="shared" si="10"/>
        <v>0</v>
      </c>
      <c r="P90" s="94"/>
    </row>
    <row r="91" spans="1:16" ht="15.75" customHeight="1" x14ac:dyDescent="0.2">
      <c r="J91" s="74"/>
      <c r="K91" s="71"/>
      <c r="L91" s="72"/>
      <c r="M91" s="72"/>
      <c r="N91" s="72"/>
      <c r="O91" s="72"/>
      <c r="P91" s="73"/>
    </row>
    <row r="92" spans="1:16" ht="15.75" customHeight="1" x14ac:dyDescent="0.2">
      <c r="J92" s="75"/>
      <c r="K92" s="70"/>
      <c r="L92" s="70"/>
      <c r="M92" s="70"/>
      <c r="N92" s="70"/>
      <c r="O92" s="69"/>
    </row>
    <row r="93" spans="1:16" ht="15.75" customHeight="1" x14ac:dyDescent="0.2">
      <c r="A93" s="14"/>
      <c r="B93" s="14"/>
      <c r="C93" s="14"/>
      <c r="D93" s="14"/>
      <c r="E93" s="14"/>
      <c r="F93" s="14"/>
      <c r="G93" s="14"/>
      <c r="H93" s="14"/>
      <c r="I93" s="14"/>
      <c r="J93" s="75"/>
      <c r="K93" s="2"/>
      <c r="L93" s="70"/>
      <c r="M93" s="70"/>
      <c r="N93" s="70"/>
      <c r="O93" s="69"/>
    </row>
    <row r="94" spans="1:16" ht="77.25" customHeight="1" x14ac:dyDescent="0.2">
      <c r="A94" s="46" t="s">
        <v>2</v>
      </c>
      <c r="B94" s="47" t="s">
        <v>3</v>
      </c>
      <c r="C94" s="47" t="s">
        <v>4</v>
      </c>
      <c r="D94" s="47" t="s">
        <v>5</v>
      </c>
      <c r="E94" s="47" t="s">
        <v>6</v>
      </c>
      <c r="F94" s="47" t="s">
        <v>7</v>
      </c>
      <c r="G94" s="47" t="s">
        <v>8</v>
      </c>
      <c r="H94" s="48" t="s">
        <v>9</v>
      </c>
      <c r="J94" s="108" t="s">
        <v>28</v>
      </c>
      <c r="K94" s="108"/>
      <c r="L94" s="50" t="s">
        <v>1</v>
      </c>
      <c r="M94" s="50" t="s">
        <v>13</v>
      </c>
      <c r="N94" s="50" t="s">
        <v>12</v>
      </c>
      <c r="O94" s="50" t="s">
        <v>26</v>
      </c>
      <c r="P94" s="50" t="s">
        <v>27</v>
      </c>
    </row>
    <row r="95" spans="1:16" ht="15.75" customHeight="1" x14ac:dyDescent="0.2">
      <c r="A95" s="9" t="s">
        <v>11</v>
      </c>
      <c r="B95" s="4" t="s">
        <v>20</v>
      </c>
      <c r="C95" s="4" t="s">
        <v>13</v>
      </c>
      <c r="D95" s="4" t="s">
        <v>13</v>
      </c>
      <c r="E95" s="120" t="s">
        <v>17</v>
      </c>
      <c r="F95" s="4" t="s">
        <v>12</v>
      </c>
      <c r="G95" s="4" t="s">
        <v>17</v>
      </c>
      <c r="H95" s="10" t="s">
        <v>13</v>
      </c>
      <c r="J95" s="45"/>
      <c r="K95" s="45"/>
      <c r="L95" s="67">
        <f>COUNTA(H95:H97)</f>
        <v>3</v>
      </c>
      <c r="M95" s="5">
        <f>COUNTIFS($H$95:$H$97,"S")</f>
        <v>3</v>
      </c>
      <c r="N95" s="5">
        <f>COUNTIFS($H$95:$H$97,"N")</f>
        <v>0</v>
      </c>
      <c r="O95" s="44">
        <f xml:space="preserve"> IFERROR(- ( (M95/L95) * IMLOG2(M95/L95) + (N95/L95) * IMLOG2(N95/L95) ), 0)</f>
        <v>0</v>
      </c>
      <c r="P95" s="45"/>
    </row>
    <row r="96" spans="1:16" ht="15.75" customHeight="1" x14ac:dyDescent="0.2">
      <c r="A96" s="59" t="s">
        <v>15</v>
      </c>
      <c r="B96" s="60" t="s">
        <v>11</v>
      </c>
      <c r="C96" s="60" t="s">
        <v>13</v>
      </c>
      <c r="D96" s="60" t="s">
        <v>13</v>
      </c>
      <c r="E96" s="122" t="s">
        <v>15</v>
      </c>
      <c r="F96" s="60" t="s">
        <v>12</v>
      </c>
      <c r="G96" s="60" t="s">
        <v>17</v>
      </c>
      <c r="H96" s="43" t="s">
        <v>13</v>
      </c>
      <c r="J96" s="109" t="s">
        <v>10</v>
      </c>
      <c r="K96" s="95"/>
      <c r="L96" s="95"/>
      <c r="M96" s="95"/>
      <c r="N96" s="95"/>
      <c r="O96" s="5">
        <f t="shared" ref="O96:O98" si="14" xml:space="preserve"> IFERROR(- ( (M96/L96) * IMLOG2(M96/L96) + (N96/L96) * IMLOG2(N96/L96) ), 0)</f>
        <v>0</v>
      </c>
      <c r="P96" s="45">
        <f>$O$95 - ( (L97/$L$95)*O97 + (L98/$L$95)*O98)</f>
        <v>0</v>
      </c>
    </row>
    <row r="97" spans="1:64" ht="15.75" customHeight="1" x14ac:dyDescent="0.2">
      <c r="A97" s="61" t="s">
        <v>11</v>
      </c>
      <c r="B97" s="62" t="s">
        <v>20</v>
      </c>
      <c r="C97" s="62" t="s">
        <v>12</v>
      </c>
      <c r="D97" s="62" t="s">
        <v>12</v>
      </c>
      <c r="E97" s="121" t="s">
        <v>14</v>
      </c>
      <c r="F97" s="62" t="s">
        <v>12</v>
      </c>
      <c r="G97" s="62" t="s">
        <v>19</v>
      </c>
      <c r="H97" s="64" t="s">
        <v>13</v>
      </c>
      <c r="J97" s="109"/>
      <c r="K97" s="96" t="s">
        <v>11</v>
      </c>
      <c r="L97" s="97">
        <f>COUNTIFS($A$95:$A$97,"="&amp;K97)</f>
        <v>2</v>
      </c>
      <c r="M97" s="98">
        <f>COUNTIFS($A$95:$A$97,"="&amp;K97,$H$95:$H$97,"="&amp;$M$94)</f>
        <v>2</v>
      </c>
      <c r="N97" s="98">
        <f>COUNTIFS($A$95:$A$97,"="&amp;K97,$H$95:$H$97,"="&amp;$N$94)</f>
        <v>0</v>
      </c>
      <c r="O97" s="5">
        <f t="shared" si="14"/>
        <v>0</v>
      </c>
      <c r="P97" s="45"/>
    </row>
    <row r="98" spans="1:64" ht="15.75" customHeight="1" x14ac:dyDescent="0.2">
      <c r="A98" s="66"/>
      <c r="B98" s="66"/>
      <c r="C98" s="66"/>
      <c r="D98" s="66"/>
      <c r="E98" s="66"/>
      <c r="F98" s="66"/>
      <c r="G98" s="66"/>
      <c r="H98" s="66"/>
      <c r="J98" s="109"/>
      <c r="K98" s="96" t="s">
        <v>15</v>
      </c>
      <c r="L98" s="97">
        <f>COUNTIFS($A$95:$A$97,"="&amp;K98)</f>
        <v>1</v>
      </c>
      <c r="M98" s="98">
        <f>COUNTIFS($A$95:$A$97,"="&amp;K98,$H$95:$H$97,"="&amp;$M$94)</f>
        <v>1</v>
      </c>
      <c r="N98" s="98">
        <f>COUNTIFS($A$95:$A$97,"="&amp;K98,$H$95:$H$97,"="&amp;$N$94)</f>
        <v>0</v>
      </c>
      <c r="O98" s="5">
        <f t="shared" si="14"/>
        <v>0</v>
      </c>
      <c r="P98" s="45"/>
    </row>
    <row r="99" spans="1:64" ht="15.75" customHeight="1" x14ac:dyDescent="0.2">
      <c r="A99" s="65"/>
      <c r="B99" s="65"/>
      <c r="C99" s="65"/>
      <c r="D99" s="65"/>
      <c r="E99" s="65"/>
      <c r="F99" s="65"/>
      <c r="G99" s="65"/>
      <c r="H99" s="65"/>
      <c r="J99" s="105" t="s">
        <v>21</v>
      </c>
      <c r="K99" s="21"/>
      <c r="L99" s="22"/>
      <c r="M99" s="7"/>
      <c r="N99" s="7"/>
      <c r="O99" s="5">
        <f t="shared" ref="O99:O107" si="15" xml:space="preserve"> IFERROR(- ( (M99/L99) * IMLOG2(M99/L99) + (N99/L99) * IMLOG2(N99/L99) ), 0)</f>
        <v>0</v>
      </c>
      <c r="P99" s="45">
        <f>$O$95 - ( (L100/$L$95)*O100 + (L101/$L$95)*O101)</f>
        <v>0</v>
      </c>
    </row>
    <row r="100" spans="1:64" ht="15.75" customHeight="1" x14ac:dyDescent="0.2">
      <c r="J100" s="106"/>
      <c r="K100" s="3" t="s">
        <v>13</v>
      </c>
      <c r="L100" s="6">
        <f>COUNTIFS($C$95:$C$97,"="&amp;K100)</f>
        <v>2</v>
      </c>
      <c r="M100" s="7">
        <f>COUNTIFS($C$95:$C$97,"="&amp;K100,$H$95:$H$97,"="&amp;$M$94)</f>
        <v>2</v>
      </c>
      <c r="N100" s="7">
        <f>COUNTIFS($C$95:$C$97,"="&amp;K100,$H$95:$H$97,"="&amp;$N$94)</f>
        <v>0</v>
      </c>
      <c r="O100" s="5">
        <f t="shared" si="15"/>
        <v>0</v>
      </c>
      <c r="P100" s="45"/>
    </row>
    <row r="101" spans="1:64" ht="15.75" customHeight="1" x14ac:dyDescent="0.2">
      <c r="J101" s="107"/>
      <c r="K101" s="3" t="s">
        <v>12</v>
      </c>
      <c r="L101" s="6">
        <f>COUNTIFS($C$95:$C$97,"="&amp;K101)</f>
        <v>1</v>
      </c>
      <c r="M101" s="7">
        <f>COUNTIFS($C$95:$C$97,"="&amp;K101,$H$95:$H$97,"="&amp;$M$94)</f>
        <v>1</v>
      </c>
      <c r="N101" s="7">
        <f>COUNTIFS($C$95:$C$97,"="&amp;K101,$H$95:$H$97,"="&amp;$N$94)</f>
        <v>0</v>
      </c>
      <c r="O101" s="5">
        <f t="shared" si="15"/>
        <v>0</v>
      </c>
      <c r="P101" s="45"/>
    </row>
    <row r="102" spans="1:64" ht="15.75" customHeight="1" x14ac:dyDescent="0.2">
      <c r="J102" s="105" t="s">
        <v>22</v>
      </c>
      <c r="K102" s="23"/>
      <c r="L102" s="24"/>
      <c r="M102" s="8"/>
      <c r="N102" s="8"/>
      <c r="O102" s="5">
        <f t="shared" si="15"/>
        <v>0</v>
      </c>
      <c r="P102" s="45">
        <f>$O$95 - ( (L103/$L$95)*O103 + (L104/$L$95)*O104)</f>
        <v>0</v>
      </c>
    </row>
    <row r="103" spans="1:64" ht="15.75" customHeight="1" x14ac:dyDescent="0.2">
      <c r="J103" s="106"/>
      <c r="K103" s="25" t="s">
        <v>13</v>
      </c>
      <c r="L103" s="26">
        <f>COUNTIFS($D$95:$D$97,"="&amp;K103)</f>
        <v>2</v>
      </c>
      <c r="M103" s="8">
        <f>COUNTIFS($D$95:$D$97,"="&amp;K103,$H$95:$H$97,"="&amp;$M$94)</f>
        <v>2</v>
      </c>
      <c r="N103" s="8">
        <f>COUNTIFS($D$95:$D$97,"="&amp;K103,$H$95:$H$97,"="&amp;$N$94)</f>
        <v>0</v>
      </c>
      <c r="O103" s="5">
        <f t="shared" si="15"/>
        <v>0</v>
      </c>
      <c r="P103" s="45"/>
    </row>
    <row r="104" spans="1:64" ht="15.75" customHeight="1" x14ac:dyDescent="0.2">
      <c r="J104" s="107"/>
      <c r="K104" s="25" t="s">
        <v>12</v>
      </c>
      <c r="L104" s="26">
        <f>COUNTIFS($D$95:$D$97,"="&amp;K104)</f>
        <v>1</v>
      </c>
      <c r="M104" s="8">
        <f>COUNTIFS($D$95:$D$97,"="&amp;K104,$H$95:$H$97,"="&amp;$M$94)</f>
        <v>1</v>
      </c>
      <c r="N104" s="8">
        <f>COUNTIFS($D$95:$D$97,"="&amp;K104,$H$95:$H$97,"="&amp;$N$94)</f>
        <v>0</v>
      </c>
      <c r="O104" s="5">
        <f t="shared" si="15"/>
        <v>0</v>
      </c>
      <c r="P104" s="45"/>
    </row>
    <row r="105" spans="1:64" ht="15.75" customHeight="1" x14ac:dyDescent="0.2">
      <c r="J105" s="105" t="s">
        <v>24</v>
      </c>
      <c r="K105" s="123"/>
      <c r="L105" s="124"/>
      <c r="M105" s="33"/>
      <c r="N105" s="33"/>
      <c r="O105" s="5">
        <f t="shared" si="15"/>
        <v>0</v>
      </c>
      <c r="P105" s="45">
        <f>$O$95 - ( (L106/$L$95)*O106 + (L107/$L$95)*O107)</f>
        <v>0</v>
      </c>
    </row>
    <row r="106" spans="1:64" ht="15.75" customHeight="1" x14ac:dyDescent="0.2">
      <c r="J106" s="106"/>
      <c r="K106" s="125" t="s">
        <v>13</v>
      </c>
      <c r="L106" s="126">
        <f>COUNTIFS($F$95:$F$97,"="&amp;K106)</f>
        <v>0</v>
      </c>
      <c r="M106" s="33">
        <f>COUNTIFS($F$95:$F$97,"="&amp;K106,$H$95:$H$97,"="&amp;$M$94)</f>
        <v>0</v>
      </c>
      <c r="N106" s="33">
        <f>COUNTIFS($F$95:$F$97,"="&amp;K106,$H$95:$H$97,"="&amp;$N$94)</f>
        <v>0</v>
      </c>
      <c r="O106" s="5">
        <f t="shared" si="15"/>
        <v>0</v>
      </c>
      <c r="P106" s="45"/>
    </row>
    <row r="107" spans="1:64" ht="15.75" customHeight="1" x14ac:dyDescent="0.2">
      <c r="J107" s="107"/>
      <c r="K107" s="125" t="s">
        <v>12</v>
      </c>
      <c r="L107" s="126">
        <f>COUNTIFS($F$95:$F$97,"="&amp;K107)</f>
        <v>3</v>
      </c>
      <c r="M107" s="33">
        <f>COUNTIFS($F$95:$F$97,"="&amp;K107,$H$95:$H$97,"="&amp;$M$94)</f>
        <v>3</v>
      </c>
      <c r="N107" s="33">
        <f>COUNTIFS($F$95:$F$97,"="&amp;K107,$H$95:$H$97,"="&amp;$N$94)</f>
        <v>0</v>
      </c>
      <c r="O107" s="5">
        <f t="shared" si="15"/>
        <v>0</v>
      </c>
      <c r="P107" s="45"/>
    </row>
    <row r="111" spans="1:64" ht="15.75" customHeight="1" x14ac:dyDescent="0.2">
      <c r="BI111" s="130" t="s">
        <v>55</v>
      </c>
      <c r="BJ111" s="131"/>
      <c r="BK111" s="131"/>
      <c r="BL111" s="132"/>
    </row>
    <row r="112" spans="1:64" ht="15.75" customHeight="1" x14ac:dyDescent="0.2">
      <c r="BI112" s="134" t="s">
        <v>32</v>
      </c>
      <c r="BJ112" s="135"/>
      <c r="BK112" s="134" t="s">
        <v>33</v>
      </c>
      <c r="BL112" s="135"/>
    </row>
    <row r="113" spans="28:100" ht="15.75" customHeight="1" x14ac:dyDescent="0.2">
      <c r="BJ113" s="77"/>
    </row>
    <row r="114" spans="28:100" ht="15.75" customHeight="1" x14ac:dyDescent="0.2">
      <c r="AF114" s="79"/>
      <c r="AG114" s="78"/>
      <c r="AH114" s="78"/>
      <c r="AI114" s="78"/>
      <c r="AJ114" s="78"/>
      <c r="AK114" s="78"/>
      <c r="AL114" s="78"/>
      <c r="AM114" s="78"/>
      <c r="AN114" s="78"/>
      <c r="AO114" s="78"/>
      <c r="AP114" s="78"/>
      <c r="AQ114" s="78"/>
      <c r="AR114" s="78"/>
      <c r="AS114" s="78"/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8"/>
      <c r="BG114" s="78"/>
      <c r="BH114" s="78"/>
      <c r="BI114" s="78"/>
      <c r="BJ114" s="76"/>
      <c r="BK114" s="79"/>
      <c r="BL114" s="78"/>
      <c r="BM114" s="78"/>
      <c r="BN114" s="78"/>
      <c r="BO114" s="78"/>
      <c r="BP114" s="78"/>
      <c r="BQ114" s="78"/>
      <c r="BR114" s="78"/>
      <c r="BS114" s="78"/>
      <c r="BT114" s="78"/>
      <c r="BU114" s="78"/>
      <c r="BV114" s="78"/>
      <c r="BW114" s="78"/>
      <c r="BX114" s="78"/>
      <c r="BY114" s="88"/>
      <c r="BZ114" s="88"/>
      <c r="CA114" s="88"/>
      <c r="CB114" s="88"/>
      <c r="CC114" s="88"/>
      <c r="CD114" s="88"/>
      <c r="CE114" s="88"/>
      <c r="CF114" s="88"/>
      <c r="CG114" s="88"/>
      <c r="CH114" s="88"/>
      <c r="CI114" s="88"/>
      <c r="CJ114" s="88"/>
      <c r="CK114" s="88"/>
      <c r="CL114" s="88"/>
      <c r="CM114" s="88"/>
      <c r="CN114" s="88"/>
      <c r="CO114" s="88"/>
      <c r="CP114" s="88"/>
      <c r="CQ114" s="88"/>
      <c r="CR114" s="91"/>
    </row>
    <row r="115" spans="28:100" ht="15.75" customHeight="1" x14ac:dyDescent="0.2">
      <c r="AF115" s="80"/>
      <c r="BJ115" s="81"/>
      <c r="CR115" s="81"/>
    </row>
    <row r="116" spans="28:100" ht="15.75" customHeight="1" x14ac:dyDescent="0.2">
      <c r="AF116" s="80"/>
      <c r="BJ116" s="81"/>
      <c r="CR116" s="81"/>
    </row>
    <row r="117" spans="28:100" ht="15.75" customHeight="1" x14ac:dyDescent="0.2">
      <c r="AD117" s="100" t="s">
        <v>34</v>
      </c>
      <c r="AE117" s="100"/>
      <c r="AF117" s="100" t="s">
        <v>35</v>
      </c>
      <c r="AG117" s="100"/>
      <c r="BI117" s="100" t="s">
        <v>36</v>
      </c>
      <c r="BJ117" s="100"/>
      <c r="BK117" s="100" t="s">
        <v>35</v>
      </c>
      <c r="BL117" s="100"/>
      <c r="CQ117" s="100" t="s">
        <v>37</v>
      </c>
      <c r="CR117" s="100"/>
      <c r="CS117" s="100" t="s">
        <v>38</v>
      </c>
      <c r="CT117" s="100"/>
    </row>
    <row r="118" spans="28:100" ht="15.75" customHeight="1" x14ac:dyDescent="0.2">
      <c r="AB118" s="129" t="s">
        <v>29</v>
      </c>
      <c r="AC118" s="129"/>
      <c r="AD118" s="129"/>
      <c r="AE118" s="129"/>
      <c r="AF118" s="129"/>
      <c r="AG118" s="129"/>
      <c r="AH118" s="129"/>
      <c r="AI118" s="129"/>
      <c r="BG118" s="129" t="s">
        <v>30</v>
      </c>
      <c r="BH118" s="129"/>
      <c r="BI118" s="129"/>
      <c r="BJ118" s="129"/>
      <c r="BK118" s="129"/>
      <c r="BL118" s="129"/>
      <c r="BM118" s="129"/>
      <c r="BN118" s="129"/>
      <c r="CO118" s="129" t="s">
        <v>31</v>
      </c>
      <c r="CP118" s="129"/>
      <c r="CQ118" s="129"/>
      <c r="CR118" s="129"/>
      <c r="CS118" s="129"/>
      <c r="CT118" s="129"/>
      <c r="CU118" s="129"/>
      <c r="CV118" s="129"/>
    </row>
    <row r="119" spans="28:100" ht="15.75" customHeight="1" x14ac:dyDescent="0.2">
      <c r="AB119" s="127" t="s">
        <v>15</v>
      </c>
      <c r="AC119" s="127" t="s">
        <v>16</v>
      </c>
      <c r="AD119" s="127" t="s">
        <v>13</v>
      </c>
      <c r="AE119" s="127" t="s">
        <v>13</v>
      </c>
      <c r="AF119" s="127" t="s">
        <v>15</v>
      </c>
      <c r="AG119" s="127" t="s">
        <v>13</v>
      </c>
      <c r="AH119" s="127" t="s">
        <v>17</v>
      </c>
      <c r="AI119" s="127" t="s">
        <v>13</v>
      </c>
      <c r="BG119" s="127" t="s">
        <v>11</v>
      </c>
      <c r="BH119" s="127" t="s">
        <v>11</v>
      </c>
      <c r="BI119" s="127" t="s">
        <v>12</v>
      </c>
      <c r="BJ119" s="127" t="s">
        <v>13</v>
      </c>
      <c r="BK119" s="127" t="s">
        <v>14</v>
      </c>
      <c r="BL119" s="127" t="s">
        <v>13</v>
      </c>
      <c r="BM119" s="127" t="s">
        <v>13</v>
      </c>
      <c r="BN119" s="127" t="s">
        <v>12</v>
      </c>
      <c r="CO119" s="127" t="s">
        <v>15</v>
      </c>
      <c r="CP119" s="127" t="s">
        <v>20</v>
      </c>
      <c r="CQ119" s="127" t="s">
        <v>13</v>
      </c>
      <c r="CR119" s="127" t="s">
        <v>13</v>
      </c>
      <c r="CS119" s="127" t="s">
        <v>20</v>
      </c>
      <c r="CT119" s="127" t="s">
        <v>13</v>
      </c>
      <c r="CU119" s="127" t="s">
        <v>13</v>
      </c>
      <c r="CV119" s="127" t="s">
        <v>13</v>
      </c>
    </row>
    <row r="120" spans="28:100" ht="15.75" customHeight="1" x14ac:dyDescent="0.2">
      <c r="AB120" s="128" t="s">
        <v>15</v>
      </c>
      <c r="AC120" s="128" t="s">
        <v>16</v>
      </c>
      <c r="AD120" s="128" t="s">
        <v>13</v>
      </c>
      <c r="AE120" s="128" t="s">
        <v>12</v>
      </c>
      <c r="AF120" s="128" t="s">
        <v>15</v>
      </c>
      <c r="AG120" s="128" t="s">
        <v>12</v>
      </c>
      <c r="AH120" s="128" t="s">
        <v>12</v>
      </c>
      <c r="AI120" s="128" t="s">
        <v>13</v>
      </c>
      <c r="BG120" s="128" t="s">
        <v>15</v>
      </c>
      <c r="BH120" s="128" t="s">
        <v>11</v>
      </c>
      <c r="BI120" s="128" t="s">
        <v>13</v>
      </c>
      <c r="BJ120" s="128" t="s">
        <v>12</v>
      </c>
      <c r="BK120" s="128" t="s">
        <v>20</v>
      </c>
      <c r="BL120" s="128" t="s">
        <v>13</v>
      </c>
      <c r="BM120" s="128" t="s">
        <v>12</v>
      </c>
      <c r="BN120" s="128" t="s">
        <v>12</v>
      </c>
      <c r="CO120" s="128" t="s">
        <v>15</v>
      </c>
      <c r="CP120" s="128" t="s">
        <v>20</v>
      </c>
      <c r="CQ120" s="128" t="s">
        <v>13</v>
      </c>
      <c r="CR120" s="128" t="s">
        <v>12</v>
      </c>
      <c r="CS120" s="128" t="s">
        <v>14</v>
      </c>
      <c r="CT120" s="128" t="s">
        <v>13</v>
      </c>
      <c r="CU120" s="128" t="s">
        <v>13</v>
      </c>
      <c r="CV120" s="128" t="s">
        <v>13</v>
      </c>
    </row>
    <row r="121" spans="28:100" ht="15.75" customHeight="1" x14ac:dyDescent="0.2">
      <c r="AB121" s="127" t="s">
        <v>11</v>
      </c>
      <c r="AC121" s="127" t="s">
        <v>16</v>
      </c>
      <c r="AD121" s="127" t="s">
        <v>12</v>
      </c>
      <c r="AE121" s="127" t="s">
        <v>12</v>
      </c>
      <c r="AF121" s="127" t="s">
        <v>14</v>
      </c>
      <c r="AG121" s="127" t="s">
        <v>12</v>
      </c>
      <c r="AH121" s="127" t="s">
        <v>19</v>
      </c>
      <c r="AI121" s="127" t="s">
        <v>12</v>
      </c>
      <c r="BG121" s="127" t="s">
        <v>15</v>
      </c>
      <c r="BH121" s="127" t="s">
        <v>11</v>
      </c>
      <c r="BI121" s="127" t="s">
        <v>13</v>
      </c>
      <c r="BJ121" s="127" t="s">
        <v>13</v>
      </c>
      <c r="BK121" s="127" t="s">
        <v>15</v>
      </c>
      <c r="BL121" s="127" t="s">
        <v>12</v>
      </c>
      <c r="BM121" s="127" t="s">
        <v>17</v>
      </c>
      <c r="BN121" s="127" t="s">
        <v>13</v>
      </c>
      <c r="CO121" s="127" t="s">
        <v>11</v>
      </c>
      <c r="CP121" s="127" t="s">
        <v>20</v>
      </c>
      <c r="CQ121" s="127" t="s">
        <v>13</v>
      </c>
      <c r="CR121" s="127" t="s">
        <v>13</v>
      </c>
      <c r="CS121" s="127" t="s">
        <v>17</v>
      </c>
      <c r="CT121" s="127" t="s">
        <v>12</v>
      </c>
      <c r="CU121" s="127" t="s">
        <v>17</v>
      </c>
      <c r="CV121" s="127" t="s">
        <v>13</v>
      </c>
    </row>
    <row r="122" spans="28:100" ht="15.75" customHeight="1" x14ac:dyDescent="0.2">
      <c r="AB122" s="128" t="s">
        <v>11</v>
      </c>
      <c r="AC122" s="128" t="s">
        <v>16</v>
      </c>
      <c r="AD122" s="128" t="s">
        <v>12</v>
      </c>
      <c r="AE122" s="128" t="s">
        <v>13</v>
      </c>
      <c r="AF122" s="128" t="s">
        <v>17</v>
      </c>
      <c r="AG122" s="128" t="s">
        <v>13</v>
      </c>
      <c r="AH122" s="128" t="s">
        <v>19</v>
      </c>
      <c r="AI122" s="128" t="s">
        <v>12</v>
      </c>
      <c r="BG122" s="128" t="s">
        <v>15</v>
      </c>
      <c r="BH122" s="128" t="s">
        <v>11</v>
      </c>
      <c r="BI122" s="128" t="s">
        <v>12</v>
      </c>
      <c r="BJ122" s="128" t="s">
        <v>13</v>
      </c>
      <c r="BK122" s="128" t="s">
        <v>20</v>
      </c>
      <c r="BL122" s="128" t="s">
        <v>13</v>
      </c>
      <c r="BM122" s="128" t="s">
        <v>12</v>
      </c>
      <c r="BN122" s="128" t="s">
        <v>12</v>
      </c>
      <c r="CO122" s="128" t="s">
        <v>11</v>
      </c>
      <c r="CP122" s="128" t="s">
        <v>20</v>
      </c>
      <c r="CQ122" s="128" t="s">
        <v>12</v>
      </c>
      <c r="CR122" s="128" t="s">
        <v>12</v>
      </c>
      <c r="CS122" s="128" t="s">
        <v>14</v>
      </c>
      <c r="CT122" s="128" t="s">
        <v>12</v>
      </c>
      <c r="CU122" s="128" t="s">
        <v>19</v>
      </c>
      <c r="CV122" s="128" t="s">
        <v>13</v>
      </c>
    </row>
    <row r="123" spans="28:100" ht="15.75" customHeight="1" x14ac:dyDescent="0.2">
      <c r="AB123" s="127" t="s">
        <v>11</v>
      </c>
      <c r="AC123" s="127" t="s">
        <v>16</v>
      </c>
      <c r="AD123" s="127" t="s">
        <v>13</v>
      </c>
      <c r="AE123" s="127" t="s">
        <v>12</v>
      </c>
      <c r="AF123" s="127" t="s">
        <v>17</v>
      </c>
      <c r="AG123" s="127" t="s">
        <v>12</v>
      </c>
      <c r="AH123" s="127" t="s">
        <v>12</v>
      </c>
      <c r="AI123" s="127" t="s">
        <v>12</v>
      </c>
      <c r="BK123" s="84"/>
      <c r="CO123" s="127" t="s">
        <v>11</v>
      </c>
      <c r="CP123" s="127" t="s">
        <v>20</v>
      </c>
      <c r="CQ123" s="127" t="s">
        <v>12</v>
      </c>
      <c r="CR123" s="127" t="s">
        <v>12</v>
      </c>
      <c r="CS123" s="127" t="s">
        <v>14</v>
      </c>
      <c r="CT123" s="127" t="s">
        <v>13</v>
      </c>
      <c r="CU123" s="127" t="s">
        <v>13</v>
      </c>
      <c r="CV123" s="127" t="s">
        <v>13</v>
      </c>
    </row>
    <row r="124" spans="28:100" ht="15.75" customHeight="1" x14ac:dyDescent="0.2">
      <c r="AF124" s="79"/>
      <c r="BK124" s="85"/>
      <c r="CS124" s="84"/>
    </row>
    <row r="125" spans="28:100" ht="15.75" customHeight="1" x14ac:dyDescent="0.2">
      <c r="AF125" s="80"/>
      <c r="BK125" s="85"/>
      <c r="CS125" s="85"/>
    </row>
    <row r="126" spans="28:100" ht="15.75" customHeight="1" x14ac:dyDescent="0.2">
      <c r="AF126" s="80"/>
      <c r="BK126" s="85"/>
      <c r="CS126" s="85"/>
    </row>
    <row r="127" spans="28:100" ht="15.75" customHeight="1" x14ac:dyDescent="0.2">
      <c r="AE127" s="133" t="s">
        <v>45</v>
      </c>
      <c r="AF127" s="133"/>
      <c r="BJ127" s="133" t="s">
        <v>45</v>
      </c>
      <c r="BK127" s="133"/>
      <c r="CR127" s="133" t="s">
        <v>45</v>
      </c>
      <c r="CS127" s="133"/>
    </row>
    <row r="128" spans="28:100" ht="15.75" customHeight="1" x14ac:dyDescent="0.2">
      <c r="AF128" s="83"/>
      <c r="BJ128" s="87"/>
      <c r="BK128" s="86"/>
      <c r="CS128" s="86"/>
    </row>
    <row r="129" spans="18:115" ht="15.75" customHeight="1" x14ac:dyDescent="0.2">
      <c r="V129" s="79"/>
      <c r="W129" s="78"/>
      <c r="X129" s="78"/>
      <c r="Y129" s="78"/>
      <c r="Z129" s="78"/>
      <c r="AA129" s="78"/>
      <c r="AB129" s="78"/>
      <c r="AC129" s="78"/>
      <c r="AD129" s="78"/>
      <c r="AE129" s="76"/>
      <c r="AF129" s="79"/>
      <c r="AG129" s="78"/>
      <c r="AH129" s="78"/>
      <c r="AI129" s="78"/>
      <c r="AJ129" s="78"/>
      <c r="AK129" s="78"/>
      <c r="AL129" s="78"/>
      <c r="AM129" s="78"/>
      <c r="AN129" s="78"/>
      <c r="AO129" s="76"/>
      <c r="BA129" s="89"/>
      <c r="BB129" s="88"/>
      <c r="BC129" s="88"/>
      <c r="BD129" s="88"/>
      <c r="BE129" s="88"/>
      <c r="BF129" s="88"/>
      <c r="BG129" s="88"/>
      <c r="BH129" s="88"/>
      <c r="BI129" s="88"/>
      <c r="BK129" s="89"/>
      <c r="BL129" s="88"/>
      <c r="BM129" s="88"/>
      <c r="BN129" s="88"/>
      <c r="BO129" s="88"/>
      <c r="BP129" s="88"/>
      <c r="BQ129" s="88"/>
      <c r="BR129" s="88"/>
      <c r="BS129" s="88"/>
      <c r="BT129" s="90"/>
      <c r="BU129" s="85"/>
      <c r="CE129" s="89"/>
      <c r="CF129" s="88"/>
      <c r="CG129" s="88"/>
      <c r="CH129" s="88"/>
      <c r="CI129" s="88"/>
      <c r="CJ129" s="88"/>
      <c r="CK129" s="88"/>
      <c r="CL129" s="88"/>
      <c r="CM129" s="88"/>
      <c r="CN129" s="88"/>
      <c r="CO129" s="88"/>
      <c r="CP129" s="88"/>
      <c r="CQ129" s="88"/>
      <c r="CR129" s="88"/>
      <c r="CS129" s="89"/>
      <c r="CT129" s="88"/>
      <c r="CU129" s="88"/>
      <c r="CV129" s="88"/>
      <c r="CW129" s="88"/>
      <c r="CX129" s="88"/>
      <c r="CY129" s="88"/>
      <c r="CZ129" s="88"/>
      <c r="DA129" s="88"/>
      <c r="DB129" s="88"/>
      <c r="DC129" s="88"/>
      <c r="DD129" s="88"/>
      <c r="DE129" s="88"/>
      <c r="DF129" s="88"/>
      <c r="DG129" s="90"/>
    </row>
    <row r="130" spans="18:115" ht="15.75" customHeight="1" x14ac:dyDescent="0.2">
      <c r="BA130" s="85"/>
      <c r="BK130" s="85"/>
      <c r="BU130" s="85"/>
      <c r="CE130" s="85"/>
      <c r="CS130" s="85"/>
      <c r="DG130" s="92"/>
    </row>
    <row r="131" spans="18:115" ht="15.75" customHeight="1" x14ac:dyDescent="0.2">
      <c r="T131" s="82" t="s">
        <v>36</v>
      </c>
      <c r="U131" s="82"/>
      <c r="V131" s="82" t="s">
        <v>38</v>
      </c>
      <c r="W131" s="82"/>
      <c r="X131" s="82"/>
      <c r="Y131" s="82"/>
      <c r="Z131" s="82"/>
      <c r="AA131" s="82"/>
      <c r="AB131" s="82"/>
      <c r="AC131" s="82"/>
      <c r="AD131" s="82" t="s">
        <v>36</v>
      </c>
      <c r="AE131" s="82"/>
      <c r="AF131" s="82" t="s">
        <v>42</v>
      </c>
      <c r="AG131" s="82"/>
      <c r="AH131" s="82"/>
      <c r="AI131" s="82"/>
      <c r="AL131" s="82"/>
      <c r="AM131" s="82"/>
      <c r="AN131" s="82" t="s">
        <v>43</v>
      </c>
      <c r="AO131" s="82"/>
      <c r="AP131" s="82" t="s">
        <v>44</v>
      </c>
      <c r="AQ131" s="82"/>
      <c r="AY131" s="100" t="s">
        <v>36</v>
      </c>
      <c r="AZ131" s="100"/>
      <c r="BA131" s="100" t="s">
        <v>38</v>
      </c>
      <c r="BB131" s="100"/>
      <c r="BI131" s="100" t="s">
        <v>43</v>
      </c>
      <c r="BJ131" s="100"/>
      <c r="BK131" s="100" t="s">
        <v>44</v>
      </c>
      <c r="BL131" s="100"/>
      <c r="BS131" s="100" t="s">
        <v>43</v>
      </c>
      <c r="BT131" s="100"/>
      <c r="BU131" s="100" t="s">
        <v>42</v>
      </c>
      <c r="BV131" s="100"/>
      <c r="CC131" s="100" t="s">
        <v>36</v>
      </c>
      <c r="CD131" s="100"/>
      <c r="CE131" s="100" t="s">
        <v>52</v>
      </c>
      <c r="CF131" s="100"/>
      <c r="CQ131" s="100" t="s">
        <v>53</v>
      </c>
      <c r="CR131" s="100"/>
      <c r="CS131" s="100" t="s">
        <v>38</v>
      </c>
      <c r="CT131" s="100"/>
      <c r="DE131" s="82"/>
      <c r="DF131" s="100" t="s">
        <v>36</v>
      </c>
      <c r="DG131" s="100"/>
      <c r="DH131" s="100" t="s">
        <v>38</v>
      </c>
      <c r="DI131" s="100"/>
    </row>
    <row r="132" spans="18:115" ht="15.75" customHeight="1" x14ac:dyDescent="0.2">
      <c r="R132" s="129" t="s">
        <v>39</v>
      </c>
      <c r="S132" s="129"/>
      <c r="T132" s="129"/>
      <c r="U132" s="129"/>
      <c r="V132" s="129"/>
      <c r="W132" s="129"/>
      <c r="X132" s="129"/>
      <c r="Y132" s="129"/>
      <c r="AB132" s="129" t="s">
        <v>40</v>
      </c>
      <c r="AC132" s="129"/>
      <c r="AD132" s="129"/>
      <c r="AE132" s="129"/>
      <c r="AF132" s="129"/>
      <c r="AG132" s="129"/>
      <c r="AH132" s="129"/>
      <c r="AI132" s="129"/>
      <c r="AL132" s="129" t="s">
        <v>41</v>
      </c>
      <c r="AM132" s="129"/>
      <c r="AN132" s="129"/>
      <c r="AO132" s="129"/>
      <c r="AP132" s="129"/>
      <c r="AQ132" s="129"/>
      <c r="AR132" s="129"/>
      <c r="AS132" s="129"/>
      <c r="AW132" s="129" t="s">
        <v>39</v>
      </c>
      <c r="AX132" s="129"/>
      <c r="AY132" s="129"/>
      <c r="AZ132" s="129"/>
      <c r="BA132" s="129"/>
      <c r="BB132" s="129"/>
      <c r="BC132" s="129"/>
      <c r="BD132" s="129"/>
      <c r="BG132" s="129" t="s">
        <v>40</v>
      </c>
      <c r="BH132" s="129"/>
      <c r="BI132" s="129"/>
      <c r="BJ132" s="129"/>
      <c r="BK132" s="129"/>
      <c r="BL132" s="129"/>
      <c r="BM132" s="129"/>
      <c r="BN132" s="129"/>
      <c r="BQ132" s="129" t="s">
        <v>41</v>
      </c>
      <c r="BR132" s="129"/>
      <c r="BS132" s="129"/>
      <c r="BT132" s="129"/>
      <c r="BU132" s="129"/>
      <c r="BV132" s="129"/>
      <c r="BW132" s="129"/>
      <c r="BX132" s="129"/>
      <c r="CA132" s="129" t="s">
        <v>39</v>
      </c>
      <c r="CB132" s="129"/>
      <c r="CC132" s="129"/>
      <c r="CD132" s="129"/>
      <c r="CE132" s="129"/>
      <c r="CF132" s="129"/>
      <c r="CG132" s="129"/>
      <c r="CH132" s="129"/>
      <c r="CO132" s="129" t="s">
        <v>48</v>
      </c>
      <c r="CP132" s="129"/>
      <c r="CQ132" s="129"/>
      <c r="CR132" s="129"/>
      <c r="CS132" s="129"/>
      <c r="CT132" s="129"/>
      <c r="CU132" s="129"/>
      <c r="CV132" s="129"/>
      <c r="DD132" s="129" t="s">
        <v>41</v>
      </c>
      <c r="DE132" s="129"/>
      <c r="DF132" s="129"/>
      <c r="DG132" s="129"/>
      <c r="DH132" s="129"/>
      <c r="DI132" s="129"/>
      <c r="DJ132" s="129"/>
      <c r="DK132" s="129"/>
    </row>
    <row r="133" spans="18:115" ht="15.75" customHeight="1" x14ac:dyDescent="0.2">
      <c r="R133" s="127" t="s">
        <v>15</v>
      </c>
      <c r="S133" s="127" t="s">
        <v>16</v>
      </c>
      <c r="T133" s="127" t="s">
        <v>13</v>
      </c>
      <c r="U133" s="127" t="s">
        <v>13</v>
      </c>
      <c r="V133" s="127" t="s">
        <v>15</v>
      </c>
      <c r="W133" s="127" t="s">
        <v>13</v>
      </c>
      <c r="X133" s="127" t="s">
        <v>17</v>
      </c>
      <c r="Y133" s="127" t="s">
        <v>13</v>
      </c>
      <c r="AB133" s="127" t="s">
        <v>15</v>
      </c>
      <c r="AC133" s="127" t="s">
        <v>16</v>
      </c>
      <c r="AD133" s="127" t="s">
        <v>13</v>
      </c>
      <c r="AE133" s="127" t="s">
        <v>12</v>
      </c>
      <c r="AF133" s="127" t="s">
        <v>15</v>
      </c>
      <c r="AG133" s="127" t="s">
        <v>12</v>
      </c>
      <c r="AH133" s="127" t="s">
        <v>12</v>
      </c>
      <c r="AI133" s="127" t="s">
        <v>13</v>
      </c>
      <c r="AL133" s="127" t="s">
        <v>11</v>
      </c>
      <c r="AM133" s="127" t="s">
        <v>16</v>
      </c>
      <c r="AN133" s="127" t="s">
        <v>12</v>
      </c>
      <c r="AO133" s="127" t="s">
        <v>12</v>
      </c>
      <c r="AP133" s="127" t="s">
        <v>14</v>
      </c>
      <c r="AQ133" s="127" t="s">
        <v>12</v>
      </c>
      <c r="AR133" s="127" t="s">
        <v>19</v>
      </c>
      <c r="AS133" s="127" t="s">
        <v>12</v>
      </c>
      <c r="AW133" s="127" t="s">
        <v>15</v>
      </c>
      <c r="AX133" s="127" t="s">
        <v>11</v>
      </c>
      <c r="AY133" s="127" t="s">
        <v>13</v>
      </c>
      <c r="AZ133" s="127" t="s">
        <v>13</v>
      </c>
      <c r="BA133" s="127" t="s">
        <v>15</v>
      </c>
      <c r="BB133" s="127" t="s">
        <v>12</v>
      </c>
      <c r="BC133" s="127" t="s">
        <v>17</v>
      </c>
      <c r="BD133" s="127" t="s">
        <v>13</v>
      </c>
      <c r="BG133" s="127" t="s">
        <v>15</v>
      </c>
      <c r="BH133" s="127" t="s">
        <v>11</v>
      </c>
      <c r="BI133" s="127" t="s">
        <v>13</v>
      </c>
      <c r="BJ133" s="127" t="s">
        <v>12</v>
      </c>
      <c r="BK133" s="127" t="s">
        <v>20</v>
      </c>
      <c r="BL133" s="127" t="s">
        <v>13</v>
      </c>
      <c r="BM133" s="127" t="s">
        <v>12</v>
      </c>
      <c r="BN133" s="127" t="s">
        <v>12</v>
      </c>
      <c r="BQ133" s="127" t="s">
        <v>11</v>
      </c>
      <c r="BR133" s="127" t="s">
        <v>11</v>
      </c>
      <c r="BS133" s="127" t="s">
        <v>12</v>
      </c>
      <c r="BT133" s="127" t="s">
        <v>13</v>
      </c>
      <c r="BU133" s="127" t="s">
        <v>14</v>
      </c>
      <c r="BV133" s="127" t="s">
        <v>13</v>
      </c>
      <c r="BW133" s="127" t="s">
        <v>13</v>
      </c>
      <c r="BX133" s="127" t="s">
        <v>12</v>
      </c>
      <c r="CA133" s="127" t="s">
        <v>11</v>
      </c>
      <c r="CB133" s="127" t="s">
        <v>20</v>
      </c>
      <c r="CC133" s="127" t="s">
        <v>13</v>
      </c>
      <c r="CD133" s="127" t="s">
        <v>13</v>
      </c>
      <c r="CE133" s="127" t="s">
        <v>17</v>
      </c>
      <c r="CF133" s="127" t="s">
        <v>12</v>
      </c>
      <c r="CG133" s="127" t="s">
        <v>17</v>
      </c>
      <c r="CH133" s="127" t="s">
        <v>13</v>
      </c>
      <c r="CO133" s="127" t="s">
        <v>15</v>
      </c>
      <c r="CP133" s="127" t="s">
        <v>20</v>
      </c>
      <c r="CQ133" s="127" t="s">
        <v>13</v>
      </c>
      <c r="CR133" s="127" t="s">
        <v>13</v>
      </c>
      <c r="CS133" s="127" t="s">
        <v>20</v>
      </c>
      <c r="CT133" s="127" t="s">
        <v>13</v>
      </c>
      <c r="CU133" s="127" t="s">
        <v>13</v>
      </c>
      <c r="CV133" s="127" t="s">
        <v>13</v>
      </c>
      <c r="DD133" s="127" t="s">
        <v>11</v>
      </c>
      <c r="DE133" s="127" t="s">
        <v>20</v>
      </c>
      <c r="DF133" s="127" t="s">
        <v>12</v>
      </c>
      <c r="DG133" s="127" t="s">
        <v>12</v>
      </c>
      <c r="DH133" s="127" t="s">
        <v>14</v>
      </c>
      <c r="DI133" s="127" t="s">
        <v>12</v>
      </c>
      <c r="DJ133" s="127" t="s">
        <v>19</v>
      </c>
      <c r="DK133" s="127" t="s">
        <v>13</v>
      </c>
    </row>
    <row r="134" spans="18:115" ht="15.75" customHeight="1" x14ac:dyDescent="0.2">
      <c r="V134" s="79"/>
      <c r="AB134" s="128" t="s">
        <v>11</v>
      </c>
      <c r="AC134" s="128" t="s">
        <v>16</v>
      </c>
      <c r="AD134" s="128" t="s">
        <v>13</v>
      </c>
      <c r="AE134" s="128" t="s">
        <v>12</v>
      </c>
      <c r="AF134" s="128" t="s">
        <v>17</v>
      </c>
      <c r="AG134" s="128" t="s">
        <v>12</v>
      </c>
      <c r="AH134" s="128" t="s">
        <v>12</v>
      </c>
      <c r="AI134" s="128" t="s">
        <v>12</v>
      </c>
      <c r="AL134" s="128" t="s">
        <v>11</v>
      </c>
      <c r="AM134" s="128" t="s">
        <v>16</v>
      </c>
      <c r="AN134" s="128" t="s">
        <v>12</v>
      </c>
      <c r="AO134" s="128" t="s">
        <v>13</v>
      </c>
      <c r="AP134" s="128" t="s">
        <v>17</v>
      </c>
      <c r="AQ134" s="128" t="s">
        <v>13</v>
      </c>
      <c r="AR134" s="128" t="s">
        <v>19</v>
      </c>
      <c r="AS134" s="128" t="s">
        <v>12</v>
      </c>
      <c r="BA134" s="84"/>
      <c r="BG134" s="128" t="s">
        <v>15</v>
      </c>
      <c r="BH134" s="128" t="s">
        <v>11</v>
      </c>
      <c r="BI134" s="128" t="s">
        <v>12</v>
      </c>
      <c r="BJ134" s="128" t="s">
        <v>13</v>
      </c>
      <c r="BK134" s="128" t="s">
        <v>20</v>
      </c>
      <c r="BL134" s="128" t="s">
        <v>13</v>
      </c>
      <c r="BM134" s="128" t="s">
        <v>12</v>
      </c>
      <c r="BN134" s="128" t="s">
        <v>12</v>
      </c>
      <c r="CE134" s="84"/>
      <c r="CO134" s="128" t="s">
        <v>15</v>
      </c>
      <c r="CP134" s="128" t="s">
        <v>20</v>
      </c>
      <c r="CQ134" s="128" t="s">
        <v>13</v>
      </c>
      <c r="CR134" s="128" t="s">
        <v>12</v>
      </c>
      <c r="CS134" s="128" t="s">
        <v>14</v>
      </c>
      <c r="CT134" s="128" t="s">
        <v>13</v>
      </c>
      <c r="CU134" s="128" t="s">
        <v>13</v>
      </c>
      <c r="CV134" s="128" t="s">
        <v>13</v>
      </c>
      <c r="DH134" s="84"/>
    </row>
    <row r="135" spans="18:115" ht="15.75" customHeight="1" x14ac:dyDescent="0.2">
      <c r="V135" s="80"/>
      <c r="BA135" s="85"/>
      <c r="CE135" s="85"/>
      <c r="CO135" s="127" t="s">
        <v>11</v>
      </c>
      <c r="CP135" s="127" t="s">
        <v>20</v>
      </c>
      <c r="CQ135" s="127" t="s">
        <v>12</v>
      </c>
      <c r="CR135" s="127" t="s">
        <v>12</v>
      </c>
      <c r="CS135" s="127" t="s">
        <v>14</v>
      </c>
      <c r="CT135" s="127" t="s">
        <v>13</v>
      </c>
      <c r="CU135" s="127" t="s">
        <v>13</v>
      </c>
      <c r="CV135" s="127" t="s">
        <v>13</v>
      </c>
      <c r="DH135" s="85"/>
    </row>
    <row r="136" spans="18:115" ht="15.75" customHeight="1" x14ac:dyDescent="0.2">
      <c r="V136" s="80"/>
      <c r="BA136" s="85"/>
      <c r="CE136" s="85"/>
      <c r="CS136" s="84"/>
      <c r="DH136" s="85"/>
    </row>
    <row r="137" spans="18:115" ht="15.75" customHeight="1" x14ac:dyDescent="0.2">
      <c r="U137" s="133" t="s">
        <v>54</v>
      </c>
      <c r="V137" s="133"/>
      <c r="AZ137" s="133" t="s">
        <v>54</v>
      </c>
      <c r="BA137" s="133"/>
      <c r="CD137" s="133" t="s">
        <v>54</v>
      </c>
      <c r="CE137" s="133"/>
      <c r="CS137" s="85"/>
      <c r="DG137" s="133" t="s">
        <v>54</v>
      </c>
      <c r="DH137" s="133"/>
    </row>
    <row r="138" spans="18:115" ht="15.75" customHeight="1" x14ac:dyDescent="0.2">
      <c r="V138" s="80"/>
      <c r="BA138" s="85"/>
      <c r="CE138" s="85"/>
      <c r="CR138" s="133" t="s">
        <v>54</v>
      </c>
      <c r="CS138" s="133"/>
      <c r="DH138" s="85"/>
    </row>
    <row r="139" spans="18:115" ht="15.75" customHeight="1" x14ac:dyDescent="0.2">
      <c r="V139" s="80"/>
      <c r="BA139" s="85"/>
      <c r="CE139" s="85"/>
      <c r="CS139" s="85"/>
      <c r="DH139" s="85"/>
    </row>
    <row r="140" spans="18:115" ht="15.75" customHeight="1" x14ac:dyDescent="0.2">
      <c r="V140" s="80"/>
      <c r="AY140" s="100" t="s">
        <v>36</v>
      </c>
      <c r="AZ140" s="100"/>
      <c r="BA140" s="100" t="s">
        <v>38</v>
      </c>
      <c r="BB140" s="100"/>
      <c r="CC140" s="100" t="s">
        <v>36</v>
      </c>
      <c r="CD140" s="100"/>
      <c r="CE140" s="100" t="s">
        <v>38</v>
      </c>
      <c r="CF140" s="100"/>
      <c r="CN140" s="89"/>
      <c r="CO140" s="88"/>
      <c r="CP140" s="88"/>
      <c r="CQ140" s="88"/>
      <c r="CR140" s="88"/>
      <c r="CS140" s="88"/>
      <c r="CT140" s="88"/>
      <c r="CU140" s="88"/>
      <c r="CV140" s="88"/>
      <c r="CW140" s="88"/>
      <c r="CX140" s="85"/>
      <c r="DF140" s="100" t="s">
        <v>36</v>
      </c>
      <c r="DG140" s="100"/>
      <c r="DH140" s="100" t="s">
        <v>38</v>
      </c>
      <c r="DI140" s="100"/>
    </row>
    <row r="141" spans="18:115" ht="15.75" customHeight="1" x14ac:dyDescent="0.2">
      <c r="T141" s="82" t="s">
        <v>36</v>
      </c>
      <c r="U141" s="82"/>
      <c r="V141" s="82" t="s">
        <v>38</v>
      </c>
      <c r="W141" s="82"/>
      <c r="AW141" s="129" t="s">
        <v>46</v>
      </c>
      <c r="AX141" s="129"/>
      <c r="AY141" s="129"/>
      <c r="AZ141" s="129"/>
      <c r="BA141" s="129"/>
      <c r="BB141" s="129"/>
      <c r="BC141" s="129"/>
      <c r="BD141" s="129"/>
      <c r="CA141" s="129" t="s">
        <v>49</v>
      </c>
      <c r="CB141" s="129"/>
      <c r="CC141" s="129"/>
      <c r="CD141" s="129"/>
      <c r="CE141" s="129"/>
      <c r="CF141" s="129"/>
      <c r="CG141" s="129"/>
      <c r="CH141" s="129"/>
      <c r="CL141" s="100" t="s">
        <v>36</v>
      </c>
      <c r="CM141" s="100"/>
      <c r="CN141" s="100" t="s">
        <v>38</v>
      </c>
      <c r="CO141" s="100"/>
      <c r="CV141" s="100" t="s">
        <v>34</v>
      </c>
      <c r="CW141" s="100"/>
      <c r="CX141" s="100" t="s">
        <v>38</v>
      </c>
      <c r="CY141" s="100"/>
      <c r="DD141" s="129" t="s">
        <v>51</v>
      </c>
      <c r="DE141" s="129"/>
      <c r="DF141" s="129"/>
      <c r="DG141" s="129"/>
      <c r="DH141" s="129"/>
      <c r="DI141" s="129"/>
      <c r="DJ141" s="129"/>
      <c r="DK141" s="129"/>
    </row>
    <row r="142" spans="18:115" ht="15.75" customHeight="1" x14ac:dyDescent="0.2">
      <c r="R142" s="129" t="s">
        <v>46</v>
      </c>
      <c r="S142" s="129"/>
      <c r="T142" s="129"/>
      <c r="U142" s="129"/>
      <c r="V142" s="129"/>
      <c r="W142" s="129"/>
      <c r="X142" s="129"/>
      <c r="Y142" s="129"/>
      <c r="AW142" s="127" t="s">
        <v>15</v>
      </c>
      <c r="AX142" s="127" t="s">
        <v>11</v>
      </c>
      <c r="AY142" s="127" t="s">
        <v>13</v>
      </c>
      <c r="AZ142" s="127" t="s">
        <v>13</v>
      </c>
      <c r="BA142" s="127" t="s">
        <v>15</v>
      </c>
      <c r="BB142" s="127" t="s">
        <v>12</v>
      </c>
      <c r="BC142" s="127" t="s">
        <v>17</v>
      </c>
      <c r="BD142" s="127" t="s">
        <v>13</v>
      </c>
      <c r="CA142" s="127" t="s">
        <v>11</v>
      </c>
      <c r="CB142" s="127" t="s">
        <v>20</v>
      </c>
      <c r="CC142" s="127" t="s">
        <v>13</v>
      </c>
      <c r="CD142" s="127" t="s">
        <v>13</v>
      </c>
      <c r="CE142" s="127" t="s">
        <v>17</v>
      </c>
      <c r="CF142" s="127" t="s">
        <v>12</v>
      </c>
      <c r="CG142" s="127" t="s">
        <v>17</v>
      </c>
      <c r="CH142" s="127" t="s">
        <v>13</v>
      </c>
      <c r="CJ142" s="129" t="s">
        <v>50</v>
      </c>
      <c r="CK142" s="129"/>
      <c r="CL142" s="129"/>
      <c r="CM142" s="129"/>
      <c r="CN142" s="129"/>
      <c r="CO142" s="129"/>
      <c r="CP142" s="129"/>
      <c r="CQ142" s="129"/>
      <c r="CT142" s="129" t="s">
        <v>51</v>
      </c>
      <c r="CU142" s="129"/>
      <c r="CV142" s="129"/>
      <c r="CW142" s="129"/>
      <c r="CX142" s="129"/>
      <c r="CY142" s="129"/>
      <c r="CZ142" s="129"/>
      <c r="DA142" s="129"/>
      <c r="DD142" s="127" t="s">
        <v>11</v>
      </c>
      <c r="DE142" s="127" t="s">
        <v>20</v>
      </c>
      <c r="DF142" s="127" t="s">
        <v>12</v>
      </c>
      <c r="DG142" s="127" t="s">
        <v>12</v>
      </c>
      <c r="DH142" s="127" t="s">
        <v>14</v>
      </c>
      <c r="DI142" s="127" t="s">
        <v>12</v>
      </c>
      <c r="DJ142" s="127" t="s">
        <v>19</v>
      </c>
      <c r="DK142" s="127" t="s">
        <v>13</v>
      </c>
    </row>
    <row r="143" spans="18:115" ht="15.75" customHeight="1" x14ac:dyDescent="0.2">
      <c r="R143" s="127" t="s">
        <v>15</v>
      </c>
      <c r="S143" s="127" t="s">
        <v>16</v>
      </c>
      <c r="T143" s="127" t="s">
        <v>13</v>
      </c>
      <c r="U143" s="127" t="s">
        <v>13</v>
      </c>
      <c r="V143" s="127" t="s">
        <v>15</v>
      </c>
      <c r="W143" s="127" t="s">
        <v>13</v>
      </c>
      <c r="X143" s="127" t="s">
        <v>17</v>
      </c>
      <c r="Y143" s="127" t="s">
        <v>13</v>
      </c>
      <c r="CJ143" s="127" t="s">
        <v>15</v>
      </c>
      <c r="CK143" s="127" t="s">
        <v>20</v>
      </c>
      <c r="CL143" s="127" t="s">
        <v>13</v>
      </c>
      <c r="CM143" s="127" t="s">
        <v>13</v>
      </c>
      <c r="CN143" s="127" t="s">
        <v>20</v>
      </c>
      <c r="CO143" s="127" t="s">
        <v>13</v>
      </c>
      <c r="CP143" s="127" t="s">
        <v>13</v>
      </c>
      <c r="CQ143" s="127" t="s">
        <v>13</v>
      </c>
      <c r="CT143" s="128" t="s">
        <v>15</v>
      </c>
      <c r="CU143" s="128" t="s">
        <v>20</v>
      </c>
      <c r="CV143" s="128" t="s">
        <v>13</v>
      </c>
      <c r="CW143" s="128" t="s">
        <v>12</v>
      </c>
      <c r="CX143" s="128" t="s">
        <v>14</v>
      </c>
      <c r="CY143" s="128" t="s">
        <v>13</v>
      </c>
      <c r="CZ143" s="128" t="s">
        <v>13</v>
      </c>
      <c r="DA143" s="128" t="s">
        <v>13</v>
      </c>
    </row>
    <row r="144" spans="18:115" ht="15.75" customHeight="1" x14ac:dyDescent="0.2">
      <c r="CT144" s="127" t="s">
        <v>11</v>
      </c>
      <c r="CU144" s="127" t="s">
        <v>20</v>
      </c>
      <c r="CV144" s="127" t="s">
        <v>12</v>
      </c>
      <c r="CW144" s="127" t="s">
        <v>12</v>
      </c>
      <c r="CX144" s="127" t="s">
        <v>14</v>
      </c>
      <c r="CY144" s="127" t="s">
        <v>13</v>
      </c>
      <c r="CZ144" s="127" t="s">
        <v>13</v>
      </c>
      <c r="DA144" s="127" t="s">
        <v>13</v>
      </c>
    </row>
  </sheetData>
  <mergeCells count="47">
    <mergeCell ref="CJ142:CQ142"/>
    <mergeCell ref="CT142:DA142"/>
    <mergeCell ref="DD132:DK132"/>
    <mergeCell ref="DD141:DK141"/>
    <mergeCell ref="BI112:BJ112"/>
    <mergeCell ref="BK112:BL112"/>
    <mergeCell ref="BQ132:BX132"/>
    <mergeCell ref="CO118:CV118"/>
    <mergeCell ref="CO132:CV132"/>
    <mergeCell ref="CA132:CH132"/>
    <mergeCell ref="CA141:CH141"/>
    <mergeCell ref="BI111:BL111"/>
    <mergeCell ref="BG118:BN118"/>
    <mergeCell ref="BG132:BN132"/>
    <mergeCell ref="AW132:BD132"/>
    <mergeCell ref="AW141:BD141"/>
    <mergeCell ref="R132:Y132"/>
    <mergeCell ref="R142:Y142"/>
    <mergeCell ref="AB118:AI118"/>
    <mergeCell ref="AB132:AI132"/>
    <mergeCell ref="AL132:AS132"/>
    <mergeCell ref="J99:J101"/>
    <mergeCell ref="J102:J104"/>
    <mergeCell ref="J105:J107"/>
    <mergeCell ref="J72:K72"/>
    <mergeCell ref="J74:J76"/>
    <mergeCell ref="J77:J79"/>
    <mergeCell ref="J80:J82"/>
    <mergeCell ref="J83:J87"/>
    <mergeCell ref="J88:J90"/>
    <mergeCell ref="J94:K94"/>
    <mergeCell ref="J96:J98"/>
    <mergeCell ref="J3:K3"/>
    <mergeCell ref="J46:K46"/>
    <mergeCell ref="J51:J53"/>
    <mergeCell ref="J5:J7"/>
    <mergeCell ref="J8:J11"/>
    <mergeCell ref="J12:J14"/>
    <mergeCell ref="J15:J17"/>
    <mergeCell ref="J18:J22"/>
    <mergeCell ref="J48:J50"/>
    <mergeCell ref="J54:J56"/>
    <mergeCell ref="J57:J61"/>
    <mergeCell ref="J62:J64"/>
    <mergeCell ref="J65:J69"/>
    <mergeCell ref="J23:J25"/>
    <mergeCell ref="J26:J30"/>
  </mergeCells>
  <pageMargins left="0.7" right="0.7" top="0.75" bottom="0.75" header="0.3" footer="0.3"/>
  <pageSetup paperSize="9" orientation="portrait" horizontalDpi="300" verticalDpi="0" copies="0" r:id="rId1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B5F4-30C0-48E3-AD82-5C4FA4938A57}">
  <dimension ref="A1:DF54"/>
  <sheetViews>
    <sheetView zoomScale="40" zoomScaleNormal="40" workbookViewId="0">
      <selection activeCell="F19" sqref="F19:DF55"/>
    </sheetView>
  </sheetViews>
  <sheetFormatPr baseColWidth="10" defaultRowHeight="12.75" x14ac:dyDescent="0.2"/>
  <cols>
    <col min="6" max="6" width="13.42578125" bestFit="1" customWidth="1"/>
    <col min="7" max="7" width="16" customWidth="1"/>
    <col min="10" max="18" width="4.85546875" customWidth="1"/>
    <col min="19" max="19" width="7.140625" bestFit="1" customWidth="1"/>
    <col min="20" max="39" width="4.85546875" customWidth="1"/>
    <col min="40" max="40" width="8.42578125" bestFit="1" customWidth="1"/>
    <col min="41" max="48" width="4.85546875" customWidth="1"/>
    <col min="49" max="50" width="7.140625" bestFit="1" customWidth="1"/>
    <col min="51" max="64" width="4.85546875" customWidth="1"/>
    <col min="65" max="65" width="7.42578125" bestFit="1" customWidth="1"/>
    <col min="66" max="113" width="4.85546875" customWidth="1"/>
    <col min="114" max="123" width="4.5703125" customWidth="1"/>
    <col min="124" max="130" width="4.7109375" customWidth="1"/>
    <col min="131" max="132" width="5.140625" customWidth="1"/>
    <col min="133" max="135" width="4.28515625" customWidth="1"/>
  </cols>
  <sheetData>
    <row r="1" spans="1:8" ht="60" x14ac:dyDescent="0.2">
      <c r="A1" s="46" t="s">
        <v>2</v>
      </c>
      <c r="B1" s="47" t="s">
        <v>3</v>
      </c>
      <c r="C1" s="47" t="s">
        <v>4</v>
      </c>
      <c r="D1" s="47" t="s">
        <v>5</v>
      </c>
      <c r="E1" s="47" t="s">
        <v>6</v>
      </c>
      <c r="F1" s="47" t="s">
        <v>7</v>
      </c>
      <c r="G1" s="47" t="s">
        <v>8</v>
      </c>
      <c r="H1" s="48" t="s">
        <v>9</v>
      </c>
    </row>
    <row r="2" spans="1:8" x14ac:dyDescent="0.2">
      <c r="A2" s="9" t="s">
        <v>11</v>
      </c>
      <c r="B2" s="4" t="s">
        <v>11</v>
      </c>
      <c r="C2" s="4" t="s">
        <v>12</v>
      </c>
      <c r="D2" s="4" t="s">
        <v>13</v>
      </c>
      <c r="E2" s="4" t="s">
        <v>14</v>
      </c>
      <c r="F2" s="4" t="s">
        <v>13</v>
      </c>
      <c r="G2" s="4" t="s">
        <v>13</v>
      </c>
      <c r="H2" s="10" t="s">
        <v>12</v>
      </c>
    </row>
    <row r="3" spans="1:8" x14ac:dyDescent="0.2">
      <c r="A3" s="9" t="s">
        <v>15</v>
      </c>
      <c r="B3" s="4" t="s">
        <v>16</v>
      </c>
      <c r="C3" s="4" t="s">
        <v>13</v>
      </c>
      <c r="D3" s="4" t="s">
        <v>13</v>
      </c>
      <c r="E3" s="4" t="s">
        <v>15</v>
      </c>
      <c r="F3" s="4" t="s">
        <v>13</v>
      </c>
      <c r="G3" s="4" t="s">
        <v>17</v>
      </c>
      <c r="H3" s="10" t="s">
        <v>13</v>
      </c>
    </row>
    <row r="4" spans="1:8" x14ac:dyDescent="0.2">
      <c r="A4" s="9" t="s">
        <v>15</v>
      </c>
      <c r="B4" s="4" t="s">
        <v>16</v>
      </c>
      <c r="C4" s="4" t="s">
        <v>13</v>
      </c>
      <c r="D4" s="4" t="s">
        <v>12</v>
      </c>
      <c r="E4" s="4" t="s">
        <v>15</v>
      </c>
      <c r="F4" s="4" t="s">
        <v>12</v>
      </c>
      <c r="G4" s="4" t="s">
        <v>12</v>
      </c>
      <c r="H4" s="43" t="s">
        <v>13</v>
      </c>
    </row>
    <row r="5" spans="1:8" x14ac:dyDescent="0.2">
      <c r="A5" s="9" t="s">
        <v>11</v>
      </c>
      <c r="B5" s="4" t="s">
        <v>16</v>
      </c>
      <c r="C5" s="4" t="s">
        <v>12</v>
      </c>
      <c r="D5" s="4" t="s">
        <v>12</v>
      </c>
      <c r="E5" s="4" t="s">
        <v>14</v>
      </c>
      <c r="F5" s="4" t="s">
        <v>12</v>
      </c>
      <c r="G5" s="4" t="s">
        <v>19</v>
      </c>
      <c r="H5" s="10" t="s">
        <v>12</v>
      </c>
    </row>
    <row r="6" spans="1:8" x14ac:dyDescent="0.2">
      <c r="A6" s="9" t="s">
        <v>11</v>
      </c>
      <c r="B6" s="4" t="s">
        <v>16</v>
      </c>
      <c r="C6" s="4" t="s">
        <v>12</v>
      </c>
      <c r="D6" s="4" t="s">
        <v>13</v>
      </c>
      <c r="E6" s="4" t="s">
        <v>17</v>
      </c>
      <c r="F6" s="4" t="s">
        <v>13</v>
      </c>
      <c r="G6" s="4" t="s">
        <v>19</v>
      </c>
      <c r="H6" s="10" t="s">
        <v>12</v>
      </c>
    </row>
    <row r="7" spans="1:8" x14ac:dyDescent="0.2">
      <c r="A7" s="9" t="s">
        <v>15</v>
      </c>
      <c r="B7" s="4" t="s">
        <v>11</v>
      </c>
      <c r="C7" s="4" t="s">
        <v>13</v>
      </c>
      <c r="D7" s="4" t="s">
        <v>12</v>
      </c>
      <c r="E7" s="4" t="s">
        <v>20</v>
      </c>
      <c r="F7" s="4" t="s">
        <v>13</v>
      </c>
      <c r="G7" s="4" t="s">
        <v>12</v>
      </c>
      <c r="H7" s="10" t="s">
        <v>12</v>
      </c>
    </row>
    <row r="8" spans="1:8" x14ac:dyDescent="0.2">
      <c r="A8" s="9" t="s">
        <v>15</v>
      </c>
      <c r="B8" s="4" t="s">
        <v>20</v>
      </c>
      <c r="C8" s="4" t="s">
        <v>13</v>
      </c>
      <c r="D8" s="4" t="s">
        <v>13</v>
      </c>
      <c r="E8" s="4" t="s">
        <v>20</v>
      </c>
      <c r="F8" s="4" t="s">
        <v>13</v>
      </c>
      <c r="G8" s="4" t="s">
        <v>13</v>
      </c>
      <c r="H8" s="10" t="s">
        <v>13</v>
      </c>
    </row>
    <row r="9" spans="1:8" x14ac:dyDescent="0.2">
      <c r="A9" s="9" t="s">
        <v>15</v>
      </c>
      <c r="B9" s="4" t="s">
        <v>20</v>
      </c>
      <c r="C9" s="4" t="s">
        <v>13</v>
      </c>
      <c r="D9" s="4" t="s">
        <v>12</v>
      </c>
      <c r="E9" s="4" t="s">
        <v>14</v>
      </c>
      <c r="F9" s="4" t="s">
        <v>13</v>
      </c>
      <c r="G9" s="4" t="s">
        <v>13</v>
      </c>
      <c r="H9" s="10" t="s">
        <v>13</v>
      </c>
    </row>
    <row r="10" spans="1:8" x14ac:dyDescent="0.2">
      <c r="A10" s="9" t="s">
        <v>11</v>
      </c>
      <c r="B10" s="4" t="s">
        <v>20</v>
      </c>
      <c r="C10" s="4" t="s">
        <v>13</v>
      </c>
      <c r="D10" s="4" t="s">
        <v>13</v>
      </c>
      <c r="E10" s="4" t="s">
        <v>17</v>
      </c>
      <c r="F10" s="4" t="s">
        <v>12</v>
      </c>
      <c r="G10" s="4" t="s">
        <v>17</v>
      </c>
      <c r="H10" s="10" t="s">
        <v>13</v>
      </c>
    </row>
    <row r="11" spans="1:8" x14ac:dyDescent="0.2">
      <c r="A11" s="9" t="s">
        <v>15</v>
      </c>
      <c r="B11" s="4" t="s">
        <v>11</v>
      </c>
      <c r="C11" s="4" t="s">
        <v>13</v>
      </c>
      <c r="D11" s="4" t="s">
        <v>13</v>
      </c>
      <c r="E11" s="4" t="s">
        <v>15</v>
      </c>
      <c r="F11" s="4" t="s">
        <v>12</v>
      </c>
      <c r="G11" s="4" t="s">
        <v>17</v>
      </c>
      <c r="H11" s="10" t="s">
        <v>13</v>
      </c>
    </row>
    <row r="12" spans="1:8" x14ac:dyDescent="0.2">
      <c r="A12" s="9" t="s">
        <v>11</v>
      </c>
      <c r="B12" s="4" t="s">
        <v>16</v>
      </c>
      <c r="C12" s="4" t="s">
        <v>13</v>
      </c>
      <c r="D12" s="4" t="s">
        <v>12</v>
      </c>
      <c r="E12" s="4" t="s">
        <v>17</v>
      </c>
      <c r="F12" s="4" t="s">
        <v>12</v>
      </c>
      <c r="G12" s="4" t="s">
        <v>12</v>
      </c>
      <c r="H12" s="10" t="s">
        <v>12</v>
      </c>
    </row>
    <row r="13" spans="1:8" x14ac:dyDescent="0.2">
      <c r="A13" s="9" t="s">
        <v>15</v>
      </c>
      <c r="B13" s="4" t="s">
        <v>11</v>
      </c>
      <c r="C13" s="4" t="s">
        <v>12</v>
      </c>
      <c r="D13" s="4" t="s">
        <v>13</v>
      </c>
      <c r="E13" s="4" t="s">
        <v>20</v>
      </c>
      <c r="F13" s="4" t="s">
        <v>13</v>
      </c>
      <c r="G13" s="4" t="s">
        <v>12</v>
      </c>
      <c r="H13" s="10" t="s">
        <v>12</v>
      </c>
    </row>
    <row r="14" spans="1:8" x14ac:dyDescent="0.2">
      <c r="A14" s="9" t="s">
        <v>11</v>
      </c>
      <c r="B14" s="4" t="s">
        <v>20</v>
      </c>
      <c r="C14" s="4" t="s">
        <v>12</v>
      </c>
      <c r="D14" s="4" t="s">
        <v>12</v>
      </c>
      <c r="E14" s="4" t="s">
        <v>14</v>
      </c>
      <c r="F14" s="4" t="s">
        <v>12</v>
      </c>
      <c r="G14" s="4" t="s">
        <v>19</v>
      </c>
      <c r="H14" s="10" t="s">
        <v>13</v>
      </c>
    </row>
    <row r="15" spans="1:8" x14ac:dyDescent="0.2">
      <c r="A15" s="11" t="s">
        <v>11</v>
      </c>
      <c r="B15" s="12" t="s">
        <v>20</v>
      </c>
      <c r="C15" s="12" t="s">
        <v>12</v>
      </c>
      <c r="D15" s="12" t="s">
        <v>12</v>
      </c>
      <c r="E15" s="12" t="s">
        <v>14</v>
      </c>
      <c r="F15" s="12" t="s">
        <v>13</v>
      </c>
      <c r="G15" s="12" t="s">
        <v>13</v>
      </c>
      <c r="H15" s="13" t="s">
        <v>13</v>
      </c>
    </row>
    <row r="20" spans="1:92" x14ac:dyDescent="0.2">
      <c r="A20" s="51" t="s">
        <v>18</v>
      </c>
      <c r="B20" s="51" t="s">
        <v>25</v>
      </c>
      <c r="C20" s="51" t="s">
        <v>23</v>
      </c>
    </row>
    <row r="21" spans="1:92" x14ac:dyDescent="0.2">
      <c r="AW21" s="103" t="s">
        <v>18</v>
      </c>
      <c r="AX21" s="103"/>
      <c r="AY21" s="103"/>
      <c r="AZ21" s="103"/>
    </row>
    <row r="22" spans="1:92" x14ac:dyDescent="0.2">
      <c r="AW22" s="104" t="s">
        <v>32</v>
      </c>
      <c r="AX22" s="104"/>
      <c r="AY22" s="104" t="s">
        <v>33</v>
      </c>
      <c r="AZ22" s="104"/>
    </row>
    <row r="23" spans="1:92" x14ac:dyDescent="0.2">
      <c r="AX23" s="77"/>
    </row>
    <row r="24" spans="1:92" x14ac:dyDescent="0.2">
      <c r="T24" s="79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6"/>
      <c r="AY24" s="79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88"/>
      <c r="BY24" s="88"/>
      <c r="BZ24" s="88"/>
      <c r="CA24" s="88"/>
      <c r="CB24" s="88"/>
      <c r="CC24" s="88"/>
      <c r="CD24" s="88"/>
      <c r="CE24" s="88"/>
      <c r="CF24" s="88"/>
      <c r="CG24" s="88"/>
      <c r="CH24" s="88"/>
      <c r="CI24" s="88"/>
      <c r="CJ24" s="91"/>
    </row>
    <row r="25" spans="1:92" x14ac:dyDescent="0.2">
      <c r="T25" s="80"/>
      <c r="AX25" s="81"/>
      <c r="CJ25" s="81"/>
    </row>
    <row r="26" spans="1:92" x14ac:dyDescent="0.2">
      <c r="T26" s="80"/>
      <c r="AX26" s="81"/>
      <c r="CJ26" s="81"/>
    </row>
    <row r="27" spans="1:92" x14ac:dyDescent="0.2">
      <c r="R27" s="100" t="s">
        <v>34</v>
      </c>
      <c r="S27" s="100"/>
      <c r="T27" s="100" t="s">
        <v>35</v>
      </c>
      <c r="U27" s="100"/>
      <c r="AW27" s="100" t="s">
        <v>36</v>
      </c>
      <c r="AX27" s="100"/>
      <c r="AY27" s="100" t="s">
        <v>35</v>
      </c>
      <c r="AZ27" s="100"/>
      <c r="CI27" s="100" t="s">
        <v>37</v>
      </c>
      <c r="CJ27" s="100"/>
      <c r="CK27" s="100" t="s">
        <v>38</v>
      </c>
      <c r="CL27" s="100"/>
    </row>
    <row r="28" spans="1:92" x14ac:dyDescent="0.2">
      <c r="P28" s="101" t="s">
        <v>29</v>
      </c>
      <c r="Q28" s="101"/>
      <c r="R28" s="101"/>
      <c r="S28" s="101"/>
      <c r="T28" s="101"/>
      <c r="U28" s="101"/>
      <c r="V28" s="101"/>
      <c r="W28" s="101"/>
      <c r="AU28" s="101" t="s">
        <v>30</v>
      </c>
      <c r="AV28" s="101"/>
      <c r="AW28" s="101"/>
      <c r="AX28" s="101"/>
      <c r="AY28" s="101"/>
      <c r="AZ28" s="101"/>
      <c r="BA28" s="101"/>
      <c r="BB28" s="101"/>
      <c r="CG28" s="101" t="s">
        <v>31</v>
      </c>
      <c r="CH28" s="101"/>
      <c r="CI28" s="101"/>
      <c r="CJ28" s="101"/>
      <c r="CK28" s="101"/>
      <c r="CL28" s="101"/>
      <c r="CM28" s="101"/>
      <c r="CN28" s="101"/>
    </row>
    <row r="29" spans="1:92" x14ac:dyDescent="0.2">
      <c r="P29" s="57" t="s">
        <v>15</v>
      </c>
      <c r="Q29" s="57" t="s">
        <v>16</v>
      </c>
      <c r="R29" s="57" t="s">
        <v>13</v>
      </c>
      <c r="S29" s="57" t="s">
        <v>13</v>
      </c>
      <c r="T29" s="57" t="s">
        <v>15</v>
      </c>
      <c r="U29" s="57" t="s">
        <v>13</v>
      </c>
      <c r="V29" s="57" t="s">
        <v>17</v>
      </c>
      <c r="W29" s="57" t="s">
        <v>13</v>
      </c>
      <c r="AU29" s="57" t="s">
        <v>11</v>
      </c>
      <c r="AV29" s="57" t="s">
        <v>11</v>
      </c>
      <c r="AW29" s="57" t="s">
        <v>12</v>
      </c>
      <c r="AX29" s="57" t="s">
        <v>13</v>
      </c>
      <c r="AY29" s="57" t="s">
        <v>14</v>
      </c>
      <c r="AZ29" s="57" t="s">
        <v>13</v>
      </c>
      <c r="BA29" s="57" t="s">
        <v>13</v>
      </c>
      <c r="BB29" s="57" t="s">
        <v>12</v>
      </c>
      <c r="CG29" s="57" t="s">
        <v>15</v>
      </c>
      <c r="CH29" s="57" t="s">
        <v>20</v>
      </c>
      <c r="CI29" s="57" t="s">
        <v>13</v>
      </c>
      <c r="CJ29" s="57" t="s">
        <v>13</v>
      </c>
      <c r="CK29" s="57" t="s">
        <v>20</v>
      </c>
      <c r="CL29" s="57" t="s">
        <v>13</v>
      </c>
      <c r="CM29" s="57" t="s">
        <v>13</v>
      </c>
      <c r="CN29" s="57" t="s">
        <v>13</v>
      </c>
    </row>
    <row r="30" spans="1:92" x14ac:dyDescent="0.2">
      <c r="P30" s="58" t="s">
        <v>15</v>
      </c>
      <c r="Q30" s="58" t="s">
        <v>16</v>
      </c>
      <c r="R30" s="58" t="s">
        <v>13</v>
      </c>
      <c r="S30" s="58" t="s">
        <v>12</v>
      </c>
      <c r="T30" s="58" t="s">
        <v>15</v>
      </c>
      <c r="U30" s="58" t="s">
        <v>12</v>
      </c>
      <c r="V30" s="58" t="s">
        <v>12</v>
      </c>
      <c r="W30" s="58" t="s">
        <v>13</v>
      </c>
      <c r="AU30" s="58" t="s">
        <v>15</v>
      </c>
      <c r="AV30" s="58" t="s">
        <v>11</v>
      </c>
      <c r="AW30" s="58" t="s">
        <v>13</v>
      </c>
      <c r="AX30" s="58" t="s">
        <v>12</v>
      </c>
      <c r="AY30" s="58" t="s">
        <v>20</v>
      </c>
      <c r="AZ30" s="58" t="s">
        <v>13</v>
      </c>
      <c r="BA30" s="58" t="s">
        <v>12</v>
      </c>
      <c r="BB30" s="58" t="s">
        <v>12</v>
      </c>
      <c r="CG30" s="58" t="s">
        <v>15</v>
      </c>
      <c r="CH30" s="58" t="s">
        <v>20</v>
      </c>
      <c r="CI30" s="58" t="s">
        <v>13</v>
      </c>
      <c r="CJ30" s="58" t="s">
        <v>12</v>
      </c>
      <c r="CK30" s="58" t="s">
        <v>14</v>
      </c>
      <c r="CL30" s="58" t="s">
        <v>13</v>
      </c>
      <c r="CM30" s="58" t="s">
        <v>13</v>
      </c>
      <c r="CN30" s="58" t="s">
        <v>13</v>
      </c>
    </row>
    <row r="31" spans="1:92" x14ac:dyDescent="0.2">
      <c r="P31" s="57" t="s">
        <v>11</v>
      </c>
      <c r="Q31" s="57" t="s">
        <v>16</v>
      </c>
      <c r="R31" s="57" t="s">
        <v>12</v>
      </c>
      <c r="S31" s="57" t="s">
        <v>12</v>
      </c>
      <c r="T31" s="57" t="s">
        <v>14</v>
      </c>
      <c r="U31" s="57" t="s">
        <v>12</v>
      </c>
      <c r="V31" s="57" t="s">
        <v>19</v>
      </c>
      <c r="W31" s="57" t="s">
        <v>12</v>
      </c>
      <c r="AU31" s="57" t="s">
        <v>15</v>
      </c>
      <c r="AV31" s="57" t="s">
        <v>11</v>
      </c>
      <c r="AW31" s="57" t="s">
        <v>13</v>
      </c>
      <c r="AX31" s="57" t="s">
        <v>13</v>
      </c>
      <c r="AY31" s="57" t="s">
        <v>15</v>
      </c>
      <c r="AZ31" s="57" t="s">
        <v>12</v>
      </c>
      <c r="BA31" s="57" t="s">
        <v>17</v>
      </c>
      <c r="BB31" s="57" t="s">
        <v>13</v>
      </c>
      <c r="CG31" s="57" t="s">
        <v>11</v>
      </c>
      <c r="CH31" s="57" t="s">
        <v>20</v>
      </c>
      <c r="CI31" s="57" t="s">
        <v>13</v>
      </c>
      <c r="CJ31" s="57" t="s">
        <v>13</v>
      </c>
      <c r="CK31" s="57" t="s">
        <v>17</v>
      </c>
      <c r="CL31" s="57" t="s">
        <v>12</v>
      </c>
      <c r="CM31" s="57" t="s">
        <v>17</v>
      </c>
      <c r="CN31" s="57" t="s">
        <v>13</v>
      </c>
    </row>
    <row r="32" spans="1:92" x14ac:dyDescent="0.2">
      <c r="P32" s="58" t="s">
        <v>11</v>
      </c>
      <c r="Q32" s="58" t="s">
        <v>16</v>
      </c>
      <c r="R32" s="58" t="s">
        <v>12</v>
      </c>
      <c r="S32" s="58" t="s">
        <v>13</v>
      </c>
      <c r="T32" s="58" t="s">
        <v>17</v>
      </c>
      <c r="U32" s="58" t="s">
        <v>13</v>
      </c>
      <c r="V32" s="58" t="s">
        <v>19</v>
      </c>
      <c r="W32" s="58" t="s">
        <v>12</v>
      </c>
      <c r="AU32" s="58" t="s">
        <v>15</v>
      </c>
      <c r="AV32" s="58" t="s">
        <v>11</v>
      </c>
      <c r="AW32" s="58" t="s">
        <v>12</v>
      </c>
      <c r="AX32" s="58" t="s">
        <v>13</v>
      </c>
      <c r="AY32" s="58" t="s">
        <v>20</v>
      </c>
      <c r="AZ32" s="58" t="s">
        <v>13</v>
      </c>
      <c r="BA32" s="58" t="s">
        <v>12</v>
      </c>
      <c r="BB32" s="58" t="s">
        <v>12</v>
      </c>
      <c r="CG32" s="58" t="s">
        <v>11</v>
      </c>
      <c r="CH32" s="58" t="s">
        <v>20</v>
      </c>
      <c r="CI32" s="58" t="s">
        <v>12</v>
      </c>
      <c r="CJ32" s="58" t="s">
        <v>12</v>
      </c>
      <c r="CK32" s="58" t="s">
        <v>14</v>
      </c>
      <c r="CL32" s="58" t="s">
        <v>12</v>
      </c>
      <c r="CM32" s="58" t="s">
        <v>19</v>
      </c>
      <c r="CN32" s="58" t="s">
        <v>13</v>
      </c>
    </row>
    <row r="33" spans="6:110" x14ac:dyDescent="0.2">
      <c r="P33" s="57" t="s">
        <v>11</v>
      </c>
      <c r="Q33" s="57" t="s">
        <v>16</v>
      </c>
      <c r="R33" s="57" t="s">
        <v>13</v>
      </c>
      <c r="S33" s="57" t="s">
        <v>12</v>
      </c>
      <c r="T33" s="57" t="s">
        <v>17</v>
      </c>
      <c r="U33" s="57" t="s">
        <v>12</v>
      </c>
      <c r="V33" s="57" t="s">
        <v>12</v>
      </c>
      <c r="W33" s="57" t="s">
        <v>12</v>
      </c>
      <c r="AY33" s="84"/>
      <c r="CG33" s="57" t="s">
        <v>11</v>
      </c>
      <c r="CH33" s="57" t="s">
        <v>20</v>
      </c>
      <c r="CI33" s="57" t="s">
        <v>12</v>
      </c>
      <c r="CJ33" s="57" t="s">
        <v>12</v>
      </c>
      <c r="CK33" s="57" t="s">
        <v>14</v>
      </c>
      <c r="CL33" s="57" t="s">
        <v>13</v>
      </c>
      <c r="CM33" s="57" t="s">
        <v>13</v>
      </c>
      <c r="CN33" s="57" t="s">
        <v>13</v>
      </c>
    </row>
    <row r="34" spans="6:110" x14ac:dyDescent="0.2">
      <c r="T34" s="79"/>
      <c r="AY34" s="85"/>
      <c r="CK34" s="84"/>
    </row>
    <row r="35" spans="6:110" x14ac:dyDescent="0.2">
      <c r="T35" s="80"/>
      <c r="AY35" s="85"/>
      <c r="CK35" s="85"/>
    </row>
    <row r="36" spans="6:110" x14ac:dyDescent="0.2">
      <c r="T36" s="80"/>
      <c r="AY36" s="85"/>
      <c r="CK36" s="85"/>
    </row>
    <row r="37" spans="6:110" x14ac:dyDescent="0.2">
      <c r="S37" s="102" t="s">
        <v>45</v>
      </c>
      <c r="T37" s="102"/>
      <c r="AX37" s="102" t="s">
        <v>45</v>
      </c>
      <c r="AY37" s="102"/>
      <c r="CJ37" s="102" t="s">
        <v>45</v>
      </c>
      <c r="CK37" s="102"/>
    </row>
    <row r="38" spans="6:110" x14ac:dyDescent="0.2">
      <c r="T38" s="83"/>
      <c r="AX38" s="87"/>
      <c r="AY38" s="86"/>
      <c r="CK38" s="86"/>
    </row>
    <row r="39" spans="6:110" x14ac:dyDescent="0.2">
      <c r="J39" s="79"/>
      <c r="K39" s="78"/>
      <c r="L39" s="78"/>
      <c r="M39" s="78"/>
      <c r="N39" s="78"/>
      <c r="O39" s="78"/>
      <c r="P39" s="78"/>
      <c r="Q39" s="78"/>
      <c r="R39" s="78"/>
      <c r="S39" s="76"/>
      <c r="T39" s="79"/>
      <c r="U39" s="78"/>
      <c r="V39" s="78"/>
      <c r="W39" s="78"/>
      <c r="X39" s="78"/>
      <c r="Y39" s="78"/>
      <c r="Z39" s="78"/>
      <c r="AA39" s="78"/>
      <c r="AB39" s="78"/>
      <c r="AC39" s="76"/>
      <c r="AO39" s="89"/>
      <c r="AP39" s="88"/>
      <c r="AQ39" s="88"/>
      <c r="AR39" s="88"/>
      <c r="AS39" s="88"/>
      <c r="AT39" s="88"/>
      <c r="AU39" s="88"/>
      <c r="AV39" s="88"/>
      <c r="AW39" s="88"/>
      <c r="AY39" s="89"/>
      <c r="AZ39" s="88"/>
      <c r="BA39" s="88"/>
      <c r="BB39" s="88"/>
      <c r="BC39" s="88"/>
      <c r="BD39" s="88"/>
      <c r="BE39" s="88"/>
      <c r="BF39" s="88"/>
      <c r="BG39" s="88"/>
      <c r="BH39" s="90"/>
      <c r="BI39" s="85"/>
      <c r="BS39" s="89"/>
      <c r="BT39" s="88"/>
      <c r="BU39" s="88"/>
      <c r="BV39" s="88"/>
      <c r="BW39" s="88"/>
      <c r="BX39" s="88"/>
      <c r="BY39" s="88"/>
      <c r="BZ39" s="88"/>
      <c r="CA39" s="88"/>
      <c r="CB39" s="88"/>
      <c r="CC39" s="88"/>
      <c r="CD39" s="88"/>
      <c r="CE39" s="88"/>
      <c r="CF39" s="88"/>
      <c r="CG39" s="88"/>
      <c r="CH39" s="88"/>
      <c r="CI39" s="88"/>
      <c r="CJ39" s="88"/>
      <c r="CK39" s="89"/>
      <c r="CL39" s="88"/>
      <c r="CM39" s="88"/>
      <c r="CN39" s="88"/>
      <c r="CO39" s="88"/>
      <c r="CP39" s="88"/>
      <c r="CQ39" s="88"/>
      <c r="CR39" s="88"/>
      <c r="CS39" s="88"/>
      <c r="CT39" s="88"/>
      <c r="CU39" s="88"/>
      <c r="CV39" s="88"/>
      <c r="CW39" s="88"/>
      <c r="CX39" s="88"/>
      <c r="CY39" s="88"/>
      <c r="CZ39" s="88"/>
      <c r="DA39" s="88"/>
      <c r="DB39" s="90"/>
    </row>
    <row r="40" spans="6:110" x14ac:dyDescent="0.2">
      <c r="AO40" s="85"/>
      <c r="AY40" s="85"/>
      <c r="BI40" s="85"/>
      <c r="BS40" s="85"/>
      <c r="CK40" s="85"/>
      <c r="DB40" s="92"/>
    </row>
    <row r="41" spans="6:110" x14ac:dyDescent="0.2">
      <c r="H41" s="82" t="s">
        <v>36</v>
      </c>
      <c r="I41" s="82"/>
      <c r="J41" s="82" t="s">
        <v>38</v>
      </c>
      <c r="K41" s="82"/>
      <c r="L41" s="82"/>
      <c r="M41" s="82"/>
      <c r="N41" s="82"/>
      <c r="O41" s="82"/>
      <c r="P41" s="82"/>
      <c r="Q41" s="82"/>
      <c r="R41" s="82" t="s">
        <v>36</v>
      </c>
      <c r="S41" s="82"/>
      <c r="T41" s="82" t="s">
        <v>42</v>
      </c>
      <c r="U41" s="82"/>
      <c r="V41" s="82"/>
      <c r="W41" s="82"/>
      <c r="Z41" s="82"/>
      <c r="AA41" s="82"/>
      <c r="AB41" s="82" t="s">
        <v>43</v>
      </c>
      <c r="AC41" s="82"/>
      <c r="AD41" s="82" t="s">
        <v>44</v>
      </c>
      <c r="AE41" s="82"/>
      <c r="AM41" s="100" t="s">
        <v>36</v>
      </c>
      <c r="AN41" s="100"/>
      <c r="AO41" s="100" t="s">
        <v>38</v>
      </c>
      <c r="AP41" s="100"/>
      <c r="AW41" s="100" t="s">
        <v>43</v>
      </c>
      <c r="AX41" s="100"/>
      <c r="AY41" s="100" t="s">
        <v>44</v>
      </c>
      <c r="AZ41" s="100"/>
      <c r="BG41" s="100" t="s">
        <v>43</v>
      </c>
      <c r="BH41" s="100"/>
      <c r="BI41" s="100" t="s">
        <v>42</v>
      </c>
      <c r="BJ41" s="100"/>
      <c r="BQ41" s="100" t="s">
        <v>36</v>
      </c>
      <c r="BR41" s="100"/>
      <c r="BS41" s="100" t="s">
        <v>52</v>
      </c>
      <c r="BT41" s="100"/>
      <c r="CI41" s="100" t="s">
        <v>53</v>
      </c>
      <c r="CJ41" s="100"/>
      <c r="CK41" s="100" t="s">
        <v>38</v>
      </c>
      <c r="CL41" s="100"/>
      <c r="CZ41" s="82"/>
      <c r="DA41" s="100" t="s">
        <v>36</v>
      </c>
      <c r="DB41" s="100"/>
      <c r="DC41" s="100" t="s">
        <v>38</v>
      </c>
      <c r="DD41" s="100"/>
    </row>
    <row r="42" spans="6:110" x14ac:dyDescent="0.2">
      <c r="F42" s="101" t="s">
        <v>39</v>
      </c>
      <c r="G42" s="101"/>
      <c r="H42" s="101"/>
      <c r="I42" s="101"/>
      <c r="J42" s="101"/>
      <c r="K42" s="101"/>
      <c r="L42" s="101"/>
      <c r="M42" s="101"/>
      <c r="P42" s="101" t="s">
        <v>40</v>
      </c>
      <c r="Q42" s="101"/>
      <c r="R42" s="101"/>
      <c r="S42" s="101"/>
      <c r="T42" s="101"/>
      <c r="U42" s="101"/>
      <c r="V42" s="101"/>
      <c r="W42" s="101"/>
      <c r="Z42" s="101" t="s">
        <v>41</v>
      </c>
      <c r="AA42" s="101"/>
      <c r="AB42" s="101"/>
      <c r="AC42" s="101"/>
      <c r="AD42" s="101"/>
      <c r="AE42" s="101"/>
      <c r="AF42" s="101"/>
      <c r="AG42" s="101"/>
      <c r="AK42" s="101" t="s">
        <v>39</v>
      </c>
      <c r="AL42" s="101"/>
      <c r="AM42" s="101"/>
      <c r="AN42" s="101"/>
      <c r="AO42" s="101"/>
      <c r="AP42" s="101"/>
      <c r="AQ42" s="101"/>
      <c r="AR42" s="101"/>
      <c r="AU42" s="101" t="s">
        <v>40</v>
      </c>
      <c r="AV42" s="101"/>
      <c r="AW42" s="101"/>
      <c r="AX42" s="101"/>
      <c r="AY42" s="101"/>
      <c r="AZ42" s="101"/>
      <c r="BA42" s="101"/>
      <c r="BB42" s="101"/>
      <c r="BE42" s="101" t="s">
        <v>41</v>
      </c>
      <c r="BF42" s="101"/>
      <c r="BG42" s="101"/>
      <c r="BH42" s="101"/>
      <c r="BI42" s="101"/>
      <c r="BJ42" s="101"/>
      <c r="BK42" s="101"/>
      <c r="BL42" s="101"/>
      <c r="BO42" s="101" t="s">
        <v>39</v>
      </c>
      <c r="BP42" s="101"/>
      <c r="BQ42" s="101"/>
      <c r="BR42" s="101"/>
      <c r="BS42" s="101"/>
      <c r="BT42" s="101"/>
      <c r="BU42" s="101"/>
      <c r="BV42" s="101"/>
      <c r="CG42" s="101" t="s">
        <v>48</v>
      </c>
      <c r="CH42" s="101"/>
      <c r="CI42" s="101"/>
      <c r="CJ42" s="101"/>
      <c r="CK42" s="101"/>
      <c r="CL42" s="101"/>
      <c r="CM42" s="101"/>
      <c r="CN42" s="101"/>
      <c r="CY42" s="101" t="s">
        <v>41</v>
      </c>
      <c r="CZ42" s="101"/>
      <c r="DA42" s="101"/>
      <c r="DB42" s="101"/>
      <c r="DC42" s="101"/>
      <c r="DD42" s="101"/>
      <c r="DE42" s="101"/>
      <c r="DF42" s="101"/>
    </row>
    <row r="43" spans="6:110" x14ac:dyDescent="0.2">
      <c r="F43" s="57" t="s">
        <v>15</v>
      </c>
      <c r="G43" s="57" t="s">
        <v>16</v>
      </c>
      <c r="H43" s="57" t="s">
        <v>13</v>
      </c>
      <c r="I43" s="57" t="s">
        <v>13</v>
      </c>
      <c r="J43" s="57" t="s">
        <v>15</v>
      </c>
      <c r="K43" s="57" t="s">
        <v>13</v>
      </c>
      <c r="L43" s="57" t="s">
        <v>17</v>
      </c>
      <c r="M43" s="57" t="s">
        <v>13</v>
      </c>
      <c r="P43" s="57" t="s">
        <v>15</v>
      </c>
      <c r="Q43" s="57" t="s">
        <v>16</v>
      </c>
      <c r="R43" s="57" t="s">
        <v>13</v>
      </c>
      <c r="S43" s="57" t="s">
        <v>12</v>
      </c>
      <c r="T43" s="57" t="s">
        <v>15</v>
      </c>
      <c r="U43" s="57" t="s">
        <v>12</v>
      </c>
      <c r="V43" s="57" t="s">
        <v>12</v>
      </c>
      <c r="W43" s="57" t="s">
        <v>13</v>
      </c>
      <c r="Z43" s="57" t="s">
        <v>11</v>
      </c>
      <c r="AA43" s="57" t="s">
        <v>16</v>
      </c>
      <c r="AB43" s="57" t="s">
        <v>12</v>
      </c>
      <c r="AC43" s="57" t="s">
        <v>12</v>
      </c>
      <c r="AD43" s="57" t="s">
        <v>14</v>
      </c>
      <c r="AE43" s="57" t="s">
        <v>12</v>
      </c>
      <c r="AF43" s="57" t="s">
        <v>19</v>
      </c>
      <c r="AG43" s="57" t="s">
        <v>12</v>
      </c>
      <c r="AK43" s="57" t="s">
        <v>15</v>
      </c>
      <c r="AL43" s="57" t="s">
        <v>11</v>
      </c>
      <c r="AM43" s="57" t="s">
        <v>13</v>
      </c>
      <c r="AN43" s="57" t="s">
        <v>13</v>
      </c>
      <c r="AO43" s="57" t="s">
        <v>15</v>
      </c>
      <c r="AP43" s="57" t="s">
        <v>12</v>
      </c>
      <c r="AQ43" s="57" t="s">
        <v>17</v>
      </c>
      <c r="AR43" s="57" t="s">
        <v>13</v>
      </c>
      <c r="AU43" s="57" t="s">
        <v>15</v>
      </c>
      <c r="AV43" s="57" t="s">
        <v>11</v>
      </c>
      <c r="AW43" s="57" t="s">
        <v>13</v>
      </c>
      <c r="AX43" s="57" t="s">
        <v>12</v>
      </c>
      <c r="AY43" s="57" t="s">
        <v>20</v>
      </c>
      <c r="AZ43" s="57" t="s">
        <v>13</v>
      </c>
      <c r="BA43" s="57" t="s">
        <v>12</v>
      </c>
      <c r="BB43" s="57" t="s">
        <v>12</v>
      </c>
      <c r="BE43" s="57" t="s">
        <v>11</v>
      </c>
      <c r="BF43" s="57" t="s">
        <v>11</v>
      </c>
      <c r="BG43" s="57" t="s">
        <v>12</v>
      </c>
      <c r="BH43" s="57" t="s">
        <v>13</v>
      </c>
      <c r="BI43" s="57" t="s">
        <v>14</v>
      </c>
      <c r="BJ43" s="57" t="s">
        <v>13</v>
      </c>
      <c r="BK43" s="57" t="s">
        <v>13</v>
      </c>
      <c r="BL43" s="57" t="s">
        <v>12</v>
      </c>
      <c r="BO43" s="57" t="s">
        <v>11</v>
      </c>
      <c r="BP43" s="57" t="s">
        <v>20</v>
      </c>
      <c r="BQ43" s="57" t="s">
        <v>13</v>
      </c>
      <c r="BR43" s="57" t="s">
        <v>13</v>
      </c>
      <c r="BS43" s="57" t="s">
        <v>17</v>
      </c>
      <c r="BT43" s="57" t="s">
        <v>12</v>
      </c>
      <c r="BU43" s="57" t="s">
        <v>17</v>
      </c>
      <c r="BV43" s="57" t="s">
        <v>13</v>
      </c>
      <c r="CG43" s="57" t="s">
        <v>15</v>
      </c>
      <c r="CH43" s="57" t="s">
        <v>20</v>
      </c>
      <c r="CI43" s="57" t="s">
        <v>13</v>
      </c>
      <c r="CJ43" s="57" t="s">
        <v>13</v>
      </c>
      <c r="CK43" s="57" t="s">
        <v>20</v>
      </c>
      <c r="CL43" s="57" t="s">
        <v>13</v>
      </c>
      <c r="CM43" s="57" t="s">
        <v>13</v>
      </c>
      <c r="CN43" s="57" t="s">
        <v>13</v>
      </c>
      <c r="CY43" s="57" t="s">
        <v>11</v>
      </c>
      <c r="CZ43" s="57" t="s">
        <v>20</v>
      </c>
      <c r="DA43" s="57" t="s">
        <v>12</v>
      </c>
      <c r="DB43" s="57" t="s">
        <v>12</v>
      </c>
      <c r="DC43" s="57" t="s">
        <v>14</v>
      </c>
      <c r="DD43" s="57" t="s">
        <v>12</v>
      </c>
      <c r="DE43" s="57" t="s">
        <v>19</v>
      </c>
      <c r="DF43" s="57" t="s">
        <v>13</v>
      </c>
    </row>
    <row r="44" spans="6:110" x14ac:dyDescent="0.2">
      <c r="J44" s="79"/>
      <c r="P44" s="58" t="s">
        <v>11</v>
      </c>
      <c r="Q44" s="58" t="s">
        <v>16</v>
      </c>
      <c r="R44" s="58" t="s">
        <v>13</v>
      </c>
      <c r="S44" s="58" t="s">
        <v>12</v>
      </c>
      <c r="T44" s="58" t="s">
        <v>17</v>
      </c>
      <c r="U44" s="58" t="s">
        <v>12</v>
      </c>
      <c r="V44" s="58" t="s">
        <v>12</v>
      </c>
      <c r="W44" s="58" t="s">
        <v>12</v>
      </c>
      <c r="Z44" s="58" t="s">
        <v>11</v>
      </c>
      <c r="AA44" s="58" t="s">
        <v>16</v>
      </c>
      <c r="AB44" s="58" t="s">
        <v>12</v>
      </c>
      <c r="AC44" s="58" t="s">
        <v>13</v>
      </c>
      <c r="AD44" s="58" t="s">
        <v>17</v>
      </c>
      <c r="AE44" s="58" t="s">
        <v>13</v>
      </c>
      <c r="AF44" s="58" t="s">
        <v>19</v>
      </c>
      <c r="AG44" s="58" t="s">
        <v>12</v>
      </c>
      <c r="AO44" s="84"/>
      <c r="AU44" s="58" t="s">
        <v>15</v>
      </c>
      <c r="AV44" s="58" t="s">
        <v>11</v>
      </c>
      <c r="AW44" s="58" t="s">
        <v>12</v>
      </c>
      <c r="AX44" s="58" t="s">
        <v>13</v>
      </c>
      <c r="AY44" s="58" t="s">
        <v>20</v>
      </c>
      <c r="AZ44" s="58" t="s">
        <v>13</v>
      </c>
      <c r="BA44" s="58" t="s">
        <v>12</v>
      </c>
      <c r="BB44" s="58" t="s">
        <v>12</v>
      </c>
      <c r="BS44" s="84"/>
      <c r="CG44" s="58" t="s">
        <v>15</v>
      </c>
      <c r="CH44" s="58" t="s">
        <v>20</v>
      </c>
      <c r="CI44" s="58" t="s">
        <v>13</v>
      </c>
      <c r="CJ44" s="58" t="s">
        <v>12</v>
      </c>
      <c r="CK44" s="58" t="s">
        <v>14</v>
      </c>
      <c r="CL44" s="58" t="s">
        <v>13</v>
      </c>
      <c r="CM44" s="58" t="s">
        <v>13</v>
      </c>
      <c r="CN44" s="58" t="s">
        <v>13</v>
      </c>
      <c r="DC44" s="84"/>
    </row>
    <row r="45" spans="6:110" x14ac:dyDescent="0.2">
      <c r="J45" s="80"/>
      <c r="AO45" s="85"/>
      <c r="BS45" s="85"/>
      <c r="CG45" s="57" t="s">
        <v>11</v>
      </c>
      <c r="CH45" s="57" t="s">
        <v>20</v>
      </c>
      <c r="CI45" s="57" t="s">
        <v>12</v>
      </c>
      <c r="CJ45" s="57" t="s">
        <v>12</v>
      </c>
      <c r="CK45" s="57" t="s">
        <v>14</v>
      </c>
      <c r="CL45" s="57" t="s">
        <v>13</v>
      </c>
      <c r="CM45" s="57" t="s">
        <v>13</v>
      </c>
      <c r="CN45" s="57" t="s">
        <v>13</v>
      </c>
      <c r="DC45" s="85"/>
    </row>
    <row r="46" spans="6:110" x14ac:dyDescent="0.2">
      <c r="J46" s="80"/>
      <c r="AO46" s="85"/>
      <c r="BS46" s="85"/>
      <c r="CK46" s="84"/>
      <c r="DC46" s="85"/>
    </row>
    <row r="47" spans="6:110" x14ac:dyDescent="0.2">
      <c r="I47" s="102" t="s">
        <v>47</v>
      </c>
      <c r="J47" s="102"/>
      <c r="AN47" s="102" t="s">
        <v>47</v>
      </c>
      <c r="AO47" s="102"/>
      <c r="BR47" s="102" t="s">
        <v>47</v>
      </c>
      <c r="BS47" s="102"/>
      <c r="CK47" s="85"/>
      <c r="DB47" s="102" t="s">
        <v>47</v>
      </c>
      <c r="DC47" s="102"/>
    </row>
    <row r="48" spans="6:110" x14ac:dyDescent="0.2">
      <c r="J48" s="80"/>
      <c r="AO48" s="85"/>
      <c r="BS48" s="85"/>
      <c r="CJ48" s="102" t="s">
        <v>47</v>
      </c>
      <c r="CK48" s="102"/>
      <c r="DC48" s="85"/>
    </row>
    <row r="49" spans="6:110" x14ac:dyDescent="0.2">
      <c r="J49" s="80"/>
      <c r="AO49" s="85"/>
      <c r="BS49" s="85"/>
      <c r="CK49" s="85"/>
      <c r="DC49" s="85"/>
    </row>
    <row r="50" spans="6:110" x14ac:dyDescent="0.2">
      <c r="J50" s="80"/>
      <c r="AM50" s="100" t="s">
        <v>36</v>
      </c>
      <c r="AN50" s="100"/>
      <c r="AO50" s="100" t="s">
        <v>38</v>
      </c>
      <c r="AP50" s="100"/>
      <c r="BQ50" s="100" t="s">
        <v>36</v>
      </c>
      <c r="BR50" s="100"/>
      <c r="BS50" s="100" t="s">
        <v>38</v>
      </c>
      <c r="BT50" s="100"/>
      <c r="CF50" s="89"/>
      <c r="CG50" s="88"/>
      <c r="CH50" s="88"/>
      <c r="CI50" s="88"/>
      <c r="CJ50" s="88"/>
      <c r="CK50" s="88"/>
      <c r="CL50" s="88"/>
      <c r="CM50" s="88"/>
      <c r="CN50" s="88"/>
      <c r="CO50" s="88"/>
      <c r="CP50" s="85"/>
      <c r="DA50" s="100" t="s">
        <v>36</v>
      </c>
      <c r="DB50" s="100"/>
      <c r="DC50" s="100" t="s">
        <v>38</v>
      </c>
      <c r="DD50" s="100"/>
    </row>
    <row r="51" spans="6:110" x14ac:dyDescent="0.2">
      <c r="H51" s="82" t="s">
        <v>36</v>
      </c>
      <c r="I51" s="82"/>
      <c r="J51" s="82" t="s">
        <v>38</v>
      </c>
      <c r="K51" s="82"/>
      <c r="AK51" s="101" t="s">
        <v>46</v>
      </c>
      <c r="AL51" s="101"/>
      <c r="AM51" s="101"/>
      <c r="AN51" s="101"/>
      <c r="AO51" s="101"/>
      <c r="AP51" s="101"/>
      <c r="AQ51" s="101"/>
      <c r="AR51" s="101"/>
      <c r="BO51" s="101" t="s">
        <v>49</v>
      </c>
      <c r="BP51" s="101"/>
      <c r="BQ51" s="101"/>
      <c r="BR51" s="101"/>
      <c r="BS51" s="101"/>
      <c r="BT51" s="101"/>
      <c r="BU51" s="101"/>
      <c r="BV51" s="101"/>
      <c r="CD51" s="100" t="s">
        <v>36</v>
      </c>
      <c r="CE51" s="100"/>
      <c r="CF51" s="100" t="s">
        <v>38</v>
      </c>
      <c r="CG51" s="100"/>
      <c r="CN51" s="100" t="s">
        <v>34</v>
      </c>
      <c r="CO51" s="100"/>
      <c r="CP51" s="100" t="s">
        <v>38</v>
      </c>
      <c r="CQ51" s="100"/>
      <c r="CY51" s="101" t="s">
        <v>51</v>
      </c>
      <c r="CZ51" s="101"/>
      <c r="DA51" s="101"/>
      <c r="DB51" s="101"/>
      <c r="DC51" s="101"/>
      <c r="DD51" s="101"/>
      <c r="DE51" s="101"/>
      <c r="DF51" s="101"/>
    </row>
    <row r="52" spans="6:110" x14ac:dyDescent="0.2">
      <c r="F52" s="101" t="s">
        <v>46</v>
      </c>
      <c r="G52" s="101"/>
      <c r="H52" s="101"/>
      <c r="I52" s="101"/>
      <c r="J52" s="101"/>
      <c r="K52" s="101"/>
      <c r="L52" s="101"/>
      <c r="M52" s="101"/>
      <c r="AK52" s="57" t="s">
        <v>15</v>
      </c>
      <c r="AL52" s="57" t="s">
        <v>11</v>
      </c>
      <c r="AM52" s="57" t="s">
        <v>13</v>
      </c>
      <c r="AN52" s="57" t="s">
        <v>13</v>
      </c>
      <c r="AO52" s="57" t="s">
        <v>15</v>
      </c>
      <c r="AP52" s="57" t="s">
        <v>12</v>
      </c>
      <c r="AQ52" s="57" t="s">
        <v>17</v>
      </c>
      <c r="AR52" s="57" t="s">
        <v>13</v>
      </c>
      <c r="BO52" s="57" t="s">
        <v>11</v>
      </c>
      <c r="BP52" s="57" t="s">
        <v>20</v>
      </c>
      <c r="BQ52" s="57" t="s">
        <v>13</v>
      </c>
      <c r="BR52" s="57" t="s">
        <v>13</v>
      </c>
      <c r="BS52" s="57" t="s">
        <v>17</v>
      </c>
      <c r="BT52" s="57" t="s">
        <v>12</v>
      </c>
      <c r="BU52" s="57" t="s">
        <v>17</v>
      </c>
      <c r="BV52" s="57" t="s">
        <v>13</v>
      </c>
      <c r="CB52" s="101" t="s">
        <v>50</v>
      </c>
      <c r="CC52" s="101"/>
      <c r="CD52" s="101"/>
      <c r="CE52" s="101"/>
      <c r="CF52" s="101"/>
      <c r="CG52" s="101"/>
      <c r="CH52" s="101"/>
      <c r="CI52" s="101"/>
      <c r="CL52" s="101" t="s">
        <v>51</v>
      </c>
      <c r="CM52" s="101"/>
      <c r="CN52" s="101"/>
      <c r="CO52" s="101"/>
      <c r="CP52" s="101"/>
      <c r="CQ52" s="101"/>
      <c r="CR52" s="101"/>
      <c r="CS52" s="101"/>
      <c r="CY52" s="57" t="s">
        <v>11</v>
      </c>
      <c r="CZ52" s="57" t="s">
        <v>20</v>
      </c>
      <c r="DA52" s="57" t="s">
        <v>12</v>
      </c>
      <c r="DB52" s="57" t="s">
        <v>12</v>
      </c>
      <c r="DC52" s="57" t="s">
        <v>14</v>
      </c>
      <c r="DD52" s="57" t="s">
        <v>12</v>
      </c>
      <c r="DE52" s="57" t="s">
        <v>19</v>
      </c>
      <c r="DF52" s="57" t="s">
        <v>13</v>
      </c>
    </row>
    <row r="53" spans="6:110" x14ac:dyDescent="0.2">
      <c r="F53" s="57" t="s">
        <v>15</v>
      </c>
      <c r="G53" s="57" t="s">
        <v>16</v>
      </c>
      <c r="H53" s="57" t="s">
        <v>13</v>
      </c>
      <c r="I53" s="57" t="s">
        <v>13</v>
      </c>
      <c r="J53" s="57" t="s">
        <v>15</v>
      </c>
      <c r="K53" s="57" t="s">
        <v>13</v>
      </c>
      <c r="L53" s="57" t="s">
        <v>17</v>
      </c>
      <c r="M53" s="57" t="s">
        <v>13</v>
      </c>
      <c r="CB53" s="57" t="s">
        <v>15</v>
      </c>
      <c r="CC53" s="57" t="s">
        <v>20</v>
      </c>
      <c r="CD53" s="57" t="s">
        <v>13</v>
      </c>
      <c r="CE53" s="57" t="s">
        <v>13</v>
      </c>
      <c r="CF53" s="57" t="s">
        <v>20</v>
      </c>
      <c r="CG53" s="57" t="s">
        <v>13</v>
      </c>
      <c r="CH53" s="57" t="s">
        <v>13</v>
      </c>
      <c r="CI53" s="57" t="s">
        <v>13</v>
      </c>
      <c r="CL53" s="58" t="s">
        <v>15</v>
      </c>
      <c r="CM53" s="58" t="s">
        <v>20</v>
      </c>
      <c r="CN53" s="58" t="s">
        <v>13</v>
      </c>
      <c r="CO53" s="58" t="s">
        <v>12</v>
      </c>
      <c r="CP53" s="58" t="s">
        <v>14</v>
      </c>
      <c r="CQ53" s="58" t="s">
        <v>13</v>
      </c>
      <c r="CR53" s="58" t="s">
        <v>13</v>
      </c>
      <c r="CS53" s="58" t="s">
        <v>13</v>
      </c>
    </row>
    <row r="54" spans="6:110" x14ac:dyDescent="0.2">
      <c r="CL54" s="57" t="s">
        <v>11</v>
      </c>
      <c r="CM54" s="57" t="s">
        <v>20</v>
      </c>
      <c r="CN54" s="57" t="s">
        <v>12</v>
      </c>
      <c r="CO54" s="57" t="s">
        <v>12</v>
      </c>
      <c r="CP54" s="57" t="s">
        <v>14</v>
      </c>
      <c r="CQ54" s="57" t="s">
        <v>13</v>
      </c>
      <c r="CR54" s="57" t="s">
        <v>13</v>
      </c>
      <c r="CS54" s="57" t="s">
        <v>13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ARBOL DE DESICION</vt:lpstr>
      <vt:lpstr>GRAFICO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TAVO</dc:creator>
  <cp:lastModifiedBy>Gustavo Yamil Paredes Paton</cp:lastModifiedBy>
  <dcterms:created xsi:type="dcterms:W3CDTF">2023-12-13T22:26:30Z</dcterms:created>
  <dcterms:modified xsi:type="dcterms:W3CDTF">2023-12-14T00:57:32Z</dcterms:modified>
</cp:coreProperties>
</file>