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niverse" sheetId="1" state="visible" r:id="rId1"/>
    <sheet name="price" sheetId="2" state="visible" r:id="rId2"/>
    <sheet name="volum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ETF</t>
        </is>
      </c>
      <c r="C1" s="1" t="inlineStr">
        <is>
          <t>NATION</t>
        </is>
      </c>
      <c r="D1" s="1" t="inlineStr">
        <is>
          <t>자산군</t>
        </is>
      </c>
    </row>
    <row r="2">
      <c r="A2" s="1" t="n">
        <v>0</v>
      </c>
      <c r="B2" t="inlineStr">
        <is>
          <t>SEIX US</t>
        </is>
      </c>
      <c r="C2" t="inlineStr">
        <is>
          <t>US</t>
        </is>
      </c>
      <c r="D2" t="inlineStr">
        <is>
          <t>시니어론</t>
        </is>
      </c>
    </row>
    <row r="3">
      <c r="A3" s="1" t="n">
        <v>1</v>
      </c>
      <c r="B3" t="inlineStr">
        <is>
          <t>SNLN US</t>
        </is>
      </c>
      <c r="C3" t="inlineStr">
        <is>
          <t>US</t>
        </is>
      </c>
      <c r="D3" t="inlineStr">
        <is>
          <t>시니어론</t>
        </is>
      </c>
    </row>
    <row r="4">
      <c r="A4" s="1" t="n">
        <v>2</v>
      </c>
      <c r="B4" t="inlineStr">
        <is>
          <t>SRLN US</t>
        </is>
      </c>
      <c r="C4" t="inlineStr">
        <is>
          <t>US</t>
        </is>
      </c>
      <c r="D4" t="inlineStr">
        <is>
          <t>시니어론</t>
        </is>
      </c>
    </row>
    <row r="5">
      <c r="A5" s="1" t="n">
        <v>3</v>
      </c>
      <c r="B5" t="inlineStr">
        <is>
          <t>BKLN US</t>
        </is>
      </c>
      <c r="C5" t="inlineStr">
        <is>
          <t>US</t>
        </is>
      </c>
      <c r="D5" t="inlineStr">
        <is>
          <t>시니어론</t>
        </is>
      </c>
    </row>
    <row r="6">
      <c r="A6" s="1" t="n">
        <v>4</v>
      </c>
      <c r="B6" t="inlineStr">
        <is>
          <t>FTSL US</t>
        </is>
      </c>
      <c r="C6" t="inlineStr">
        <is>
          <t>US</t>
        </is>
      </c>
      <c r="D6" t="inlineStr">
        <is>
          <t>시니어론</t>
        </is>
      </c>
    </row>
    <row r="7">
      <c r="A7" s="1" t="n">
        <v>5</v>
      </c>
      <c r="B7" t="inlineStr">
        <is>
          <t>FLBL US</t>
        </is>
      </c>
      <c r="C7" t="inlineStr">
        <is>
          <t>US</t>
        </is>
      </c>
      <c r="D7" t="inlineStr">
        <is>
          <t>시니어론</t>
        </is>
      </c>
    </row>
    <row r="8">
      <c r="A8" s="1" t="n">
        <v>36</v>
      </c>
      <c r="B8" t="inlineStr">
        <is>
          <t>PCY US</t>
        </is>
      </c>
      <c r="C8" t="inlineStr">
        <is>
          <t>US</t>
        </is>
      </c>
      <c r="D8" t="inlineStr">
        <is>
          <t>이머징채권</t>
        </is>
      </c>
    </row>
    <row r="9">
      <c r="A9" s="1" t="n">
        <v>37</v>
      </c>
      <c r="B9" t="inlineStr">
        <is>
          <t>HYEM US</t>
        </is>
      </c>
      <c r="C9" t="inlineStr">
        <is>
          <t>US</t>
        </is>
      </c>
      <c r="D9" t="inlineStr">
        <is>
          <t>이머징채권</t>
        </is>
      </c>
    </row>
    <row r="10">
      <c r="A10" s="1" t="n">
        <v>38</v>
      </c>
      <c r="B10" t="inlineStr">
        <is>
          <t>EMBD US</t>
        </is>
      </c>
      <c r="C10" t="inlineStr">
        <is>
          <t>US</t>
        </is>
      </c>
      <c r="D10" t="inlineStr">
        <is>
          <t>이머징채권</t>
        </is>
      </c>
    </row>
    <row r="11">
      <c r="A11" s="1" t="n">
        <v>39</v>
      </c>
      <c r="B11" t="inlineStr">
        <is>
          <t>AEMB US</t>
        </is>
      </c>
      <c r="C11" t="inlineStr">
        <is>
          <t>US</t>
        </is>
      </c>
      <c r="D11" t="inlineStr">
        <is>
          <t>이머징채권</t>
        </is>
      </c>
    </row>
    <row r="12">
      <c r="A12" s="1" t="n">
        <v>40</v>
      </c>
      <c r="B12" t="inlineStr">
        <is>
          <t>EFIX US</t>
        </is>
      </c>
      <c r="C12" t="inlineStr">
        <is>
          <t>US</t>
        </is>
      </c>
      <c r="D12" t="inlineStr">
        <is>
          <t>이머징채권</t>
        </is>
      </c>
    </row>
    <row r="13">
      <c r="A13" s="1" t="n">
        <v>41</v>
      </c>
      <c r="B13" t="inlineStr">
        <is>
          <t>EMB US</t>
        </is>
      </c>
      <c r="C13" t="inlineStr">
        <is>
          <t>US</t>
        </is>
      </c>
      <c r="D13" t="inlineStr">
        <is>
          <t>이머징채권</t>
        </is>
      </c>
    </row>
    <row r="14">
      <c r="A14" s="1" t="n">
        <v>42</v>
      </c>
      <c r="B14" t="inlineStr">
        <is>
          <t>EMLC US</t>
        </is>
      </c>
      <c r="C14" t="inlineStr">
        <is>
          <t>US</t>
        </is>
      </c>
      <c r="D14" t="inlineStr">
        <is>
          <t>이머징채권</t>
        </is>
      </c>
    </row>
    <row r="15">
      <c r="A15" s="1" t="n">
        <v>43</v>
      </c>
      <c r="B15" t="inlineStr">
        <is>
          <t>VWOB US</t>
        </is>
      </c>
      <c r="C15" t="inlineStr">
        <is>
          <t>US</t>
        </is>
      </c>
      <c r="D15" t="inlineStr">
        <is>
          <t>이머징채권</t>
        </is>
      </c>
    </row>
    <row r="16">
      <c r="A16" s="1" t="n">
        <v>44</v>
      </c>
      <c r="B16" t="inlineStr">
        <is>
          <t>EBND US</t>
        </is>
      </c>
      <c r="C16" t="inlineStr">
        <is>
          <t>US</t>
        </is>
      </c>
      <c r="D16" t="inlineStr">
        <is>
          <t>이머징채권</t>
        </is>
      </c>
    </row>
    <row r="17">
      <c r="A17" s="1" t="n">
        <v>45</v>
      </c>
      <c r="B17" t="inlineStr">
        <is>
          <t>LEMB US</t>
        </is>
      </c>
      <c r="C17" t="inlineStr">
        <is>
          <t>US</t>
        </is>
      </c>
      <c r="D17" t="inlineStr">
        <is>
          <t>이머징채권</t>
        </is>
      </c>
    </row>
    <row r="18">
      <c r="A18" s="1" t="n">
        <v>46</v>
      </c>
      <c r="B18" t="inlineStr">
        <is>
          <t>EMHY US</t>
        </is>
      </c>
      <c r="C18" t="inlineStr">
        <is>
          <t>US</t>
        </is>
      </c>
      <c r="D18" t="inlineStr">
        <is>
          <t>이머징채권</t>
        </is>
      </c>
    </row>
    <row r="19">
      <c r="A19" s="1" t="n">
        <v>47</v>
      </c>
      <c r="B19" t="inlineStr">
        <is>
          <t>CEMB US</t>
        </is>
      </c>
      <c r="C19" t="inlineStr">
        <is>
          <t>US</t>
        </is>
      </c>
      <c r="D19" t="inlineStr">
        <is>
          <t>이머징채권</t>
        </is>
      </c>
    </row>
    <row r="20">
      <c r="A20" s="1" t="n">
        <v>48</v>
      </c>
      <c r="B20" t="inlineStr">
        <is>
          <t>FEMB US</t>
        </is>
      </c>
      <c r="C20" t="inlineStr">
        <is>
          <t>US</t>
        </is>
      </c>
      <c r="D20" t="inlineStr">
        <is>
          <t>이머징채권</t>
        </is>
      </c>
    </row>
    <row r="21">
      <c r="A21" s="1" t="n">
        <v>49</v>
      </c>
      <c r="B21" t="inlineStr">
        <is>
          <t>EMHC US</t>
        </is>
      </c>
      <c r="C21" t="inlineStr">
        <is>
          <t>US</t>
        </is>
      </c>
      <c r="D21" t="inlineStr">
        <is>
          <t>이머징채권</t>
        </is>
      </c>
    </row>
    <row r="22">
      <c r="A22" s="1" t="n">
        <v>50</v>
      </c>
      <c r="B22" t="inlineStr">
        <is>
          <t>ELD US</t>
        </is>
      </c>
      <c r="C22" t="inlineStr">
        <is>
          <t>US</t>
        </is>
      </c>
      <c r="D22" t="inlineStr">
        <is>
          <t>이머징채권</t>
        </is>
      </c>
    </row>
    <row r="23">
      <c r="A23" s="1" t="n">
        <v>51</v>
      </c>
      <c r="B23" t="inlineStr">
        <is>
          <t>EMTL US</t>
        </is>
      </c>
      <c r="C23" t="inlineStr">
        <is>
          <t>US</t>
        </is>
      </c>
      <c r="D23" t="inlineStr">
        <is>
          <t>이머징채권</t>
        </is>
      </c>
    </row>
    <row r="24">
      <c r="A24" s="1" t="n">
        <v>52</v>
      </c>
      <c r="B24" t="inlineStr">
        <is>
          <t>JPMB US</t>
        </is>
      </c>
      <c r="C24" t="inlineStr">
        <is>
          <t>US</t>
        </is>
      </c>
      <c r="D24" t="inlineStr">
        <is>
          <t>이머징채권</t>
        </is>
      </c>
    </row>
    <row r="25">
      <c r="A25" s="1" t="n">
        <v>53</v>
      </c>
      <c r="B25" t="inlineStr">
        <is>
          <t>GEMD US</t>
        </is>
      </c>
      <c r="C25" t="inlineStr">
        <is>
          <t>US</t>
        </is>
      </c>
      <c r="D25" t="inlineStr">
        <is>
          <t>이머징채권</t>
        </is>
      </c>
    </row>
    <row r="26">
      <c r="A26" s="1" t="n">
        <v>54</v>
      </c>
      <c r="B26" t="inlineStr">
        <is>
          <t>EMCB US</t>
        </is>
      </c>
      <c r="C26" t="inlineStr">
        <is>
          <t>US</t>
        </is>
      </c>
      <c r="D26" t="inlineStr">
        <is>
          <t>이머징채권</t>
        </is>
      </c>
    </row>
    <row r="27">
      <c r="A27" s="1" t="n">
        <v>55</v>
      </c>
      <c r="B27" t="inlineStr">
        <is>
          <t>BSDE US</t>
        </is>
      </c>
      <c r="C27" t="inlineStr">
        <is>
          <t>US</t>
        </is>
      </c>
      <c r="D27" t="inlineStr">
        <is>
          <t>이머징채권</t>
        </is>
      </c>
    </row>
    <row r="28">
      <c r="A28" s="1" t="n">
        <v>56</v>
      </c>
      <c r="B28" t="inlineStr">
        <is>
          <t>BSCE US</t>
        </is>
      </c>
      <c r="C28" t="inlineStr">
        <is>
          <t>US</t>
        </is>
      </c>
      <c r="D28" t="inlineStr">
        <is>
          <t>이머징채권</t>
        </is>
      </c>
    </row>
    <row r="29">
      <c r="A29" s="1" t="n">
        <v>57</v>
      </c>
      <c r="B29" t="inlineStr">
        <is>
          <t>BSBE US</t>
        </is>
      </c>
      <c r="C29" t="inlineStr">
        <is>
          <t>US</t>
        </is>
      </c>
      <c r="D29" t="inlineStr">
        <is>
          <t>이머징채권</t>
        </is>
      </c>
    </row>
    <row r="30">
      <c r="A30" s="1" t="n">
        <v>58</v>
      </c>
      <c r="B30" t="inlineStr">
        <is>
          <t>EMBH US</t>
        </is>
      </c>
      <c r="C30" t="inlineStr">
        <is>
          <t>US</t>
        </is>
      </c>
      <c r="D30" t="inlineStr">
        <is>
          <t>이머징채권</t>
        </is>
      </c>
    </row>
    <row r="31">
      <c r="A31" s="1" t="n">
        <v>0</v>
      </c>
      <c r="B31" t="inlineStr">
        <is>
          <t>PFF US</t>
        </is>
      </c>
      <c r="C31" t="inlineStr">
        <is>
          <t>US</t>
        </is>
      </c>
      <c r="D31" t="inlineStr">
        <is>
          <t>우선주</t>
        </is>
      </c>
    </row>
    <row r="32">
      <c r="A32" s="1" t="n">
        <v>1</v>
      </c>
      <c r="B32" t="inlineStr">
        <is>
          <t>FPE US</t>
        </is>
      </c>
      <c r="C32" t="inlineStr">
        <is>
          <t>US</t>
        </is>
      </c>
      <c r="D32" t="inlineStr">
        <is>
          <t>우선주</t>
        </is>
      </c>
    </row>
    <row r="33">
      <c r="A33" s="1" t="n">
        <v>2</v>
      </c>
      <c r="B33" t="inlineStr">
        <is>
          <t>PGX US</t>
        </is>
      </c>
      <c r="C33" t="inlineStr">
        <is>
          <t>US</t>
        </is>
      </c>
      <c r="D33" t="inlineStr">
        <is>
          <t>우선주</t>
        </is>
      </c>
    </row>
    <row r="34">
      <c r="A34" s="1" t="n">
        <v>3</v>
      </c>
      <c r="B34" t="inlineStr">
        <is>
          <t>PFFD US</t>
        </is>
      </c>
      <c r="C34" t="inlineStr">
        <is>
          <t>US</t>
        </is>
      </c>
      <c r="D34" t="inlineStr">
        <is>
          <t>우선주</t>
        </is>
      </c>
    </row>
    <row r="35">
      <c r="A35" s="1" t="n">
        <v>4</v>
      </c>
      <c r="B35" t="inlineStr">
        <is>
          <t>VRP US</t>
        </is>
      </c>
      <c r="C35" t="inlineStr">
        <is>
          <t>US</t>
        </is>
      </c>
      <c r="D35" t="inlineStr">
        <is>
          <t>우선주</t>
        </is>
      </c>
    </row>
    <row r="36">
      <c r="A36" s="1" t="n">
        <v>5</v>
      </c>
      <c r="B36" t="inlineStr">
        <is>
          <t>PGF US</t>
        </is>
      </c>
      <c r="C36" t="inlineStr">
        <is>
          <t>US</t>
        </is>
      </c>
      <c r="D36" t="inlineStr">
        <is>
          <t>우선주</t>
        </is>
      </c>
    </row>
    <row r="37">
      <c r="A37" s="1" t="n">
        <v>6</v>
      </c>
      <c r="B37" t="inlineStr">
        <is>
          <t>PSK US</t>
        </is>
      </c>
      <c r="C37" t="inlineStr">
        <is>
          <t>US</t>
        </is>
      </c>
      <c r="D37" t="inlineStr">
        <is>
          <t>우선주</t>
        </is>
      </c>
    </row>
    <row r="38">
      <c r="A38" s="1" t="n">
        <v>7</v>
      </c>
      <c r="B38" t="inlineStr">
        <is>
          <t>PFXF US</t>
        </is>
      </c>
      <c r="C38" t="inlineStr">
        <is>
          <t>US</t>
        </is>
      </c>
      <c r="D38" t="inlineStr">
        <is>
          <t>우선주</t>
        </is>
      </c>
    </row>
    <row r="39">
      <c r="A39" s="1" t="n">
        <v>8</v>
      </c>
      <c r="B39" t="inlineStr">
        <is>
          <t>FPEI US</t>
        </is>
      </c>
      <c r="C39" t="inlineStr">
        <is>
          <t>US</t>
        </is>
      </c>
      <c r="D39" t="inlineStr">
        <is>
          <t>우선주</t>
        </is>
      </c>
    </row>
    <row r="40">
      <c r="A40" s="1" t="n">
        <v>9</v>
      </c>
      <c r="B40" t="inlineStr">
        <is>
          <t>PFFA US</t>
        </is>
      </c>
      <c r="C40" t="inlineStr">
        <is>
          <t>US</t>
        </is>
      </c>
      <c r="D40" t="inlineStr">
        <is>
          <t>우선주</t>
        </is>
      </c>
    </row>
    <row r="41">
      <c r="A41" s="1" t="n">
        <v>10</v>
      </c>
      <c r="B41" t="inlineStr">
        <is>
          <t>PREF US</t>
        </is>
      </c>
      <c r="C41" t="inlineStr">
        <is>
          <t>US</t>
        </is>
      </c>
      <c r="D41" t="inlineStr">
        <is>
          <t>우선주</t>
        </is>
      </c>
    </row>
    <row r="42">
      <c r="A42" s="1" t="n">
        <v>11</v>
      </c>
      <c r="B42" t="inlineStr">
        <is>
          <t>SPFF US</t>
        </is>
      </c>
      <c r="C42" t="inlineStr">
        <is>
          <t>US</t>
        </is>
      </c>
      <c r="D42" t="inlineStr">
        <is>
          <t>우선주</t>
        </is>
      </c>
    </row>
    <row r="43">
      <c r="A43" s="1" t="n">
        <v>12</v>
      </c>
      <c r="B43" t="inlineStr">
        <is>
          <t>PFFV US</t>
        </is>
      </c>
      <c r="C43" t="inlineStr">
        <is>
          <t>US</t>
        </is>
      </c>
      <c r="D43" t="inlineStr">
        <is>
          <t>우선주</t>
        </is>
      </c>
    </row>
    <row r="44">
      <c r="A44" s="1" t="n">
        <v>13</v>
      </c>
      <c r="B44" t="inlineStr">
        <is>
          <t>PFLD US</t>
        </is>
      </c>
      <c r="C44" t="inlineStr">
        <is>
          <t>US</t>
        </is>
      </c>
      <c r="D44" t="inlineStr">
        <is>
          <t>우선주</t>
        </is>
      </c>
    </row>
    <row r="45">
      <c r="A45" s="1" t="n">
        <v>14</v>
      </c>
      <c r="B45" t="inlineStr">
        <is>
          <t>EPRF US</t>
        </is>
      </c>
      <c r="C45" t="inlineStr">
        <is>
          <t>US</t>
        </is>
      </c>
      <c r="D45" t="inlineStr">
        <is>
          <t>우선주</t>
        </is>
      </c>
    </row>
    <row r="46">
      <c r="A46" s="1" t="n">
        <v>15</v>
      </c>
      <c r="B46" t="inlineStr">
        <is>
          <t>PFFR US</t>
        </is>
      </c>
      <c r="C46" t="inlineStr">
        <is>
          <t>US</t>
        </is>
      </c>
      <c r="D46" t="inlineStr">
        <is>
          <t>우선주</t>
        </is>
      </c>
    </row>
    <row r="47">
      <c r="A47" s="1" t="n">
        <v>16</v>
      </c>
      <c r="B47" t="inlineStr">
        <is>
          <t>FPFD US</t>
        </is>
      </c>
      <c r="C47" t="inlineStr">
        <is>
          <t>US</t>
        </is>
      </c>
      <c r="D47" t="inlineStr">
        <is>
          <t>우선주</t>
        </is>
      </c>
    </row>
    <row r="48">
      <c r="A48" s="1" t="n">
        <v>17</v>
      </c>
      <c r="B48" t="inlineStr">
        <is>
          <t>QPFF US</t>
        </is>
      </c>
      <c r="C48" t="inlineStr">
        <is>
          <t>US</t>
        </is>
      </c>
      <c r="D48" t="inlineStr">
        <is>
          <t>우선주</t>
        </is>
      </c>
    </row>
    <row r="49">
      <c r="A49" s="1" t="n">
        <v>18</v>
      </c>
      <c r="B49" t="inlineStr">
        <is>
          <t>JHPI US</t>
        </is>
      </c>
      <c r="C49" t="inlineStr">
        <is>
          <t>US</t>
        </is>
      </c>
      <c r="D49" t="inlineStr">
        <is>
          <t>우선주</t>
        </is>
      </c>
    </row>
    <row r="50">
      <c r="A50" s="1" t="n">
        <v>19</v>
      </c>
      <c r="B50" t="inlineStr">
        <is>
          <t>PFFL US</t>
        </is>
      </c>
      <c r="C50" t="inlineStr">
        <is>
          <t>US</t>
        </is>
      </c>
      <c r="D50" t="inlineStr">
        <is>
          <t>우선주</t>
        </is>
      </c>
    </row>
    <row r="51">
      <c r="A51" s="1" t="n">
        <v>20</v>
      </c>
      <c r="B51" t="inlineStr">
        <is>
          <t>IPPP US</t>
        </is>
      </c>
      <c r="C51" t="inlineStr">
        <is>
          <t>US</t>
        </is>
      </c>
      <c r="D51" t="inlineStr">
        <is>
          <t>우선주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W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SEIX US_date</t>
        </is>
      </c>
      <c r="C1" s="1" t="inlineStr">
        <is>
          <t>(0, 'SEIX US')</t>
        </is>
      </c>
      <c r="D1" s="1" t="inlineStr">
        <is>
          <t>SNLN US_date</t>
        </is>
      </c>
      <c r="E1" s="1" t="inlineStr">
        <is>
          <t>(0, 'SNLN US')</t>
        </is>
      </c>
      <c r="F1" s="1" t="inlineStr">
        <is>
          <t>SRLN US_date</t>
        </is>
      </c>
      <c r="G1" s="1" t="inlineStr">
        <is>
          <t>(0, 'SRLN US')</t>
        </is>
      </c>
      <c r="H1" s="1" t="inlineStr">
        <is>
          <t>BKLN US_date</t>
        </is>
      </c>
      <c r="I1" s="1" t="inlineStr">
        <is>
          <t>(0, 'BKLN US')</t>
        </is>
      </c>
      <c r="J1" s="1" t="inlineStr">
        <is>
          <t>FTSL US_date</t>
        </is>
      </c>
      <c r="K1" s="1" t="inlineStr">
        <is>
          <t>(0, 'FTSL US')</t>
        </is>
      </c>
      <c r="L1" s="1" t="inlineStr">
        <is>
          <t>FLBL US_date</t>
        </is>
      </c>
      <c r="M1" s="1" t="inlineStr">
        <is>
          <t>(0, 'FLBL US')</t>
        </is>
      </c>
      <c r="N1" s="1" t="inlineStr">
        <is>
          <t>PCY US_date</t>
        </is>
      </c>
      <c r="O1" s="1" t="inlineStr">
        <is>
          <t>(0, 'PCY US')</t>
        </is>
      </c>
      <c r="P1" s="1" t="inlineStr">
        <is>
          <t>HYEM US_date</t>
        </is>
      </c>
      <c r="Q1" s="1" t="inlineStr">
        <is>
          <t>(0, 'HYEM US')</t>
        </is>
      </c>
      <c r="R1" s="1" t="inlineStr">
        <is>
          <t>EMBD US_date</t>
        </is>
      </c>
      <c r="S1" s="1" t="inlineStr">
        <is>
          <t>(0, 'EMBD US')</t>
        </is>
      </c>
      <c r="T1" s="1" t="inlineStr">
        <is>
          <t>AEMB US_date</t>
        </is>
      </c>
      <c r="U1" s="1" t="inlineStr">
        <is>
          <t>(0, 'AEMB US')</t>
        </is>
      </c>
      <c r="V1" s="1" t="inlineStr">
        <is>
          <t>EFIX US_date</t>
        </is>
      </c>
      <c r="W1" s="1" t="inlineStr">
        <is>
          <t>(0, 'EFIX US')</t>
        </is>
      </c>
      <c r="X1" s="1" t="inlineStr">
        <is>
          <t>EMB US_date</t>
        </is>
      </c>
      <c r="Y1" s="1" t="inlineStr">
        <is>
          <t>(0, 'EMB US')</t>
        </is>
      </c>
      <c r="Z1" s="1" t="inlineStr">
        <is>
          <t>EMLC US_date</t>
        </is>
      </c>
      <c r="AA1" s="1" t="inlineStr">
        <is>
          <t>(0, 'EMLC US')</t>
        </is>
      </c>
      <c r="AB1" s="1" t="inlineStr">
        <is>
          <t>VWOB US_date</t>
        </is>
      </c>
      <c r="AC1" s="1" t="inlineStr">
        <is>
          <t>(0, 'VWOB US')</t>
        </is>
      </c>
      <c r="AD1" s="1" t="inlineStr">
        <is>
          <t>EBND US_date</t>
        </is>
      </c>
      <c r="AE1" s="1" t="inlineStr">
        <is>
          <t>(0, 'EBND US')</t>
        </is>
      </c>
      <c r="AF1" s="1" t="inlineStr">
        <is>
          <t>LEMB US_date</t>
        </is>
      </c>
      <c r="AG1" s="1" t="inlineStr">
        <is>
          <t>(0, 'LEMB US')</t>
        </is>
      </c>
      <c r="AH1" s="1" t="inlineStr">
        <is>
          <t>EMHY US_date</t>
        </is>
      </c>
      <c r="AI1" s="1" t="inlineStr">
        <is>
          <t>(0, 'EMHY US')</t>
        </is>
      </c>
      <c r="AJ1" s="1" t="inlineStr">
        <is>
          <t>CEMB US_date</t>
        </is>
      </c>
      <c r="AK1" s="1" t="inlineStr">
        <is>
          <t>(0, 'CEMB US')</t>
        </is>
      </c>
      <c r="AL1" s="1" t="inlineStr">
        <is>
          <t>FEMB US_date</t>
        </is>
      </c>
      <c r="AM1" s="1" t="inlineStr">
        <is>
          <t>(0, 'FEMB US')</t>
        </is>
      </c>
      <c r="AN1" s="1" t="inlineStr">
        <is>
          <t>EMHC US_date</t>
        </is>
      </c>
      <c r="AO1" s="1" t="inlineStr">
        <is>
          <t>(0, 'EMHC US')</t>
        </is>
      </c>
      <c r="AP1" s="1" t="inlineStr">
        <is>
          <t>ELD US_date</t>
        </is>
      </c>
      <c r="AQ1" s="1" t="inlineStr">
        <is>
          <t>(0, 'ELD US')</t>
        </is>
      </c>
      <c r="AR1" s="1" t="inlineStr">
        <is>
          <t>EMTL US_date</t>
        </is>
      </c>
      <c r="AS1" s="1" t="inlineStr">
        <is>
          <t>(0, 'EMTL US')</t>
        </is>
      </c>
      <c r="AT1" s="1" t="inlineStr">
        <is>
          <t>JPMB US_date</t>
        </is>
      </c>
      <c r="AU1" s="1" t="inlineStr">
        <is>
          <t>(0, 'JPMB US')</t>
        </is>
      </c>
      <c r="AV1" s="1" t="inlineStr">
        <is>
          <t>GEMD US_date</t>
        </is>
      </c>
      <c r="AW1" s="1" t="inlineStr">
        <is>
          <t>(0, 'GEMD US')</t>
        </is>
      </c>
      <c r="AX1" s="1" t="inlineStr">
        <is>
          <t>EMCB US_date</t>
        </is>
      </c>
      <c r="AY1" s="1" t="inlineStr">
        <is>
          <t>(0, 'EMCB US')</t>
        </is>
      </c>
      <c r="AZ1" s="1" t="inlineStr">
        <is>
          <t>BSDE US_date</t>
        </is>
      </c>
      <c r="BA1" s="1" t="inlineStr">
        <is>
          <t>(0, 'BSDE US')</t>
        </is>
      </c>
      <c r="BB1" s="1" t="inlineStr">
        <is>
          <t>BSCE US_date</t>
        </is>
      </c>
      <c r="BC1" s="1" t="inlineStr">
        <is>
          <t>(0, 'BSCE US')</t>
        </is>
      </c>
      <c r="BD1" s="1" t="inlineStr">
        <is>
          <t>BSBE US_date</t>
        </is>
      </c>
      <c r="BE1" s="1" t="inlineStr">
        <is>
          <t>(0, 'BSBE US')</t>
        </is>
      </c>
      <c r="BF1" s="1" t="inlineStr">
        <is>
          <t>EMBH US_date</t>
        </is>
      </c>
      <c r="BG1" s="1" t="inlineStr">
        <is>
          <t>(0, 'EMBH US')</t>
        </is>
      </c>
      <c r="BH1" s="1" t="inlineStr">
        <is>
          <t>PFF US_date</t>
        </is>
      </c>
      <c r="BI1" s="1" t="inlineStr">
        <is>
          <t>(0, 'PFF US')</t>
        </is>
      </c>
      <c r="BJ1" s="1" t="inlineStr">
        <is>
          <t>FPE US_date</t>
        </is>
      </c>
      <c r="BK1" s="1" t="inlineStr">
        <is>
          <t>(0, 'FPE US')</t>
        </is>
      </c>
      <c r="BL1" s="1" t="inlineStr">
        <is>
          <t>PGX US_date</t>
        </is>
      </c>
      <c r="BM1" s="1" t="inlineStr">
        <is>
          <t>(0, 'PGX US')</t>
        </is>
      </c>
      <c r="BN1" s="1" t="inlineStr">
        <is>
          <t>PFFD US_date</t>
        </is>
      </c>
      <c r="BO1" s="1" t="inlineStr">
        <is>
          <t>(0, 'PFFD US')</t>
        </is>
      </c>
      <c r="BP1" s="1" t="inlineStr">
        <is>
          <t>VRP US_date</t>
        </is>
      </c>
      <c r="BQ1" s="1" t="inlineStr">
        <is>
          <t>(0, 'VRP US')</t>
        </is>
      </c>
      <c r="BR1" s="1" t="inlineStr">
        <is>
          <t>PGF US_date</t>
        </is>
      </c>
      <c r="BS1" s="1" t="inlineStr">
        <is>
          <t>(0, 'PGF US')</t>
        </is>
      </c>
      <c r="BT1" s="1" t="inlineStr">
        <is>
          <t>PSK US_date</t>
        </is>
      </c>
      <c r="BU1" s="1" t="inlineStr">
        <is>
          <t>(0, 'PSK US')</t>
        </is>
      </c>
      <c r="BV1" s="1" t="inlineStr">
        <is>
          <t>PFXF US_date</t>
        </is>
      </c>
      <c r="BW1" s="1" t="inlineStr">
        <is>
          <t>(0, 'PFXF US')</t>
        </is>
      </c>
      <c r="BX1" s="1" t="inlineStr">
        <is>
          <t>FPEI US_date</t>
        </is>
      </c>
      <c r="BY1" s="1" t="inlineStr">
        <is>
          <t>(0, 'FPEI US')</t>
        </is>
      </c>
      <c r="BZ1" s="1" t="inlineStr">
        <is>
          <t>PFFA US_date</t>
        </is>
      </c>
      <c r="CA1" s="1" t="inlineStr">
        <is>
          <t>(0, 'PFFA US')</t>
        </is>
      </c>
      <c r="CB1" s="1" t="inlineStr">
        <is>
          <t>PREF US_date</t>
        </is>
      </c>
      <c r="CC1" s="1" t="inlineStr">
        <is>
          <t>(0, 'PREF US')</t>
        </is>
      </c>
      <c r="CD1" s="1" t="inlineStr">
        <is>
          <t>SPFF US_date</t>
        </is>
      </c>
      <c r="CE1" s="1" t="inlineStr">
        <is>
          <t>(0, 'SPFF US')</t>
        </is>
      </c>
      <c r="CF1" s="1" t="inlineStr">
        <is>
          <t>PFFV US_date</t>
        </is>
      </c>
      <c r="CG1" s="1" t="inlineStr">
        <is>
          <t>(0, 'PFFV US')</t>
        </is>
      </c>
      <c r="CH1" s="1" t="inlineStr">
        <is>
          <t>PFLD US_date</t>
        </is>
      </c>
      <c r="CI1" s="1" t="inlineStr">
        <is>
          <t>(0, 'PFLD US')</t>
        </is>
      </c>
      <c r="CJ1" s="1" t="inlineStr">
        <is>
          <t>EPRF US_date</t>
        </is>
      </c>
      <c r="CK1" s="1" t="inlineStr">
        <is>
          <t>(0, 'EPRF US')</t>
        </is>
      </c>
      <c r="CL1" s="1" t="inlineStr">
        <is>
          <t>PFFR US_date</t>
        </is>
      </c>
      <c r="CM1" s="1" t="inlineStr">
        <is>
          <t>(0, 'PFFR US')</t>
        </is>
      </c>
      <c r="CN1" s="1" t="inlineStr">
        <is>
          <t>FPFD US_date</t>
        </is>
      </c>
      <c r="CO1" s="1" t="inlineStr">
        <is>
          <t>(0, 'FPFD US')</t>
        </is>
      </c>
      <c r="CP1" s="1" t="inlineStr">
        <is>
          <t>QPFF US_date</t>
        </is>
      </c>
      <c r="CQ1" s="1" t="inlineStr">
        <is>
          <t>(0, 'QPFF US')</t>
        </is>
      </c>
      <c r="CR1" s="1" t="inlineStr">
        <is>
          <t>JHPI US_date</t>
        </is>
      </c>
      <c r="CS1" s="1" t="inlineStr">
        <is>
          <t>(0, 'JHPI US')</t>
        </is>
      </c>
      <c r="CT1" s="1" t="inlineStr">
        <is>
          <t>PFFL US_date</t>
        </is>
      </c>
      <c r="CU1" s="1" t="inlineStr">
        <is>
          <t>(0, 'PFFL US')</t>
        </is>
      </c>
      <c r="CV1" s="1" t="inlineStr">
        <is>
          <t>IPPP US_date</t>
        </is>
      </c>
      <c r="CW1" s="1" t="inlineStr">
        <is>
          <t>(0, 'IPPP US')</t>
        </is>
      </c>
    </row>
    <row r="2">
      <c r="A2" s="1" t="n">
        <v>0</v>
      </c>
      <c r="B2">
        <f>BDH("SEIX US","PX_LAST","2000-01-01","2022-11-30"</f>
        <v/>
      </c>
      <c r="C2" t="inlineStr"/>
      <c r="D2">
        <f>BDH("SNLN US","PX_LAST","2000-01-01","2022-11-30"</f>
        <v/>
      </c>
      <c r="E2" t="inlineStr"/>
      <c r="F2">
        <f>BDH("SRLN US","PX_LAST","2000-01-01","2022-11-30"</f>
        <v/>
      </c>
      <c r="G2" t="inlineStr"/>
      <c r="H2">
        <f>BDH("BKLN US","PX_LAST","2000-01-01","2022-11-30"</f>
        <v/>
      </c>
      <c r="I2" t="inlineStr"/>
      <c r="J2">
        <f>BDH("FTSL US","PX_LAST","2000-01-01","2022-11-30"</f>
        <v/>
      </c>
      <c r="K2" t="inlineStr"/>
      <c r="L2">
        <f>BDH("FLBL US","PX_LAST","2000-01-01","2022-11-30"</f>
        <v/>
      </c>
      <c r="M2" t="inlineStr"/>
      <c r="N2">
        <f>BDH("PCY US","PX_LAST","2000-01-01","2022-11-30"</f>
        <v/>
      </c>
      <c r="O2" t="inlineStr"/>
      <c r="P2">
        <f>BDH("HYEM US","PX_LAST","2000-01-01","2022-11-30"</f>
        <v/>
      </c>
      <c r="Q2" t="inlineStr"/>
      <c r="R2">
        <f>BDH("EMBD US","PX_LAST","2000-01-01","2022-11-30"</f>
        <v/>
      </c>
      <c r="S2" t="inlineStr"/>
      <c r="T2">
        <f>BDH("AEMB US","PX_LAST","2000-01-01","2022-11-30"</f>
        <v/>
      </c>
      <c r="U2" t="inlineStr"/>
      <c r="V2">
        <f>BDH("EFIX US","PX_LAST","2000-01-01","2022-11-30"</f>
        <v/>
      </c>
      <c r="W2" t="inlineStr"/>
      <c r="X2">
        <f>BDH("EMB US","PX_LAST","2000-01-01","2022-11-30"</f>
        <v/>
      </c>
      <c r="Y2" t="inlineStr"/>
      <c r="Z2">
        <f>BDH("EMLC US","PX_LAST","2000-01-01","2022-11-30"</f>
        <v/>
      </c>
      <c r="AA2" t="inlineStr"/>
      <c r="AB2">
        <f>BDH("VWOB US","PX_LAST","2000-01-01","2022-11-30"</f>
        <v/>
      </c>
      <c r="AC2" t="inlineStr"/>
      <c r="AD2">
        <f>BDH("EBND US","PX_LAST","2000-01-01","2022-11-30"</f>
        <v/>
      </c>
      <c r="AE2" t="inlineStr"/>
      <c r="AF2">
        <f>BDH("LEMB US","PX_LAST","2000-01-01","2022-11-30"</f>
        <v/>
      </c>
      <c r="AG2" t="inlineStr"/>
      <c r="AH2">
        <f>BDH("EMHY US","PX_LAST","2000-01-01","2022-11-30"</f>
        <v/>
      </c>
      <c r="AI2" t="inlineStr"/>
      <c r="AJ2">
        <f>BDH("CEMB US","PX_LAST","2000-01-01","2022-11-30"</f>
        <v/>
      </c>
      <c r="AK2" t="inlineStr"/>
      <c r="AL2">
        <f>BDH("FEMB US","PX_LAST","2000-01-01","2022-11-30"</f>
        <v/>
      </c>
      <c r="AM2" t="inlineStr"/>
      <c r="AN2">
        <f>BDH("EMHC US","PX_LAST","2000-01-01","2022-11-30"</f>
        <v/>
      </c>
      <c r="AO2" t="inlineStr"/>
      <c r="AP2">
        <f>BDH("ELD US","PX_LAST","2000-01-01","2022-11-30"</f>
        <v/>
      </c>
      <c r="AQ2" t="inlineStr"/>
      <c r="AR2">
        <f>BDH("EMTL US","PX_LAST","2000-01-01","2022-11-30"</f>
        <v/>
      </c>
      <c r="AS2" t="inlineStr"/>
      <c r="AT2">
        <f>BDH("JPMB US","PX_LAST","2000-01-01","2022-11-30"</f>
        <v/>
      </c>
      <c r="AU2" t="inlineStr"/>
      <c r="AV2">
        <f>BDH("GEMD US","PX_LAST","2000-01-01","2022-11-30"</f>
        <v/>
      </c>
      <c r="AW2" t="inlineStr"/>
      <c r="AX2">
        <f>BDH("EMCB US","PX_LAST","2000-01-01","2022-11-30"</f>
        <v/>
      </c>
      <c r="AY2" t="inlineStr"/>
      <c r="AZ2">
        <f>BDH("BSDE US","PX_LAST","2000-01-01","2022-11-30"</f>
        <v/>
      </c>
      <c r="BA2" t="inlineStr"/>
      <c r="BB2">
        <f>BDH("BSCE US","PX_LAST","2000-01-01","2022-11-30"</f>
        <v/>
      </c>
      <c r="BC2" t="inlineStr"/>
      <c r="BD2">
        <f>BDH("BSBE US","PX_LAST","2000-01-01","2022-11-30"</f>
        <v/>
      </c>
      <c r="BE2" t="inlineStr"/>
      <c r="BF2">
        <f>BDH("EMBH US","PX_LAST","2000-01-01","2022-11-30"</f>
        <v/>
      </c>
      <c r="BG2" t="inlineStr"/>
      <c r="BH2">
        <f>BDH("PFF US","PX_LAST","2000-01-01","2022-11-30"</f>
        <v/>
      </c>
      <c r="BI2" t="inlineStr"/>
      <c r="BJ2">
        <f>BDH("FPE US","PX_LAST","2000-01-01","2022-11-30"</f>
        <v/>
      </c>
      <c r="BK2" t="inlineStr"/>
      <c r="BL2">
        <f>BDH("PGX US","PX_LAST","2000-01-01","2022-11-30"</f>
        <v/>
      </c>
      <c r="BM2" t="inlineStr"/>
      <c r="BN2">
        <f>BDH("PFFD US","PX_LAST","2000-01-01","2022-11-30"</f>
        <v/>
      </c>
      <c r="BO2" t="inlineStr"/>
      <c r="BP2">
        <f>BDH("VRP US","PX_LAST","2000-01-01","2022-11-30"</f>
        <v/>
      </c>
      <c r="BQ2" t="inlineStr"/>
      <c r="BR2">
        <f>BDH("PGF US","PX_LAST","2000-01-01","2022-11-30"</f>
        <v/>
      </c>
      <c r="BS2" t="inlineStr"/>
      <c r="BT2">
        <f>BDH("PSK US","PX_LAST","2000-01-01","2022-11-30"</f>
        <v/>
      </c>
      <c r="BU2" t="inlineStr"/>
      <c r="BV2">
        <f>BDH("PFXF US","PX_LAST","2000-01-01","2022-11-30"</f>
        <v/>
      </c>
      <c r="BW2" t="inlineStr"/>
      <c r="BX2">
        <f>BDH("FPEI US","PX_LAST","2000-01-01","2022-11-30"</f>
        <v/>
      </c>
      <c r="BY2" t="inlineStr"/>
      <c r="BZ2">
        <f>BDH("PFFA US","PX_LAST","2000-01-01","2022-11-30"</f>
        <v/>
      </c>
      <c r="CA2" t="inlineStr"/>
      <c r="CB2">
        <f>BDH("PREF US","PX_LAST","2000-01-01","2022-11-30"</f>
        <v/>
      </c>
      <c r="CC2" t="inlineStr"/>
      <c r="CD2">
        <f>BDH("SPFF US","PX_LAST","2000-01-01","2022-11-30"</f>
        <v/>
      </c>
      <c r="CE2" t="inlineStr"/>
      <c r="CF2">
        <f>BDH("PFFV US","PX_LAST","2000-01-01","2022-11-30"</f>
        <v/>
      </c>
      <c r="CG2" t="inlineStr"/>
      <c r="CH2">
        <f>BDH("PFLD US","PX_LAST","2000-01-01","2022-11-30"</f>
        <v/>
      </c>
      <c r="CI2" t="inlineStr"/>
      <c r="CJ2">
        <f>BDH("EPRF US","PX_LAST","2000-01-01","2022-11-30"</f>
        <v/>
      </c>
      <c r="CK2" t="inlineStr"/>
      <c r="CL2">
        <f>BDH("PFFR US","PX_LAST","2000-01-01","2022-11-30"</f>
        <v/>
      </c>
      <c r="CM2" t="inlineStr"/>
      <c r="CN2">
        <f>BDH("FPFD US","PX_LAST","2000-01-01","2022-11-30"</f>
        <v/>
      </c>
      <c r="CO2" t="inlineStr"/>
      <c r="CP2">
        <f>BDH("QPFF US","PX_LAST","2000-01-01","2022-11-30"</f>
        <v/>
      </c>
      <c r="CQ2" t="inlineStr"/>
      <c r="CR2">
        <f>BDH("JHPI US","PX_LAST","2000-01-01","2022-11-30"</f>
        <v/>
      </c>
      <c r="CS2" t="inlineStr"/>
      <c r="CT2">
        <f>BDH("PFFL US","PX_LAST","2000-01-01","2022-11-30"</f>
        <v/>
      </c>
      <c r="CU2" t="inlineStr"/>
      <c r="CV2">
        <f>BDH("IPPP US","PX_LAST","2000-01-01","2022-11-30"</f>
        <v/>
      </c>
      <c r="CW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ETF</t>
        </is>
      </c>
      <c r="C1" s="1" t="inlineStr">
        <is>
          <t>자산군</t>
        </is>
      </c>
      <c r="D1" s="1" t="inlineStr">
        <is>
          <t>PX_VOLUME</t>
        </is>
      </c>
      <c r="E1" s="1" t="inlineStr">
        <is>
          <t>VOLUME_AVG_30D</t>
        </is>
      </c>
      <c r="F1" s="1" t="inlineStr">
        <is>
          <t>FUND_EXPENSE_RATIO</t>
        </is>
      </c>
    </row>
    <row r="2">
      <c r="A2" s="1" t="n">
        <v>0</v>
      </c>
      <c r="B2" t="inlineStr">
        <is>
          <t>SEIX US</t>
        </is>
      </c>
      <c r="C2" t="inlineStr">
        <is>
          <t>시니어론</t>
        </is>
      </c>
      <c r="D2">
        <f>BDP("SEIX US"&amp;" EQUITY","PX_VOLUME")</f>
        <v/>
      </c>
      <c r="E2">
        <f>BDP("SEIX US"&amp;" EQUITY","VOLUME_AVG_30D")</f>
        <v/>
      </c>
      <c r="F2">
        <f>BDP("SEIX US"&amp;" EQUITY","FUND_EXPENSE_RATIO")</f>
        <v/>
      </c>
    </row>
    <row r="3">
      <c r="A3" s="1" t="n">
        <v>1</v>
      </c>
      <c r="B3" t="inlineStr">
        <is>
          <t>SNLN US</t>
        </is>
      </c>
      <c r="C3" t="inlineStr">
        <is>
          <t>시니어론</t>
        </is>
      </c>
      <c r="D3">
        <f>BDP("SNLN US"&amp;" EQUITY","PX_VOLUME")</f>
        <v/>
      </c>
      <c r="E3">
        <f>BDP("SNLN US"&amp;" EQUITY","VOLUME_AVG_30D")</f>
        <v/>
      </c>
      <c r="F3">
        <f>BDP("SNLN US"&amp;" EQUITY","FUND_EXPENSE_RATIO")</f>
        <v/>
      </c>
    </row>
    <row r="4">
      <c r="A4" s="1" t="n">
        <v>2</v>
      </c>
      <c r="B4" t="inlineStr">
        <is>
          <t>SRLN US</t>
        </is>
      </c>
      <c r="C4" t="inlineStr">
        <is>
          <t>시니어론</t>
        </is>
      </c>
      <c r="D4">
        <f>BDP("SRLN US"&amp;" EQUITY","PX_VOLUME")</f>
        <v/>
      </c>
      <c r="E4">
        <f>BDP("SRLN US"&amp;" EQUITY","VOLUME_AVG_30D")</f>
        <v/>
      </c>
      <c r="F4">
        <f>BDP("SRLN US"&amp;" EQUITY","FUND_EXPENSE_RATIO")</f>
        <v/>
      </c>
    </row>
    <row r="5">
      <c r="A5" s="1" t="n">
        <v>3</v>
      </c>
      <c r="B5" t="inlineStr">
        <is>
          <t>BKLN US</t>
        </is>
      </c>
      <c r="C5" t="inlineStr">
        <is>
          <t>시니어론</t>
        </is>
      </c>
      <c r="D5">
        <f>BDP("BKLN US"&amp;" EQUITY","PX_VOLUME")</f>
        <v/>
      </c>
      <c r="E5">
        <f>BDP("BKLN US"&amp;" EQUITY","VOLUME_AVG_30D")</f>
        <v/>
      </c>
      <c r="F5">
        <f>BDP("BKLN US"&amp;" EQUITY","FUND_EXPENSE_RATIO")</f>
        <v/>
      </c>
    </row>
    <row r="6">
      <c r="A6" s="1" t="n">
        <v>4</v>
      </c>
      <c r="B6" t="inlineStr">
        <is>
          <t>FTSL US</t>
        </is>
      </c>
      <c r="C6" t="inlineStr">
        <is>
          <t>시니어론</t>
        </is>
      </c>
      <c r="D6">
        <f>BDP("FTSL US"&amp;" EQUITY","PX_VOLUME")</f>
        <v/>
      </c>
      <c r="E6">
        <f>BDP("FTSL US"&amp;" EQUITY","VOLUME_AVG_30D")</f>
        <v/>
      </c>
      <c r="F6">
        <f>BDP("FTSL US"&amp;" EQUITY","FUND_EXPENSE_RATIO")</f>
        <v/>
      </c>
    </row>
    <row r="7">
      <c r="A7" s="1" t="n">
        <v>5</v>
      </c>
      <c r="B7" t="inlineStr">
        <is>
          <t>FLBL US</t>
        </is>
      </c>
      <c r="C7" t="inlineStr">
        <is>
          <t>시니어론</t>
        </is>
      </c>
      <c r="D7">
        <f>BDP("FLBL US"&amp;" EQUITY","PX_VOLUME")</f>
        <v/>
      </c>
      <c r="E7">
        <f>BDP("FLBL US"&amp;" EQUITY","VOLUME_AVG_30D")</f>
        <v/>
      </c>
      <c r="F7">
        <f>BDP("FLBL US"&amp;" EQUITY","FUND_EXPENSE_RATIO")</f>
        <v/>
      </c>
    </row>
    <row r="8">
      <c r="A8" s="1" t="n">
        <v>36</v>
      </c>
      <c r="B8" t="inlineStr">
        <is>
          <t>PCY US</t>
        </is>
      </c>
      <c r="C8" t="inlineStr">
        <is>
          <t>이머징채권</t>
        </is>
      </c>
      <c r="D8">
        <f>BDP("PCY US"&amp;" EQUITY","PX_VOLUME")</f>
        <v/>
      </c>
      <c r="E8">
        <f>BDP("PCY US"&amp;" EQUITY","VOLUME_AVG_30D")</f>
        <v/>
      </c>
      <c r="F8">
        <f>BDP("PCY US"&amp;" EQUITY","FUND_EXPENSE_RATIO")</f>
        <v/>
      </c>
    </row>
    <row r="9">
      <c r="A9" s="1" t="n">
        <v>37</v>
      </c>
      <c r="B9" t="inlineStr">
        <is>
          <t>HYEM US</t>
        </is>
      </c>
      <c r="C9" t="inlineStr">
        <is>
          <t>이머징채권</t>
        </is>
      </c>
      <c r="D9">
        <f>BDP("HYEM US"&amp;" EQUITY","PX_VOLUME")</f>
        <v/>
      </c>
      <c r="E9">
        <f>BDP("HYEM US"&amp;" EQUITY","VOLUME_AVG_30D")</f>
        <v/>
      </c>
      <c r="F9">
        <f>BDP("HYEM US"&amp;" EQUITY","FUND_EXPENSE_RATIO")</f>
        <v/>
      </c>
    </row>
    <row r="10">
      <c r="A10" s="1" t="n">
        <v>38</v>
      </c>
      <c r="B10" t="inlineStr">
        <is>
          <t>EMBD US</t>
        </is>
      </c>
      <c r="C10" t="inlineStr">
        <is>
          <t>이머징채권</t>
        </is>
      </c>
      <c r="D10">
        <f>BDP("EMBD US"&amp;" EQUITY","PX_VOLUME")</f>
        <v/>
      </c>
      <c r="E10">
        <f>BDP("EMBD US"&amp;" EQUITY","VOLUME_AVG_30D")</f>
        <v/>
      </c>
      <c r="F10">
        <f>BDP("EMBD US"&amp;" EQUITY","FUND_EXPENSE_RATIO")</f>
        <v/>
      </c>
    </row>
    <row r="11">
      <c r="A11" s="1" t="n">
        <v>39</v>
      </c>
      <c r="B11" t="inlineStr">
        <is>
          <t>AEMB US</t>
        </is>
      </c>
      <c r="C11" t="inlineStr">
        <is>
          <t>이머징채권</t>
        </is>
      </c>
      <c r="D11">
        <f>BDP("AEMB US"&amp;" EQUITY","PX_VOLUME")</f>
        <v/>
      </c>
      <c r="E11">
        <f>BDP("AEMB US"&amp;" EQUITY","VOLUME_AVG_30D")</f>
        <v/>
      </c>
      <c r="F11">
        <f>BDP("AEMB US"&amp;" EQUITY","FUND_EXPENSE_RATIO")</f>
        <v/>
      </c>
    </row>
    <row r="12">
      <c r="A12" s="1" t="n">
        <v>40</v>
      </c>
      <c r="B12" t="inlineStr">
        <is>
          <t>EFIX US</t>
        </is>
      </c>
      <c r="C12" t="inlineStr">
        <is>
          <t>이머징채권</t>
        </is>
      </c>
      <c r="D12">
        <f>BDP("EFIX US"&amp;" EQUITY","PX_VOLUME")</f>
        <v/>
      </c>
      <c r="E12">
        <f>BDP("EFIX US"&amp;" EQUITY","VOLUME_AVG_30D")</f>
        <v/>
      </c>
      <c r="F12">
        <f>BDP("EFIX US"&amp;" EQUITY","FUND_EXPENSE_RATIO")</f>
        <v/>
      </c>
    </row>
    <row r="13">
      <c r="A13" s="1" t="n">
        <v>41</v>
      </c>
      <c r="B13" t="inlineStr">
        <is>
          <t>EMB US</t>
        </is>
      </c>
      <c r="C13" t="inlineStr">
        <is>
          <t>이머징채권</t>
        </is>
      </c>
      <c r="D13">
        <f>BDP("EMB US"&amp;" EQUITY","PX_VOLUME")</f>
        <v/>
      </c>
      <c r="E13">
        <f>BDP("EMB US"&amp;" EQUITY","VOLUME_AVG_30D")</f>
        <v/>
      </c>
      <c r="F13">
        <f>BDP("EMB US"&amp;" EQUITY","FUND_EXPENSE_RATIO")</f>
        <v/>
      </c>
    </row>
    <row r="14">
      <c r="A14" s="1" t="n">
        <v>42</v>
      </c>
      <c r="B14" t="inlineStr">
        <is>
          <t>EMLC US</t>
        </is>
      </c>
      <c r="C14" t="inlineStr">
        <is>
          <t>이머징채권</t>
        </is>
      </c>
      <c r="D14">
        <f>BDP("EMLC US"&amp;" EQUITY","PX_VOLUME")</f>
        <v/>
      </c>
      <c r="E14">
        <f>BDP("EMLC US"&amp;" EQUITY","VOLUME_AVG_30D")</f>
        <v/>
      </c>
      <c r="F14">
        <f>BDP("EMLC US"&amp;" EQUITY","FUND_EXPENSE_RATIO")</f>
        <v/>
      </c>
    </row>
    <row r="15">
      <c r="A15" s="1" t="n">
        <v>43</v>
      </c>
      <c r="B15" t="inlineStr">
        <is>
          <t>VWOB US</t>
        </is>
      </c>
      <c r="C15" t="inlineStr">
        <is>
          <t>이머징채권</t>
        </is>
      </c>
      <c r="D15">
        <f>BDP("VWOB US"&amp;" EQUITY","PX_VOLUME")</f>
        <v/>
      </c>
      <c r="E15">
        <f>BDP("VWOB US"&amp;" EQUITY","VOLUME_AVG_30D")</f>
        <v/>
      </c>
      <c r="F15">
        <f>BDP("VWOB US"&amp;" EQUITY","FUND_EXPENSE_RATIO")</f>
        <v/>
      </c>
    </row>
    <row r="16">
      <c r="A16" s="1" t="n">
        <v>44</v>
      </c>
      <c r="B16" t="inlineStr">
        <is>
          <t>EBND US</t>
        </is>
      </c>
      <c r="C16" t="inlineStr">
        <is>
          <t>이머징채권</t>
        </is>
      </c>
      <c r="D16">
        <f>BDP("EBND US"&amp;" EQUITY","PX_VOLUME")</f>
        <v/>
      </c>
      <c r="E16">
        <f>BDP("EBND US"&amp;" EQUITY","VOLUME_AVG_30D")</f>
        <v/>
      </c>
      <c r="F16">
        <f>BDP("EBND US"&amp;" EQUITY","FUND_EXPENSE_RATIO")</f>
        <v/>
      </c>
    </row>
    <row r="17">
      <c r="A17" s="1" t="n">
        <v>45</v>
      </c>
      <c r="B17" t="inlineStr">
        <is>
          <t>LEMB US</t>
        </is>
      </c>
      <c r="C17" t="inlineStr">
        <is>
          <t>이머징채권</t>
        </is>
      </c>
      <c r="D17">
        <f>BDP("LEMB US"&amp;" EQUITY","PX_VOLUME")</f>
        <v/>
      </c>
      <c r="E17">
        <f>BDP("LEMB US"&amp;" EQUITY","VOLUME_AVG_30D")</f>
        <v/>
      </c>
      <c r="F17">
        <f>BDP("LEMB US"&amp;" EQUITY","FUND_EXPENSE_RATIO")</f>
        <v/>
      </c>
    </row>
    <row r="18">
      <c r="A18" s="1" t="n">
        <v>46</v>
      </c>
      <c r="B18" t="inlineStr">
        <is>
          <t>EMHY US</t>
        </is>
      </c>
      <c r="C18" t="inlineStr">
        <is>
          <t>이머징채권</t>
        </is>
      </c>
      <c r="D18">
        <f>BDP("EMHY US"&amp;" EQUITY","PX_VOLUME")</f>
        <v/>
      </c>
      <c r="E18">
        <f>BDP("EMHY US"&amp;" EQUITY","VOLUME_AVG_30D")</f>
        <v/>
      </c>
      <c r="F18">
        <f>BDP("EMHY US"&amp;" EQUITY","FUND_EXPENSE_RATIO")</f>
        <v/>
      </c>
    </row>
    <row r="19">
      <c r="A19" s="1" t="n">
        <v>47</v>
      </c>
      <c r="B19" t="inlineStr">
        <is>
          <t>CEMB US</t>
        </is>
      </c>
      <c r="C19" t="inlineStr">
        <is>
          <t>이머징채권</t>
        </is>
      </c>
      <c r="D19">
        <f>BDP("CEMB US"&amp;" EQUITY","PX_VOLUME")</f>
        <v/>
      </c>
      <c r="E19">
        <f>BDP("CEMB US"&amp;" EQUITY","VOLUME_AVG_30D")</f>
        <v/>
      </c>
      <c r="F19">
        <f>BDP("CEMB US"&amp;" EQUITY","FUND_EXPENSE_RATIO")</f>
        <v/>
      </c>
    </row>
    <row r="20">
      <c r="A20" s="1" t="n">
        <v>48</v>
      </c>
      <c r="B20" t="inlineStr">
        <is>
          <t>FEMB US</t>
        </is>
      </c>
      <c r="C20" t="inlineStr">
        <is>
          <t>이머징채권</t>
        </is>
      </c>
      <c r="D20">
        <f>BDP("FEMB US"&amp;" EQUITY","PX_VOLUME")</f>
        <v/>
      </c>
      <c r="E20">
        <f>BDP("FEMB US"&amp;" EQUITY","VOLUME_AVG_30D")</f>
        <v/>
      </c>
      <c r="F20">
        <f>BDP("FEMB US"&amp;" EQUITY","FUND_EXPENSE_RATIO")</f>
        <v/>
      </c>
    </row>
    <row r="21">
      <c r="A21" s="1" t="n">
        <v>49</v>
      </c>
      <c r="B21" t="inlineStr">
        <is>
          <t>EMHC US</t>
        </is>
      </c>
      <c r="C21" t="inlineStr">
        <is>
          <t>이머징채권</t>
        </is>
      </c>
      <c r="D21">
        <f>BDP("EMHC US"&amp;" EQUITY","PX_VOLUME")</f>
        <v/>
      </c>
      <c r="E21">
        <f>BDP("EMHC US"&amp;" EQUITY","VOLUME_AVG_30D")</f>
        <v/>
      </c>
      <c r="F21">
        <f>BDP("EMHC US"&amp;" EQUITY","FUND_EXPENSE_RATIO")</f>
        <v/>
      </c>
    </row>
    <row r="22">
      <c r="A22" s="1" t="n">
        <v>50</v>
      </c>
      <c r="B22" t="inlineStr">
        <is>
          <t>ELD US</t>
        </is>
      </c>
      <c r="C22" t="inlineStr">
        <is>
          <t>이머징채권</t>
        </is>
      </c>
      <c r="D22">
        <f>BDP("ELD US"&amp;" EQUITY","PX_VOLUME")</f>
        <v/>
      </c>
      <c r="E22">
        <f>BDP("ELD US"&amp;" EQUITY","VOLUME_AVG_30D")</f>
        <v/>
      </c>
      <c r="F22">
        <f>BDP("ELD US"&amp;" EQUITY","FUND_EXPENSE_RATIO")</f>
        <v/>
      </c>
    </row>
    <row r="23">
      <c r="A23" s="1" t="n">
        <v>51</v>
      </c>
      <c r="B23" t="inlineStr">
        <is>
          <t>EMTL US</t>
        </is>
      </c>
      <c r="C23" t="inlineStr">
        <is>
          <t>이머징채권</t>
        </is>
      </c>
      <c r="D23">
        <f>BDP("EMTL US"&amp;" EQUITY","PX_VOLUME")</f>
        <v/>
      </c>
      <c r="E23">
        <f>BDP("EMTL US"&amp;" EQUITY","VOLUME_AVG_30D")</f>
        <v/>
      </c>
      <c r="F23">
        <f>BDP("EMTL US"&amp;" EQUITY","FUND_EXPENSE_RATIO")</f>
        <v/>
      </c>
    </row>
    <row r="24">
      <c r="A24" s="1" t="n">
        <v>52</v>
      </c>
      <c r="B24" t="inlineStr">
        <is>
          <t>JPMB US</t>
        </is>
      </c>
      <c r="C24" t="inlineStr">
        <is>
          <t>이머징채권</t>
        </is>
      </c>
      <c r="D24">
        <f>BDP("JPMB US"&amp;" EQUITY","PX_VOLUME")</f>
        <v/>
      </c>
      <c r="E24">
        <f>BDP("JPMB US"&amp;" EQUITY","VOLUME_AVG_30D")</f>
        <v/>
      </c>
      <c r="F24">
        <f>BDP("JPMB US"&amp;" EQUITY","FUND_EXPENSE_RATIO")</f>
        <v/>
      </c>
    </row>
    <row r="25">
      <c r="A25" s="1" t="n">
        <v>53</v>
      </c>
      <c r="B25" t="inlineStr">
        <is>
          <t>GEMD US</t>
        </is>
      </c>
      <c r="C25" t="inlineStr">
        <is>
          <t>이머징채권</t>
        </is>
      </c>
      <c r="D25">
        <f>BDP("GEMD US"&amp;" EQUITY","PX_VOLUME")</f>
        <v/>
      </c>
      <c r="E25">
        <f>BDP("GEMD US"&amp;" EQUITY","VOLUME_AVG_30D")</f>
        <v/>
      </c>
      <c r="F25">
        <f>BDP("GEMD US"&amp;" EQUITY","FUND_EXPENSE_RATIO")</f>
        <v/>
      </c>
    </row>
    <row r="26">
      <c r="A26" s="1" t="n">
        <v>54</v>
      </c>
      <c r="B26" t="inlineStr">
        <is>
          <t>EMCB US</t>
        </is>
      </c>
      <c r="C26" t="inlineStr">
        <is>
          <t>이머징채권</t>
        </is>
      </c>
      <c r="D26">
        <f>BDP("EMCB US"&amp;" EQUITY","PX_VOLUME")</f>
        <v/>
      </c>
      <c r="E26">
        <f>BDP("EMCB US"&amp;" EQUITY","VOLUME_AVG_30D")</f>
        <v/>
      </c>
      <c r="F26">
        <f>BDP("EMCB US"&amp;" EQUITY","FUND_EXPENSE_RATIO")</f>
        <v/>
      </c>
    </row>
    <row r="27">
      <c r="A27" s="1" t="n">
        <v>55</v>
      </c>
      <c r="B27" t="inlineStr">
        <is>
          <t>BSDE US</t>
        </is>
      </c>
      <c r="C27" t="inlineStr">
        <is>
          <t>이머징채권</t>
        </is>
      </c>
      <c r="D27">
        <f>BDP("BSDE US"&amp;" EQUITY","PX_VOLUME")</f>
        <v/>
      </c>
      <c r="E27">
        <f>BDP("BSDE US"&amp;" EQUITY","VOLUME_AVG_30D")</f>
        <v/>
      </c>
      <c r="F27">
        <f>BDP("BSDE US"&amp;" EQUITY","FUND_EXPENSE_RATIO")</f>
        <v/>
      </c>
    </row>
    <row r="28">
      <c r="A28" s="1" t="n">
        <v>56</v>
      </c>
      <c r="B28" t="inlineStr">
        <is>
          <t>BSCE US</t>
        </is>
      </c>
      <c r="C28" t="inlineStr">
        <is>
          <t>이머징채권</t>
        </is>
      </c>
      <c r="D28">
        <f>BDP("BSCE US"&amp;" EQUITY","PX_VOLUME")</f>
        <v/>
      </c>
      <c r="E28">
        <f>BDP("BSCE US"&amp;" EQUITY","VOLUME_AVG_30D")</f>
        <v/>
      </c>
      <c r="F28">
        <f>BDP("BSCE US"&amp;" EQUITY","FUND_EXPENSE_RATIO")</f>
        <v/>
      </c>
    </row>
    <row r="29">
      <c r="A29" s="1" t="n">
        <v>57</v>
      </c>
      <c r="B29" t="inlineStr">
        <is>
          <t>BSBE US</t>
        </is>
      </c>
      <c r="C29" t="inlineStr">
        <is>
          <t>이머징채권</t>
        </is>
      </c>
      <c r="D29">
        <f>BDP("BSBE US"&amp;" EQUITY","PX_VOLUME")</f>
        <v/>
      </c>
      <c r="E29">
        <f>BDP("BSBE US"&amp;" EQUITY","VOLUME_AVG_30D")</f>
        <v/>
      </c>
      <c r="F29">
        <f>BDP("BSBE US"&amp;" EQUITY","FUND_EXPENSE_RATIO")</f>
        <v/>
      </c>
    </row>
    <row r="30">
      <c r="A30" s="1" t="n">
        <v>58</v>
      </c>
      <c r="B30" t="inlineStr">
        <is>
          <t>EMBH US</t>
        </is>
      </c>
      <c r="C30" t="inlineStr">
        <is>
          <t>이머징채권</t>
        </is>
      </c>
      <c r="D30">
        <f>BDP("EMBH US"&amp;" EQUITY","PX_VOLUME")</f>
        <v/>
      </c>
      <c r="E30">
        <f>BDP("EMBH US"&amp;" EQUITY","VOLUME_AVG_30D")</f>
        <v/>
      </c>
      <c r="F30">
        <f>BDP("EMBH US"&amp;" EQUITY","FUND_EXPENSE_RATIO")</f>
        <v/>
      </c>
    </row>
    <row r="31">
      <c r="A31" s="1" t="n">
        <v>0</v>
      </c>
      <c r="B31" t="inlineStr">
        <is>
          <t>PFF US</t>
        </is>
      </c>
      <c r="C31" t="inlineStr">
        <is>
          <t>우선주</t>
        </is>
      </c>
      <c r="D31">
        <f>BDP("PFF US"&amp;" EQUITY","PX_VOLUME")</f>
        <v/>
      </c>
      <c r="E31">
        <f>BDP("PFF US"&amp;" EQUITY","VOLUME_AVG_30D")</f>
        <v/>
      </c>
      <c r="F31">
        <f>BDP("PFF US"&amp;" EQUITY","FUND_EXPENSE_RATIO")</f>
        <v/>
      </c>
    </row>
    <row r="32">
      <c r="A32" s="1" t="n">
        <v>1</v>
      </c>
      <c r="B32" t="inlineStr">
        <is>
          <t>FPE US</t>
        </is>
      </c>
      <c r="C32" t="inlineStr">
        <is>
          <t>우선주</t>
        </is>
      </c>
      <c r="D32">
        <f>BDP("FPE US"&amp;" EQUITY","PX_VOLUME")</f>
        <v/>
      </c>
      <c r="E32">
        <f>BDP("FPE US"&amp;" EQUITY","VOLUME_AVG_30D")</f>
        <v/>
      </c>
      <c r="F32">
        <f>BDP("FPE US"&amp;" EQUITY","FUND_EXPENSE_RATIO")</f>
        <v/>
      </c>
    </row>
    <row r="33">
      <c r="A33" s="1" t="n">
        <v>2</v>
      </c>
      <c r="B33" t="inlineStr">
        <is>
          <t>PGX US</t>
        </is>
      </c>
      <c r="C33" t="inlineStr">
        <is>
          <t>우선주</t>
        </is>
      </c>
      <c r="D33">
        <f>BDP("PGX US"&amp;" EQUITY","PX_VOLUME")</f>
        <v/>
      </c>
      <c r="E33">
        <f>BDP("PGX US"&amp;" EQUITY","VOLUME_AVG_30D")</f>
        <v/>
      </c>
      <c r="F33">
        <f>BDP("PGX US"&amp;" EQUITY","FUND_EXPENSE_RATIO")</f>
        <v/>
      </c>
    </row>
    <row r="34">
      <c r="A34" s="1" t="n">
        <v>3</v>
      </c>
      <c r="B34" t="inlineStr">
        <is>
          <t>PFFD US</t>
        </is>
      </c>
      <c r="C34" t="inlineStr">
        <is>
          <t>우선주</t>
        </is>
      </c>
      <c r="D34">
        <f>BDP("PFFD US"&amp;" EQUITY","PX_VOLUME")</f>
        <v/>
      </c>
      <c r="E34">
        <f>BDP("PFFD US"&amp;" EQUITY","VOLUME_AVG_30D")</f>
        <v/>
      </c>
      <c r="F34">
        <f>BDP("PFFD US"&amp;" EQUITY","FUND_EXPENSE_RATIO")</f>
        <v/>
      </c>
    </row>
    <row r="35">
      <c r="A35" s="1" t="n">
        <v>4</v>
      </c>
      <c r="B35" t="inlineStr">
        <is>
          <t>VRP US</t>
        </is>
      </c>
      <c r="C35" t="inlineStr">
        <is>
          <t>우선주</t>
        </is>
      </c>
      <c r="D35">
        <f>BDP("VRP US"&amp;" EQUITY","PX_VOLUME")</f>
        <v/>
      </c>
      <c r="E35">
        <f>BDP("VRP US"&amp;" EQUITY","VOLUME_AVG_30D")</f>
        <v/>
      </c>
      <c r="F35">
        <f>BDP("VRP US"&amp;" EQUITY","FUND_EXPENSE_RATIO")</f>
        <v/>
      </c>
    </row>
    <row r="36">
      <c r="A36" s="1" t="n">
        <v>5</v>
      </c>
      <c r="B36" t="inlineStr">
        <is>
          <t>PGF US</t>
        </is>
      </c>
      <c r="C36" t="inlineStr">
        <is>
          <t>우선주</t>
        </is>
      </c>
      <c r="D36">
        <f>BDP("PGF US"&amp;" EQUITY","PX_VOLUME")</f>
        <v/>
      </c>
      <c r="E36">
        <f>BDP("PGF US"&amp;" EQUITY","VOLUME_AVG_30D")</f>
        <v/>
      </c>
      <c r="F36">
        <f>BDP("PGF US"&amp;" EQUITY","FUND_EXPENSE_RATIO")</f>
        <v/>
      </c>
    </row>
    <row r="37">
      <c r="A37" s="1" t="n">
        <v>6</v>
      </c>
      <c r="B37" t="inlineStr">
        <is>
          <t>PSK US</t>
        </is>
      </c>
      <c r="C37" t="inlineStr">
        <is>
          <t>우선주</t>
        </is>
      </c>
      <c r="D37">
        <f>BDP("PSK US"&amp;" EQUITY","PX_VOLUME")</f>
        <v/>
      </c>
      <c r="E37">
        <f>BDP("PSK US"&amp;" EQUITY","VOLUME_AVG_30D")</f>
        <v/>
      </c>
      <c r="F37">
        <f>BDP("PSK US"&amp;" EQUITY","FUND_EXPENSE_RATIO")</f>
        <v/>
      </c>
    </row>
    <row r="38">
      <c r="A38" s="1" t="n">
        <v>7</v>
      </c>
      <c r="B38" t="inlineStr">
        <is>
          <t>PFXF US</t>
        </is>
      </c>
      <c r="C38" t="inlineStr">
        <is>
          <t>우선주</t>
        </is>
      </c>
      <c r="D38">
        <f>BDP("PFXF US"&amp;" EQUITY","PX_VOLUME")</f>
        <v/>
      </c>
      <c r="E38">
        <f>BDP("PFXF US"&amp;" EQUITY","VOLUME_AVG_30D")</f>
        <v/>
      </c>
      <c r="F38">
        <f>BDP("PFXF US"&amp;" EQUITY","FUND_EXPENSE_RATIO")</f>
        <v/>
      </c>
    </row>
    <row r="39">
      <c r="A39" s="1" t="n">
        <v>8</v>
      </c>
      <c r="B39" t="inlineStr">
        <is>
          <t>FPEI US</t>
        </is>
      </c>
      <c r="C39" t="inlineStr">
        <is>
          <t>우선주</t>
        </is>
      </c>
      <c r="D39">
        <f>BDP("FPEI US"&amp;" EQUITY","PX_VOLUME")</f>
        <v/>
      </c>
      <c r="E39">
        <f>BDP("FPEI US"&amp;" EQUITY","VOLUME_AVG_30D")</f>
        <v/>
      </c>
      <c r="F39">
        <f>BDP("FPEI US"&amp;" EQUITY","FUND_EXPENSE_RATIO")</f>
        <v/>
      </c>
    </row>
    <row r="40">
      <c r="A40" s="1" t="n">
        <v>9</v>
      </c>
      <c r="B40" t="inlineStr">
        <is>
          <t>PFFA US</t>
        </is>
      </c>
      <c r="C40" t="inlineStr">
        <is>
          <t>우선주</t>
        </is>
      </c>
      <c r="D40">
        <f>BDP("PFFA US"&amp;" EQUITY","PX_VOLUME")</f>
        <v/>
      </c>
      <c r="E40">
        <f>BDP("PFFA US"&amp;" EQUITY","VOLUME_AVG_30D")</f>
        <v/>
      </c>
      <c r="F40">
        <f>BDP("PFFA US"&amp;" EQUITY","FUND_EXPENSE_RATIO")</f>
        <v/>
      </c>
    </row>
    <row r="41">
      <c r="A41" s="1" t="n">
        <v>10</v>
      </c>
      <c r="B41" t="inlineStr">
        <is>
          <t>PREF US</t>
        </is>
      </c>
      <c r="C41" t="inlineStr">
        <is>
          <t>우선주</t>
        </is>
      </c>
      <c r="D41">
        <f>BDP("PREF US"&amp;" EQUITY","PX_VOLUME")</f>
        <v/>
      </c>
      <c r="E41">
        <f>BDP("PREF US"&amp;" EQUITY","VOLUME_AVG_30D")</f>
        <v/>
      </c>
      <c r="F41">
        <f>BDP("PREF US"&amp;" EQUITY","FUND_EXPENSE_RATIO")</f>
        <v/>
      </c>
    </row>
    <row r="42">
      <c r="A42" s="1" t="n">
        <v>11</v>
      </c>
      <c r="B42" t="inlineStr">
        <is>
          <t>SPFF US</t>
        </is>
      </c>
      <c r="C42" t="inlineStr">
        <is>
          <t>우선주</t>
        </is>
      </c>
      <c r="D42">
        <f>BDP("SPFF US"&amp;" EQUITY","PX_VOLUME")</f>
        <v/>
      </c>
      <c r="E42">
        <f>BDP("SPFF US"&amp;" EQUITY","VOLUME_AVG_30D")</f>
        <v/>
      </c>
      <c r="F42">
        <f>BDP("SPFF US"&amp;" EQUITY","FUND_EXPENSE_RATIO")</f>
        <v/>
      </c>
    </row>
    <row r="43">
      <c r="A43" s="1" t="n">
        <v>12</v>
      </c>
      <c r="B43" t="inlineStr">
        <is>
          <t>PFFV US</t>
        </is>
      </c>
      <c r="C43" t="inlineStr">
        <is>
          <t>우선주</t>
        </is>
      </c>
      <c r="D43">
        <f>BDP("PFFV US"&amp;" EQUITY","PX_VOLUME")</f>
        <v/>
      </c>
      <c r="E43">
        <f>BDP("PFFV US"&amp;" EQUITY","VOLUME_AVG_30D")</f>
        <v/>
      </c>
      <c r="F43">
        <f>BDP("PFFV US"&amp;" EQUITY","FUND_EXPENSE_RATIO")</f>
        <v/>
      </c>
    </row>
    <row r="44">
      <c r="A44" s="1" t="n">
        <v>13</v>
      </c>
      <c r="B44" t="inlineStr">
        <is>
          <t>PFLD US</t>
        </is>
      </c>
      <c r="C44" t="inlineStr">
        <is>
          <t>우선주</t>
        </is>
      </c>
      <c r="D44">
        <f>BDP("PFLD US"&amp;" EQUITY","PX_VOLUME")</f>
        <v/>
      </c>
      <c r="E44">
        <f>BDP("PFLD US"&amp;" EQUITY","VOLUME_AVG_30D")</f>
        <v/>
      </c>
      <c r="F44">
        <f>BDP("PFLD US"&amp;" EQUITY","FUND_EXPENSE_RATIO")</f>
        <v/>
      </c>
    </row>
    <row r="45">
      <c r="A45" s="1" t="n">
        <v>14</v>
      </c>
      <c r="B45" t="inlineStr">
        <is>
          <t>EPRF US</t>
        </is>
      </c>
      <c r="C45" t="inlineStr">
        <is>
          <t>우선주</t>
        </is>
      </c>
      <c r="D45">
        <f>BDP("EPRF US"&amp;" EQUITY","PX_VOLUME")</f>
        <v/>
      </c>
      <c r="E45">
        <f>BDP("EPRF US"&amp;" EQUITY","VOLUME_AVG_30D")</f>
        <v/>
      </c>
      <c r="F45">
        <f>BDP("EPRF US"&amp;" EQUITY","FUND_EXPENSE_RATIO")</f>
        <v/>
      </c>
    </row>
    <row r="46">
      <c r="A46" s="1" t="n">
        <v>15</v>
      </c>
      <c r="B46" t="inlineStr">
        <is>
          <t>PFFR US</t>
        </is>
      </c>
      <c r="C46" t="inlineStr">
        <is>
          <t>우선주</t>
        </is>
      </c>
      <c r="D46">
        <f>BDP("PFFR US"&amp;" EQUITY","PX_VOLUME")</f>
        <v/>
      </c>
      <c r="E46">
        <f>BDP("PFFR US"&amp;" EQUITY","VOLUME_AVG_30D")</f>
        <v/>
      </c>
      <c r="F46">
        <f>BDP("PFFR US"&amp;" EQUITY","FUND_EXPENSE_RATIO")</f>
        <v/>
      </c>
    </row>
    <row r="47">
      <c r="A47" s="1" t="n">
        <v>16</v>
      </c>
      <c r="B47" t="inlineStr">
        <is>
          <t>FPFD US</t>
        </is>
      </c>
      <c r="C47" t="inlineStr">
        <is>
          <t>우선주</t>
        </is>
      </c>
      <c r="D47">
        <f>BDP("FPFD US"&amp;" EQUITY","PX_VOLUME")</f>
        <v/>
      </c>
      <c r="E47">
        <f>BDP("FPFD US"&amp;" EQUITY","VOLUME_AVG_30D")</f>
        <v/>
      </c>
      <c r="F47">
        <f>BDP("FPFD US"&amp;" EQUITY","FUND_EXPENSE_RATIO")</f>
        <v/>
      </c>
    </row>
    <row r="48">
      <c r="A48" s="1" t="n">
        <v>17</v>
      </c>
      <c r="B48" t="inlineStr">
        <is>
          <t>QPFF US</t>
        </is>
      </c>
      <c r="C48" t="inlineStr">
        <is>
          <t>우선주</t>
        </is>
      </c>
      <c r="D48">
        <f>BDP("QPFF US"&amp;" EQUITY","PX_VOLUME")</f>
        <v/>
      </c>
      <c r="E48">
        <f>BDP("QPFF US"&amp;" EQUITY","VOLUME_AVG_30D")</f>
        <v/>
      </c>
      <c r="F48">
        <f>BDP("QPFF US"&amp;" EQUITY","FUND_EXPENSE_RATIO")</f>
        <v/>
      </c>
    </row>
    <row r="49">
      <c r="A49" s="1" t="n">
        <v>18</v>
      </c>
      <c r="B49" t="inlineStr">
        <is>
          <t>JHPI US</t>
        </is>
      </c>
      <c r="C49" t="inlineStr">
        <is>
          <t>우선주</t>
        </is>
      </c>
      <c r="D49">
        <f>BDP("JHPI US"&amp;" EQUITY","PX_VOLUME")</f>
        <v/>
      </c>
      <c r="E49">
        <f>BDP("JHPI US"&amp;" EQUITY","VOLUME_AVG_30D")</f>
        <v/>
      </c>
      <c r="F49">
        <f>BDP("JHPI US"&amp;" EQUITY","FUND_EXPENSE_RATIO")</f>
        <v/>
      </c>
    </row>
    <row r="50">
      <c r="A50" s="1" t="n">
        <v>19</v>
      </c>
      <c r="B50" t="inlineStr">
        <is>
          <t>PFFL US</t>
        </is>
      </c>
      <c r="C50" t="inlineStr">
        <is>
          <t>우선주</t>
        </is>
      </c>
      <c r="D50">
        <f>BDP("PFFL US"&amp;" EQUITY","PX_VOLUME")</f>
        <v/>
      </c>
      <c r="E50">
        <f>BDP("PFFL US"&amp;" EQUITY","VOLUME_AVG_30D")</f>
        <v/>
      </c>
      <c r="F50">
        <f>BDP("PFFL US"&amp;" EQUITY","FUND_EXPENSE_RATIO")</f>
        <v/>
      </c>
    </row>
    <row r="51">
      <c r="A51" s="1" t="n">
        <v>20</v>
      </c>
      <c r="B51" t="inlineStr">
        <is>
          <t>IPPP US</t>
        </is>
      </c>
      <c r="C51" t="inlineStr">
        <is>
          <t>우선주</t>
        </is>
      </c>
      <c r="D51">
        <f>BDP("IPPP US"&amp;" EQUITY","PX_VOLUME")</f>
        <v/>
      </c>
      <c r="E51">
        <f>BDP("IPPP US"&amp;" EQUITY","VOLUME_AVG_30D")</f>
        <v/>
      </c>
      <c r="F51">
        <f>BDP("IPPP US"&amp;" EQUITY","FUND_EXPENSE_RATIO")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2022-12-14T03:21:43Z</dcterms:created>
  <dcterms:modified xsi:type="dcterms:W3CDTF">2022-12-14T03:21:43Z</dcterms:modified>
</cp:coreProperties>
</file>