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7.xml" ContentType="application/vnd.openxmlformats-officedocument.drawing+xml"/>
  <Override PartName="/xl/comments13.xml" ContentType="application/vnd.openxmlformats-officedocument.spreadsheetml.comments+xml"/>
  <Override PartName="/xl/drawings/drawing8.xml" ContentType="application/vnd.openxmlformats-officedocument.drawing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8800" windowHeight="11595" tabRatio="638" firstSheet="11" activeTab="9"/>
  </bookViews>
  <sheets>
    <sheet name="작성가이드" sheetId="6" r:id="rId1"/>
    <sheet name="전체매매내역" sheetId="70" r:id="rId2"/>
    <sheet name="투자유니버스" sheetId="13" r:id="rId3"/>
    <sheet name="포트변경내역(안정)" sheetId="54" r:id="rId4"/>
    <sheet name="MP내역(안정)" sheetId="55" r:id="rId5"/>
    <sheet name="잔고변경현황(안정1)" sheetId="79" r:id="rId6"/>
    <sheet name="잔고변경현황(안정2)" sheetId="80" r:id="rId7"/>
    <sheet name="잔고변경현황(안정3)" sheetId="81" r:id="rId8"/>
    <sheet name="포트변경내역(중립)" sheetId="82" r:id="rId9"/>
    <sheet name="MP내역(중립)" sheetId="83" r:id="rId10"/>
    <sheet name="잔고변경현황(중립1)" sheetId="89" r:id="rId11"/>
    <sheet name="잔고변경현황(중립2)" sheetId="90" r:id="rId12"/>
    <sheet name="잔고변경현황(중립3)" sheetId="91" r:id="rId13"/>
    <sheet name="포트변경내역(적극)" sheetId="87" r:id="rId14"/>
    <sheet name="MP내역(적극)" sheetId="88" r:id="rId15"/>
    <sheet name="잔고변경현황(적극1)" sheetId="92" r:id="rId16"/>
    <sheet name="잔고변경현황(적극2)" sheetId="93" r:id="rId17"/>
    <sheet name="잔고변경현황(적극3)" sheetId="94" r:id="rId18"/>
    <sheet name="로그첨부" sheetId="95" r:id="rId19"/>
  </sheets>
  <definedNames>
    <definedName name="_xlnm._FilterDatabase" localSheetId="4" hidden="1">'MP내역(안정)'!$A$1:$J$15</definedName>
    <definedName name="_xlnm._FilterDatabase" localSheetId="1" hidden="1">전체매매내역!$A$1:$J$843</definedName>
    <definedName name="_xlnm._FilterDatabase" localSheetId="2" hidden="1">투자유니버스!$A$1:$I$28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94" l="1"/>
  <c r="K47" i="94"/>
  <c r="J47" i="94"/>
  <c r="I47" i="94"/>
  <c r="J46" i="94"/>
  <c r="L46" i="94" s="1"/>
  <c r="I46" i="94"/>
  <c r="J45" i="94"/>
  <c r="I45" i="94"/>
  <c r="J44" i="94"/>
  <c r="I44" i="94"/>
  <c r="J43" i="94"/>
  <c r="I43" i="94"/>
  <c r="J42" i="94"/>
  <c r="I42" i="94"/>
  <c r="J41" i="94"/>
  <c r="I41" i="94"/>
  <c r="J40" i="94"/>
  <c r="I40" i="94"/>
  <c r="J39" i="94"/>
  <c r="I39" i="94"/>
  <c r="J38" i="94"/>
  <c r="K38" i="94" s="1"/>
  <c r="I38" i="94"/>
  <c r="J37" i="94"/>
  <c r="I37" i="94"/>
  <c r="F47" i="94"/>
  <c r="E47" i="94"/>
  <c r="F46" i="94"/>
  <c r="E46" i="94"/>
  <c r="F45" i="94"/>
  <c r="E45" i="94"/>
  <c r="F44" i="94"/>
  <c r="E44" i="94"/>
  <c r="F43" i="94"/>
  <c r="E43" i="94"/>
  <c r="F42" i="94"/>
  <c r="E42" i="94"/>
  <c r="F41" i="94"/>
  <c r="E41" i="94"/>
  <c r="F40" i="94"/>
  <c r="E40" i="94"/>
  <c r="F39" i="94"/>
  <c r="E39" i="94"/>
  <c r="F38" i="94"/>
  <c r="E38" i="94"/>
  <c r="F37" i="94"/>
  <c r="E37" i="94"/>
  <c r="J46" i="93"/>
  <c r="I46" i="93"/>
  <c r="J45" i="93"/>
  <c r="I45" i="93"/>
  <c r="L45" i="93" s="1"/>
  <c r="J44" i="93"/>
  <c r="I44" i="93"/>
  <c r="J43" i="93"/>
  <c r="I43" i="93"/>
  <c r="J42" i="93"/>
  <c r="I42" i="93"/>
  <c r="K42" i="93" s="1"/>
  <c r="L42" i="93" s="1"/>
  <c r="J41" i="93"/>
  <c r="I41" i="93"/>
  <c r="J40" i="93"/>
  <c r="I40" i="93"/>
  <c r="J39" i="93"/>
  <c r="I39" i="93"/>
  <c r="J38" i="93"/>
  <c r="I38" i="93"/>
  <c r="K38" i="93" s="1"/>
  <c r="J37" i="93"/>
  <c r="I37" i="93"/>
  <c r="L47" i="93"/>
  <c r="F47" i="93"/>
  <c r="E47" i="93"/>
  <c r="F46" i="93"/>
  <c r="E46" i="93"/>
  <c r="F45" i="93"/>
  <c r="E45" i="93"/>
  <c r="F44" i="93"/>
  <c r="E44" i="93"/>
  <c r="F43" i="93"/>
  <c r="E43" i="93"/>
  <c r="F42" i="93"/>
  <c r="E42" i="93"/>
  <c r="F41" i="93"/>
  <c r="E41" i="93"/>
  <c r="F40" i="93"/>
  <c r="E40" i="93"/>
  <c r="F39" i="93"/>
  <c r="E39" i="93"/>
  <c r="F38" i="93"/>
  <c r="E38" i="93"/>
  <c r="F37" i="93"/>
  <c r="E37" i="93"/>
  <c r="F46" i="92"/>
  <c r="E46" i="92"/>
  <c r="F45" i="92"/>
  <c r="E45" i="92"/>
  <c r="F44" i="92"/>
  <c r="E44" i="92"/>
  <c r="F43" i="92"/>
  <c r="E43" i="92"/>
  <c r="F42" i="92"/>
  <c r="E42" i="92"/>
  <c r="F41" i="92"/>
  <c r="E41" i="92"/>
  <c r="F40" i="92"/>
  <c r="E40" i="92"/>
  <c r="F39" i="92"/>
  <c r="E39" i="92"/>
  <c r="F38" i="92"/>
  <c r="E38" i="92"/>
  <c r="F37" i="92"/>
  <c r="E37" i="92"/>
  <c r="F36" i="92"/>
  <c r="E36" i="92"/>
  <c r="L47" i="92"/>
  <c r="F47" i="92"/>
  <c r="E47" i="92"/>
  <c r="J46" i="92"/>
  <c r="I46" i="92"/>
  <c r="J45" i="92"/>
  <c r="I45" i="92"/>
  <c r="J44" i="92"/>
  <c r="I44" i="92"/>
  <c r="J43" i="92"/>
  <c r="I43" i="92"/>
  <c r="J42" i="92"/>
  <c r="I42" i="92"/>
  <c r="J41" i="92"/>
  <c r="I41" i="92"/>
  <c r="J40" i="92"/>
  <c r="I40" i="92"/>
  <c r="J39" i="92"/>
  <c r="I39" i="92"/>
  <c r="J38" i="92"/>
  <c r="I38" i="92"/>
  <c r="J37" i="92"/>
  <c r="I37" i="92"/>
  <c r="L59" i="91"/>
  <c r="F59" i="91"/>
  <c r="E59" i="91"/>
  <c r="J58" i="91"/>
  <c r="I58" i="91"/>
  <c r="J57" i="91"/>
  <c r="I57" i="91"/>
  <c r="J56" i="91"/>
  <c r="I56" i="91"/>
  <c r="J55" i="91"/>
  <c r="I55" i="91"/>
  <c r="J54" i="91"/>
  <c r="I54" i="91"/>
  <c r="J53" i="91"/>
  <c r="I53" i="91"/>
  <c r="J52" i="91"/>
  <c r="I52" i="91"/>
  <c r="J51" i="91"/>
  <c r="I51" i="91"/>
  <c r="J50" i="91"/>
  <c r="I50" i="91"/>
  <c r="J49" i="91"/>
  <c r="I49" i="91"/>
  <c r="J48" i="91"/>
  <c r="I48" i="91"/>
  <c r="J47" i="91"/>
  <c r="I47" i="91"/>
  <c r="J46" i="91"/>
  <c r="I46" i="91"/>
  <c r="L45" i="91"/>
  <c r="F58" i="91"/>
  <c r="E58" i="91"/>
  <c r="F57" i="91"/>
  <c r="E57" i="91"/>
  <c r="F56" i="91"/>
  <c r="E56" i="91"/>
  <c r="F55" i="91"/>
  <c r="E55" i="91"/>
  <c r="F54" i="91"/>
  <c r="E54" i="91"/>
  <c r="F53" i="91"/>
  <c r="E53" i="91"/>
  <c r="F52" i="91"/>
  <c r="E52" i="91"/>
  <c r="F51" i="91"/>
  <c r="E51" i="91"/>
  <c r="F50" i="91"/>
  <c r="E50" i="91"/>
  <c r="F49" i="91"/>
  <c r="E49" i="91"/>
  <c r="F48" i="91"/>
  <c r="E48" i="91"/>
  <c r="F47" i="91"/>
  <c r="E47" i="91"/>
  <c r="F46" i="91"/>
  <c r="E46" i="91"/>
  <c r="L59" i="90"/>
  <c r="F59" i="90"/>
  <c r="E59" i="90"/>
  <c r="J58" i="90"/>
  <c r="J59" i="90" s="1"/>
  <c r="I58" i="90"/>
  <c r="L58" i="90" s="1"/>
  <c r="J57" i="90"/>
  <c r="I57" i="90"/>
  <c r="K57" i="90" s="1"/>
  <c r="J56" i="90"/>
  <c r="I56" i="90"/>
  <c r="L56" i="90" s="1"/>
  <c r="J55" i="90"/>
  <c r="I55" i="90"/>
  <c r="K55" i="90" s="1"/>
  <c r="J54" i="90"/>
  <c r="I54" i="90"/>
  <c r="L54" i="90" s="1"/>
  <c r="J53" i="90"/>
  <c r="I53" i="90"/>
  <c r="J52" i="90"/>
  <c r="I52" i="90"/>
  <c r="L52" i="90" s="1"/>
  <c r="J51" i="90"/>
  <c r="I51" i="90"/>
  <c r="K51" i="90" s="1"/>
  <c r="J50" i="90"/>
  <c r="I50" i="90"/>
  <c r="J49" i="90"/>
  <c r="I49" i="90"/>
  <c r="K49" i="90" s="1"/>
  <c r="J48" i="90"/>
  <c r="I48" i="90"/>
  <c r="J47" i="90"/>
  <c r="I47" i="90"/>
  <c r="K47" i="90" s="1"/>
  <c r="J46" i="90"/>
  <c r="I46" i="90"/>
  <c r="I59" i="90" s="1"/>
  <c r="F58" i="90"/>
  <c r="E58" i="90"/>
  <c r="F57" i="90"/>
  <c r="E57" i="90"/>
  <c r="F56" i="90"/>
  <c r="E56" i="90"/>
  <c r="F55" i="90"/>
  <c r="E55" i="90"/>
  <c r="F54" i="90"/>
  <c r="E54" i="90"/>
  <c r="F53" i="90"/>
  <c r="E53" i="90"/>
  <c r="F52" i="90"/>
  <c r="E52" i="90"/>
  <c r="F51" i="90"/>
  <c r="E51" i="90"/>
  <c r="F50" i="90"/>
  <c r="E50" i="90"/>
  <c r="F49" i="90"/>
  <c r="E49" i="90"/>
  <c r="F48" i="90"/>
  <c r="E48" i="90"/>
  <c r="F47" i="90"/>
  <c r="E47" i="90"/>
  <c r="F46" i="90"/>
  <c r="E46" i="90"/>
  <c r="L59" i="89"/>
  <c r="F59" i="89"/>
  <c r="E59" i="89"/>
  <c r="J58" i="89"/>
  <c r="J59" i="89" s="1"/>
  <c r="I58" i="89"/>
  <c r="J57" i="89"/>
  <c r="I57" i="89"/>
  <c r="L57" i="89" s="1"/>
  <c r="J56" i="89"/>
  <c r="I56" i="89"/>
  <c r="L56" i="89" s="1"/>
  <c r="J55" i="89"/>
  <c r="I55" i="89"/>
  <c r="L55" i="89" s="1"/>
  <c r="J54" i="89"/>
  <c r="I54" i="89"/>
  <c r="L54" i="89" s="1"/>
  <c r="J53" i="89"/>
  <c r="I53" i="89"/>
  <c r="K53" i="89" s="1"/>
  <c r="L53" i="89" s="1"/>
  <c r="J52" i="89"/>
  <c r="I52" i="89"/>
  <c r="J51" i="89"/>
  <c r="I51" i="89"/>
  <c r="K51" i="89" s="1"/>
  <c r="L51" i="89" s="1"/>
  <c r="J50" i="89"/>
  <c r="I50" i="89"/>
  <c r="L50" i="89" s="1"/>
  <c r="J49" i="89"/>
  <c r="I49" i="89"/>
  <c r="K49" i="89" s="1"/>
  <c r="L49" i="89" s="1"/>
  <c r="J48" i="89"/>
  <c r="I48" i="89"/>
  <c r="J47" i="89"/>
  <c r="I47" i="89"/>
  <c r="K47" i="89" s="1"/>
  <c r="L47" i="89" s="1"/>
  <c r="J46" i="89"/>
  <c r="I46" i="89"/>
  <c r="L46" i="89" s="1"/>
  <c r="F58" i="89"/>
  <c r="E58" i="89"/>
  <c r="F57" i="89"/>
  <c r="E57" i="89"/>
  <c r="F56" i="89"/>
  <c r="E56" i="89"/>
  <c r="F55" i="89"/>
  <c r="E55" i="89"/>
  <c r="F54" i="89"/>
  <c r="E54" i="89"/>
  <c r="F53" i="89"/>
  <c r="E53" i="89"/>
  <c r="F52" i="89"/>
  <c r="E52" i="89"/>
  <c r="F51" i="89"/>
  <c r="E51" i="89"/>
  <c r="F50" i="89"/>
  <c r="E50" i="89"/>
  <c r="F49" i="89"/>
  <c r="E49" i="89"/>
  <c r="F48" i="89"/>
  <c r="E48" i="89"/>
  <c r="F47" i="89"/>
  <c r="E47" i="89"/>
  <c r="F46" i="89"/>
  <c r="E46" i="89"/>
  <c r="L60" i="81"/>
  <c r="F60" i="81"/>
  <c r="E60" i="81"/>
  <c r="J59" i="81"/>
  <c r="J60" i="81" s="1"/>
  <c r="I59" i="81"/>
  <c r="J58" i="81"/>
  <c r="I58" i="81"/>
  <c r="L58" i="81" s="1"/>
  <c r="J57" i="81"/>
  <c r="I57" i="81"/>
  <c r="L57" i="81" s="1"/>
  <c r="J56" i="81"/>
  <c r="I56" i="81"/>
  <c r="L56" i="81" s="1"/>
  <c r="J55" i="81"/>
  <c r="I55" i="81"/>
  <c r="L55" i="81" s="1"/>
  <c r="J54" i="81"/>
  <c r="I54" i="81"/>
  <c r="J53" i="81"/>
  <c r="I53" i="81"/>
  <c r="L53" i="81" s="1"/>
  <c r="J52" i="81"/>
  <c r="I52" i="81"/>
  <c r="J51" i="81"/>
  <c r="I51" i="81"/>
  <c r="L51" i="81" s="1"/>
  <c r="J50" i="81"/>
  <c r="I50" i="81"/>
  <c r="J49" i="81"/>
  <c r="I49" i="81"/>
  <c r="J48" i="81"/>
  <c r="I48" i="81"/>
  <c r="J47" i="81"/>
  <c r="I47" i="81"/>
  <c r="F59" i="81"/>
  <c r="E59" i="81"/>
  <c r="F58" i="81"/>
  <c r="E58" i="81"/>
  <c r="F57" i="81"/>
  <c r="E57" i="81"/>
  <c r="F56" i="81"/>
  <c r="E56" i="81"/>
  <c r="F55" i="81"/>
  <c r="E55" i="81"/>
  <c r="F54" i="81"/>
  <c r="E54" i="81"/>
  <c r="F53" i="81"/>
  <c r="E53" i="81"/>
  <c r="F52" i="81"/>
  <c r="E52" i="81"/>
  <c r="F51" i="81"/>
  <c r="E51" i="81"/>
  <c r="F50" i="81"/>
  <c r="E50" i="81"/>
  <c r="F49" i="81"/>
  <c r="E49" i="81"/>
  <c r="F48" i="81"/>
  <c r="E48" i="81"/>
  <c r="F47" i="81"/>
  <c r="E47" i="81"/>
  <c r="L60" i="80"/>
  <c r="F60" i="80"/>
  <c r="E60" i="80"/>
  <c r="J59" i="80"/>
  <c r="I59" i="80"/>
  <c r="J58" i="80"/>
  <c r="I58" i="80"/>
  <c r="J57" i="80"/>
  <c r="I57" i="80"/>
  <c r="J56" i="80"/>
  <c r="I56" i="80"/>
  <c r="L56" i="80" s="1"/>
  <c r="J55" i="80"/>
  <c r="I55" i="80"/>
  <c r="J54" i="80"/>
  <c r="I54" i="80"/>
  <c r="J53" i="80"/>
  <c r="I53" i="80"/>
  <c r="J52" i="80"/>
  <c r="I52" i="80"/>
  <c r="J51" i="80"/>
  <c r="I51" i="80"/>
  <c r="J50" i="80"/>
  <c r="I50" i="80"/>
  <c r="J49" i="80"/>
  <c r="I49" i="80"/>
  <c r="J48" i="80"/>
  <c r="I48" i="80"/>
  <c r="J47" i="80"/>
  <c r="J60" i="80" s="1"/>
  <c r="I47" i="80"/>
  <c r="F59" i="80"/>
  <c r="E59" i="80"/>
  <c r="F58" i="80"/>
  <c r="E58" i="80"/>
  <c r="F57" i="80"/>
  <c r="E57" i="80"/>
  <c r="F56" i="80"/>
  <c r="E56" i="80"/>
  <c r="F55" i="80"/>
  <c r="E55" i="80"/>
  <c r="F54" i="80"/>
  <c r="E54" i="80"/>
  <c r="F53" i="80"/>
  <c r="E53" i="80"/>
  <c r="F52" i="80"/>
  <c r="E52" i="80"/>
  <c r="F51" i="80"/>
  <c r="E51" i="80"/>
  <c r="F50" i="80"/>
  <c r="E50" i="80"/>
  <c r="F49" i="80"/>
  <c r="E49" i="80"/>
  <c r="F48" i="80"/>
  <c r="E48" i="80"/>
  <c r="F47" i="80"/>
  <c r="E47" i="80"/>
  <c r="J57" i="79"/>
  <c r="I57" i="79"/>
  <c r="L57" i="79" s="1"/>
  <c r="J56" i="79"/>
  <c r="I56" i="79"/>
  <c r="L56" i="79" s="1"/>
  <c r="J55" i="79"/>
  <c r="I55" i="79"/>
  <c r="L55" i="79" s="1"/>
  <c r="J54" i="79"/>
  <c r="I54" i="79"/>
  <c r="J53" i="79"/>
  <c r="I53" i="79"/>
  <c r="J52" i="79"/>
  <c r="I52" i="79"/>
  <c r="J51" i="79"/>
  <c r="I51" i="79"/>
  <c r="J50" i="79"/>
  <c r="I50" i="79"/>
  <c r="K50" i="79" s="1"/>
  <c r="J49" i="79"/>
  <c r="I49" i="79"/>
  <c r="J48" i="79"/>
  <c r="I48" i="79"/>
  <c r="J47" i="79"/>
  <c r="I47" i="79"/>
  <c r="J46" i="79"/>
  <c r="I46" i="79"/>
  <c r="J45" i="79"/>
  <c r="J58" i="79" s="1"/>
  <c r="I45" i="79"/>
  <c r="L58" i="79"/>
  <c r="F58" i="79"/>
  <c r="E58" i="79"/>
  <c r="F57" i="79"/>
  <c r="E57" i="79"/>
  <c r="F56" i="79"/>
  <c r="E56" i="79"/>
  <c r="F55" i="79"/>
  <c r="E55" i="79"/>
  <c r="F54" i="79"/>
  <c r="E54" i="79"/>
  <c r="F53" i="79"/>
  <c r="E53" i="79"/>
  <c r="F52" i="79"/>
  <c r="E52" i="79"/>
  <c r="F51" i="79"/>
  <c r="E51" i="79"/>
  <c r="F50" i="79"/>
  <c r="E50" i="79"/>
  <c r="F49" i="79"/>
  <c r="E49" i="79"/>
  <c r="F48" i="79"/>
  <c r="E48" i="79"/>
  <c r="F47" i="79"/>
  <c r="E47" i="79"/>
  <c r="F46" i="79"/>
  <c r="E46" i="79"/>
  <c r="F45" i="79"/>
  <c r="E45" i="79"/>
  <c r="F44" i="79"/>
  <c r="E44" i="79"/>
  <c r="F57" i="55"/>
  <c r="E57" i="55"/>
  <c r="D57" i="55"/>
  <c r="C57" i="55"/>
  <c r="H57" i="55" s="1"/>
  <c r="F56" i="55"/>
  <c r="E56" i="55"/>
  <c r="D56" i="55"/>
  <c r="C56" i="55"/>
  <c r="H56" i="55" s="1"/>
  <c r="F55" i="55"/>
  <c r="E55" i="55"/>
  <c r="D55" i="55"/>
  <c r="C55" i="55"/>
  <c r="H55" i="55" s="1"/>
  <c r="F54" i="55"/>
  <c r="E54" i="55"/>
  <c r="D54" i="55"/>
  <c r="C54" i="55"/>
  <c r="H54" i="55" s="1"/>
  <c r="F53" i="55"/>
  <c r="E53" i="55"/>
  <c r="D53" i="55"/>
  <c r="C53" i="55"/>
  <c r="H53" i="55" s="1"/>
  <c r="F52" i="55"/>
  <c r="E52" i="55"/>
  <c r="D52" i="55"/>
  <c r="C52" i="55"/>
  <c r="H52" i="55" s="1"/>
  <c r="F51" i="55"/>
  <c r="E51" i="55"/>
  <c r="D51" i="55"/>
  <c r="C51" i="55"/>
  <c r="H51" i="55" s="1"/>
  <c r="F50" i="55"/>
  <c r="E50" i="55"/>
  <c r="D50" i="55"/>
  <c r="C50" i="55"/>
  <c r="H50" i="55" s="1"/>
  <c r="F49" i="55"/>
  <c r="E49" i="55"/>
  <c r="D49" i="55"/>
  <c r="C49" i="55"/>
  <c r="H49" i="55" s="1"/>
  <c r="F48" i="55"/>
  <c r="E48" i="55"/>
  <c r="D48" i="55"/>
  <c r="C48" i="55"/>
  <c r="H48" i="55" s="1"/>
  <c r="F47" i="55"/>
  <c r="E47" i="55"/>
  <c r="D47" i="55"/>
  <c r="C47" i="55"/>
  <c r="H47" i="55" s="1"/>
  <c r="F46" i="55"/>
  <c r="E46" i="55"/>
  <c r="D46" i="55"/>
  <c r="J9" i="54" s="1"/>
  <c r="C46" i="55"/>
  <c r="H46" i="55" s="1"/>
  <c r="F45" i="55"/>
  <c r="E45" i="55"/>
  <c r="D45" i="55"/>
  <c r="C45" i="55"/>
  <c r="H45" i="55" s="1"/>
  <c r="F44" i="55"/>
  <c r="E44" i="55"/>
  <c r="D44" i="55"/>
  <c r="H9" i="54" s="1"/>
  <c r="C44" i="55"/>
  <c r="H44" i="55" s="1"/>
  <c r="F57" i="83"/>
  <c r="E57" i="83"/>
  <c r="D57" i="83"/>
  <c r="U9" i="82" s="1"/>
  <c r="C57" i="83"/>
  <c r="H57" i="83" s="1"/>
  <c r="F56" i="83"/>
  <c r="E56" i="83"/>
  <c r="D56" i="83"/>
  <c r="C56" i="83"/>
  <c r="H56" i="83" s="1"/>
  <c r="F55" i="83"/>
  <c r="E55" i="83"/>
  <c r="D55" i="83"/>
  <c r="C55" i="83"/>
  <c r="H55" i="83" s="1"/>
  <c r="F54" i="83"/>
  <c r="E54" i="83"/>
  <c r="D54" i="83"/>
  <c r="C54" i="83"/>
  <c r="H54" i="83" s="1"/>
  <c r="F53" i="83"/>
  <c r="E53" i="83"/>
  <c r="D53" i="83"/>
  <c r="C53" i="83"/>
  <c r="H53" i="83" s="1"/>
  <c r="F52" i="83"/>
  <c r="E52" i="83"/>
  <c r="D52" i="83"/>
  <c r="C52" i="83"/>
  <c r="H52" i="83" s="1"/>
  <c r="F51" i="83"/>
  <c r="E51" i="83"/>
  <c r="D51" i="83"/>
  <c r="C51" i="83"/>
  <c r="H51" i="83" s="1"/>
  <c r="F50" i="83"/>
  <c r="E50" i="83"/>
  <c r="D50" i="83"/>
  <c r="C50" i="83"/>
  <c r="H50" i="83" s="1"/>
  <c r="F49" i="83"/>
  <c r="E49" i="83"/>
  <c r="D49" i="83"/>
  <c r="C49" i="83"/>
  <c r="H49" i="83" s="1"/>
  <c r="F48" i="83"/>
  <c r="E48" i="83"/>
  <c r="D48" i="83"/>
  <c r="C48" i="83"/>
  <c r="H48" i="83" s="1"/>
  <c r="F47" i="83"/>
  <c r="E47" i="83"/>
  <c r="D47" i="83"/>
  <c r="C47" i="83"/>
  <c r="H47" i="83" s="1"/>
  <c r="F46" i="83"/>
  <c r="E46" i="83"/>
  <c r="D46" i="83"/>
  <c r="C46" i="83"/>
  <c r="H46" i="83" s="1"/>
  <c r="F45" i="83"/>
  <c r="E45" i="83"/>
  <c r="D45" i="83"/>
  <c r="K9" i="82" s="1"/>
  <c r="C45" i="83"/>
  <c r="H45" i="83" s="1"/>
  <c r="F44" i="83"/>
  <c r="E44" i="83"/>
  <c r="D44" i="83"/>
  <c r="E9" i="82" s="1"/>
  <c r="C44" i="83"/>
  <c r="H44" i="83" s="1"/>
  <c r="F43" i="83"/>
  <c r="E43" i="83"/>
  <c r="D43" i="83"/>
  <c r="C43" i="83"/>
  <c r="H43" i="83" s="1"/>
  <c r="N9" i="82"/>
  <c r="Q9" i="82" s="1"/>
  <c r="F45" i="88"/>
  <c r="E45" i="88"/>
  <c r="D45" i="88"/>
  <c r="C45" i="88"/>
  <c r="H45" i="88" s="1"/>
  <c r="F44" i="88"/>
  <c r="E44" i="88"/>
  <c r="D44" i="88"/>
  <c r="C44" i="88"/>
  <c r="F43" i="88"/>
  <c r="E43" i="88"/>
  <c r="D43" i="88"/>
  <c r="C43" i="88"/>
  <c r="H43" i="88" s="1"/>
  <c r="F42" i="88"/>
  <c r="E42" i="88"/>
  <c r="D42" i="88"/>
  <c r="C42" i="88"/>
  <c r="F41" i="88"/>
  <c r="E41" i="88"/>
  <c r="D41" i="88"/>
  <c r="C41" i="88"/>
  <c r="H41" i="88" s="1"/>
  <c r="F40" i="88"/>
  <c r="E40" i="88"/>
  <c r="D40" i="88"/>
  <c r="C40" i="88"/>
  <c r="F39" i="88"/>
  <c r="E39" i="88"/>
  <c r="D39" i="88"/>
  <c r="C39" i="88"/>
  <c r="H39" i="88" s="1"/>
  <c r="F38" i="88"/>
  <c r="E38" i="88"/>
  <c r="D38" i="88"/>
  <c r="C38" i="88"/>
  <c r="F37" i="88"/>
  <c r="E37" i="88"/>
  <c r="D37" i="88"/>
  <c r="C37" i="88"/>
  <c r="H37" i="88" s="1"/>
  <c r="F36" i="88"/>
  <c r="E36" i="88"/>
  <c r="D36" i="88"/>
  <c r="C36" i="88"/>
  <c r="H36" i="88" s="1"/>
  <c r="F35" i="88"/>
  <c r="E35" i="88"/>
  <c r="D35" i="88"/>
  <c r="C35" i="88"/>
  <c r="H35" i="88" s="1"/>
  <c r="H44" i="88"/>
  <c r="H42" i="88"/>
  <c r="H40" i="88"/>
  <c r="H38" i="88"/>
  <c r="U9" i="87"/>
  <c r="T9" i="87"/>
  <c r="N9" i="87"/>
  <c r="T9" i="82"/>
  <c r="L9" i="82"/>
  <c r="J9" i="82"/>
  <c r="T9" i="54"/>
  <c r="N9" i="54"/>
  <c r="Q9" i="54" s="1"/>
  <c r="K39" i="94" l="1"/>
  <c r="K43" i="94"/>
  <c r="L40" i="94"/>
  <c r="L44" i="94"/>
  <c r="K37" i="94"/>
  <c r="K41" i="94"/>
  <c r="L41" i="94" s="1"/>
  <c r="K45" i="94"/>
  <c r="L38" i="94"/>
  <c r="L37" i="94"/>
  <c r="L39" i="94"/>
  <c r="L43" i="94"/>
  <c r="L45" i="94"/>
  <c r="K40" i="94"/>
  <c r="K42" i="94"/>
  <c r="L42" i="94" s="1"/>
  <c r="K44" i="94"/>
  <c r="K46" i="94"/>
  <c r="L39" i="93"/>
  <c r="L44" i="93"/>
  <c r="J47" i="93"/>
  <c r="K46" i="93"/>
  <c r="L46" i="93"/>
  <c r="K40" i="93"/>
  <c r="L40" i="93" s="1"/>
  <c r="K44" i="93"/>
  <c r="L37" i="93"/>
  <c r="I47" i="93"/>
  <c r="L38" i="93"/>
  <c r="K37" i="93"/>
  <c r="K39" i="93"/>
  <c r="K41" i="93"/>
  <c r="L41" i="93" s="1"/>
  <c r="K43" i="93"/>
  <c r="L43" i="93" s="1"/>
  <c r="K45" i="93"/>
  <c r="J47" i="92"/>
  <c r="I47" i="92"/>
  <c r="L39" i="92"/>
  <c r="L37" i="92"/>
  <c r="L45" i="92"/>
  <c r="L44" i="92"/>
  <c r="L46" i="92"/>
  <c r="L43" i="92"/>
  <c r="K37" i="92"/>
  <c r="K39" i="92"/>
  <c r="K41" i="92"/>
  <c r="L41" i="92" s="1"/>
  <c r="K43" i="92"/>
  <c r="K45" i="92"/>
  <c r="K38" i="92"/>
  <c r="L38" i="92" s="1"/>
  <c r="K40" i="92"/>
  <c r="K42" i="92"/>
  <c r="L42" i="92" s="1"/>
  <c r="K44" i="92"/>
  <c r="K46" i="92"/>
  <c r="I59" i="91"/>
  <c r="L55" i="91"/>
  <c r="J59" i="91"/>
  <c r="L56" i="91"/>
  <c r="L57" i="91"/>
  <c r="L46" i="91"/>
  <c r="L50" i="91"/>
  <c r="L54" i="91"/>
  <c r="K47" i="91"/>
  <c r="L47" i="91" s="1"/>
  <c r="K49" i="91"/>
  <c r="L49" i="91" s="1"/>
  <c r="K51" i="91"/>
  <c r="L51" i="91" s="1"/>
  <c r="K53" i="91"/>
  <c r="L53" i="91" s="1"/>
  <c r="K55" i="91"/>
  <c r="K57" i="91"/>
  <c r="K46" i="91"/>
  <c r="K48" i="91"/>
  <c r="L48" i="91" s="1"/>
  <c r="K50" i="91"/>
  <c r="K52" i="91"/>
  <c r="L52" i="91" s="1"/>
  <c r="K54" i="91"/>
  <c r="K56" i="91"/>
  <c r="K58" i="91"/>
  <c r="L58" i="91" s="1"/>
  <c r="K53" i="90"/>
  <c r="L53" i="90" s="1"/>
  <c r="L47" i="90"/>
  <c r="L49" i="90"/>
  <c r="L51" i="90"/>
  <c r="L55" i="90"/>
  <c r="L57" i="90"/>
  <c r="K46" i="90"/>
  <c r="K48" i="90"/>
  <c r="L48" i="90" s="1"/>
  <c r="K50" i="90"/>
  <c r="L50" i="90" s="1"/>
  <c r="K52" i="90"/>
  <c r="K54" i="90"/>
  <c r="K56" i="90"/>
  <c r="K58" i="90"/>
  <c r="K55" i="89"/>
  <c r="I59" i="89"/>
  <c r="K57" i="89"/>
  <c r="L52" i="89"/>
  <c r="L58" i="89"/>
  <c r="K46" i="89"/>
  <c r="K48" i="89"/>
  <c r="L48" i="89" s="1"/>
  <c r="K50" i="89"/>
  <c r="K52" i="89"/>
  <c r="K54" i="89"/>
  <c r="K56" i="89"/>
  <c r="K58" i="89"/>
  <c r="I60" i="81"/>
  <c r="L59" i="81"/>
  <c r="K48" i="81"/>
  <c r="L48" i="81" s="1"/>
  <c r="K50" i="81"/>
  <c r="L50" i="81" s="1"/>
  <c r="K52" i="81"/>
  <c r="L52" i="81" s="1"/>
  <c r="K54" i="81"/>
  <c r="L54" i="81" s="1"/>
  <c r="K56" i="81"/>
  <c r="K58" i="81"/>
  <c r="K47" i="81"/>
  <c r="K49" i="81"/>
  <c r="L49" i="81" s="1"/>
  <c r="K51" i="81"/>
  <c r="K53" i="81"/>
  <c r="K55" i="81"/>
  <c r="K57" i="81"/>
  <c r="K59" i="81"/>
  <c r="L50" i="80"/>
  <c r="L54" i="80"/>
  <c r="L58" i="80"/>
  <c r="L55" i="80"/>
  <c r="L59" i="80"/>
  <c r="L49" i="80"/>
  <c r="L53" i="80"/>
  <c r="L57" i="80"/>
  <c r="I60" i="80"/>
  <c r="L48" i="80"/>
  <c r="K48" i="80"/>
  <c r="K50" i="80"/>
  <c r="K52" i="80"/>
  <c r="L52" i="80" s="1"/>
  <c r="K54" i="80"/>
  <c r="K56" i="80"/>
  <c r="K58" i="80"/>
  <c r="K47" i="80"/>
  <c r="K49" i="80"/>
  <c r="K51" i="80"/>
  <c r="L51" i="80" s="1"/>
  <c r="K53" i="80"/>
  <c r="K55" i="80"/>
  <c r="K57" i="80"/>
  <c r="K59" i="80"/>
  <c r="I58" i="79"/>
  <c r="L45" i="79"/>
  <c r="K48" i="79"/>
  <c r="L48" i="79" s="1"/>
  <c r="K56" i="79"/>
  <c r="K46" i="79"/>
  <c r="K52" i="79"/>
  <c r="L52" i="79" s="1"/>
  <c r="K54" i="79"/>
  <c r="L54" i="79" s="1"/>
  <c r="L50" i="79"/>
  <c r="K45" i="79"/>
  <c r="K47" i="79"/>
  <c r="L47" i="79" s="1"/>
  <c r="K49" i="79"/>
  <c r="L49" i="79" s="1"/>
  <c r="K51" i="79"/>
  <c r="L51" i="79" s="1"/>
  <c r="K53" i="79"/>
  <c r="L53" i="79" s="1"/>
  <c r="K55" i="79"/>
  <c r="K57" i="79"/>
  <c r="W9" i="54"/>
  <c r="B9" i="54"/>
  <c r="C9" i="54"/>
  <c r="E9" i="54"/>
  <c r="F9" i="54"/>
  <c r="G9" i="54"/>
  <c r="I9" i="54"/>
  <c r="K9" i="54"/>
  <c r="D9" i="54"/>
  <c r="L9" i="54"/>
  <c r="U9" i="54"/>
  <c r="D9" i="82"/>
  <c r="B9" i="82"/>
  <c r="W9" i="82"/>
  <c r="F9" i="82"/>
  <c r="G9" i="82"/>
  <c r="H9" i="82"/>
  <c r="I9" i="82"/>
  <c r="C9" i="82"/>
  <c r="D9" i="87"/>
  <c r="I9" i="87"/>
  <c r="W9" i="87"/>
  <c r="L9" i="87"/>
  <c r="G9" i="87"/>
  <c r="B9" i="87"/>
  <c r="J9" i="87"/>
  <c r="C9" i="87"/>
  <c r="K9" i="87"/>
  <c r="E9" i="87"/>
  <c r="F9" i="87"/>
  <c r="H9" i="87"/>
  <c r="Q9" i="87"/>
  <c r="L36" i="94"/>
  <c r="F36" i="94"/>
  <c r="E36" i="94"/>
  <c r="J35" i="94"/>
  <c r="I35" i="94"/>
  <c r="F35" i="94"/>
  <c r="E35" i="94"/>
  <c r="J34" i="94"/>
  <c r="I34" i="94"/>
  <c r="F34" i="94"/>
  <c r="E34" i="94"/>
  <c r="J33" i="94"/>
  <c r="I33" i="94"/>
  <c r="F33" i="94"/>
  <c r="E33" i="94"/>
  <c r="J32" i="94"/>
  <c r="I32" i="94"/>
  <c r="F32" i="94"/>
  <c r="E32" i="94"/>
  <c r="J31" i="94"/>
  <c r="I31" i="94"/>
  <c r="F31" i="94"/>
  <c r="E31" i="94"/>
  <c r="J30" i="94"/>
  <c r="I30" i="94"/>
  <c r="F30" i="94"/>
  <c r="E30" i="94"/>
  <c r="J29" i="94"/>
  <c r="I29" i="94"/>
  <c r="F29" i="94"/>
  <c r="E29" i="94"/>
  <c r="J28" i="94"/>
  <c r="I28" i="94"/>
  <c r="F28" i="94"/>
  <c r="E28" i="94"/>
  <c r="J27" i="94"/>
  <c r="I27" i="94"/>
  <c r="F27" i="94"/>
  <c r="E27" i="94"/>
  <c r="J26" i="94"/>
  <c r="I26" i="94"/>
  <c r="F26" i="94"/>
  <c r="E26" i="94"/>
  <c r="L36" i="93"/>
  <c r="F36" i="93"/>
  <c r="E36" i="93"/>
  <c r="J35" i="93"/>
  <c r="I35" i="93"/>
  <c r="K35" i="93" s="1"/>
  <c r="L35" i="93" s="1"/>
  <c r="F35" i="93"/>
  <c r="E35" i="93"/>
  <c r="J34" i="93"/>
  <c r="I34" i="93"/>
  <c r="F34" i="93"/>
  <c r="E34" i="93"/>
  <c r="J33" i="93"/>
  <c r="I33" i="93"/>
  <c r="F33" i="93"/>
  <c r="E33" i="93"/>
  <c r="J32" i="93"/>
  <c r="I32" i="93"/>
  <c r="F32" i="93"/>
  <c r="E32" i="93"/>
  <c r="J31" i="93"/>
  <c r="I31" i="93"/>
  <c r="F31" i="93"/>
  <c r="E31" i="93"/>
  <c r="J30" i="93"/>
  <c r="I30" i="93"/>
  <c r="F30" i="93"/>
  <c r="E30" i="93"/>
  <c r="J29" i="93"/>
  <c r="I29" i="93"/>
  <c r="F29" i="93"/>
  <c r="E29" i="93"/>
  <c r="J28" i="93"/>
  <c r="I28" i="93"/>
  <c r="F28" i="93"/>
  <c r="E28" i="93"/>
  <c r="J27" i="93"/>
  <c r="I27" i="93"/>
  <c r="F27" i="93"/>
  <c r="E27" i="93"/>
  <c r="J26" i="93"/>
  <c r="I26" i="93"/>
  <c r="F26" i="93"/>
  <c r="E26" i="93"/>
  <c r="L36" i="92"/>
  <c r="J35" i="92"/>
  <c r="I35" i="92"/>
  <c r="F35" i="92"/>
  <c r="E35" i="92"/>
  <c r="J34" i="92"/>
  <c r="I34" i="92"/>
  <c r="F34" i="92"/>
  <c r="E34" i="92"/>
  <c r="J33" i="92"/>
  <c r="I33" i="92"/>
  <c r="F33" i="92"/>
  <c r="E33" i="92"/>
  <c r="J32" i="92"/>
  <c r="I32" i="92"/>
  <c r="F32" i="92"/>
  <c r="E32" i="92"/>
  <c r="J31" i="92"/>
  <c r="I31" i="92"/>
  <c r="F31" i="92"/>
  <c r="E31" i="92"/>
  <c r="J30" i="92"/>
  <c r="I30" i="92"/>
  <c r="F30" i="92"/>
  <c r="E30" i="92"/>
  <c r="J29" i="92"/>
  <c r="I29" i="92"/>
  <c r="F29" i="92"/>
  <c r="E29" i="92"/>
  <c r="J28" i="92"/>
  <c r="I28" i="92"/>
  <c r="F28" i="92"/>
  <c r="E28" i="92"/>
  <c r="J27" i="92"/>
  <c r="I27" i="92"/>
  <c r="F27" i="92"/>
  <c r="E27" i="92"/>
  <c r="J26" i="92"/>
  <c r="I26" i="92"/>
  <c r="F26" i="92"/>
  <c r="E26" i="92"/>
  <c r="F45" i="91"/>
  <c r="E45" i="91"/>
  <c r="J44" i="91"/>
  <c r="J45" i="91" s="1"/>
  <c r="I44" i="91"/>
  <c r="F44" i="91"/>
  <c r="E44" i="91"/>
  <c r="J43" i="91"/>
  <c r="I43" i="91"/>
  <c r="F43" i="91"/>
  <c r="E43" i="91"/>
  <c r="J42" i="91"/>
  <c r="I42" i="91"/>
  <c r="F42" i="91"/>
  <c r="E42" i="91"/>
  <c r="J41" i="91"/>
  <c r="I41" i="91"/>
  <c r="F41" i="91"/>
  <c r="E41" i="91"/>
  <c r="J40" i="91"/>
  <c r="I40" i="91"/>
  <c r="F40" i="91"/>
  <c r="E40" i="91"/>
  <c r="J39" i="91"/>
  <c r="I39" i="91"/>
  <c r="F39" i="91"/>
  <c r="E39" i="91"/>
  <c r="J38" i="91"/>
  <c r="I38" i="91"/>
  <c r="F38" i="91"/>
  <c r="E38" i="91"/>
  <c r="J37" i="91"/>
  <c r="I37" i="91"/>
  <c r="F37" i="91"/>
  <c r="E37" i="91"/>
  <c r="J36" i="91"/>
  <c r="I36" i="91"/>
  <c r="F36" i="91"/>
  <c r="E36" i="91"/>
  <c r="J35" i="91"/>
  <c r="I35" i="91"/>
  <c r="F35" i="91"/>
  <c r="E35" i="91"/>
  <c r="J34" i="91"/>
  <c r="I34" i="91"/>
  <c r="F34" i="91"/>
  <c r="E34" i="91"/>
  <c r="J33" i="91"/>
  <c r="I33" i="91"/>
  <c r="F33" i="91"/>
  <c r="E33" i="91"/>
  <c r="J32" i="91"/>
  <c r="I32" i="91"/>
  <c r="F32" i="91"/>
  <c r="E32" i="91"/>
  <c r="L45" i="90"/>
  <c r="F45" i="90"/>
  <c r="E45" i="90"/>
  <c r="J44" i="90"/>
  <c r="I44" i="90"/>
  <c r="F44" i="90"/>
  <c r="E44" i="90"/>
  <c r="J43" i="90"/>
  <c r="I43" i="90"/>
  <c r="F43" i="90"/>
  <c r="E43" i="90"/>
  <c r="J42" i="90"/>
  <c r="I42" i="90"/>
  <c r="F42" i="90"/>
  <c r="E42" i="90"/>
  <c r="J41" i="90"/>
  <c r="I41" i="90"/>
  <c r="F41" i="90"/>
  <c r="E41" i="90"/>
  <c r="J40" i="90"/>
  <c r="I40" i="90"/>
  <c r="F40" i="90"/>
  <c r="E40" i="90"/>
  <c r="J39" i="90"/>
  <c r="I39" i="90"/>
  <c r="F39" i="90"/>
  <c r="E39" i="90"/>
  <c r="J38" i="90"/>
  <c r="I38" i="90"/>
  <c r="F38" i="90"/>
  <c r="E38" i="90"/>
  <c r="J37" i="90"/>
  <c r="I37" i="90"/>
  <c r="F37" i="90"/>
  <c r="E37" i="90"/>
  <c r="J36" i="90"/>
  <c r="I36" i="90"/>
  <c r="F36" i="90"/>
  <c r="E36" i="90"/>
  <c r="J35" i="90"/>
  <c r="I35" i="90"/>
  <c r="F35" i="90"/>
  <c r="E35" i="90"/>
  <c r="J34" i="90"/>
  <c r="I34" i="90"/>
  <c r="F34" i="90"/>
  <c r="E34" i="90"/>
  <c r="J33" i="90"/>
  <c r="I33" i="90"/>
  <c r="F33" i="90"/>
  <c r="E33" i="90"/>
  <c r="J32" i="90"/>
  <c r="I32" i="90"/>
  <c r="F32" i="90"/>
  <c r="E32" i="90"/>
  <c r="L45" i="89"/>
  <c r="F45" i="89"/>
  <c r="E45" i="89"/>
  <c r="J44" i="89"/>
  <c r="I44" i="89"/>
  <c r="F44" i="89"/>
  <c r="E44" i="89"/>
  <c r="J43" i="89"/>
  <c r="I43" i="89"/>
  <c r="F43" i="89"/>
  <c r="E43" i="89"/>
  <c r="J42" i="89"/>
  <c r="I42" i="89"/>
  <c r="F42" i="89"/>
  <c r="E42" i="89"/>
  <c r="J41" i="89"/>
  <c r="I41" i="89"/>
  <c r="F41" i="89"/>
  <c r="E41" i="89"/>
  <c r="J40" i="89"/>
  <c r="I40" i="89"/>
  <c r="F40" i="89"/>
  <c r="E40" i="89"/>
  <c r="J39" i="89"/>
  <c r="I39" i="89"/>
  <c r="F39" i="89"/>
  <c r="E39" i="89"/>
  <c r="J38" i="89"/>
  <c r="I38" i="89"/>
  <c r="F38" i="89"/>
  <c r="E38" i="89"/>
  <c r="J37" i="89"/>
  <c r="I37" i="89"/>
  <c r="F37" i="89"/>
  <c r="E37" i="89"/>
  <c r="J36" i="89"/>
  <c r="I36" i="89"/>
  <c r="F36" i="89"/>
  <c r="E36" i="89"/>
  <c r="J35" i="89"/>
  <c r="I35" i="89"/>
  <c r="F35" i="89"/>
  <c r="E35" i="89"/>
  <c r="J34" i="89"/>
  <c r="I34" i="89"/>
  <c r="F34" i="89"/>
  <c r="E34" i="89"/>
  <c r="J33" i="89"/>
  <c r="I33" i="89"/>
  <c r="F33" i="89"/>
  <c r="E33" i="89"/>
  <c r="J32" i="89"/>
  <c r="I32" i="89"/>
  <c r="F32" i="89"/>
  <c r="E32" i="89"/>
  <c r="L46" i="81"/>
  <c r="F46" i="81"/>
  <c r="E46" i="81"/>
  <c r="J45" i="81"/>
  <c r="I45" i="81"/>
  <c r="K45" i="81" s="1"/>
  <c r="L45" i="81" s="1"/>
  <c r="F45" i="81"/>
  <c r="E45" i="81"/>
  <c r="J44" i="81"/>
  <c r="I44" i="81"/>
  <c r="F44" i="81"/>
  <c r="E44" i="81"/>
  <c r="J43" i="81"/>
  <c r="I43" i="81"/>
  <c r="F43" i="81"/>
  <c r="E43" i="81"/>
  <c r="J42" i="81"/>
  <c r="I42" i="81"/>
  <c r="F42" i="81"/>
  <c r="E42" i="81"/>
  <c r="J41" i="81"/>
  <c r="I41" i="81"/>
  <c r="F41" i="81"/>
  <c r="E41" i="81"/>
  <c r="J40" i="81"/>
  <c r="I40" i="81"/>
  <c r="F40" i="81"/>
  <c r="E40" i="81"/>
  <c r="J39" i="81"/>
  <c r="I39" i="81"/>
  <c r="F39" i="81"/>
  <c r="E39" i="81"/>
  <c r="J38" i="81"/>
  <c r="I38" i="81"/>
  <c r="F38" i="81"/>
  <c r="E38" i="81"/>
  <c r="J37" i="81"/>
  <c r="I37" i="81"/>
  <c r="F37" i="81"/>
  <c r="E37" i="81"/>
  <c r="J36" i="81"/>
  <c r="I36" i="81"/>
  <c r="F36" i="81"/>
  <c r="E36" i="81"/>
  <c r="J35" i="81"/>
  <c r="I35" i="81"/>
  <c r="F35" i="81"/>
  <c r="E35" i="81"/>
  <c r="J34" i="81"/>
  <c r="I34" i="81"/>
  <c r="F34" i="81"/>
  <c r="E34" i="81"/>
  <c r="J33" i="81"/>
  <c r="I33" i="81"/>
  <c r="F33" i="81"/>
  <c r="E33" i="81"/>
  <c r="L46" i="80"/>
  <c r="F46" i="80"/>
  <c r="E46" i="80"/>
  <c r="J45" i="80"/>
  <c r="I45" i="80"/>
  <c r="F45" i="80"/>
  <c r="E45" i="80"/>
  <c r="J44" i="80"/>
  <c r="I44" i="80"/>
  <c r="F44" i="80"/>
  <c r="E44" i="80"/>
  <c r="J43" i="80"/>
  <c r="I43" i="80"/>
  <c r="F43" i="80"/>
  <c r="E43" i="80"/>
  <c r="J42" i="80"/>
  <c r="I42" i="80"/>
  <c r="F42" i="80"/>
  <c r="E42" i="80"/>
  <c r="J41" i="80"/>
  <c r="I41" i="80"/>
  <c r="F41" i="80"/>
  <c r="E41" i="80"/>
  <c r="J40" i="80"/>
  <c r="I40" i="80"/>
  <c r="F40" i="80"/>
  <c r="E40" i="80"/>
  <c r="J39" i="80"/>
  <c r="I39" i="80"/>
  <c r="F39" i="80"/>
  <c r="E39" i="80"/>
  <c r="J38" i="80"/>
  <c r="I38" i="80"/>
  <c r="F38" i="80"/>
  <c r="E38" i="80"/>
  <c r="J37" i="80"/>
  <c r="I37" i="80"/>
  <c r="F37" i="80"/>
  <c r="E37" i="80"/>
  <c r="J36" i="80"/>
  <c r="I36" i="80"/>
  <c r="F36" i="80"/>
  <c r="E36" i="80"/>
  <c r="J35" i="80"/>
  <c r="I35" i="80"/>
  <c r="F35" i="80"/>
  <c r="E35" i="80"/>
  <c r="J34" i="80"/>
  <c r="I34" i="80"/>
  <c r="F34" i="80"/>
  <c r="E34" i="80"/>
  <c r="J33" i="80"/>
  <c r="I33" i="80"/>
  <c r="F33" i="80"/>
  <c r="E33" i="80"/>
  <c r="L44" i="79"/>
  <c r="J43" i="79"/>
  <c r="I43" i="79"/>
  <c r="F43" i="79"/>
  <c r="E43" i="79"/>
  <c r="J42" i="79"/>
  <c r="I42" i="79"/>
  <c r="F42" i="79"/>
  <c r="E42" i="79"/>
  <c r="J41" i="79"/>
  <c r="I41" i="79"/>
  <c r="F41" i="79"/>
  <c r="E41" i="79"/>
  <c r="J40" i="79"/>
  <c r="I40" i="79"/>
  <c r="F40" i="79"/>
  <c r="E40" i="79"/>
  <c r="J39" i="79"/>
  <c r="I39" i="79"/>
  <c r="F39" i="79"/>
  <c r="E39" i="79"/>
  <c r="J38" i="79"/>
  <c r="I38" i="79"/>
  <c r="F38" i="79"/>
  <c r="E38" i="79"/>
  <c r="J37" i="79"/>
  <c r="I37" i="79"/>
  <c r="F37" i="79"/>
  <c r="E37" i="79"/>
  <c r="J36" i="79"/>
  <c r="I36" i="79"/>
  <c r="F36" i="79"/>
  <c r="E36" i="79"/>
  <c r="J35" i="79"/>
  <c r="I35" i="79"/>
  <c r="F35" i="79"/>
  <c r="E35" i="79"/>
  <c r="J34" i="79"/>
  <c r="I34" i="79"/>
  <c r="F34" i="79"/>
  <c r="E34" i="79"/>
  <c r="J33" i="79"/>
  <c r="I33" i="79"/>
  <c r="F33" i="79"/>
  <c r="E33" i="79"/>
  <c r="J32" i="79"/>
  <c r="I32" i="79"/>
  <c r="F32" i="79"/>
  <c r="E32" i="79"/>
  <c r="J31" i="79"/>
  <c r="I31" i="79"/>
  <c r="F31" i="79"/>
  <c r="E31" i="79"/>
  <c r="F34" i="88"/>
  <c r="E34" i="88"/>
  <c r="D34" i="88"/>
  <c r="U8" i="87" s="1"/>
  <c r="C34" i="88"/>
  <c r="H34" i="88" s="1"/>
  <c r="F33" i="88"/>
  <c r="E33" i="88"/>
  <c r="D33" i="88"/>
  <c r="C33" i="88"/>
  <c r="H33" i="88" s="1"/>
  <c r="F32" i="88"/>
  <c r="E32" i="88"/>
  <c r="D32" i="88"/>
  <c r="C32" i="88"/>
  <c r="H32" i="88" s="1"/>
  <c r="F31" i="88"/>
  <c r="E31" i="88"/>
  <c r="D31" i="88"/>
  <c r="C31" i="88"/>
  <c r="H31" i="88" s="1"/>
  <c r="F30" i="88"/>
  <c r="E30" i="88"/>
  <c r="D30" i="88"/>
  <c r="C30" i="88"/>
  <c r="H30" i="88" s="1"/>
  <c r="F29" i="88"/>
  <c r="E29" i="88"/>
  <c r="D29" i="88"/>
  <c r="C29" i="88"/>
  <c r="H29" i="88" s="1"/>
  <c r="F28" i="88"/>
  <c r="E28" i="88"/>
  <c r="D28" i="88"/>
  <c r="C28" i="88"/>
  <c r="H28" i="88" s="1"/>
  <c r="F27" i="88"/>
  <c r="E27" i="88"/>
  <c r="D27" i="88"/>
  <c r="C27" i="88"/>
  <c r="H27" i="88" s="1"/>
  <c r="F26" i="88"/>
  <c r="E26" i="88"/>
  <c r="D26" i="88"/>
  <c r="C26" i="88"/>
  <c r="H26" i="88" s="1"/>
  <c r="F25" i="88"/>
  <c r="E25" i="88"/>
  <c r="D25" i="88"/>
  <c r="C25" i="88"/>
  <c r="H25" i="88" s="1"/>
  <c r="F24" i="88"/>
  <c r="E24" i="88"/>
  <c r="D24" i="88"/>
  <c r="C24" i="88"/>
  <c r="H24" i="88" s="1"/>
  <c r="F42" i="83"/>
  <c r="E42" i="83"/>
  <c r="D42" i="83"/>
  <c r="C42" i="83"/>
  <c r="H42" i="83" s="1"/>
  <c r="F41" i="83"/>
  <c r="E41" i="83"/>
  <c r="D41" i="83"/>
  <c r="C41" i="83"/>
  <c r="H41" i="83" s="1"/>
  <c r="F40" i="83"/>
  <c r="E40" i="83"/>
  <c r="D40" i="83"/>
  <c r="C40" i="83"/>
  <c r="H40" i="83" s="1"/>
  <c r="F39" i="83"/>
  <c r="E39" i="83"/>
  <c r="D39" i="83"/>
  <c r="C39" i="83"/>
  <c r="H39" i="83" s="1"/>
  <c r="F38" i="83"/>
  <c r="E38" i="83"/>
  <c r="D38" i="83"/>
  <c r="C38" i="83"/>
  <c r="H38" i="83" s="1"/>
  <c r="F37" i="83"/>
  <c r="E37" i="83"/>
  <c r="D37" i="83"/>
  <c r="C37" i="83"/>
  <c r="H37" i="83" s="1"/>
  <c r="F36" i="83"/>
  <c r="E36" i="83"/>
  <c r="D36" i="83"/>
  <c r="C36" i="83"/>
  <c r="H36" i="83" s="1"/>
  <c r="F35" i="83"/>
  <c r="E35" i="83"/>
  <c r="D35" i="83"/>
  <c r="C35" i="83"/>
  <c r="H35" i="83" s="1"/>
  <c r="F34" i="83"/>
  <c r="E34" i="83"/>
  <c r="D34" i="83"/>
  <c r="C34" i="83"/>
  <c r="H34" i="83" s="1"/>
  <c r="F33" i="83"/>
  <c r="E33" i="83"/>
  <c r="D33" i="83"/>
  <c r="C33" i="83"/>
  <c r="H33" i="83" s="1"/>
  <c r="F32" i="83"/>
  <c r="E32" i="83"/>
  <c r="D32" i="83"/>
  <c r="C32" i="83"/>
  <c r="H32" i="83" s="1"/>
  <c r="F31" i="83"/>
  <c r="E31" i="83"/>
  <c r="D31" i="83"/>
  <c r="I8" i="82" s="1"/>
  <c r="C31" i="83"/>
  <c r="H31" i="83" s="1"/>
  <c r="F30" i="83"/>
  <c r="E30" i="83"/>
  <c r="D30" i="83"/>
  <c r="C30" i="83"/>
  <c r="H30" i="83" s="1"/>
  <c r="F43" i="55"/>
  <c r="E43" i="55"/>
  <c r="D43" i="55"/>
  <c r="U8" i="54" s="1"/>
  <c r="C43" i="55"/>
  <c r="H43" i="55" s="1"/>
  <c r="F42" i="55"/>
  <c r="E42" i="55"/>
  <c r="D42" i="55"/>
  <c r="C42" i="55"/>
  <c r="H42" i="55" s="1"/>
  <c r="F41" i="55"/>
  <c r="E41" i="55"/>
  <c r="D41" i="55"/>
  <c r="C41" i="55"/>
  <c r="H41" i="55" s="1"/>
  <c r="F40" i="55"/>
  <c r="E40" i="55"/>
  <c r="G8" i="54" s="1"/>
  <c r="D40" i="55"/>
  <c r="C40" i="55"/>
  <c r="H40" i="55" s="1"/>
  <c r="F39" i="55"/>
  <c r="E39" i="55"/>
  <c r="D39" i="55"/>
  <c r="C39" i="55"/>
  <c r="H39" i="55" s="1"/>
  <c r="F38" i="55"/>
  <c r="E38" i="55"/>
  <c r="D38" i="55"/>
  <c r="C38" i="55"/>
  <c r="H38" i="55" s="1"/>
  <c r="F37" i="55"/>
  <c r="E37" i="55"/>
  <c r="D37" i="55"/>
  <c r="C37" i="55"/>
  <c r="H37" i="55" s="1"/>
  <c r="F36" i="55"/>
  <c r="E36" i="55"/>
  <c r="D36" i="55"/>
  <c r="C36" i="55"/>
  <c r="H36" i="55" s="1"/>
  <c r="F35" i="55"/>
  <c r="E35" i="55"/>
  <c r="D35" i="55"/>
  <c r="C35" i="55"/>
  <c r="H35" i="55" s="1"/>
  <c r="F34" i="55"/>
  <c r="E34" i="55"/>
  <c r="H8" i="54" s="1"/>
  <c r="D34" i="55"/>
  <c r="C34" i="55"/>
  <c r="H34" i="55" s="1"/>
  <c r="F33" i="55"/>
  <c r="E33" i="55"/>
  <c r="D33" i="55"/>
  <c r="C33" i="55"/>
  <c r="H33" i="55" s="1"/>
  <c r="F32" i="55"/>
  <c r="E32" i="55"/>
  <c r="D32" i="55"/>
  <c r="C32" i="55"/>
  <c r="H32" i="55" s="1"/>
  <c r="F31" i="55"/>
  <c r="E31" i="55"/>
  <c r="D31" i="55"/>
  <c r="C31" i="55"/>
  <c r="H31" i="55" s="1"/>
  <c r="F30" i="55"/>
  <c r="E30" i="55"/>
  <c r="F8" i="54" s="1"/>
  <c r="D30" i="55"/>
  <c r="C30" i="55"/>
  <c r="H30" i="55" s="1"/>
  <c r="T8" i="87"/>
  <c r="U8" i="82"/>
  <c r="T8" i="82"/>
  <c r="B8" i="82"/>
  <c r="T8" i="54"/>
  <c r="I8" i="54"/>
  <c r="K47" i="93" l="1"/>
  <c r="K47" i="92"/>
  <c r="L40" i="92"/>
  <c r="I45" i="91"/>
  <c r="K59" i="91"/>
  <c r="L46" i="90"/>
  <c r="K59" i="90"/>
  <c r="K59" i="89"/>
  <c r="K60" i="81"/>
  <c r="L47" i="81"/>
  <c r="K60" i="80"/>
  <c r="L47" i="80"/>
  <c r="K58" i="79"/>
  <c r="L46" i="79"/>
  <c r="E8" i="54"/>
  <c r="N8" i="54"/>
  <c r="Q8" i="54" s="1"/>
  <c r="W8" i="54"/>
  <c r="O9" i="54"/>
  <c r="R9" i="54" s="1"/>
  <c r="M9" i="54"/>
  <c r="V9" i="54" s="1"/>
  <c r="K33" i="81"/>
  <c r="K37" i="81"/>
  <c r="L37" i="81" s="1"/>
  <c r="K41" i="81"/>
  <c r="L41" i="81" s="1"/>
  <c r="N8" i="82"/>
  <c r="F8" i="82"/>
  <c r="H8" i="82"/>
  <c r="O9" i="82"/>
  <c r="S9" i="54" s="1"/>
  <c r="M9" i="82"/>
  <c r="V9" i="82" s="1"/>
  <c r="K35" i="90"/>
  <c r="L35" i="90" s="1"/>
  <c r="K33" i="89"/>
  <c r="L33" i="89" s="1"/>
  <c r="K35" i="89"/>
  <c r="L35" i="89" s="1"/>
  <c r="R9" i="82"/>
  <c r="K32" i="89"/>
  <c r="K36" i="89"/>
  <c r="K40" i="89"/>
  <c r="C8" i="87"/>
  <c r="J8" i="87"/>
  <c r="W8" i="87"/>
  <c r="M9" i="87"/>
  <c r="V9" i="87" s="1"/>
  <c r="N8" i="87"/>
  <c r="Q8" i="87" s="1"/>
  <c r="O9" i="87"/>
  <c r="S9" i="82" s="1"/>
  <c r="K33" i="94"/>
  <c r="L33" i="94" s="1"/>
  <c r="K31" i="92"/>
  <c r="L31" i="92" s="1"/>
  <c r="K33" i="92"/>
  <c r="L33" i="92" s="1"/>
  <c r="K26" i="93"/>
  <c r="L26" i="93" s="1"/>
  <c r="K28" i="92"/>
  <c r="L28" i="92" s="1"/>
  <c r="K32" i="92"/>
  <c r="D8" i="87"/>
  <c r="L8" i="87"/>
  <c r="K27" i="93"/>
  <c r="L27" i="93" s="1"/>
  <c r="F8" i="87"/>
  <c r="G8" i="87"/>
  <c r="K27" i="94"/>
  <c r="L27" i="94" s="1"/>
  <c r="K8" i="87"/>
  <c r="E8" i="87"/>
  <c r="H8" i="87"/>
  <c r="I8" i="87"/>
  <c r="B8" i="87"/>
  <c r="K37" i="89"/>
  <c r="W8" i="82"/>
  <c r="D8" i="82"/>
  <c r="L8" i="82"/>
  <c r="J8" i="82"/>
  <c r="C8" i="82"/>
  <c r="K8" i="82"/>
  <c r="E8" i="82"/>
  <c r="K33" i="91"/>
  <c r="L33" i="91" s="1"/>
  <c r="K37" i="91"/>
  <c r="K34" i="90"/>
  <c r="L34" i="90" s="1"/>
  <c r="G8" i="82"/>
  <c r="K36" i="91"/>
  <c r="L36" i="91" s="1"/>
  <c r="K40" i="91"/>
  <c r="L40" i="91" s="1"/>
  <c r="K34" i="80"/>
  <c r="L34" i="80" s="1"/>
  <c r="K36" i="80"/>
  <c r="L36" i="80" s="1"/>
  <c r="K38" i="80"/>
  <c r="L38" i="80" s="1"/>
  <c r="K40" i="80"/>
  <c r="L40" i="80" s="1"/>
  <c r="K42" i="80"/>
  <c r="L42" i="80" s="1"/>
  <c r="K44" i="80"/>
  <c r="J8" i="54"/>
  <c r="B8" i="54"/>
  <c r="K39" i="79"/>
  <c r="L39" i="79" s="1"/>
  <c r="K43" i="79"/>
  <c r="C8" i="54"/>
  <c r="D8" i="54"/>
  <c r="K8" i="54"/>
  <c r="L8" i="54"/>
  <c r="K30" i="94"/>
  <c r="I36" i="94"/>
  <c r="J36" i="94"/>
  <c r="K32" i="94"/>
  <c r="L32" i="94" s="1"/>
  <c r="L30" i="94"/>
  <c r="L31" i="94"/>
  <c r="K35" i="94"/>
  <c r="L35" i="94" s="1"/>
  <c r="K26" i="94"/>
  <c r="L26" i="94" s="1"/>
  <c r="K29" i="94"/>
  <c r="L29" i="94" s="1"/>
  <c r="K34" i="94"/>
  <c r="L34" i="94" s="1"/>
  <c r="K28" i="94"/>
  <c r="L28" i="94" s="1"/>
  <c r="K31" i="94"/>
  <c r="K34" i="93"/>
  <c r="L34" i="93" s="1"/>
  <c r="J36" i="93"/>
  <c r="K29" i="93"/>
  <c r="L29" i="93" s="1"/>
  <c r="K30" i="93"/>
  <c r="L30" i="93" s="1"/>
  <c r="K32" i="93"/>
  <c r="L32" i="93" s="1"/>
  <c r="I36" i="93"/>
  <c r="K28" i="93"/>
  <c r="L28" i="93" s="1"/>
  <c r="K31" i="93"/>
  <c r="L31" i="93" s="1"/>
  <c r="K33" i="93"/>
  <c r="L33" i="93" s="1"/>
  <c r="K27" i="92"/>
  <c r="L27" i="92" s="1"/>
  <c r="K30" i="92"/>
  <c r="L30" i="92" s="1"/>
  <c r="L32" i="92"/>
  <c r="I36" i="92"/>
  <c r="J36" i="92"/>
  <c r="K26" i="92"/>
  <c r="L26" i="92" s="1"/>
  <c r="K35" i="92"/>
  <c r="L35" i="92" s="1"/>
  <c r="K29" i="92"/>
  <c r="L29" i="92" s="1"/>
  <c r="K34" i="92"/>
  <c r="L34" i="92" s="1"/>
  <c r="K32" i="91"/>
  <c r="L37" i="91"/>
  <c r="K41" i="91"/>
  <c r="L41" i="91" s="1"/>
  <c r="L38" i="91"/>
  <c r="K44" i="91"/>
  <c r="L44" i="91" s="1"/>
  <c r="K35" i="91"/>
  <c r="L35" i="91" s="1"/>
  <c r="K43" i="91"/>
  <c r="L43" i="91" s="1"/>
  <c r="K39" i="91"/>
  <c r="L39" i="91" s="1"/>
  <c r="K34" i="91"/>
  <c r="L34" i="91" s="1"/>
  <c r="K38" i="91"/>
  <c r="K42" i="91"/>
  <c r="L42" i="91" s="1"/>
  <c r="K42" i="90"/>
  <c r="L42" i="90" s="1"/>
  <c r="I45" i="90"/>
  <c r="K39" i="90"/>
  <c r="L39" i="90" s="1"/>
  <c r="J45" i="90"/>
  <c r="K38" i="90"/>
  <c r="L38" i="90" s="1"/>
  <c r="K43" i="90"/>
  <c r="L43" i="90" s="1"/>
  <c r="K33" i="90"/>
  <c r="L33" i="90" s="1"/>
  <c r="L37" i="90"/>
  <c r="L41" i="90"/>
  <c r="K37" i="90"/>
  <c r="K36" i="90"/>
  <c r="L36" i="90" s="1"/>
  <c r="K40" i="90"/>
  <c r="L40" i="90" s="1"/>
  <c r="K44" i="90"/>
  <c r="L44" i="90" s="1"/>
  <c r="K41" i="90"/>
  <c r="K32" i="90"/>
  <c r="K41" i="89"/>
  <c r="L41" i="89" s="1"/>
  <c r="L37" i="89"/>
  <c r="K39" i="89"/>
  <c r="L39" i="89" s="1"/>
  <c r="K44" i="89"/>
  <c r="L44" i="89" s="1"/>
  <c r="J45" i="89"/>
  <c r="L32" i="89"/>
  <c r="L36" i="89"/>
  <c r="L40" i="89"/>
  <c r="K43" i="89"/>
  <c r="L43" i="89" s="1"/>
  <c r="I45" i="89"/>
  <c r="K34" i="89"/>
  <c r="L34" i="89" s="1"/>
  <c r="K38" i="89"/>
  <c r="L38" i="89" s="1"/>
  <c r="K42" i="89"/>
  <c r="L42" i="89" s="1"/>
  <c r="K34" i="81"/>
  <c r="L34" i="81" s="1"/>
  <c r="J46" i="81"/>
  <c r="K36" i="81"/>
  <c r="L36" i="81" s="1"/>
  <c r="K40" i="81"/>
  <c r="L40" i="81" s="1"/>
  <c r="K44" i="81"/>
  <c r="L44" i="81" s="1"/>
  <c r="I46" i="81"/>
  <c r="K38" i="81"/>
  <c r="L38" i="81" s="1"/>
  <c r="K42" i="81"/>
  <c r="L42" i="81" s="1"/>
  <c r="L33" i="81"/>
  <c r="K35" i="81"/>
  <c r="K39" i="81"/>
  <c r="L39" i="81" s="1"/>
  <c r="K43" i="81"/>
  <c r="L43" i="81" s="1"/>
  <c r="L44" i="80"/>
  <c r="I46" i="80"/>
  <c r="J46" i="80"/>
  <c r="K33" i="80"/>
  <c r="L33" i="80" s="1"/>
  <c r="K37" i="80"/>
  <c r="L37" i="80" s="1"/>
  <c r="K41" i="80"/>
  <c r="L41" i="80" s="1"/>
  <c r="K45" i="80"/>
  <c r="L45" i="80" s="1"/>
  <c r="K35" i="80"/>
  <c r="L35" i="80" s="1"/>
  <c r="K39" i="80"/>
  <c r="L39" i="80" s="1"/>
  <c r="K43" i="80"/>
  <c r="L43" i="80" s="1"/>
  <c r="K31" i="79"/>
  <c r="L31" i="79" s="1"/>
  <c r="K35" i="79"/>
  <c r="L35" i="79" s="1"/>
  <c r="L43" i="79"/>
  <c r="J44" i="79"/>
  <c r="K38" i="79"/>
  <c r="L38" i="79" s="1"/>
  <c r="K42" i="79"/>
  <c r="L42" i="79" s="1"/>
  <c r="I44" i="79"/>
  <c r="K37" i="79"/>
  <c r="L37" i="79" s="1"/>
  <c r="K41" i="79"/>
  <c r="L41" i="79" s="1"/>
  <c r="K32" i="79"/>
  <c r="L32" i="79" s="1"/>
  <c r="K36" i="79"/>
  <c r="L36" i="79" s="1"/>
  <c r="K40" i="79"/>
  <c r="L40" i="79" s="1"/>
  <c r="K34" i="79"/>
  <c r="L34" i="79" s="1"/>
  <c r="K33" i="79"/>
  <c r="L33" i="79" s="1"/>
  <c r="Q8" i="82"/>
  <c r="L25" i="93"/>
  <c r="F25" i="93"/>
  <c r="E25" i="93"/>
  <c r="L25" i="94"/>
  <c r="F25" i="94"/>
  <c r="E25" i="94"/>
  <c r="L25" i="92"/>
  <c r="F25" i="92"/>
  <c r="E25" i="92"/>
  <c r="J24" i="93"/>
  <c r="I24" i="93"/>
  <c r="J23" i="93"/>
  <c r="I23" i="93"/>
  <c r="J22" i="93"/>
  <c r="I22" i="93"/>
  <c r="J21" i="93"/>
  <c r="I21" i="93"/>
  <c r="J20" i="93"/>
  <c r="I20" i="93"/>
  <c r="J19" i="93"/>
  <c r="I19" i="93"/>
  <c r="J18" i="93"/>
  <c r="I18" i="93"/>
  <c r="J17" i="93"/>
  <c r="I17" i="93"/>
  <c r="J16" i="93"/>
  <c r="I16" i="93"/>
  <c r="J15" i="93"/>
  <c r="I15" i="93"/>
  <c r="J24" i="94"/>
  <c r="I24" i="94"/>
  <c r="J23" i="94"/>
  <c r="I23" i="94"/>
  <c r="J22" i="94"/>
  <c r="I22" i="94"/>
  <c r="J21" i="94"/>
  <c r="I21" i="94"/>
  <c r="J20" i="94"/>
  <c r="I20" i="94"/>
  <c r="J19" i="94"/>
  <c r="I19" i="94"/>
  <c r="J18" i="94"/>
  <c r="I18" i="94"/>
  <c r="J17" i="94"/>
  <c r="I17" i="94"/>
  <c r="J16" i="94"/>
  <c r="I16" i="94"/>
  <c r="J15" i="94"/>
  <c r="I15" i="94"/>
  <c r="J24" i="92"/>
  <c r="I24" i="92"/>
  <c r="J23" i="92"/>
  <c r="I23" i="92"/>
  <c r="J22" i="92"/>
  <c r="I22" i="92"/>
  <c r="J21" i="92"/>
  <c r="I21" i="92"/>
  <c r="J20" i="92"/>
  <c r="I20" i="92"/>
  <c r="J19" i="92"/>
  <c r="I19" i="92"/>
  <c r="J18" i="92"/>
  <c r="I18" i="92"/>
  <c r="J17" i="92"/>
  <c r="I17" i="92"/>
  <c r="J16" i="92"/>
  <c r="I16" i="92"/>
  <c r="J15" i="92"/>
  <c r="I15" i="92"/>
  <c r="F24" i="93"/>
  <c r="E24" i="93"/>
  <c r="F23" i="93"/>
  <c r="E23" i="93"/>
  <c r="F22" i="93"/>
  <c r="E22" i="93"/>
  <c r="F21" i="93"/>
  <c r="E21" i="93"/>
  <c r="F20" i="93"/>
  <c r="E20" i="93"/>
  <c r="F19" i="93"/>
  <c r="E19" i="93"/>
  <c r="F18" i="93"/>
  <c r="E18" i="93"/>
  <c r="F17" i="93"/>
  <c r="E17" i="93"/>
  <c r="F16" i="93"/>
  <c r="E16" i="93"/>
  <c r="F15" i="93"/>
  <c r="E15" i="93"/>
  <c r="F24" i="94"/>
  <c r="E24" i="94"/>
  <c r="F23" i="94"/>
  <c r="E23" i="94"/>
  <c r="F22" i="94"/>
  <c r="E22" i="94"/>
  <c r="F21" i="94"/>
  <c r="E21" i="94"/>
  <c r="F20" i="94"/>
  <c r="E20" i="94"/>
  <c r="F19" i="94"/>
  <c r="E19" i="94"/>
  <c r="F18" i="94"/>
  <c r="E18" i="94"/>
  <c r="F17" i="94"/>
  <c r="E17" i="94"/>
  <c r="F16" i="94"/>
  <c r="E16" i="94"/>
  <c r="F15" i="94"/>
  <c r="E15" i="94"/>
  <c r="F24" i="92"/>
  <c r="E24" i="92"/>
  <c r="F23" i="92"/>
  <c r="E23" i="92"/>
  <c r="F22" i="92"/>
  <c r="E22" i="92"/>
  <c r="F21" i="92"/>
  <c r="E21" i="92"/>
  <c r="F20" i="92"/>
  <c r="E20" i="92"/>
  <c r="F19" i="92"/>
  <c r="E19" i="92"/>
  <c r="F18" i="92"/>
  <c r="E18" i="92"/>
  <c r="F17" i="92"/>
  <c r="E17" i="92"/>
  <c r="F16" i="92"/>
  <c r="E16" i="92"/>
  <c r="F15" i="92"/>
  <c r="E15" i="92"/>
  <c r="L31" i="90"/>
  <c r="F31" i="90"/>
  <c r="E31" i="90"/>
  <c r="L31" i="91"/>
  <c r="F31" i="91"/>
  <c r="E31" i="91"/>
  <c r="L31" i="89"/>
  <c r="F31" i="89"/>
  <c r="E31" i="89"/>
  <c r="J30" i="90"/>
  <c r="I30" i="90"/>
  <c r="J29" i="90"/>
  <c r="I29" i="90"/>
  <c r="J28" i="90"/>
  <c r="I28" i="90"/>
  <c r="J27" i="90"/>
  <c r="I27" i="90"/>
  <c r="J26" i="90"/>
  <c r="I26" i="90"/>
  <c r="J25" i="90"/>
  <c r="I25" i="90"/>
  <c r="J24" i="90"/>
  <c r="I24" i="90"/>
  <c r="J23" i="90"/>
  <c r="I23" i="90"/>
  <c r="J22" i="90"/>
  <c r="I22" i="90"/>
  <c r="J21" i="90"/>
  <c r="I21" i="90"/>
  <c r="J20" i="90"/>
  <c r="I20" i="90"/>
  <c r="J19" i="90"/>
  <c r="I19" i="90"/>
  <c r="J18" i="90"/>
  <c r="I18" i="90"/>
  <c r="J30" i="91"/>
  <c r="I30" i="91"/>
  <c r="J29" i="91"/>
  <c r="I29" i="91"/>
  <c r="J28" i="91"/>
  <c r="I28" i="91"/>
  <c r="J27" i="91"/>
  <c r="I27" i="91"/>
  <c r="J26" i="91"/>
  <c r="I26" i="91"/>
  <c r="J25" i="91"/>
  <c r="I25" i="91"/>
  <c r="J24" i="91"/>
  <c r="I24" i="91"/>
  <c r="J23" i="91"/>
  <c r="I23" i="91"/>
  <c r="J22" i="91"/>
  <c r="I22" i="91"/>
  <c r="J21" i="91"/>
  <c r="I21" i="91"/>
  <c r="J20" i="91"/>
  <c r="I20" i="91"/>
  <c r="J19" i="91"/>
  <c r="I19" i="91"/>
  <c r="J18" i="91"/>
  <c r="I18" i="91"/>
  <c r="J30" i="89"/>
  <c r="I30" i="89"/>
  <c r="J29" i="89"/>
  <c r="I29" i="89"/>
  <c r="J28" i="89"/>
  <c r="I28" i="89"/>
  <c r="J27" i="89"/>
  <c r="I27" i="89"/>
  <c r="J26" i="89"/>
  <c r="I26" i="89"/>
  <c r="J25" i="89"/>
  <c r="I25" i="89"/>
  <c r="J24" i="89"/>
  <c r="I24" i="89"/>
  <c r="J23" i="89"/>
  <c r="I23" i="89"/>
  <c r="J22" i="89"/>
  <c r="I22" i="89"/>
  <c r="J21" i="89"/>
  <c r="I21" i="89"/>
  <c r="J20" i="89"/>
  <c r="I20" i="89"/>
  <c r="J19" i="89"/>
  <c r="I19" i="89"/>
  <c r="J18" i="89"/>
  <c r="I18" i="89"/>
  <c r="F30" i="90"/>
  <c r="E30" i="90"/>
  <c r="F29" i="90"/>
  <c r="E29" i="90"/>
  <c r="F28" i="90"/>
  <c r="E28" i="90"/>
  <c r="F27" i="90"/>
  <c r="E27" i="90"/>
  <c r="F26" i="90"/>
  <c r="E26" i="90"/>
  <c r="F25" i="90"/>
  <c r="E25" i="90"/>
  <c r="F24" i="90"/>
  <c r="E24" i="90"/>
  <c r="F23" i="90"/>
  <c r="E23" i="90"/>
  <c r="F22" i="90"/>
  <c r="E22" i="90"/>
  <c r="F21" i="90"/>
  <c r="E21" i="90"/>
  <c r="F20" i="90"/>
  <c r="E20" i="90"/>
  <c r="F19" i="90"/>
  <c r="E19" i="90"/>
  <c r="F18" i="90"/>
  <c r="E18" i="90"/>
  <c r="F30" i="91"/>
  <c r="E30" i="91"/>
  <c r="F29" i="91"/>
  <c r="E29" i="91"/>
  <c r="F28" i="91"/>
  <c r="E28" i="91"/>
  <c r="F27" i="91"/>
  <c r="E27" i="91"/>
  <c r="F26" i="91"/>
  <c r="E26" i="91"/>
  <c r="F25" i="91"/>
  <c r="E25" i="91"/>
  <c r="F24" i="91"/>
  <c r="E24" i="91"/>
  <c r="F23" i="91"/>
  <c r="E23" i="91"/>
  <c r="F22" i="91"/>
  <c r="E22" i="91"/>
  <c r="F21" i="91"/>
  <c r="E21" i="91"/>
  <c r="F20" i="91"/>
  <c r="E20" i="91"/>
  <c r="F19" i="91"/>
  <c r="E19" i="91"/>
  <c r="F18" i="91"/>
  <c r="E18" i="91"/>
  <c r="F30" i="89"/>
  <c r="E30" i="89"/>
  <c r="F29" i="89"/>
  <c r="E29" i="89"/>
  <c r="F28" i="89"/>
  <c r="E28" i="89"/>
  <c r="F27" i="89"/>
  <c r="E27" i="89"/>
  <c r="F26" i="89"/>
  <c r="E26" i="89"/>
  <c r="F25" i="89"/>
  <c r="E25" i="89"/>
  <c r="F24" i="89"/>
  <c r="E24" i="89"/>
  <c r="F23" i="89"/>
  <c r="E23" i="89"/>
  <c r="F22" i="89"/>
  <c r="E22" i="89"/>
  <c r="F21" i="89"/>
  <c r="E21" i="89"/>
  <c r="F20" i="89"/>
  <c r="E20" i="89"/>
  <c r="F19" i="89"/>
  <c r="E19" i="89"/>
  <c r="F18" i="89"/>
  <c r="E18" i="89"/>
  <c r="L30" i="79"/>
  <c r="F30" i="79"/>
  <c r="E30" i="79"/>
  <c r="L32" i="80"/>
  <c r="F32" i="80"/>
  <c r="E32" i="80"/>
  <c r="L32" i="81"/>
  <c r="F32" i="81"/>
  <c r="E32" i="81"/>
  <c r="J31" i="80"/>
  <c r="I31" i="80"/>
  <c r="J30" i="80"/>
  <c r="I30" i="80"/>
  <c r="J29" i="80"/>
  <c r="I29" i="80"/>
  <c r="J28" i="80"/>
  <c r="I28" i="80"/>
  <c r="J27" i="80"/>
  <c r="I27" i="80"/>
  <c r="J26" i="80"/>
  <c r="I26" i="80"/>
  <c r="J25" i="80"/>
  <c r="I25" i="80"/>
  <c r="J24" i="80"/>
  <c r="I24" i="80"/>
  <c r="J23" i="80"/>
  <c r="I23" i="80"/>
  <c r="J22" i="80"/>
  <c r="I22" i="80"/>
  <c r="J21" i="80"/>
  <c r="I21" i="80"/>
  <c r="J20" i="80"/>
  <c r="I20" i="80"/>
  <c r="J19" i="80"/>
  <c r="I19" i="80"/>
  <c r="J31" i="81"/>
  <c r="I31" i="81"/>
  <c r="J30" i="81"/>
  <c r="I30" i="81"/>
  <c r="J29" i="81"/>
  <c r="I29" i="81"/>
  <c r="J28" i="81"/>
  <c r="I28" i="81"/>
  <c r="J27" i="81"/>
  <c r="I27" i="81"/>
  <c r="J26" i="81"/>
  <c r="I26" i="81"/>
  <c r="J25" i="81"/>
  <c r="I25" i="81"/>
  <c r="J24" i="81"/>
  <c r="I24" i="81"/>
  <c r="J23" i="81"/>
  <c r="I23" i="81"/>
  <c r="J22" i="81"/>
  <c r="I22" i="81"/>
  <c r="J21" i="81"/>
  <c r="I21" i="81"/>
  <c r="J20" i="81"/>
  <c r="I20" i="81"/>
  <c r="J19" i="81"/>
  <c r="I19" i="81"/>
  <c r="J29" i="79"/>
  <c r="I29" i="79"/>
  <c r="J28" i="79"/>
  <c r="I28" i="79"/>
  <c r="J27" i="79"/>
  <c r="I27" i="79"/>
  <c r="J26" i="79"/>
  <c r="I26" i="79"/>
  <c r="J25" i="79"/>
  <c r="I25" i="79"/>
  <c r="J24" i="79"/>
  <c r="I24" i="79"/>
  <c r="J23" i="79"/>
  <c r="I23" i="79"/>
  <c r="J22" i="79"/>
  <c r="I22" i="79"/>
  <c r="J21" i="79"/>
  <c r="I21" i="79"/>
  <c r="J20" i="79"/>
  <c r="I20" i="79"/>
  <c r="J19" i="79"/>
  <c r="I19" i="79"/>
  <c r="J18" i="79"/>
  <c r="I18" i="79"/>
  <c r="J17" i="79"/>
  <c r="I17" i="79"/>
  <c r="F31" i="80"/>
  <c r="E31" i="80"/>
  <c r="F30" i="80"/>
  <c r="E30" i="80"/>
  <c r="F29" i="80"/>
  <c r="E29" i="80"/>
  <c r="F28" i="80"/>
  <c r="E28" i="80"/>
  <c r="F27" i="80"/>
  <c r="E27" i="80"/>
  <c r="F26" i="80"/>
  <c r="E26" i="80"/>
  <c r="F25" i="80"/>
  <c r="E25" i="80"/>
  <c r="F24" i="80"/>
  <c r="E24" i="80"/>
  <c r="F23" i="80"/>
  <c r="E23" i="80"/>
  <c r="F22" i="80"/>
  <c r="E22" i="80"/>
  <c r="F21" i="80"/>
  <c r="E21" i="80"/>
  <c r="F20" i="80"/>
  <c r="E20" i="80"/>
  <c r="F19" i="80"/>
  <c r="E19" i="80"/>
  <c r="F31" i="81"/>
  <c r="E31" i="81"/>
  <c r="F30" i="81"/>
  <c r="E30" i="81"/>
  <c r="F29" i="81"/>
  <c r="E29" i="81"/>
  <c r="F28" i="81"/>
  <c r="E28" i="81"/>
  <c r="F27" i="81"/>
  <c r="E27" i="81"/>
  <c r="F26" i="81"/>
  <c r="E26" i="81"/>
  <c r="F25" i="81"/>
  <c r="E25" i="81"/>
  <c r="F24" i="81"/>
  <c r="E24" i="81"/>
  <c r="F23" i="81"/>
  <c r="E23" i="81"/>
  <c r="F22" i="81"/>
  <c r="E22" i="81"/>
  <c r="F21" i="81"/>
  <c r="E21" i="81"/>
  <c r="F20" i="81"/>
  <c r="E20" i="81"/>
  <c r="F19" i="81"/>
  <c r="E19" i="81"/>
  <c r="F29" i="79"/>
  <c r="E29" i="79"/>
  <c r="F28" i="79"/>
  <c r="E28" i="79"/>
  <c r="F27" i="79"/>
  <c r="E27" i="79"/>
  <c r="F26" i="79"/>
  <c r="E26" i="79"/>
  <c r="F25" i="79"/>
  <c r="E25" i="79"/>
  <c r="F24" i="79"/>
  <c r="E24" i="79"/>
  <c r="F23" i="79"/>
  <c r="E23" i="79"/>
  <c r="F22" i="79"/>
  <c r="E22" i="79"/>
  <c r="F21" i="79"/>
  <c r="E21" i="79"/>
  <c r="F20" i="79"/>
  <c r="E20" i="79"/>
  <c r="F19" i="79"/>
  <c r="E19" i="79"/>
  <c r="F18" i="79"/>
  <c r="E18" i="79"/>
  <c r="F17" i="79"/>
  <c r="E17" i="79"/>
  <c r="F29" i="55"/>
  <c r="E29" i="55"/>
  <c r="D29" i="55"/>
  <c r="C29" i="55"/>
  <c r="H29" i="55" s="1"/>
  <c r="F28" i="55"/>
  <c r="E28" i="55"/>
  <c r="D28" i="55"/>
  <c r="C28" i="55"/>
  <c r="H28" i="55" s="1"/>
  <c r="F27" i="55"/>
  <c r="E27" i="55"/>
  <c r="D27" i="55"/>
  <c r="C27" i="55"/>
  <c r="H27" i="55" s="1"/>
  <c r="F26" i="55"/>
  <c r="E26" i="55"/>
  <c r="D26" i="55"/>
  <c r="C26" i="55"/>
  <c r="H26" i="55" s="1"/>
  <c r="H25" i="55"/>
  <c r="F25" i="55"/>
  <c r="E25" i="55"/>
  <c r="D25" i="55"/>
  <c r="C25" i="55"/>
  <c r="F24" i="55"/>
  <c r="E24" i="55"/>
  <c r="D24" i="55"/>
  <c r="C24" i="55"/>
  <c r="H24" i="55" s="1"/>
  <c r="F23" i="55"/>
  <c r="E23" i="55"/>
  <c r="D23" i="55"/>
  <c r="C23" i="55"/>
  <c r="H23" i="55" s="1"/>
  <c r="F22" i="55"/>
  <c r="E22" i="55"/>
  <c r="D22" i="55"/>
  <c r="C22" i="55"/>
  <c r="H22" i="55" s="1"/>
  <c r="F21" i="55"/>
  <c r="E21" i="55"/>
  <c r="D21" i="55"/>
  <c r="C21" i="55"/>
  <c r="H21" i="55" s="1"/>
  <c r="F20" i="55"/>
  <c r="E20" i="55"/>
  <c r="D20" i="55"/>
  <c r="C20" i="55"/>
  <c r="H20" i="55" s="1"/>
  <c r="F19" i="55"/>
  <c r="E19" i="55"/>
  <c r="D19" i="55"/>
  <c r="C19" i="55"/>
  <c r="H19" i="55" s="1"/>
  <c r="F18" i="55"/>
  <c r="E18" i="55"/>
  <c r="D18" i="55"/>
  <c r="C18" i="55"/>
  <c r="H18" i="55" s="1"/>
  <c r="F17" i="55"/>
  <c r="E17" i="55"/>
  <c r="D17" i="55"/>
  <c r="C17" i="55"/>
  <c r="H17" i="55" s="1"/>
  <c r="F16" i="55"/>
  <c r="E16" i="55"/>
  <c r="D16" i="55"/>
  <c r="L7" i="54" s="1"/>
  <c r="C16" i="55"/>
  <c r="H16" i="55" s="1"/>
  <c r="F29" i="83"/>
  <c r="E29" i="83"/>
  <c r="D29" i="83"/>
  <c r="C29" i="83"/>
  <c r="H29" i="83" s="1"/>
  <c r="F28" i="83"/>
  <c r="E28" i="83"/>
  <c r="D28" i="83"/>
  <c r="C28" i="83"/>
  <c r="H28" i="83" s="1"/>
  <c r="F27" i="83"/>
  <c r="E27" i="83"/>
  <c r="D27" i="83"/>
  <c r="C27" i="83"/>
  <c r="H27" i="83" s="1"/>
  <c r="F26" i="83"/>
  <c r="E26" i="83"/>
  <c r="D26" i="83"/>
  <c r="C26" i="83"/>
  <c r="H26" i="83" s="1"/>
  <c r="F25" i="83"/>
  <c r="E25" i="83"/>
  <c r="D25" i="83"/>
  <c r="C25" i="83"/>
  <c r="H25" i="83" s="1"/>
  <c r="F24" i="83"/>
  <c r="E24" i="83"/>
  <c r="D24" i="83"/>
  <c r="C24" i="83"/>
  <c r="H24" i="83" s="1"/>
  <c r="F23" i="83"/>
  <c r="E23" i="83"/>
  <c r="D23" i="83"/>
  <c r="C23" i="83"/>
  <c r="H23" i="83" s="1"/>
  <c r="F22" i="83"/>
  <c r="E22" i="83"/>
  <c r="D22" i="83"/>
  <c r="C22" i="83"/>
  <c r="H22" i="83" s="1"/>
  <c r="F21" i="83"/>
  <c r="E21" i="83"/>
  <c r="D21" i="83"/>
  <c r="C21" i="83"/>
  <c r="H21" i="83" s="1"/>
  <c r="F20" i="83"/>
  <c r="E20" i="83"/>
  <c r="D20" i="83"/>
  <c r="C20" i="83"/>
  <c r="H20" i="83" s="1"/>
  <c r="F19" i="83"/>
  <c r="E19" i="83"/>
  <c r="D19" i="83"/>
  <c r="C19" i="83"/>
  <c r="H19" i="83" s="1"/>
  <c r="F18" i="83"/>
  <c r="E18" i="83"/>
  <c r="D18" i="83"/>
  <c r="C18" i="83"/>
  <c r="H18" i="83" s="1"/>
  <c r="F17" i="83"/>
  <c r="E17" i="83"/>
  <c r="D17" i="83"/>
  <c r="C17" i="83"/>
  <c r="H17" i="83" s="1"/>
  <c r="F16" i="83"/>
  <c r="E16" i="83"/>
  <c r="D16" i="83"/>
  <c r="C16" i="83"/>
  <c r="H16" i="83" s="1"/>
  <c r="F23" i="88"/>
  <c r="E23" i="88"/>
  <c r="D23" i="88"/>
  <c r="C23" i="88"/>
  <c r="H23" i="88" s="1"/>
  <c r="H22" i="88"/>
  <c r="F22" i="88"/>
  <c r="E22" i="88"/>
  <c r="D22" i="88"/>
  <c r="C22" i="88"/>
  <c r="F21" i="88"/>
  <c r="E21" i="88"/>
  <c r="D21" i="88"/>
  <c r="C21" i="88"/>
  <c r="H21" i="88" s="1"/>
  <c r="F20" i="88"/>
  <c r="E20" i="88"/>
  <c r="D20" i="88"/>
  <c r="C20" i="88"/>
  <c r="H20" i="88" s="1"/>
  <c r="F19" i="88"/>
  <c r="E19" i="88"/>
  <c r="D19" i="88"/>
  <c r="C19" i="88"/>
  <c r="H19" i="88" s="1"/>
  <c r="F18" i="88"/>
  <c r="E18" i="88"/>
  <c r="D18" i="88"/>
  <c r="C18" i="88"/>
  <c r="H18" i="88" s="1"/>
  <c r="F17" i="88"/>
  <c r="E17" i="88"/>
  <c r="D17" i="88"/>
  <c r="C17" i="88"/>
  <c r="H17" i="88" s="1"/>
  <c r="F16" i="88"/>
  <c r="E16" i="88"/>
  <c r="D16" i="88"/>
  <c r="C16" i="88"/>
  <c r="H16" i="88" s="1"/>
  <c r="F15" i="88"/>
  <c r="E15" i="88"/>
  <c r="D15" i="88"/>
  <c r="C15" i="88"/>
  <c r="H15" i="88" s="1"/>
  <c r="F14" i="88"/>
  <c r="E14" i="88"/>
  <c r="D14" i="88"/>
  <c r="C14" i="88"/>
  <c r="H14" i="88" s="1"/>
  <c r="F13" i="88"/>
  <c r="E13" i="88"/>
  <c r="D13" i="88"/>
  <c r="C13" i="88"/>
  <c r="H13" i="88" s="1"/>
  <c r="U7" i="87"/>
  <c r="T7" i="87"/>
  <c r="T7" i="82"/>
  <c r="T7" i="54"/>
  <c r="L32" i="91" l="1"/>
  <c r="K45" i="91"/>
  <c r="F7" i="54"/>
  <c r="M8" i="54"/>
  <c r="V8" i="54" s="1"/>
  <c r="O8" i="82"/>
  <c r="M8" i="82"/>
  <c r="V8" i="82" s="1"/>
  <c r="R9" i="87"/>
  <c r="S9" i="87"/>
  <c r="O8" i="87"/>
  <c r="M8" i="87"/>
  <c r="V8" i="87" s="1"/>
  <c r="I25" i="92"/>
  <c r="N7" i="87"/>
  <c r="Q7" i="87" s="1"/>
  <c r="F7" i="87"/>
  <c r="H7" i="87"/>
  <c r="E7" i="54"/>
  <c r="O8" i="54"/>
  <c r="R8" i="54" s="1"/>
  <c r="N7" i="54"/>
  <c r="Q7" i="54" s="1"/>
  <c r="K7" i="54"/>
  <c r="I25" i="94"/>
  <c r="K36" i="94"/>
  <c r="I25" i="93"/>
  <c r="K36" i="93"/>
  <c r="K36" i="92"/>
  <c r="I31" i="91"/>
  <c r="K45" i="90"/>
  <c r="I31" i="90"/>
  <c r="L32" i="90"/>
  <c r="I31" i="89"/>
  <c r="K45" i="89"/>
  <c r="K46" i="81"/>
  <c r="L35" i="81"/>
  <c r="K46" i="80"/>
  <c r="K29" i="80"/>
  <c r="L29" i="80" s="1"/>
  <c r="K44" i="79"/>
  <c r="J25" i="92"/>
  <c r="J25" i="94"/>
  <c r="J25" i="93"/>
  <c r="K23" i="94"/>
  <c r="L23" i="94" s="1"/>
  <c r="K16" i="92"/>
  <c r="L16" i="92" s="1"/>
  <c r="K23" i="92"/>
  <c r="L23" i="92" s="1"/>
  <c r="K19" i="94"/>
  <c r="L19" i="94" s="1"/>
  <c r="L21" i="92"/>
  <c r="G7" i="82"/>
  <c r="I7" i="82"/>
  <c r="F7" i="82"/>
  <c r="N7" i="82"/>
  <c r="K18" i="89"/>
  <c r="L18" i="89" s="1"/>
  <c r="K22" i="89"/>
  <c r="L22" i="89" s="1"/>
  <c r="K26" i="89"/>
  <c r="L26" i="89" s="1"/>
  <c r="K30" i="89"/>
  <c r="L30" i="89" s="1"/>
  <c r="K20" i="91"/>
  <c r="L20" i="91" s="1"/>
  <c r="K24" i="91"/>
  <c r="L24" i="91" s="1"/>
  <c r="K28" i="91"/>
  <c r="L28" i="91" s="1"/>
  <c r="K18" i="90"/>
  <c r="L18" i="90" s="1"/>
  <c r="K22" i="90"/>
  <c r="L22" i="90" s="1"/>
  <c r="K26" i="90"/>
  <c r="L26" i="90" s="1"/>
  <c r="K30" i="90"/>
  <c r="L30" i="90" s="1"/>
  <c r="J31" i="89"/>
  <c r="J31" i="90"/>
  <c r="R8" i="82"/>
  <c r="J31" i="91"/>
  <c r="K20" i="89"/>
  <c r="L20" i="89" s="1"/>
  <c r="K24" i="89"/>
  <c r="L24" i="89" s="1"/>
  <c r="K28" i="89"/>
  <c r="L28" i="89" s="1"/>
  <c r="K18" i="91"/>
  <c r="K22" i="91"/>
  <c r="L22" i="91" s="1"/>
  <c r="K26" i="91"/>
  <c r="L26" i="91" s="1"/>
  <c r="K30" i="91"/>
  <c r="L30" i="91" s="1"/>
  <c r="K20" i="90"/>
  <c r="L20" i="90" s="1"/>
  <c r="K24" i="90"/>
  <c r="L24" i="90" s="1"/>
  <c r="K28" i="90"/>
  <c r="L28" i="90" s="1"/>
  <c r="J32" i="81"/>
  <c r="J32" i="80"/>
  <c r="K17" i="79"/>
  <c r="L17" i="79" s="1"/>
  <c r="K21" i="79"/>
  <c r="L21" i="79" s="1"/>
  <c r="K25" i="79"/>
  <c r="L25" i="79" s="1"/>
  <c r="K29" i="79"/>
  <c r="L29" i="79" s="1"/>
  <c r="K21" i="81"/>
  <c r="L21" i="81" s="1"/>
  <c r="K25" i="81"/>
  <c r="L25" i="81" s="1"/>
  <c r="K29" i="81"/>
  <c r="L29" i="81" s="1"/>
  <c r="K19" i="80"/>
  <c r="L19" i="80" s="1"/>
  <c r="K23" i="80"/>
  <c r="L23" i="80" s="1"/>
  <c r="J30" i="79"/>
  <c r="K19" i="79"/>
  <c r="L19" i="79" s="1"/>
  <c r="K23" i="79"/>
  <c r="L23" i="79" s="1"/>
  <c r="K27" i="79"/>
  <c r="L27" i="79" s="1"/>
  <c r="K19" i="81"/>
  <c r="L19" i="81" s="1"/>
  <c r="K23" i="81"/>
  <c r="L23" i="81" s="1"/>
  <c r="K27" i="81"/>
  <c r="L27" i="81" s="1"/>
  <c r="K31" i="81"/>
  <c r="L31" i="81" s="1"/>
  <c r="K21" i="80"/>
  <c r="L21" i="80" s="1"/>
  <c r="K25" i="80"/>
  <c r="L25" i="80" s="1"/>
  <c r="K18" i="92"/>
  <c r="L18" i="92" s="1"/>
  <c r="K21" i="92"/>
  <c r="K16" i="94"/>
  <c r="L16" i="94" s="1"/>
  <c r="K19" i="93"/>
  <c r="L19" i="93" s="1"/>
  <c r="K23" i="93"/>
  <c r="L23" i="93" s="1"/>
  <c r="K19" i="92"/>
  <c r="L19" i="92" s="1"/>
  <c r="K18" i="93"/>
  <c r="L18" i="93" s="1"/>
  <c r="K21" i="93"/>
  <c r="L21" i="93" s="1"/>
  <c r="K15" i="92"/>
  <c r="K17" i="92"/>
  <c r="L17" i="92" s="1"/>
  <c r="K20" i="92"/>
  <c r="L20" i="92" s="1"/>
  <c r="K22" i="92"/>
  <c r="L22" i="92" s="1"/>
  <c r="K24" i="92"/>
  <c r="L24" i="92" s="1"/>
  <c r="K15" i="94"/>
  <c r="K17" i="94"/>
  <c r="L17" i="94" s="1"/>
  <c r="K20" i="94"/>
  <c r="L20" i="94" s="1"/>
  <c r="K22" i="94"/>
  <c r="L22" i="94" s="1"/>
  <c r="K24" i="94"/>
  <c r="L24" i="94" s="1"/>
  <c r="K15" i="93"/>
  <c r="K17" i="93"/>
  <c r="L17" i="93" s="1"/>
  <c r="K20" i="93"/>
  <c r="L20" i="93" s="1"/>
  <c r="K22" i="93"/>
  <c r="L22" i="93" s="1"/>
  <c r="K24" i="93"/>
  <c r="L24" i="93" s="1"/>
  <c r="K18" i="94"/>
  <c r="L18" i="94" s="1"/>
  <c r="K21" i="94"/>
  <c r="L21" i="94" s="1"/>
  <c r="K16" i="93"/>
  <c r="L16" i="93" s="1"/>
  <c r="K19" i="89"/>
  <c r="K21" i="89"/>
  <c r="L21" i="89" s="1"/>
  <c r="K23" i="89"/>
  <c r="L23" i="89" s="1"/>
  <c r="K25" i="89"/>
  <c r="L25" i="89" s="1"/>
  <c r="K27" i="89"/>
  <c r="L27" i="89" s="1"/>
  <c r="K29" i="89"/>
  <c r="L29" i="89" s="1"/>
  <c r="K19" i="91"/>
  <c r="K21" i="91"/>
  <c r="L21" i="91" s="1"/>
  <c r="K23" i="91"/>
  <c r="L23" i="91" s="1"/>
  <c r="K25" i="91"/>
  <c r="L25" i="91" s="1"/>
  <c r="K27" i="91"/>
  <c r="L27" i="91" s="1"/>
  <c r="K29" i="91"/>
  <c r="L29" i="91" s="1"/>
  <c r="K19" i="90"/>
  <c r="K21" i="90"/>
  <c r="L21" i="90" s="1"/>
  <c r="K23" i="90"/>
  <c r="L23" i="90" s="1"/>
  <c r="K25" i="90"/>
  <c r="L25" i="90" s="1"/>
  <c r="K27" i="90"/>
  <c r="L27" i="90" s="1"/>
  <c r="K29" i="90"/>
  <c r="L29" i="90" s="1"/>
  <c r="I30" i="79"/>
  <c r="K27" i="80"/>
  <c r="L27" i="80" s="1"/>
  <c r="K31" i="80"/>
  <c r="L31" i="80" s="1"/>
  <c r="I32" i="80"/>
  <c r="I32" i="81"/>
  <c r="K18" i="79"/>
  <c r="L18" i="79" s="1"/>
  <c r="K20" i="79"/>
  <c r="L20" i="79" s="1"/>
  <c r="K22" i="79"/>
  <c r="L22" i="79" s="1"/>
  <c r="K24" i="79"/>
  <c r="L24" i="79" s="1"/>
  <c r="K26" i="79"/>
  <c r="L26" i="79" s="1"/>
  <c r="K28" i="79"/>
  <c r="L28" i="79" s="1"/>
  <c r="K20" i="81"/>
  <c r="L20" i="81" s="1"/>
  <c r="K22" i="81"/>
  <c r="L22" i="81" s="1"/>
  <c r="K24" i="81"/>
  <c r="L24" i="81" s="1"/>
  <c r="K26" i="81"/>
  <c r="L26" i="81" s="1"/>
  <c r="K28" i="81"/>
  <c r="L28" i="81" s="1"/>
  <c r="K30" i="81"/>
  <c r="L30" i="81" s="1"/>
  <c r="K20" i="80"/>
  <c r="K22" i="80"/>
  <c r="L22" i="80" s="1"/>
  <c r="K24" i="80"/>
  <c r="L24" i="80" s="1"/>
  <c r="K26" i="80"/>
  <c r="L26" i="80" s="1"/>
  <c r="K28" i="80"/>
  <c r="L28" i="80" s="1"/>
  <c r="K30" i="80"/>
  <c r="L30" i="80" s="1"/>
  <c r="W7" i="54"/>
  <c r="H7" i="54"/>
  <c r="G7" i="54"/>
  <c r="J7" i="54"/>
  <c r="U7" i="54"/>
  <c r="I7" i="54"/>
  <c r="B7" i="54"/>
  <c r="C7" i="54"/>
  <c r="D7" i="54"/>
  <c r="W7" i="82"/>
  <c r="B7" i="82"/>
  <c r="J7" i="82"/>
  <c r="K7" i="82"/>
  <c r="U7" i="82"/>
  <c r="H7" i="82"/>
  <c r="D7" i="82"/>
  <c r="L7" i="82"/>
  <c r="C7" i="82"/>
  <c r="E7" i="82"/>
  <c r="W7" i="87"/>
  <c r="I7" i="87"/>
  <c r="D7" i="87"/>
  <c r="L7" i="87"/>
  <c r="G7" i="87"/>
  <c r="B7" i="87"/>
  <c r="C7" i="87"/>
  <c r="E7" i="87"/>
  <c r="K7" i="87"/>
  <c r="J7" i="87"/>
  <c r="Q7" i="82"/>
  <c r="S8" i="54" l="1"/>
  <c r="S8" i="87"/>
  <c r="S8" i="82"/>
  <c r="R8" i="87"/>
  <c r="L15" i="94"/>
  <c r="K25" i="94"/>
  <c r="O7" i="87"/>
  <c r="R7" i="87" s="1"/>
  <c r="L15" i="93"/>
  <c r="K25" i="93"/>
  <c r="L15" i="92"/>
  <c r="K25" i="92"/>
  <c r="K31" i="89"/>
  <c r="K31" i="90"/>
  <c r="L18" i="91"/>
  <c r="K31" i="91"/>
  <c r="M7" i="54"/>
  <c r="V7" i="54" s="1"/>
  <c r="L19" i="91"/>
  <c r="L19" i="89"/>
  <c r="L19" i="90"/>
  <c r="K30" i="79"/>
  <c r="K32" i="81"/>
  <c r="L20" i="80"/>
  <c r="K32" i="80"/>
  <c r="O7" i="54"/>
  <c r="R7" i="54" s="1"/>
  <c r="M7" i="82"/>
  <c r="V7" i="82" s="1"/>
  <c r="O7" i="82"/>
  <c r="M7" i="87"/>
  <c r="V7" i="87" s="1"/>
  <c r="S7" i="82" l="1"/>
  <c r="S7" i="87"/>
  <c r="S7" i="54"/>
  <c r="R7" i="82"/>
  <c r="F13" i="94"/>
  <c r="E13" i="94"/>
  <c r="F12" i="94"/>
  <c r="E12" i="94"/>
  <c r="F11" i="94"/>
  <c r="E11" i="94"/>
  <c r="F10" i="94"/>
  <c r="E10" i="94"/>
  <c r="F9" i="94"/>
  <c r="E9" i="94"/>
  <c r="F8" i="94"/>
  <c r="E8" i="94"/>
  <c r="F7" i="94"/>
  <c r="E7" i="94"/>
  <c r="F6" i="94"/>
  <c r="E6" i="94"/>
  <c r="F5" i="94"/>
  <c r="E5" i="94"/>
  <c r="J13" i="94"/>
  <c r="I13" i="94"/>
  <c r="J12" i="94"/>
  <c r="I12" i="94"/>
  <c r="J11" i="94"/>
  <c r="I11" i="94"/>
  <c r="J10" i="94"/>
  <c r="I10" i="94"/>
  <c r="J9" i="94"/>
  <c r="I9" i="94"/>
  <c r="J8" i="94"/>
  <c r="I8" i="94"/>
  <c r="J7" i="94"/>
  <c r="I7" i="94"/>
  <c r="J6" i="94"/>
  <c r="I6" i="94"/>
  <c r="J5" i="94"/>
  <c r="I5" i="94"/>
  <c r="J13" i="93"/>
  <c r="I13" i="93"/>
  <c r="J12" i="93"/>
  <c r="I12" i="93"/>
  <c r="J11" i="93"/>
  <c r="I11" i="93"/>
  <c r="J10" i="93"/>
  <c r="I10" i="93"/>
  <c r="J9" i="93"/>
  <c r="I9" i="93"/>
  <c r="J8" i="93"/>
  <c r="I8" i="93"/>
  <c r="J7" i="93"/>
  <c r="I7" i="93"/>
  <c r="J6" i="93"/>
  <c r="I6" i="93"/>
  <c r="J5" i="93"/>
  <c r="I5" i="93"/>
  <c r="F13" i="93"/>
  <c r="E13" i="93"/>
  <c r="F12" i="93"/>
  <c r="E12" i="93"/>
  <c r="F11" i="93"/>
  <c r="E11" i="93"/>
  <c r="F10" i="93"/>
  <c r="E10" i="93"/>
  <c r="F9" i="93"/>
  <c r="E9" i="93"/>
  <c r="F8" i="93"/>
  <c r="E8" i="93"/>
  <c r="F7" i="93"/>
  <c r="E7" i="93"/>
  <c r="F6" i="93"/>
  <c r="E6" i="93"/>
  <c r="F5" i="93"/>
  <c r="E5" i="93"/>
  <c r="J13" i="92"/>
  <c r="I13" i="92"/>
  <c r="J12" i="92"/>
  <c r="I12" i="92"/>
  <c r="J11" i="92"/>
  <c r="I11" i="92"/>
  <c r="J10" i="92"/>
  <c r="I10" i="92"/>
  <c r="J9" i="92"/>
  <c r="I9" i="92"/>
  <c r="J8" i="92"/>
  <c r="I8" i="92"/>
  <c r="J7" i="92"/>
  <c r="I7" i="92"/>
  <c r="J6" i="92"/>
  <c r="I6" i="92"/>
  <c r="J5" i="92"/>
  <c r="I5" i="92"/>
  <c r="F13" i="92"/>
  <c r="E13" i="92"/>
  <c r="F12" i="92"/>
  <c r="E12" i="92"/>
  <c r="F11" i="92"/>
  <c r="E11" i="92"/>
  <c r="F10" i="92"/>
  <c r="E10" i="92"/>
  <c r="F9" i="92"/>
  <c r="E9" i="92"/>
  <c r="F8" i="92"/>
  <c r="E8" i="92"/>
  <c r="F7" i="92"/>
  <c r="E7" i="92"/>
  <c r="F6" i="92"/>
  <c r="E6" i="92"/>
  <c r="F5" i="92"/>
  <c r="E5" i="92"/>
  <c r="E14" i="92"/>
  <c r="F14" i="92"/>
  <c r="J16" i="91"/>
  <c r="I16" i="91"/>
  <c r="J15" i="91"/>
  <c r="I15" i="91"/>
  <c r="J14" i="91"/>
  <c r="I14" i="91"/>
  <c r="J13" i="91"/>
  <c r="I13" i="91"/>
  <c r="J12" i="91"/>
  <c r="I12" i="91"/>
  <c r="J11" i="91"/>
  <c r="I11" i="91"/>
  <c r="J10" i="91"/>
  <c r="I10" i="91"/>
  <c r="J9" i="91"/>
  <c r="I9" i="91"/>
  <c r="J8" i="91"/>
  <c r="I8" i="91"/>
  <c r="J7" i="91"/>
  <c r="I7" i="91"/>
  <c r="J6" i="91"/>
  <c r="I6" i="91"/>
  <c r="J5" i="91"/>
  <c r="I5" i="91"/>
  <c r="F16" i="91"/>
  <c r="E16" i="91"/>
  <c r="F15" i="91"/>
  <c r="E15" i="91"/>
  <c r="F14" i="91"/>
  <c r="E14" i="91"/>
  <c r="F13" i="91"/>
  <c r="E13" i="91"/>
  <c r="F12" i="91"/>
  <c r="E12" i="91"/>
  <c r="F11" i="91"/>
  <c r="E11" i="91"/>
  <c r="F10" i="91"/>
  <c r="E10" i="91"/>
  <c r="F9" i="91"/>
  <c r="E9" i="91"/>
  <c r="F8" i="91"/>
  <c r="E8" i="91"/>
  <c r="F7" i="91"/>
  <c r="E7" i="91"/>
  <c r="F6" i="91"/>
  <c r="E6" i="91"/>
  <c r="F5" i="91"/>
  <c r="E5" i="91"/>
  <c r="J16" i="90"/>
  <c r="I16" i="90"/>
  <c r="J15" i="90"/>
  <c r="I15" i="90"/>
  <c r="J14" i="90"/>
  <c r="I14" i="90"/>
  <c r="J13" i="90"/>
  <c r="I13" i="90"/>
  <c r="J12" i="90"/>
  <c r="I12" i="90"/>
  <c r="J11" i="90"/>
  <c r="I11" i="90"/>
  <c r="J10" i="90"/>
  <c r="I10" i="90"/>
  <c r="J9" i="90"/>
  <c r="I9" i="90"/>
  <c r="J8" i="90"/>
  <c r="I8" i="90"/>
  <c r="J7" i="90"/>
  <c r="I7" i="90"/>
  <c r="J6" i="90"/>
  <c r="I6" i="90"/>
  <c r="J5" i="90"/>
  <c r="I5" i="90"/>
  <c r="F16" i="90"/>
  <c r="E16" i="90"/>
  <c r="F15" i="90"/>
  <c r="E15" i="90"/>
  <c r="F14" i="90"/>
  <c r="E14" i="90"/>
  <c r="F13" i="90"/>
  <c r="E13" i="90"/>
  <c r="F12" i="90"/>
  <c r="E12" i="90"/>
  <c r="F11" i="90"/>
  <c r="E11" i="90"/>
  <c r="F10" i="90"/>
  <c r="E10" i="90"/>
  <c r="F9" i="90"/>
  <c r="E9" i="90"/>
  <c r="F8" i="90"/>
  <c r="E8" i="90"/>
  <c r="F7" i="90"/>
  <c r="E7" i="90"/>
  <c r="F6" i="90"/>
  <c r="E6" i="90"/>
  <c r="F5" i="90"/>
  <c r="E5" i="90"/>
  <c r="J16" i="89"/>
  <c r="I16" i="89"/>
  <c r="J15" i="89"/>
  <c r="I15" i="89"/>
  <c r="J14" i="89"/>
  <c r="I14" i="89"/>
  <c r="J13" i="89"/>
  <c r="I13" i="89"/>
  <c r="J12" i="89"/>
  <c r="I12" i="89"/>
  <c r="J11" i="89"/>
  <c r="I11" i="89"/>
  <c r="J10" i="89"/>
  <c r="I10" i="89"/>
  <c r="J9" i="89"/>
  <c r="I9" i="89"/>
  <c r="J8" i="89"/>
  <c r="I8" i="89"/>
  <c r="J7" i="89"/>
  <c r="I7" i="89"/>
  <c r="J6" i="89"/>
  <c r="I6" i="89"/>
  <c r="J5" i="89"/>
  <c r="I5" i="89"/>
  <c r="F16" i="89"/>
  <c r="E16" i="89"/>
  <c r="F15" i="89"/>
  <c r="E15" i="89"/>
  <c r="F14" i="89"/>
  <c r="E14" i="89"/>
  <c r="F13" i="89"/>
  <c r="E13" i="89"/>
  <c r="F12" i="89"/>
  <c r="E12" i="89"/>
  <c r="F11" i="89"/>
  <c r="E11" i="89"/>
  <c r="F10" i="89"/>
  <c r="E10" i="89"/>
  <c r="F9" i="89"/>
  <c r="E9" i="89"/>
  <c r="F8" i="89"/>
  <c r="E8" i="89"/>
  <c r="F7" i="89"/>
  <c r="E7" i="89"/>
  <c r="F6" i="89"/>
  <c r="E6" i="89"/>
  <c r="F5" i="89"/>
  <c r="E5" i="89"/>
  <c r="J17" i="81"/>
  <c r="I17" i="81"/>
  <c r="F17" i="81"/>
  <c r="E17" i="81"/>
  <c r="J16" i="81"/>
  <c r="I16" i="81"/>
  <c r="F16" i="81"/>
  <c r="E16" i="81"/>
  <c r="J15" i="81"/>
  <c r="I15" i="81"/>
  <c r="J14" i="81"/>
  <c r="I14" i="81"/>
  <c r="J13" i="81"/>
  <c r="I13" i="81"/>
  <c r="J12" i="81"/>
  <c r="I12" i="81"/>
  <c r="J11" i="81"/>
  <c r="I11" i="81"/>
  <c r="J10" i="81"/>
  <c r="I10" i="81"/>
  <c r="J9" i="81"/>
  <c r="I9" i="81"/>
  <c r="J8" i="81"/>
  <c r="I8" i="81"/>
  <c r="J7" i="81"/>
  <c r="I7" i="81"/>
  <c r="J6" i="81"/>
  <c r="I6" i="81"/>
  <c r="J5" i="81"/>
  <c r="I5" i="81"/>
  <c r="F15" i="81"/>
  <c r="E15" i="81"/>
  <c r="F14" i="81"/>
  <c r="E14" i="81"/>
  <c r="F13" i="81"/>
  <c r="E13" i="81"/>
  <c r="F12" i="81"/>
  <c r="E12" i="81"/>
  <c r="F11" i="81"/>
  <c r="E11" i="81"/>
  <c r="F10" i="81"/>
  <c r="E10" i="81"/>
  <c r="F9" i="81"/>
  <c r="E9" i="81"/>
  <c r="F8" i="81"/>
  <c r="E8" i="81"/>
  <c r="F7" i="81"/>
  <c r="E7" i="81"/>
  <c r="F6" i="81"/>
  <c r="E6" i="81"/>
  <c r="F5" i="81"/>
  <c r="E5" i="81"/>
  <c r="F16" i="80"/>
  <c r="E16" i="80"/>
  <c r="J16" i="80"/>
  <c r="I16" i="80"/>
  <c r="J17" i="80"/>
  <c r="I17" i="80"/>
  <c r="J15" i="80"/>
  <c r="I15" i="80"/>
  <c r="J14" i="80"/>
  <c r="I14" i="80"/>
  <c r="J13" i="80"/>
  <c r="I13" i="80"/>
  <c r="J12" i="80"/>
  <c r="I12" i="80"/>
  <c r="J11" i="80"/>
  <c r="I11" i="80"/>
  <c r="J10" i="80"/>
  <c r="I10" i="80"/>
  <c r="J9" i="80"/>
  <c r="I9" i="80"/>
  <c r="J8" i="80"/>
  <c r="I8" i="80"/>
  <c r="J7" i="80"/>
  <c r="I7" i="80"/>
  <c r="J6" i="80"/>
  <c r="I6" i="80"/>
  <c r="J5" i="80"/>
  <c r="I5" i="80"/>
  <c r="F17" i="80"/>
  <c r="E17" i="80"/>
  <c r="F15" i="80"/>
  <c r="E15" i="80"/>
  <c r="F14" i="80"/>
  <c r="E14" i="80"/>
  <c r="F13" i="80"/>
  <c r="E13" i="80"/>
  <c r="F12" i="80"/>
  <c r="E12" i="80"/>
  <c r="F11" i="80"/>
  <c r="E11" i="80"/>
  <c r="F10" i="80"/>
  <c r="E10" i="80"/>
  <c r="F9" i="80"/>
  <c r="E9" i="80"/>
  <c r="F8" i="80"/>
  <c r="E8" i="80"/>
  <c r="F7" i="80"/>
  <c r="E7" i="80"/>
  <c r="F6" i="80"/>
  <c r="E6" i="80"/>
  <c r="F5" i="80"/>
  <c r="E5" i="80"/>
  <c r="F15" i="79"/>
  <c r="E15" i="79"/>
  <c r="F14" i="79"/>
  <c r="E14" i="79"/>
  <c r="F13" i="79"/>
  <c r="E13" i="79"/>
  <c r="F12" i="79"/>
  <c r="E12" i="79"/>
  <c r="F11" i="79"/>
  <c r="E11" i="79"/>
  <c r="F10" i="79"/>
  <c r="E10" i="79"/>
  <c r="F9" i="79"/>
  <c r="E9" i="79"/>
  <c r="F8" i="79"/>
  <c r="E8" i="79"/>
  <c r="F7" i="79"/>
  <c r="E7" i="79"/>
  <c r="F6" i="79"/>
  <c r="E6" i="79"/>
  <c r="F5" i="79"/>
  <c r="E5" i="79"/>
  <c r="I12" i="79"/>
  <c r="J12" i="79"/>
  <c r="I13" i="79"/>
  <c r="J13" i="79"/>
  <c r="I14" i="79"/>
  <c r="J14" i="79"/>
  <c r="I15" i="79"/>
  <c r="J15" i="79"/>
  <c r="E16" i="79"/>
  <c r="F16" i="79"/>
  <c r="I9" i="79"/>
  <c r="I8" i="79"/>
  <c r="I5" i="79"/>
  <c r="K9" i="91" l="1"/>
  <c r="L9" i="91" s="1"/>
  <c r="K13" i="91"/>
  <c r="L13" i="91" s="1"/>
  <c r="K6" i="90"/>
  <c r="L6" i="90" s="1"/>
  <c r="K10" i="90"/>
  <c r="L10" i="90" s="1"/>
  <c r="K14" i="90"/>
  <c r="L14" i="90" s="1"/>
  <c r="K7" i="92"/>
  <c r="L7" i="92" s="1"/>
  <c r="K11" i="92"/>
  <c r="L11" i="92" s="1"/>
  <c r="K9" i="94"/>
  <c r="L9" i="94" s="1"/>
  <c r="K8" i="90"/>
  <c r="L8" i="90" s="1"/>
  <c r="K12" i="90"/>
  <c r="L12" i="90" s="1"/>
  <c r="K16" i="90"/>
  <c r="L16" i="90" s="1"/>
  <c r="K14" i="79"/>
  <c r="L14" i="79" s="1"/>
  <c r="K11" i="94"/>
  <c r="L11" i="94" s="1"/>
  <c r="K6" i="94"/>
  <c r="L6" i="94" s="1"/>
  <c r="K8" i="94"/>
  <c r="L8" i="94" s="1"/>
  <c r="K10" i="94"/>
  <c r="L10" i="94" s="1"/>
  <c r="K12" i="94"/>
  <c r="L12" i="94" s="1"/>
  <c r="K5" i="94"/>
  <c r="L5" i="94" s="1"/>
  <c r="K7" i="94"/>
  <c r="L7" i="94" s="1"/>
  <c r="K13" i="94"/>
  <c r="L13" i="94" s="1"/>
  <c r="K9" i="93"/>
  <c r="L9" i="93" s="1"/>
  <c r="K13" i="93"/>
  <c r="L13" i="93" s="1"/>
  <c r="K11" i="93"/>
  <c r="L11" i="93" s="1"/>
  <c r="K5" i="93"/>
  <c r="L5" i="93" s="1"/>
  <c r="K6" i="93"/>
  <c r="L6" i="93" s="1"/>
  <c r="K8" i="93"/>
  <c r="L8" i="93" s="1"/>
  <c r="K10" i="93"/>
  <c r="L10" i="93" s="1"/>
  <c r="K12" i="93"/>
  <c r="L12" i="93" s="1"/>
  <c r="K7" i="93"/>
  <c r="L7" i="93" s="1"/>
  <c r="K5" i="92"/>
  <c r="L5" i="92" s="1"/>
  <c r="K9" i="92"/>
  <c r="L9" i="92" s="1"/>
  <c r="K13" i="92"/>
  <c r="L13" i="92" s="1"/>
  <c r="K6" i="92"/>
  <c r="L6" i="92" s="1"/>
  <c r="K8" i="92"/>
  <c r="L8" i="92" s="1"/>
  <c r="K10" i="92"/>
  <c r="L10" i="92" s="1"/>
  <c r="K12" i="92"/>
  <c r="L12" i="92" s="1"/>
  <c r="K7" i="91"/>
  <c r="L7" i="91" s="1"/>
  <c r="K15" i="91"/>
  <c r="L15" i="91" s="1"/>
  <c r="K5" i="91"/>
  <c r="L5" i="91" s="1"/>
  <c r="K11" i="91"/>
  <c r="L11" i="91" s="1"/>
  <c r="K6" i="91"/>
  <c r="L6" i="91" s="1"/>
  <c r="K8" i="91"/>
  <c r="L8" i="91" s="1"/>
  <c r="K10" i="91"/>
  <c r="L10" i="91" s="1"/>
  <c r="K12" i="91"/>
  <c r="L12" i="91" s="1"/>
  <c r="K14" i="91"/>
  <c r="L14" i="91" s="1"/>
  <c r="K16" i="91"/>
  <c r="L16" i="91" s="1"/>
  <c r="K5" i="90"/>
  <c r="L5" i="90" s="1"/>
  <c r="K9" i="90"/>
  <c r="L9" i="90" s="1"/>
  <c r="K13" i="90"/>
  <c r="L13" i="90" s="1"/>
  <c r="K15" i="90"/>
  <c r="L15" i="90" s="1"/>
  <c r="K7" i="90"/>
  <c r="L7" i="90" s="1"/>
  <c r="K11" i="90"/>
  <c r="L11" i="90" s="1"/>
  <c r="K5" i="89"/>
  <c r="L5" i="89" s="1"/>
  <c r="K7" i="89"/>
  <c r="L7" i="89" s="1"/>
  <c r="K9" i="89"/>
  <c r="L9" i="89" s="1"/>
  <c r="K11" i="89"/>
  <c r="L11" i="89" s="1"/>
  <c r="K13" i="89"/>
  <c r="L13" i="89" s="1"/>
  <c r="K15" i="89"/>
  <c r="L15" i="89" s="1"/>
  <c r="K6" i="89"/>
  <c r="L6" i="89" s="1"/>
  <c r="K8" i="89"/>
  <c r="L8" i="89" s="1"/>
  <c r="K10" i="89"/>
  <c r="L10" i="89" s="1"/>
  <c r="K12" i="89"/>
  <c r="L12" i="89" s="1"/>
  <c r="K14" i="89"/>
  <c r="L14" i="89" s="1"/>
  <c r="K16" i="89"/>
  <c r="L16" i="89" s="1"/>
  <c r="K16" i="81"/>
  <c r="L16" i="81" s="1"/>
  <c r="K17" i="81"/>
  <c r="L17" i="81" s="1"/>
  <c r="K5" i="81"/>
  <c r="L5" i="81" s="1"/>
  <c r="K7" i="81"/>
  <c r="L7" i="81" s="1"/>
  <c r="K9" i="81"/>
  <c r="L9" i="81" s="1"/>
  <c r="K11" i="81"/>
  <c r="L11" i="81" s="1"/>
  <c r="K13" i="81"/>
  <c r="L13" i="81" s="1"/>
  <c r="K15" i="81"/>
  <c r="L15" i="81" s="1"/>
  <c r="K6" i="81"/>
  <c r="L6" i="81" s="1"/>
  <c r="K8" i="81"/>
  <c r="L8" i="81" s="1"/>
  <c r="K10" i="81"/>
  <c r="L10" i="81" s="1"/>
  <c r="K12" i="81"/>
  <c r="L12" i="81" s="1"/>
  <c r="K14" i="81"/>
  <c r="L14" i="81" s="1"/>
  <c r="K16" i="80"/>
  <c r="L16" i="80" s="1"/>
  <c r="K6" i="80"/>
  <c r="L6" i="80" s="1"/>
  <c r="K10" i="80"/>
  <c r="L10" i="80" s="1"/>
  <c r="K14" i="80"/>
  <c r="L14" i="80" s="1"/>
  <c r="K8" i="80"/>
  <c r="L8" i="80" s="1"/>
  <c r="K12" i="80"/>
  <c r="K17" i="80"/>
  <c r="K5" i="80"/>
  <c r="L5" i="80" s="1"/>
  <c r="K7" i="80"/>
  <c r="L7" i="80" s="1"/>
  <c r="K9" i="80"/>
  <c r="L9" i="80" s="1"/>
  <c r="K11" i="80"/>
  <c r="L11" i="80" s="1"/>
  <c r="K13" i="80"/>
  <c r="L13" i="80" s="1"/>
  <c r="K15" i="80"/>
  <c r="L15" i="80" s="1"/>
  <c r="L12" i="80"/>
  <c r="L17" i="80"/>
  <c r="K13" i="79"/>
  <c r="L13" i="79" s="1"/>
  <c r="K12" i="79"/>
  <c r="L12" i="79" s="1"/>
  <c r="K15" i="79"/>
  <c r="L15" i="79" s="1"/>
  <c r="J8" i="79"/>
  <c r="I10" i="79"/>
  <c r="I6" i="79"/>
  <c r="J6" i="79"/>
  <c r="J10" i="79"/>
  <c r="I7" i="79"/>
  <c r="I11" i="79"/>
  <c r="J7" i="79"/>
  <c r="J11" i="79"/>
  <c r="F12" i="88"/>
  <c r="E12" i="88"/>
  <c r="D12" i="88"/>
  <c r="C12" i="88"/>
  <c r="H12" i="88" s="1"/>
  <c r="F15" i="83"/>
  <c r="E15" i="83"/>
  <c r="D15" i="83"/>
  <c r="C15" i="83"/>
  <c r="H15" i="83" s="1"/>
  <c r="K8" i="79" l="1"/>
  <c r="L8" i="79" s="1"/>
  <c r="K10" i="79"/>
  <c r="L10" i="79" s="1"/>
  <c r="K7" i="79"/>
  <c r="L7" i="79" s="1"/>
  <c r="K6" i="79"/>
  <c r="L6" i="79" s="1"/>
  <c r="K11" i="79"/>
  <c r="L11" i="79" s="1"/>
  <c r="J5" i="79"/>
  <c r="J9" i="79"/>
  <c r="F15" i="55"/>
  <c r="E15" i="55"/>
  <c r="D15" i="55"/>
  <c r="C15" i="55"/>
  <c r="H15" i="55" s="1"/>
  <c r="F14" i="55"/>
  <c r="E14" i="55"/>
  <c r="D14" i="55"/>
  <c r="C14" i="55"/>
  <c r="H14" i="55" s="1"/>
  <c r="F13" i="55"/>
  <c r="E13" i="55"/>
  <c r="D13" i="55"/>
  <c r="C13" i="55"/>
  <c r="H13" i="55" s="1"/>
  <c r="F12" i="55"/>
  <c r="E12" i="55"/>
  <c r="D12" i="55"/>
  <c r="C12" i="55"/>
  <c r="H12" i="55" s="1"/>
  <c r="F11" i="55"/>
  <c r="E11" i="55"/>
  <c r="D11" i="55"/>
  <c r="C11" i="55"/>
  <c r="H11" i="55" s="1"/>
  <c r="F10" i="55"/>
  <c r="E10" i="55"/>
  <c r="D10" i="55"/>
  <c r="C10" i="55"/>
  <c r="H10" i="55" s="1"/>
  <c r="F9" i="55"/>
  <c r="E9" i="55"/>
  <c r="D9" i="55"/>
  <c r="C9" i="55"/>
  <c r="H9" i="55" s="1"/>
  <c r="F8" i="55"/>
  <c r="E8" i="55"/>
  <c r="D8" i="55"/>
  <c r="C8" i="55"/>
  <c r="H8" i="55" s="1"/>
  <c r="F7" i="55"/>
  <c r="E7" i="55"/>
  <c r="D7" i="55"/>
  <c r="C7" i="55"/>
  <c r="H7" i="55" s="1"/>
  <c r="F6" i="55"/>
  <c r="E6" i="55"/>
  <c r="D6" i="55"/>
  <c r="C6" i="55"/>
  <c r="H6" i="55" s="1"/>
  <c r="F5" i="55"/>
  <c r="E5" i="55"/>
  <c r="D5" i="55"/>
  <c r="C5" i="55"/>
  <c r="H5" i="55" s="1"/>
  <c r="F4" i="55"/>
  <c r="E4" i="55"/>
  <c r="D4" i="55"/>
  <c r="C4" i="55"/>
  <c r="H4" i="55" s="1"/>
  <c r="F3" i="55"/>
  <c r="E3" i="55"/>
  <c r="D3" i="55"/>
  <c r="C3" i="55"/>
  <c r="H3" i="55" s="1"/>
  <c r="K9" i="79" l="1"/>
  <c r="L9" i="79" s="1"/>
  <c r="K5" i="79"/>
  <c r="L5" i="79" s="1"/>
  <c r="F3" i="88"/>
  <c r="E3" i="88"/>
  <c r="D3" i="88"/>
  <c r="C3" i="88"/>
  <c r="H3" i="88" s="1"/>
  <c r="L14" i="94"/>
  <c r="L17" i="91"/>
  <c r="F14" i="94"/>
  <c r="E14" i="94"/>
  <c r="L14" i="93"/>
  <c r="F14" i="93"/>
  <c r="E14" i="93"/>
  <c r="F17" i="91" l="1"/>
  <c r="E17" i="91"/>
  <c r="F17" i="90"/>
  <c r="E17" i="90"/>
  <c r="L17" i="90"/>
  <c r="F3" i="83"/>
  <c r="E3" i="83"/>
  <c r="D3" i="83"/>
  <c r="C3" i="83"/>
  <c r="H3" i="83" s="1"/>
  <c r="L17" i="89"/>
  <c r="F17" i="89"/>
  <c r="E17" i="89"/>
  <c r="L18" i="81"/>
  <c r="F18" i="81"/>
  <c r="E18" i="81"/>
  <c r="L18" i="80"/>
  <c r="F18" i="80"/>
  <c r="E18" i="80"/>
  <c r="I18" i="80" l="1"/>
  <c r="I17" i="91"/>
  <c r="J17" i="91"/>
  <c r="I14" i="94"/>
  <c r="J14" i="94"/>
  <c r="I14" i="93"/>
  <c r="J14" i="93"/>
  <c r="J14" i="92"/>
  <c r="J17" i="90"/>
  <c r="I17" i="90"/>
  <c r="J17" i="89"/>
  <c r="I17" i="89"/>
  <c r="J18" i="81"/>
  <c r="I18" i="81"/>
  <c r="J18" i="80"/>
  <c r="C2" i="55"/>
  <c r="H2" i="55" s="1"/>
  <c r="D2" i="55"/>
  <c r="E2" i="55"/>
  <c r="F2" i="55"/>
  <c r="K17" i="91" l="1"/>
  <c r="K14" i="94"/>
  <c r="K14" i="92"/>
  <c r="I14" i="92"/>
  <c r="L14" i="92" s="1"/>
  <c r="K14" i="93"/>
  <c r="K17" i="90"/>
  <c r="K17" i="89"/>
  <c r="K18" i="81"/>
  <c r="K18" i="80"/>
  <c r="I16" i="79"/>
  <c r="J16" i="79"/>
  <c r="K6" i="54"/>
  <c r="J6" i="54"/>
  <c r="C4" i="88" l="1"/>
  <c r="H4" i="88" s="1"/>
  <c r="D4" i="88"/>
  <c r="E4" i="88"/>
  <c r="F4" i="88"/>
  <c r="C5" i="88"/>
  <c r="H5" i="88" s="1"/>
  <c r="D5" i="88"/>
  <c r="E5" i="88"/>
  <c r="F5" i="88"/>
  <c r="C6" i="88"/>
  <c r="H6" i="88" s="1"/>
  <c r="D6" i="88"/>
  <c r="E6" i="88"/>
  <c r="F6" i="88"/>
  <c r="C7" i="88"/>
  <c r="H7" i="88" s="1"/>
  <c r="D7" i="88"/>
  <c r="E7" i="88"/>
  <c r="F7" i="88"/>
  <c r="C8" i="88"/>
  <c r="H8" i="88" s="1"/>
  <c r="D8" i="88"/>
  <c r="E8" i="88"/>
  <c r="F8" i="88"/>
  <c r="C9" i="88"/>
  <c r="H9" i="88" s="1"/>
  <c r="D9" i="88"/>
  <c r="E9" i="88"/>
  <c r="F9" i="88"/>
  <c r="C10" i="88"/>
  <c r="H10" i="88" s="1"/>
  <c r="D10" i="88"/>
  <c r="E10" i="88"/>
  <c r="F10" i="88"/>
  <c r="C11" i="88"/>
  <c r="H11" i="88" s="1"/>
  <c r="D11" i="88"/>
  <c r="E11" i="88"/>
  <c r="F11" i="88"/>
  <c r="F2" i="88"/>
  <c r="E2" i="88"/>
  <c r="D2" i="88"/>
  <c r="C2" i="88"/>
  <c r="H2" i="88" s="1"/>
  <c r="C4" i="83"/>
  <c r="H4" i="83" s="1"/>
  <c r="D4" i="83"/>
  <c r="E4" i="83"/>
  <c r="F4" i="83"/>
  <c r="C5" i="83"/>
  <c r="H5" i="83" s="1"/>
  <c r="D5" i="83"/>
  <c r="E5" i="83"/>
  <c r="F5" i="83"/>
  <c r="C6" i="83"/>
  <c r="H6" i="83" s="1"/>
  <c r="D6" i="83"/>
  <c r="E6" i="83"/>
  <c r="F6" i="83"/>
  <c r="C7" i="83"/>
  <c r="H7" i="83" s="1"/>
  <c r="D7" i="83"/>
  <c r="E7" i="83"/>
  <c r="F7" i="83"/>
  <c r="C8" i="83"/>
  <c r="H8" i="83" s="1"/>
  <c r="D8" i="83"/>
  <c r="E8" i="83"/>
  <c r="F8" i="83"/>
  <c r="C9" i="83"/>
  <c r="H9" i="83" s="1"/>
  <c r="D9" i="83"/>
  <c r="E9" i="83"/>
  <c r="F9" i="83"/>
  <c r="C10" i="83"/>
  <c r="H10" i="83" s="1"/>
  <c r="D10" i="83"/>
  <c r="E10" i="83"/>
  <c r="F10" i="83"/>
  <c r="C11" i="83"/>
  <c r="H11" i="83" s="1"/>
  <c r="D11" i="83"/>
  <c r="E11" i="83"/>
  <c r="F11" i="83"/>
  <c r="C12" i="83"/>
  <c r="H12" i="83" s="1"/>
  <c r="D12" i="83"/>
  <c r="E12" i="83"/>
  <c r="F12" i="83"/>
  <c r="C13" i="83"/>
  <c r="H13" i="83" s="1"/>
  <c r="D13" i="83"/>
  <c r="E13" i="83"/>
  <c r="F13" i="83"/>
  <c r="C14" i="83"/>
  <c r="H14" i="83" s="1"/>
  <c r="D14" i="83"/>
  <c r="E14" i="83"/>
  <c r="F14" i="83"/>
  <c r="F2" i="83"/>
  <c r="E2" i="83"/>
  <c r="D2" i="83"/>
  <c r="C2" i="83"/>
  <c r="H2" i="83" s="1"/>
  <c r="N6" i="82" l="1"/>
  <c r="J6" i="82"/>
  <c r="K6" i="82"/>
  <c r="K6" i="87"/>
  <c r="J6" i="87"/>
  <c r="C6" i="82"/>
  <c r="D6" i="82"/>
  <c r="B6" i="82"/>
  <c r="E6" i="82"/>
  <c r="F6" i="82"/>
  <c r="G6" i="82"/>
  <c r="L6" i="82"/>
  <c r="H6" i="82"/>
  <c r="I6" i="82"/>
  <c r="T6" i="82"/>
  <c r="T6" i="54"/>
  <c r="T6" i="87"/>
  <c r="O6" i="82" l="1"/>
  <c r="M6" i="82"/>
  <c r="C6" i="87"/>
  <c r="E6" i="54"/>
  <c r="F6" i="54"/>
  <c r="I6" i="87"/>
  <c r="G6" i="54"/>
  <c r="C6" i="54"/>
  <c r="E6" i="87"/>
  <c r="H6" i="54"/>
  <c r="D6" i="54"/>
  <c r="G6" i="87"/>
  <c r="L6" i="54"/>
  <c r="I6" i="54"/>
  <c r="D6" i="87"/>
  <c r="L6" i="87"/>
  <c r="H6" i="87"/>
  <c r="F6" i="87"/>
  <c r="U6" i="87" l="1"/>
  <c r="N6" i="87"/>
  <c r="Q6" i="87" s="1"/>
  <c r="U6" i="82"/>
  <c r="Q6" i="82"/>
  <c r="K16" i="79" l="1"/>
  <c r="L16" i="79" s="1"/>
  <c r="W6" i="87"/>
  <c r="W6" i="82"/>
  <c r="B6" i="87"/>
  <c r="U6" i="54"/>
  <c r="W6" i="54" l="1"/>
  <c r="M6" i="87"/>
  <c r="V6" i="87" s="1"/>
  <c r="O6" i="87"/>
  <c r="R6" i="87" s="1"/>
  <c r="B6" i="54"/>
  <c r="N6" i="54"/>
  <c r="Q6" i="54" s="1"/>
  <c r="V6" i="82"/>
  <c r="S6" i="87" l="1"/>
  <c r="S6" i="82"/>
  <c r="R6" i="82"/>
  <c r="O6" i="54"/>
  <c r="R6" i="54" l="1"/>
  <c r="S6" i="54"/>
  <c r="M6" i="54"/>
  <c r="V6" i="54" s="1"/>
</calcChain>
</file>

<file path=xl/comments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<sst xmlns="http://schemas.openxmlformats.org/spreadsheetml/2006/main" count="5500" uniqueCount="661">
  <si>
    <t>리밸런싱 사유</t>
    <phoneticPr fontId="1" type="noConversion"/>
  </si>
  <si>
    <t>포트폴리오
차별성</t>
    <phoneticPr fontId="1" type="noConversion"/>
  </si>
  <si>
    <t>최고위험도</t>
    <phoneticPr fontId="1" type="noConversion"/>
  </si>
  <si>
    <t>종목한도 상세</t>
    <phoneticPr fontId="1" type="noConversion"/>
  </si>
  <si>
    <t>보유수량</t>
    <phoneticPr fontId="1" type="noConversion"/>
  </si>
  <si>
    <t>평가금액</t>
    <phoneticPr fontId="1" type="noConversion"/>
  </si>
  <si>
    <t>비고</t>
    <phoneticPr fontId="1" type="noConversion"/>
  </si>
  <si>
    <t>종목명</t>
    <phoneticPr fontId="1" type="noConversion"/>
  </si>
  <si>
    <t>포트폴리오유형</t>
    <phoneticPr fontId="1" type="noConversion"/>
  </si>
  <si>
    <t>ISIN코드</t>
    <phoneticPr fontId="1" type="noConversion"/>
  </si>
  <si>
    <t>운용개시</t>
    <phoneticPr fontId="1" type="noConversion"/>
  </si>
  <si>
    <t>부적합 사유</t>
    <phoneticPr fontId="1" type="noConversion"/>
  </si>
  <si>
    <t>계좌번호</t>
    <phoneticPr fontId="1" type="noConversion"/>
  </si>
  <si>
    <t>위험자산편입한도</t>
    <phoneticPr fontId="1" type="noConversion"/>
  </si>
  <si>
    <t>최저위험도</t>
    <phoneticPr fontId="1" type="noConversion"/>
  </si>
  <si>
    <t>위험자산
비중 적정성</t>
    <phoneticPr fontId="1" type="noConversion"/>
  </si>
  <si>
    <t>위험도
적정성</t>
    <phoneticPr fontId="1" type="noConversion"/>
  </si>
  <si>
    <t>운용금액</t>
    <phoneticPr fontId="1" type="noConversion"/>
  </si>
  <si>
    <t>단일종목편입한도</t>
    <phoneticPr fontId="1" type="noConversion"/>
  </si>
  <si>
    <t>리밸런싱일자</t>
    <phoneticPr fontId="1" type="noConversion"/>
  </si>
  <si>
    <t>잔고변경일자</t>
    <phoneticPr fontId="1" type="noConversion"/>
  </si>
  <si>
    <t>매매구분</t>
    <phoneticPr fontId="1" type="noConversion"/>
  </si>
  <si>
    <t>자산종류</t>
    <phoneticPr fontId="1" type="noConversion"/>
  </si>
  <si>
    <t>비중</t>
    <phoneticPr fontId="1" type="noConversion"/>
  </si>
  <si>
    <t>투자유니버스</t>
    <phoneticPr fontId="1" type="noConversion"/>
  </si>
  <si>
    <t>1. 파일명 : [알고리즘명]21.리밸런싱 발생내역_회사명_YYYYMMDD.xlsx</t>
    <phoneticPr fontId="1" type="noConversion"/>
  </si>
  <si>
    <t>2. 전계좌매매내역을 전체매매내역 시트에 작성</t>
    <phoneticPr fontId="1" type="noConversion"/>
  </si>
  <si>
    <t>종목수</t>
    <phoneticPr fontId="1" type="noConversion"/>
  </si>
  <si>
    <t>포트폴리오 변경내역 확인</t>
    <phoneticPr fontId="1" type="noConversion"/>
  </si>
  <si>
    <t>잔고변경현황 확인</t>
    <phoneticPr fontId="1" type="noConversion"/>
  </si>
  <si>
    <t>안정추구형1</t>
    <phoneticPr fontId="1" type="noConversion"/>
  </si>
  <si>
    <t>잔고변경현황 확인</t>
    <phoneticPr fontId="1" type="noConversion"/>
  </si>
  <si>
    <t>단일종목
편입한도적정성</t>
    <phoneticPr fontId="1" type="noConversion"/>
  </si>
  <si>
    <t>자료
정합성</t>
    <phoneticPr fontId="1" type="noConversion"/>
  </si>
  <si>
    <t>투자유니버스</t>
    <phoneticPr fontId="1" type="noConversion"/>
  </si>
  <si>
    <t>종목한도예외자산1</t>
    <phoneticPr fontId="1" type="noConversion"/>
  </si>
  <si>
    <t>종목한도예외자산2</t>
    <phoneticPr fontId="1" type="noConversion"/>
  </si>
  <si>
    <t>합계</t>
    <phoneticPr fontId="1" type="noConversion"/>
  </si>
  <si>
    <t>위험도</t>
    <phoneticPr fontId="1" type="noConversion"/>
  </si>
  <si>
    <t>안정추구형</t>
    <phoneticPr fontId="1" type="noConversion"/>
  </si>
  <si>
    <t>MP생성일자</t>
    <phoneticPr fontId="1" type="noConversion"/>
  </si>
  <si>
    <t>자산종류</t>
    <phoneticPr fontId="1" type="noConversion"/>
  </si>
  <si>
    <t xml:space="preserve">     위험도(점수)
MP생성일자</t>
    <phoneticPr fontId="1" type="noConversion"/>
  </si>
  <si>
    <t>위험자산여부</t>
    <phoneticPr fontId="1" type="noConversion"/>
  </si>
  <si>
    <t>실잔고비중</t>
    <phoneticPr fontId="1" type="noConversion"/>
  </si>
  <si>
    <t>목표비중</t>
    <phoneticPr fontId="1" type="noConversion"/>
  </si>
  <si>
    <t>비고</t>
    <phoneticPr fontId="1" type="noConversion"/>
  </si>
  <si>
    <t>위험중립형</t>
    <phoneticPr fontId="1" type="noConversion"/>
  </si>
  <si>
    <t>위험중립형1</t>
    <phoneticPr fontId="1" type="noConversion"/>
  </si>
  <si>
    <t>위험중립형2</t>
    <phoneticPr fontId="1" type="noConversion"/>
  </si>
  <si>
    <t>위험중립형3</t>
    <phoneticPr fontId="1" type="noConversion"/>
  </si>
  <si>
    <t>안정추구형3</t>
    <phoneticPr fontId="1" type="noConversion"/>
  </si>
  <si>
    <t>안정추구형2</t>
    <phoneticPr fontId="1" type="noConversion"/>
  </si>
  <si>
    <t>적극투자형1</t>
    <phoneticPr fontId="1" type="noConversion"/>
  </si>
  <si>
    <t>적극투자형2</t>
    <phoneticPr fontId="1" type="noConversion"/>
  </si>
  <si>
    <t>1.리밸런싱 발생사실 증명가능한 로그 첨부</t>
    <phoneticPr fontId="1" type="noConversion"/>
  </si>
  <si>
    <t>(프로그램 로그 및 관련 화면 등 자유양식으로 첨부, 추후 현장실사시 확인)</t>
    <phoneticPr fontId="1" type="noConversion"/>
  </si>
  <si>
    <t xml:space="preserve">    (1) 로그 캡쳐</t>
    <phoneticPr fontId="1" type="noConversion"/>
  </si>
  <si>
    <t>3. 포트변경내역과 MP내역은 포트폴리오 유형별로 작성, 잔고변경현황은 계좌단위로 작성</t>
    <phoneticPr fontId="1" type="noConversion"/>
  </si>
  <si>
    <t>4. 투자금액 별로 MP가 다른 경우에는 계좌(9개 계좌)마다 포트변경내역과 MP내역을 작성</t>
    <phoneticPr fontId="1" type="noConversion"/>
  </si>
  <si>
    <t>5. 매일 리밸런싱이 발생하는 경우 1주일 단위로 제출 가능하나 누락되는 날짜가 없어야 함</t>
    <phoneticPr fontId="1" type="noConversion"/>
  </si>
  <si>
    <t>6. 펀드, 해외종목, 분할매수, 분할매도 등 수일에 걸쳐 리밸런싱되는 경우 리밸런싱이 완료된 후 작성</t>
    <phoneticPr fontId="1" type="noConversion"/>
  </si>
  <si>
    <t xml:space="preserve">7. 제출 양식을 변형하여 사용하고자 할 경우 테스트베드 사무국의 사전 확인 필요 </t>
    <phoneticPr fontId="1" type="noConversion"/>
  </si>
  <si>
    <t>합계</t>
    <phoneticPr fontId="1" type="noConversion"/>
  </si>
  <si>
    <t>위험자산
비중</t>
    <phoneticPr fontId="1" type="noConversion"/>
  </si>
  <si>
    <t>위험도</t>
    <phoneticPr fontId="1" type="noConversion"/>
  </si>
  <si>
    <t>부적합 사유</t>
    <phoneticPr fontId="1" type="noConversion"/>
  </si>
  <si>
    <t>종목명</t>
    <phoneticPr fontId="1" type="noConversion"/>
  </si>
  <si>
    <t>자산종류</t>
    <phoneticPr fontId="1" type="noConversion"/>
  </si>
  <si>
    <t>위험도</t>
    <phoneticPr fontId="1" type="noConversion"/>
  </si>
  <si>
    <t>위험자산여부</t>
    <phoneticPr fontId="1" type="noConversion"/>
  </si>
  <si>
    <t>자산종류</t>
    <phoneticPr fontId="1" type="noConversion"/>
  </si>
  <si>
    <t>실잔고비중</t>
    <phoneticPr fontId="1" type="noConversion"/>
  </si>
  <si>
    <t>목표비중</t>
    <phoneticPr fontId="1" type="noConversion"/>
  </si>
  <si>
    <t>차이</t>
    <phoneticPr fontId="1" type="noConversion"/>
  </si>
  <si>
    <t>보유수량</t>
    <phoneticPr fontId="1" type="noConversion"/>
  </si>
  <si>
    <t>차이</t>
    <phoneticPr fontId="1" type="noConversion"/>
  </si>
  <si>
    <t>적극투자형3</t>
    <phoneticPr fontId="1" type="noConversion"/>
  </si>
  <si>
    <t>포트폴리오 변경내역 확인</t>
    <phoneticPr fontId="1" type="noConversion"/>
  </si>
  <si>
    <t xml:space="preserve">     위험도(점수)
MP생성일자</t>
    <phoneticPr fontId="1" type="noConversion"/>
  </si>
  <si>
    <t>위험도
적정성</t>
    <phoneticPr fontId="1" type="noConversion"/>
  </si>
  <si>
    <t>포트폴리오
차별성</t>
    <phoneticPr fontId="1" type="noConversion"/>
  </si>
  <si>
    <t>종목수</t>
    <phoneticPr fontId="1" type="noConversion"/>
  </si>
  <si>
    <t>단일종목
편입한도적정성</t>
    <phoneticPr fontId="1" type="noConversion"/>
  </si>
  <si>
    <t>적극투자형</t>
    <phoneticPr fontId="1" type="noConversion"/>
  </si>
  <si>
    <t>MP생성일자</t>
    <phoneticPr fontId="1" type="noConversion"/>
  </si>
  <si>
    <t>ISIN코드</t>
    <phoneticPr fontId="1" type="noConversion"/>
  </si>
  <si>
    <t>비중</t>
    <phoneticPr fontId="1" type="noConversion"/>
  </si>
  <si>
    <t>8. 검정 라벨의 칼럼은 함수식이 반영된 칼럼이므로 가급적 그대로 사용을 권함</t>
    <phoneticPr fontId="1" type="noConversion"/>
  </si>
  <si>
    <t>부족수량</t>
    <phoneticPr fontId="1" type="noConversion"/>
  </si>
  <si>
    <t>매수</t>
  </si>
  <si>
    <t>위험중립형1</t>
  </si>
  <si>
    <t>위험중립형2</t>
  </si>
  <si>
    <t>위험중립형3</t>
  </si>
  <si>
    <t>안정추구형1</t>
  </si>
  <si>
    <t>안정추구형</t>
  </si>
  <si>
    <t>안정추구형2</t>
  </si>
  <si>
    <t>안정추구형3</t>
  </si>
  <si>
    <t>적극투자형1</t>
  </si>
  <si>
    <t>적극투자형</t>
  </si>
  <si>
    <t>적극투자형2</t>
  </si>
  <si>
    <t>적극투자형3</t>
  </si>
  <si>
    <t>현금</t>
  </si>
  <si>
    <t>초저위험</t>
  </si>
  <si>
    <t>채권</t>
  </si>
  <si>
    <t>저위험</t>
  </si>
  <si>
    <t>중위험</t>
  </si>
  <si>
    <t>주식</t>
  </si>
  <si>
    <t>고위험</t>
  </si>
  <si>
    <t>초고위험</t>
  </si>
  <si>
    <t>대체자산</t>
  </si>
  <si>
    <t>해외현금</t>
  </si>
  <si>
    <t>국내현금</t>
  </si>
  <si>
    <t>합계</t>
    <phoneticPr fontId="1" type="noConversion"/>
  </si>
  <si>
    <t>합계</t>
  </si>
  <si>
    <t>합계</t>
    <phoneticPr fontId="1" type="noConversion"/>
  </si>
  <si>
    <t>MP생성일자</t>
  </si>
  <si>
    <t>ISIN코드</t>
  </si>
  <si>
    <t>비중</t>
  </si>
  <si>
    <t>합계</t>
    <phoneticPr fontId="1" type="noConversion"/>
  </si>
  <si>
    <t/>
  </si>
  <si>
    <t>위험중립형</t>
  </si>
  <si>
    <t>종목코드(ISIN코드)</t>
  </si>
  <si>
    <t>종목명</t>
  </si>
  <si>
    <t>시장구분</t>
  </si>
  <si>
    <t>자산군</t>
  </si>
  <si>
    <t>자산종류</t>
  </si>
  <si>
    <t>위험등급</t>
  </si>
  <si>
    <t>위험도 점수</t>
  </si>
  <si>
    <t>위험자산여부</t>
  </si>
  <si>
    <t>비고</t>
  </si>
  <si>
    <t>예수금(달러화)</t>
  </si>
  <si>
    <t>해외</t>
  </si>
  <si>
    <t>N</t>
  </si>
  <si>
    <t>ETF</t>
  </si>
  <si>
    <t>Y</t>
  </si>
  <si>
    <t>예수금(원화)</t>
  </si>
  <si>
    <t>국내</t>
  </si>
  <si>
    <t>KR7295000004</t>
  </si>
  <si>
    <t>KBSTAR 국채선물10년</t>
  </si>
  <si>
    <t>KR7298340001</t>
  </si>
  <si>
    <t>ARIRANG 국채선물3년</t>
  </si>
  <si>
    <t>KR7272560004</t>
  </si>
  <si>
    <t>KBSTAR 단기국공채액티브</t>
  </si>
  <si>
    <t>KR7357870005</t>
  </si>
  <si>
    <t>TIGER CD금리투자KIS(합성)</t>
  </si>
  <si>
    <t>KR7153130000</t>
  </si>
  <si>
    <t>KODEX 단기채권</t>
  </si>
  <si>
    <t>KR7157450008</t>
  </si>
  <si>
    <t>TIGER 단기통안채</t>
  </si>
  <si>
    <t>KR7214980005</t>
  </si>
  <si>
    <t>KODEX 단기채권PLUS</t>
  </si>
  <si>
    <t>KR7385550009</t>
  </si>
  <si>
    <t>KBSTAR KIS단기종합채권(AA-이상)액티브</t>
  </si>
  <si>
    <t>KR7196230007</t>
  </si>
  <si>
    <t>KBSTAR 단기통안채</t>
  </si>
  <si>
    <t>KR7190620005</t>
  </si>
  <si>
    <t>KINDEX 단기통안채</t>
  </si>
  <si>
    <t>KR7272580002</t>
  </si>
  <si>
    <t>TIGER 단기채권액티브</t>
  </si>
  <si>
    <t>KR7390950004</t>
  </si>
  <si>
    <t>HANARO 단기채권액티브</t>
  </si>
  <si>
    <t>KR7148070006</t>
  </si>
  <si>
    <t>KOSEF 국고채10년</t>
  </si>
  <si>
    <t>KR7273140004</t>
  </si>
  <si>
    <t>KODEX 단기변동금리부채권액티브</t>
  </si>
  <si>
    <t>KR7114260003</t>
  </si>
  <si>
    <t>KODEX 국고채3년</t>
  </si>
  <si>
    <t>KR7122260003</t>
  </si>
  <si>
    <t>KOSEF 통안채1년</t>
  </si>
  <si>
    <t>KR7130730005</t>
  </si>
  <si>
    <t>KOSEF 단기자금</t>
  </si>
  <si>
    <t>KR7114820004</t>
  </si>
  <si>
    <t>TIGER 국채3년</t>
  </si>
  <si>
    <t>KR7363510009</t>
  </si>
  <si>
    <t>SOL KIS단기통안채</t>
  </si>
  <si>
    <t>KR7302190004</t>
  </si>
  <si>
    <t>TIGER 중장기국채</t>
  </si>
  <si>
    <t>KR7336160007</t>
  </si>
  <si>
    <t>KBSTAR 금융채액티브</t>
  </si>
  <si>
    <t>KR7114460009</t>
  </si>
  <si>
    <t>KINDEX 국고채3년</t>
  </si>
  <si>
    <t>KR7114470008</t>
  </si>
  <si>
    <t>KOSEF 국고채3년</t>
  </si>
  <si>
    <t>KR7272570003</t>
  </si>
  <si>
    <t>KBSTAR 중장기국공채액티브</t>
  </si>
  <si>
    <t>KR7114100001</t>
  </si>
  <si>
    <t>KBSTAR 국고채3년</t>
  </si>
  <si>
    <t>KR7239660004</t>
  </si>
  <si>
    <t>ARIRANG 우량회사채50 1년</t>
  </si>
  <si>
    <t>KR7278620000</t>
  </si>
  <si>
    <t>ARIRANG 단기채권액티브</t>
  </si>
  <si>
    <t>KR7152380002</t>
  </si>
  <si>
    <t>KODEX 국채선물10년</t>
  </si>
  <si>
    <t>KR7272910001</t>
  </si>
  <si>
    <t>KINDEX 중장기국공채액티브</t>
  </si>
  <si>
    <t>KR7289670002</t>
  </si>
  <si>
    <t>ARIRANG 국채선물10년</t>
  </si>
  <si>
    <t>KR7397420001</t>
  </si>
  <si>
    <t>KBSTAR 국채선물5년추종</t>
  </si>
  <si>
    <t>KR7342500006</t>
  </si>
  <si>
    <t>KBSTAR KRX국채선물3년10년스티프너</t>
  </si>
  <si>
    <t>KR7176710002</t>
  </si>
  <si>
    <t>파워 중기국고채</t>
  </si>
  <si>
    <t>KR7342610003</t>
  </si>
  <si>
    <t>KBSTAR KRX국채선물3년10년플래트너</t>
  </si>
  <si>
    <t>KR7273130005</t>
  </si>
  <si>
    <t>KODEX 종합채권(AA-이상)액티브</t>
  </si>
  <si>
    <t>KR7136340007</t>
  </si>
  <si>
    <t>KBSTAR 중기우량회사채</t>
  </si>
  <si>
    <t>KR7342600004</t>
  </si>
  <si>
    <t>KBSTAR KRX국채선물3년10년스티프너2X</t>
  </si>
  <si>
    <t>KR7342620002</t>
  </si>
  <si>
    <t>KBSTAR KRX국채선물3년10년플래트너2X</t>
  </si>
  <si>
    <t>KR7305080004</t>
  </si>
  <si>
    <t>TIGER 미국채10년선물</t>
  </si>
  <si>
    <t>KR7332610005</t>
  </si>
  <si>
    <t>ARIRANG 미국단기우량회사채</t>
  </si>
  <si>
    <t>KR7308620004</t>
  </si>
  <si>
    <t>KODEX 미국채10년선물</t>
  </si>
  <si>
    <t>KR7267440006</t>
  </si>
  <si>
    <t>KBSTAR 미국장기국채선물(H)</t>
  </si>
  <si>
    <t>KR7182490003</t>
  </si>
  <si>
    <t>TIGER 단기선진하이일드(합성 H)</t>
  </si>
  <si>
    <t>KR7329750004</t>
  </si>
  <si>
    <t>TIGER 미국달러단기채권액티브</t>
  </si>
  <si>
    <t>KR7261240006</t>
  </si>
  <si>
    <t>KODEX 미국달러선물</t>
  </si>
  <si>
    <t>KR7138230008</t>
  </si>
  <si>
    <t>KOSEF 미국달러선물</t>
  </si>
  <si>
    <t>KR7292560000</t>
  </si>
  <si>
    <t>TIGER 일본엔선물</t>
  </si>
  <si>
    <t>KR7385540000</t>
  </si>
  <si>
    <t>KBSTAR KIS종합채권(A-이상)액티브</t>
  </si>
  <si>
    <t>KR7385560008</t>
  </si>
  <si>
    <t>KBSTAR KIS국고채30년Enhanced</t>
  </si>
  <si>
    <t>KR7363570003</t>
  </si>
  <si>
    <t>KODEX 장기종합채권(AA-이상)액티브KAP</t>
  </si>
  <si>
    <t>KR7365780006</t>
  </si>
  <si>
    <t>KINDEX 국고채10년</t>
  </si>
  <si>
    <t>KR7167860006</t>
  </si>
  <si>
    <t>KOSEF 국고채10년레버리지</t>
  </si>
  <si>
    <t>KR7346000003</t>
  </si>
  <si>
    <t>HANARO KAP초장기국고채</t>
  </si>
  <si>
    <t>KR7356540005</t>
  </si>
  <si>
    <t>KINDEX KIS종합채권(AA-이상)액티브</t>
  </si>
  <si>
    <t>KR7248270001</t>
  </si>
  <si>
    <t>TIGER S&amp;P글로벌헬스케어(합성)</t>
  </si>
  <si>
    <t>KR7132030008</t>
  </si>
  <si>
    <t>KODEX 골드선물(H)</t>
  </si>
  <si>
    <t>KR7137610002</t>
  </si>
  <si>
    <t>TIGER 농산물선물Enhanced(H)</t>
  </si>
  <si>
    <t>KR7139320006</t>
  </si>
  <si>
    <t>TIGER 금은선물(H)</t>
  </si>
  <si>
    <t>KR7139310007</t>
  </si>
  <si>
    <t>TIGER 금속선물(H)</t>
  </si>
  <si>
    <t>KR7332620004</t>
  </si>
  <si>
    <t>ARIRANG 미국장기우량회사채</t>
  </si>
  <si>
    <t>KR7304660004</t>
  </si>
  <si>
    <t>KODEX 미국채울트라30년선물(H)</t>
  </si>
  <si>
    <t>KR7261250005</t>
  </si>
  <si>
    <t>KODEX 미국달러선물레버리지</t>
  </si>
  <si>
    <t>KR7225800002</t>
  </si>
  <si>
    <t>KOSEF 미국달러선물레버리지</t>
  </si>
  <si>
    <t>KR7261110001</t>
  </si>
  <si>
    <t>TIGER 미국달러선물레버리지</t>
  </si>
  <si>
    <t>KR7241180009</t>
  </si>
  <si>
    <t>TIGER 일본니케이225</t>
  </si>
  <si>
    <t>KR7101280006</t>
  </si>
  <si>
    <t>KODEX 일본TOPIX100</t>
  </si>
  <si>
    <t>KR7099140006</t>
  </si>
  <si>
    <t>KODEX 차이나H</t>
  </si>
  <si>
    <t>KR7117690008</t>
  </si>
  <si>
    <t>TIGER 차이나항셍25</t>
  </si>
  <si>
    <t>KR7275980001</t>
  </si>
  <si>
    <t>TIGER 글로벌4차산업혁신기술(합성 H)</t>
  </si>
  <si>
    <t>KR7276650009</t>
  </si>
  <si>
    <t>KBSTAR 글로벌4차산업IT(합성 H)</t>
  </si>
  <si>
    <t>KR7276990009</t>
  </si>
  <si>
    <t>KODEX 글로벌4차산업로보틱스(합성)</t>
  </si>
  <si>
    <t>KR7189400005</t>
  </si>
  <si>
    <t>ARIRANG 글로벌MSCI(합성 H)</t>
  </si>
  <si>
    <t>KR7182480004</t>
  </si>
  <si>
    <t>TIGER 미국MSCI리츠(합성 H)</t>
  </si>
  <si>
    <t>KR7144600004</t>
  </si>
  <si>
    <t>KODEX 은선물(H)</t>
  </si>
  <si>
    <t>KR7329200000</t>
  </si>
  <si>
    <t>TIGER 부동산인프라고배당</t>
  </si>
  <si>
    <t>KR7341850006</t>
  </si>
  <si>
    <t>TIGER KIS부동산인프라채권TR</t>
  </si>
  <si>
    <t>KR7319640009</t>
  </si>
  <si>
    <t>TIGER 골드선물(H)</t>
  </si>
  <si>
    <t>KR7181480005</t>
  </si>
  <si>
    <t>KINDEX 미국다우존스리츠(합성 H)</t>
  </si>
  <si>
    <t>KR7138910005</t>
  </si>
  <si>
    <t>KODEX 구리선물(H)</t>
  </si>
  <si>
    <t>KR7160580007</t>
  </si>
  <si>
    <t>TIGER 구리실물</t>
  </si>
  <si>
    <t>KR7352560007</t>
  </si>
  <si>
    <t>KODEX 다우존스미국리츠(H)</t>
  </si>
  <si>
    <t>KR7269420006</t>
  </si>
  <si>
    <t>KODEX S&amp;P글로벌인프라(합성)</t>
  </si>
  <si>
    <t>KR7316300003</t>
  </si>
  <si>
    <t>KINDEX 싱가포르리츠</t>
  </si>
  <si>
    <t>KR7352540009</t>
  </si>
  <si>
    <t>KODEX TSE일본리츠(H)</t>
  </si>
  <si>
    <t>KR7375270006</t>
  </si>
  <si>
    <t>KBSTAR 글로벌데이터센터리츠나스닥(합성)</t>
  </si>
  <si>
    <t>KR7271060006</t>
  </si>
  <si>
    <t>KODEX 3대농산물선물(H)</t>
  </si>
  <si>
    <t>KR7138920004</t>
  </si>
  <si>
    <t>KODEX 콩선물(H)</t>
  </si>
  <si>
    <t>KR7269370003</t>
  </si>
  <si>
    <t>TIGER S&amp;P글로벌인프라(합성)</t>
  </si>
  <si>
    <t>KR7269530002</t>
  </si>
  <si>
    <t>ARIRANG S&amp;P글로벌인프라</t>
  </si>
  <si>
    <t>KR7203780002</t>
  </si>
  <si>
    <t>TIGER 미국나스닥바이오</t>
  </si>
  <si>
    <t>KR7287180004</t>
  </si>
  <si>
    <t>ARIRANG 미국나스닥기술주</t>
  </si>
  <si>
    <t>KR7200030005</t>
  </si>
  <si>
    <t>KODEX 미국S&amp;P산업재(합성)</t>
  </si>
  <si>
    <t>KR7133690008</t>
  </si>
  <si>
    <t>TIGER 미국나스닥100</t>
  </si>
  <si>
    <t>KR7381170000</t>
  </si>
  <si>
    <t>TIGER 미국테크TOP10 INDXX</t>
  </si>
  <si>
    <t>KR7360750004</t>
  </si>
  <si>
    <t>TIGER 미국S&amp;P500</t>
  </si>
  <si>
    <t>KR7360200000</t>
  </si>
  <si>
    <t>KINDEX 미국S&amp;P500</t>
  </si>
  <si>
    <t>KR7143850006</t>
  </si>
  <si>
    <t>TIGER 미국S&amp;P500선물(H)</t>
  </si>
  <si>
    <t>KR7367380003</t>
  </si>
  <si>
    <t>KINDEX 미국나스닥100</t>
  </si>
  <si>
    <t>KR7368590006</t>
  </si>
  <si>
    <t>KBSTAR 미국나스닥100</t>
  </si>
  <si>
    <t>KR7219480001</t>
  </si>
  <si>
    <t>KODEX 미국S&amp;P500선물(H)</t>
  </si>
  <si>
    <t>KR7379800006</t>
  </si>
  <si>
    <t>KODEX 미국S&amp;P500TR</t>
  </si>
  <si>
    <t>KR7379810005</t>
  </si>
  <si>
    <t>KODEX 미국나스닥100TR</t>
  </si>
  <si>
    <t>KR7304940000</t>
  </si>
  <si>
    <t>KODEX 미국나스닥100선물(H)</t>
  </si>
  <si>
    <t>KR7245340005</t>
  </si>
  <si>
    <t>TIGER 미국다우존스30</t>
  </si>
  <si>
    <t>KR7379780000</t>
  </si>
  <si>
    <t>KBSTAR 미국S&amp;P500</t>
  </si>
  <si>
    <t>KR7269540001</t>
  </si>
  <si>
    <t>ARIRANG 미국S&amp;P500(H)</t>
  </si>
  <si>
    <t>KR7399110006</t>
  </si>
  <si>
    <t>SOL 미국S&amp;P500ESG</t>
  </si>
  <si>
    <t>KR7309230001</t>
  </si>
  <si>
    <t>KINDEX 미국WideMoat가치주</t>
  </si>
  <si>
    <t>KR7276970001</t>
  </si>
  <si>
    <t>KODEX 미국S&amp;P고배당커버드콜(합성 H)</t>
  </si>
  <si>
    <t>KR7213630007</t>
  </si>
  <si>
    <t>ARIRANG 미국다우존스고배당주(합성 H)</t>
  </si>
  <si>
    <t>KR7354240004</t>
  </si>
  <si>
    <t>KBSTAR 미국고정배당우선증권ICE TR</t>
  </si>
  <si>
    <t>KR7373790005</t>
  </si>
  <si>
    <t>KOSEF 미국방어배당성장나스닥</t>
  </si>
  <si>
    <t>KR7251350005</t>
  </si>
  <si>
    <t>KODEX 선진국MSCI World</t>
  </si>
  <si>
    <t>KR7208470005</t>
  </si>
  <si>
    <t>SOL 선진국MSCI World(합성 H)</t>
  </si>
  <si>
    <t>KR7195970009</t>
  </si>
  <si>
    <t>ARIRANG 선진국MSCI(합성 H)</t>
  </si>
  <si>
    <t>KR7195980008</t>
  </si>
  <si>
    <t>ARIRANG 신흥국MSCI(합성 H)</t>
  </si>
  <si>
    <t>KR7291130003</t>
  </si>
  <si>
    <t>KINDEX 멕시코MSCI(합성)</t>
  </si>
  <si>
    <t>KR7261920003</t>
  </si>
  <si>
    <t>KINDEX 필리핀MSCI(합성)</t>
  </si>
  <si>
    <t>KR7291890002</t>
  </si>
  <si>
    <t>KODEX MSCI EM선물(H)</t>
  </si>
  <si>
    <t>KR7245710009</t>
  </si>
  <si>
    <t>KINDEX 베트남VN30(합성)</t>
  </si>
  <si>
    <t>KR7200250009</t>
  </si>
  <si>
    <t>KOSEF 인도Nifty50(합성)</t>
  </si>
  <si>
    <t>KR7277540001</t>
  </si>
  <si>
    <t>KINDEX S&amp;P아시아TOP50</t>
  </si>
  <si>
    <t>KR7195930003</t>
  </si>
  <si>
    <t>TIGER 유로스탁스50(합성 H)</t>
  </si>
  <si>
    <t>KR7245350004</t>
  </si>
  <si>
    <t>TIGER 유로스탁스배당30</t>
  </si>
  <si>
    <t>KR7379790009</t>
  </si>
  <si>
    <t>KBSTAR 유로스탁스50(H)</t>
  </si>
  <si>
    <t>KR7238720007</t>
  </si>
  <si>
    <t>KINDEX 일본Nikkei225(H)</t>
  </si>
  <si>
    <t>KR7195920004</t>
  </si>
  <si>
    <t>TIGER 일본TOPIX(합성 H)</t>
  </si>
  <si>
    <t>KR7248260002</t>
  </si>
  <si>
    <t>TIGER 일본TOPIX헬스케어(합성)</t>
  </si>
  <si>
    <t>KR7192090009</t>
  </si>
  <si>
    <t>TIGER 차이나CSI300</t>
  </si>
  <si>
    <t>KR7168580009</t>
  </si>
  <si>
    <t>KINDEX 중국본토CSI300</t>
  </si>
  <si>
    <t>KR7283580009</t>
  </si>
  <si>
    <t>KODEX 차이나CSI300</t>
  </si>
  <si>
    <t>KR7174360008</t>
  </si>
  <si>
    <t>KBSTAR 중국본토대형주CSI100</t>
  </si>
  <si>
    <t>KR7169950003</t>
  </si>
  <si>
    <t>KODEX 차이나A50</t>
  </si>
  <si>
    <t>KR7310080007</t>
  </si>
  <si>
    <t>KBSTAR 중국MSCI China(H)</t>
  </si>
  <si>
    <t>KR7250730009</t>
  </si>
  <si>
    <t>KBSTAR 차이나HSCEI(H)</t>
  </si>
  <si>
    <t>KR7220130009</t>
  </si>
  <si>
    <t>SOL 중국본토 중소형 CSI500(합성 H)</t>
  </si>
  <si>
    <t>KR7245360003</t>
  </si>
  <si>
    <t>TIGER 차이나HSCEI</t>
  </si>
  <si>
    <t>KR7139260004</t>
  </si>
  <si>
    <t>TIGER 200 IT</t>
  </si>
  <si>
    <t>KR7139290001</t>
  </si>
  <si>
    <t>TIGER 200 경기소비재</t>
  </si>
  <si>
    <t>KR7139270003</t>
  </si>
  <si>
    <t>TIGER 200 금융</t>
  </si>
  <si>
    <t>KR7227550001</t>
  </si>
  <si>
    <t>TIGER 200 산업재</t>
  </si>
  <si>
    <t>KR7227560000</t>
  </si>
  <si>
    <t>TIGER 200 생활소비재</t>
  </si>
  <si>
    <t>KR7139250005</t>
  </si>
  <si>
    <t>TIGER 200 에너지화학</t>
  </si>
  <si>
    <t>KR7139240006</t>
  </si>
  <si>
    <t>TIGER 200 철강소재</t>
  </si>
  <si>
    <t>KR7315270009</t>
  </si>
  <si>
    <t>TIGER 200커뮤니케이션서비스</t>
  </si>
  <si>
    <t>KR7091230003</t>
  </si>
  <si>
    <t>TIGER 반도체</t>
  </si>
  <si>
    <t>KR7098560006</t>
  </si>
  <si>
    <t>TIGER 방송통신</t>
  </si>
  <si>
    <t>KR7157490004</t>
  </si>
  <si>
    <t>TIGER 소프트웨어</t>
  </si>
  <si>
    <t>KR7091220004</t>
  </si>
  <si>
    <t>TIGER 은행</t>
  </si>
  <si>
    <t>KR7326240009</t>
  </si>
  <si>
    <t>KBSTAR IT플러스</t>
  </si>
  <si>
    <t>KR7117700005</t>
  </si>
  <si>
    <t>KODEX 건설</t>
  </si>
  <si>
    <t>KR7266390004</t>
  </si>
  <si>
    <t>KODEX 경기소비재</t>
  </si>
  <si>
    <t>KR7266360007</t>
  </si>
  <si>
    <t>KODEX 미디어&amp;엔터테인먼트</t>
  </si>
  <si>
    <t>KR7091160002</t>
  </si>
  <si>
    <t>KODEX 반도체</t>
  </si>
  <si>
    <t>KR7140700006</t>
  </si>
  <si>
    <t>KODEX 보험</t>
  </si>
  <si>
    <t>KR7117460006</t>
  </si>
  <si>
    <t>KODEX 에너지화학</t>
  </si>
  <si>
    <t>KR7140710005</t>
  </si>
  <si>
    <t>KODEX 운송</t>
  </si>
  <si>
    <t>KR7091170001</t>
  </si>
  <si>
    <t>KODEX 은행</t>
  </si>
  <si>
    <t>KR7117680009</t>
  </si>
  <si>
    <t>KODEX 철강</t>
  </si>
  <si>
    <t>KR7266410000</t>
  </si>
  <si>
    <t>KODEX 필수소비재</t>
  </si>
  <si>
    <t>KR7102110004</t>
  </si>
  <si>
    <t>TIGER 200</t>
  </si>
  <si>
    <t>KR7277630000</t>
  </si>
  <si>
    <t>TIGER 코스피</t>
  </si>
  <si>
    <t>KR7365040005</t>
  </si>
  <si>
    <t>TIGER AI코리아그로스액티브</t>
  </si>
  <si>
    <t>KR7275290005</t>
  </si>
  <si>
    <t>KODEX MSCI밸류</t>
  </si>
  <si>
    <t>KR7275300002</t>
  </si>
  <si>
    <t>KODEX MSCI퀄리티</t>
  </si>
  <si>
    <t>KR7275280006</t>
  </si>
  <si>
    <t>KODEX MSCI모멘텀</t>
  </si>
  <si>
    <t>KR7279540009</t>
  </si>
  <si>
    <t>KODEX 최소변동성</t>
  </si>
  <si>
    <t>KR7252000005</t>
  </si>
  <si>
    <t>TIGER 200동일가중</t>
  </si>
  <si>
    <t>KR7227570009</t>
  </si>
  <si>
    <t>TIGER 우량가치</t>
  </si>
  <si>
    <t>KR7147970008</t>
  </si>
  <si>
    <t>TIGER 모멘텀</t>
  </si>
  <si>
    <t>KR7174350009</t>
  </si>
  <si>
    <t>TIGER 로우볼</t>
  </si>
  <si>
    <t>KR7122090004</t>
  </si>
  <si>
    <t>ARIRANG 코스피50</t>
  </si>
  <si>
    <t>KR7210780003</t>
  </si>
  <si>
    <t>TIGER 코스피고배당</t>
  </si>
  <si>
    <t>KR7211560008</t>
  </si>
  <si>
    <t>TIGER 배당성장</t>
  </si>
  <si>
    <t>KR7217790005</t>
  </si>
  <si>
    <t>TIGER 가격조정</t>
  </si>
  <si>
    <t>KR7161510003</t>
  </si>
  <si>
    <t>ARIRANG 고배당주</t>
  </si>
  <si>
    <t>KR7252720008</t>
  </si>
  <si>
    <t>KBSTAR 모멘텀밸류</t>
  </si>
  <si>
    <t>KR7333940005</t>
  </si>
  <si>
    <t>ARIRANG KS로우볼가중TR</t>
  </si>
  <si>
    <t>KR7333980001</t>
  </si>
  <si>
    <t>ARIRANG KS퀄리티가중TR</t>
  </si>
  <si>
    <t>KR7394670004</t>
  </si>
  <si>
    <t>TIGER 글로벌리튬&amp;2차전지SOLACTIVE(합성)</t>
  </si>
  <si>
    <t>KR7394660005</t>
  </si>
  <si>
    <t>TIGER 글로벌자율주행&amp;전기차SOLACTIVE</t>
  </si>
  <si>
    <t>KR7387270002</t>
  </si>
  <si>
    <t>TIGER 글로벌BBIG액티브</t>
  </si>
  <si>
    <t>KR7354350001</t>
  </si>
  <si>
    <t>HANARO 글로벌럭셔리S&amp;P(합성)</t>
  </si>
  <si>
    <t>KR7371450008</t>
  </si>
  <si>
    <t>TIGER 글로벌클라우드컴퓨팅INDXX</t>
  </si>
  <si>
    <t>KR7276000007</t>
  </si>
  <si>
    <t>TIGER 글로벌자원생산기업(합성 H)</t>
  </si>
  <si>
    <t>KR7394350003</t>
  </si>
  <si>
    <t>KOSEF 릭소글로벌퓨처모빌리티MSCI</t>
  </si>
  <si>
    <t>KR7394340004</t>
  </si>
  <si>
    <t>KOSEF 릭소글로벌디지털경제MSCI</t>
  </si>
  <si>
    <t>KR7261220008</t>
  </si>
  <si>
    <t>KODEX WTI원유선물(H)</t>
  </si>
  <si>
    <t>KR7130680002</t>
  </si>
  <si>
    <t>TIGER 원유선물Enhanced(H)</t>
  </si>
  <si>
    <t>KR7219390002</t>
  </si>
  <si>
    <t>KBSTAR 미국S&amp;P원유생산기업(합성 H)</t>
  </si>
  <si>
    <t>KR7334690005</t>
  </si>
  <si>
    <t>KBSTAR 팔라듐선물(H)</t>
  </si>
  <si>
    <t>KR7381180009</t>
  </si>
  <si>
    <t>TIGER 미국필라델피아반도체나스닥</t>
  </si>
  <si>
    <t>KR7314250002</t>
  </si>
  <si>
    <t>KODEX 미국FANG플러스(H)</t>
  </si>
  <si>
    <t>KR7390390003</t>
  </si>
  <si>
    <t>KODEX 미국반도체MV</t>
  </si>
  <si>
    <t>KR7218420008</t>
  </si>
  <si>
    <t>KODEX 미국S&amp;P에너지(합성)</t>
  </si>
  <si>
    <t>KR7185680006</t>
  </si>
  <si>
    <t>KODEX 미국S&amp;P바이오(합성)</t>
  </si>
  <si>
    <t>KR7280320003</t>
  </si>
  <si>
    <t>KINDEX 미국IT인터넷S&amp;P(합성 H)</t>
  </si>
  <si>
    <t>KR7391600004</t>
  </si>
  <si>
    <t>KINDEX 미국친환경그린테마INDXX</t>
  </si>
  <si>
    <t>KR7390400000</t>
  </si>
  <si>
    <t>KODEX 미국스마트모빌리티S&amp;P</t>
  </si>
  <si>
    <t>KR7391590007</t>
  </si>
  <si>
    <t>KINDEX 미국스팩&amp;IPO INDXX</t>
  </si>
  <si>
    <t>KR7280930009</t>
  </si>
  <si>
    <t>KODEX 미국러셀2000(H)</t>
  </si>
  <si>
    <t>KR7265690008</t>
  </si>
  <si>
    <t>KINDEX 러시아MSCI(합성)</t>
  </si>
  <si>
    <t>KR7105010003</t>
  </si>
  <si>
    <t>TIGER 라틴35</t>
  </si>
  <si>
    <t>KR7256440009</t>
  </si>
  <si>
    <t>KINDEX 인도네시아MSCI(합성)</t>
  </si>
  <si>
    <t>KR7371160003</t>
  </si>
  <si>
    <t>TIGER 차이나항셍테크</t>
  </si>
  <si>
    <t>KR7372330001</t>
  </si>
  <si>
    <t>KODEX 차이나항셍테크</t>
  </si>
  <si>
    <t>KR7371470006</t>
  </si>
  <si>
    <t>TIGER 차이나바이오테크SOLACTIVE</t>
  </si>
  <si>
    <t>KR7396510000</t>
  </si>
  <si>
    <t>TIGER 차이나클린에너지SOLACTIVE</t>
  </si>
  <si>
    <t>KR7396520009</t>
  </si>
  <si>
    <t>TIGER 차이나반도체FACTSET</t>
  </si>
  <si>
    <t>KR7256450008</t>
  </si>
  <si>
    <t>ARIRANG 심천차이넥스트(합성)</t>
  </si>
  <si>
    <t>KR7371150004</t>
  </si>
  <si>
    <t>KBSTAR 차이나항셍테크</t>
  </si>
  <si>
    <t>KR7371870007</t>
  </si>
  <si>
    <t>KINDEX 차이나항셍테크</t>
  </si>
  <si>
    <t>KR7371460007</t>
  </si>
  <si>
    <t>TIGER 차이나전기차SOLACTIVE</t>
  </si>
  <si>
    <t>KR7256750001</t>
  </si>
  <si>
    <t>KODEX 차이나심천ChiNext(합성)</t>
  </si>
  <si>
    <t>KR7139220008</t>
  </si>
  <si>
    <t>TIGER 200 건설</t>
  </si>
  <si>
    <t>KR7139230007</t>
  </si>
  <si>
    <t>TIGER 200 중공업</t>
  </si>
  <si>
    <t>KR7227540002</t>
  </si>
  <si>
    <t>TIGER 200 헬스케어</t>
  </si>
  <si>
    <t>KR7300610003</t>
  </si>
  <si>
    <t>TIGER K게임</t>
  </si>
  <si>
    <t>KR7228810008</t>
  </si>
  <si>
    <t>TIGER 미디어컨텐츠</t>
  </si>
  <si>
    <t>KR7228800009</t>
  </si>
  <si>
    <t>TIGER 여행레저</t>
  </si>
  <si>
    <t>KR7307510008</t>
  </si>
  <si>
    <t>TIGER 의료기기</t>
  </si>
  <si>
    <t>KR7157500000</t>
  </si>
  <si>
    <t>TIGER 증권</t>
  </si>
  <si>
    <t>KR7307520007</t>
  </si>
  <si>
    <t>TIGER 지주회사</t>
  </si>
  <si>
    <t>KR7143860005</t>
  </si>
  <si>
    <t>TIGER 헬스케어</t>
  </si>
  <si>
    <t>KR7228790002</t>
  </si>
  <si>
    <t>TIGER 화장품</t>
  </si>
  <si>
    <t>KR7300640000</t>
  </si>
  <si>
    <t>KBSTAR 게임테마</t>
  </si>
  <si>
    <t>KR7253280002</t>
  </si>
  <si>
    <t>KBSTAR 헬스케어</t>
  </si>
  <si>
    <t>KR7305720005</t>
  </si>
  <si>
    <t>KODEX 2차전지산업</t>
  </si>
  <si>
    <t>KR7266370006</t>
  </si>
  <si>
    <t>KODEX IT</t>
  </si>
  <si>
    <t>KR7300950003</t>
  </si>
  <si>
    <t>KODEX 게임산업</t>
  </si>
  <si>
    <t>KR7102960002</t>
  </si>
  <si>
    <t>KODEX 기계장비</t>
  </si>
  <si>
    <t>KR7244580007</t>
  </si>
  <si>
    <t>KODEX 바이오</t>
  </si>
  <si>
    <t>KR7091180000</t>
  </si>
  <si>
    <t>KODEX 자동차</t>
  </si>
  <si>
    <t>KR7102970001</t>
  </si>
  <si>
    <t>KODEX 증권</t>
  </si>
  <si>
    <t>KR7266420009</t>
  </si>
  <si>
    <t>KODEX 헬스케어</t>
  </si>
  <si>
    <t>KR7261140008</t>
  </si>
  <si>
    <t>TIGER 우선주</t>
  </si>
  <si>
    <t>KR7333950004</t>
  </si>
  <si>
    <t>ARIRANG KS로우사이즈가중TR</t>
  </si>
  <si>
    <t>KR7333960003</t>
  </si>
  <si>
    <t>ARIRANG KS모멘텀가중TR</t>
  </si>
  <si>
    <t>KR7333970002</t>
  </si>
  <si>
    <t>ARIRANG KS밸류가중TR</t>
  </si>
  <si>
    <t>합계</t>
    <phoneticPr fontId="1" type="noConversion"/>
  </si>
  <si>
    <t>합계</t>
    <phoneticPr fontId="1" type="noConversion"/>
  </si>
  <si>
    <t>멀티에셋모멘텀로보-국내 유형</t>
  </si>
  <si>
    <t>멀티에셋모멘텀로보-국내 유형</t>
    <phoneticPr fontId="1" type="noConversion"/>
  </si>
  <si>
    <t>매매일자</t>
  </si>
  <si>
    <t>포트폴리오유형</t>
  </si>
  <si>
    <t>일임계좌번호</t>
  </si>
  <si>
    <t>매매구분</t>
  </si>
  <si>
    <t>종목코드</t>
  </si>
  <si>
    <t>매매수량</t>
  </si>
  <si>
    <t>매매가격</t>
  </si>
  <si>
    <t>잔고수량</t>
  </si>
  <si>
    <t>080-11-339899</t>
  </si>
  <si>
    <t>KR7411060007</t>
  </si>
  <si>
    <t>KINDEX KRX금현물</t>
  </si>
  <si>
    <t>080-11-339907</t>
  </si>
  <si>
    <t>080-11-339915</t>
  </si>
  <si>
    <t>080-11-339832</t>
  </si>
  <si>
    <t>080-11-339840</t>
  </si>
  <si>
    <t>080-11-339857</t>
  </si>
  <si>
    <t>080-11-339865</t>
  </si>
  <si>
    <t>080-11-339873</t>
  </si>
  <si>
    <t>080-11-339881</t>
  </si>
  <si>
    <t>추가매수</t>
  </si>
  <si>
    <t>TIGER 리츠부동산인프라</t>
  </si>
  <si>
    <t>매도</t>
  </si>
  <si>
    <t>정기변경</t>
    <phoneticPr fontId="1" type="noConversion"/>
  </si>
  <si>
    <t>합계</t>
    <phoneticPr fontId="1" type="noConversion"/>
  </si>
  <si>
    <t>일부매도</t>
  </si>
  <si>
    <t>신규매수</t>
  </si>
  <si>
    <t>매매후 자산가치 변동</t>
    <phoneticPr fontId="1" type="noConversion"/>
  </si>
  <si>
    <t>전량매도</t>
  </si>
  <si>
    <t>KR7360750004</t>
    <phoneticPr fontId="1" type="noConversion"/>
  </si>
  <si>
    <t>KR7133690008</t>
    <phoneticPr fontId="1" type="noConversion"/>
  </si>
  <si>
    <t>KR7251350005</t>
    <phoneticPr fontId="1" type="noConversion"/>
  </si>
  <si>
    <t>KR7195980008</t>
    <phoneticPr fontId="1" type="noConversion"/>
  </si>
  <si>
    <t>KR7114820004</t>
    <phoneticPr fontId="1" type="noConversion"/>
  </si>
  <si>
    <t>KR7302190004</t>
    <phoneticPr fontId="1" type="noConversion"/>
  </si>
  <si>
    <t>KR7304660004</t>
    <phoneticPr fontId="1" type="noConversion"/>
  </si>
  <si>
    <t>KR7136340007</t>
    <phoneticPr fontId="1" type="noConversion"/>
  </si>
  <si>
    <t>KR7182490003</t>
    <phoneticPr fontId="1" type="noConversion"/>
  </si>
  <si>
    <t>KR7411060007</t>
    <phoneticPr fontId="1" type="noConversion"/>
  </si>
  <si>
    <t>KR7276000007</t>
    <phoneticPr fontId="1" type="noConversion"/>
  </si>
  <si>
    <t>KR7329200000</t>
    <phoneticPr fontId="1" type="noConversion"/>
  </si>
  <si>
    <t>KR7157450008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</si>
</sst>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0&quot;종목이상&quot;"/>
    <numFmt numFmtId="177" formatCode="0.00_ "/>
    <numFmt numFmtId="178" formatCode="0_);[Red]\(0\)"/>
    <numFmt numFmtId="179" formatCode="0.0%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b/>
      <sz val="11"/>
      <color rgb="FFFFFF0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theme="0" tint="-4.9989318521683403E-2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sz val="11"/>
      <color rgb="FF333333"/>
      <name val="Arial"/>
      <family val="2"/>
    </font>
    <font>
      <sz val="11"/>
      <color rgb="FFFFFF00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0"/>
    <xf numFmtId="9" fontId="5" fillId="0" borderId="0" applyFont="0" applyFill="0" applyBorder="0" applyAlignment="0" applyProtection="0">
      <alignment vertical="center"/>
    </xf>
    <xf numFmtId="0" fontId="5" fillId="0" borderId="0"/>
  </cellStyleXfs>
  <cellXfs count="110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11" fillId="0" borderId="1" xfId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2" fillId="2" borderId="15" xfId="0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>
      <alignment vertical="center"/>
    </xf>
    <xf numFmtId="10" fontId="3" fillId="0" borderId="0" xfId="3" applyNumberFormat="1" applyFont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top"/>
    </xf>
    <xf numFmtId="0" fontId="3" fillId="0" borderId="1" xfId="2" applyFont="1" applyBorder="1" applyAlignment="1">
      <alignment horizontal="center" vertical="top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10" fontId="3" fillId="0" borderId="0" xfId="3" applyNumberFormat="1" applyFont="1" applyBorder="1">
      <alignment vertical="center"/>
    </xf>
    <xf numFmtId="0" fontId="3" fillId="0" borderId="16" xfId="0" applyFont="1" applyFill="1" applyBorder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14" fillId="3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>
      <alignment vertical="center"/>
    </xf>
    <xf numFmtId="0" fontId="15" fillId="3" borderId="1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 wrapText="1"/>
    </xf>
    <xf numFmtId="10" fontId="3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Fill="1" applyBorder="1">
      <alignment vertical="center"/>
    </xf>
    <xf numFmtId="14" fontId="2" fillId="0" borderId="18" xfId="0" applyNumberFormat="1" applyFont="1" applyFill="1" applyBorder="1" applyAlignment="1">
      <alignment horizontal="center" vertical="center" wrapText="1"/>
    </xf>
    <xf numFmtId="41" fontId="0" fillId="0" borderId="1" xfId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0" fontId="26" fillId="0" borderId="1" xfId="0" applyNumberFormat="1" applyFont="1" applyFill="1" applyBorder="1" applyAlignment="1">
      <alignment vertical="center" wrapText="1"/>
    </xf>
    <xf numFmtId="0" fontId="27" fillId="2" borderId="13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41" fontId="3" fillId="0" borderId="1" xfId="2" applyNumberFormat="1" applyFont="1" applyFill="1" applyBorder="1" applyAlignment="1">
      <alignment horizontal="left" vertical="top"/>
    </xf>
    <xf numFmtId="0" fontId="15" fillId="3" borderId="12" xfId="0" applyFont="1" applyFill="1" applyBorder="1" applyAlignment="1">
      <alignment horizontal="left" vertical="center"/>
    </xf>
    <xf numFmtId="179" fontId="3" fillId="0" borderId="1" xfId="0" applyNumberFormat="1" applyFont="1" applyFill="1" applyBorder="1" applyAlignment="1">
      <alignment horizontal="center" vertical="center"/>
    </xf>
    <xf numFmtId="10" fontId="3" fillId="0" borderId="0" xfId="0" applyNumberFormat="1" applyFont="1" applyBorder="1">
      <alignment vertical="center"/>
    </xf>
    <xf numFmtId="179" fontId="3" fillId="0" borderId="0" xfId="0" applyNumberFormat="1" applyFont="1" applyBorder="1">
      <alignment vertical="center"/>
    </xf>
    <xf numFmtId="10" fontId="3" fillId="0" borderId="0" xfId="0" applyNumberFormat="1" applyFont="1" applyFill="1" applyBorder="1">
      <alignment vertical="center"/>
    </xf>
    <xf numFmtId="179" fontId="3" fillId="0" borderId="0" xfId="0" applyNumberFormat="1" applyFont="1" applyFill="1" applyBorder="1">
      <alignment vertical="center"/>
    </xf>
    <xf numFmtId="10" fontId="3" fillId="0" borderId="1" xfId="2" applyNumberFormat="1" applyFont="1" applyFill="1" applyBorder="1" applyAlignment="1">
      <alignment horizontal="left" vertical="center"/>
    </xf>
    <xf numFmtId="10" fontId="28" fillId="0" borderId="1" xfId="0" applyNumberFormat="1" applyFont="1" applyFill="1" applyBorder="1" applyAlignment="1">
      <alignment horizontal="left" vertical="center" wrapText="1"/>
    </xf>
    <xf numFmtId="179" fontId="3" fillId="0" borderId="1" xfId="3" applyNumberFormat="1" applyFont="1" applyFill="1" applyBorder="1" applyAlignment="1">
      <alignment horizontal="center" vertical="center"/>
    </xf>
    <xf numFmtId="179" fontId="15" fillId="3" borderId="12" xfId="3" applyNumberFormat="1" applyFont="1" applyFill="1" applyBorder="1" applyAlignment="1">
      <alignment horizontal="center" vertical="center"/>
    </xf>
    <xf numFmtId="179" fontId="3" fillId="0" borderId="1" xfId="3" applyNumberFormat="1" applyFont="1" applyBorder="1" applyAlignment="1">
      <alignment horizontal="center" vertical="center"/>
    </xf>
    <xf numFmtId="179" fontId="3" fillId="0" borderId="0" xfId="3" applyNumberFormat="1" applyFon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Fill="1">
      <alignment vertical="center"/>
    </xf>
    <xf numFmtId="176" fontId="12" fillId="2" borderId="4" xfId="0" applyNumberFormat="1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</cellXfs>
  <cellStyles count="5">
    <cellStyle name="XLConnect.Boolean" xfId="4"/>
    <cellStyle name="백분율" xfId="3" builtinId="5"/>
    <cellStyle name="쉼표 [0]" xfId="1" builtinId="6"/>
    <cellStyle name="표준" xfId="0" builtinId="0"/>
    <cellStyle name="표준 2" xfId="2"/>
  </cellStyles>
  <dxfs count="24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1592791</xdr:colOff>
      <xdr:row>0</xdr:row>
      <xdr:rowOff>31750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439958" y="3175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468274</xdr:colOff>
      <xdr:row>47</xdr:row>
      <xdr:rowOff>129048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917" y="1058333"/>
          <a:ext cx="13009524" cy="9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1582210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429377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1492780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339947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1657350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504517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296333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762500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186267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652434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1688042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535209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1628775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475942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1640417</xdr:colOff>
      <xdr:row>0</xdr:row>
      <xdr:rowOff>0</xdr:rowOff>
    </xdr:from>
    <xdr:ext cx="2498376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487584" y="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99"/>
        </a:solidFill>
        <a:ln w="635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B10"/>
  <sheetViews>
    <sheetView workbookViewId="0">
      <selection activeCell="I15" sqref="I15"/>
    </sheetView>
  </sheetViews>
  <sheetFormatPr defaultRowHeight="16.5" x14ac:dyDescent="0.3"/>
  <cols>
    <col min="1" max="1" width="2.5" customWidth="1"/>
  </cols>
  <sheetData>
    <row r="3" spans="2:2" ht="20.25" x14ac:dyDescent="0.3">
      <c r="B3" s="28" t="s">
        <v>25</v>
      </c>
    </row>
    <row r="4" spans="2:2" ht="20.25" x14ac:dyDescent="0.3">
      <c r="B4" s="29" t="s">
        <v>26</v>
      </c>
    </row>
    <row r="5" spans="2:2" ht="20.25" x14ac:dyDescent="0.3">
      <c r="B5" s="29" t="s">
        <v>58</v>
      </c>
    </row>
    <row r="6" spans="2:2" ht="20.25" x14ac:dyDescent="0.3">
      <c r="B6" s="29" t="s">
        <v>59</v>
      </c>
    </row>
    <row r="7" spans="2:2" ht="20.25" x14ac:dyDescent="0.3">
      <c r="B7" s="29" t="s">
        <v>60</v>
      </c>
    </row>
    <row r="8" spans="2:2" ht="20.25" x14ac:dyDescent="0.3">
      <c r="B8" s="29" t="s">
        <v>61</v>
      </c>
    </row>
    <row r="9" spans="2:2" ht="20.25" x14ac:dyDescent="0.3">
      <c r="B9" s="29" t="s">
        <v>62</v>
      </c>
    </row>
    <row r="10" spans="2:2" ht="20.25" x14ac:dyDescent="0.3">
      <c r="B10" s="29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2"/>
  <sheetViews>
    <sheetView tabSelected="1" zoomScale="90" zoomScaleNormal="90" workbookViewId="0">
      <pane ySplit="1" topLeftCell="A35" activePane="bottomLeft" state="frozen"/>
      <selection activeCell="A9" sqref="A9"/>
      <selection pane="bottomLeft" activeCell="G59" sqref="G59"/>
    </sheetView>
  </sheetViews>
  <sheetFormatPr defaultColWidth="9" defaultRowHeight="16.5" x14ac:dyDescent="0.3"/>
  <cols>
    <col min="1" max="1" width="15.125" style="5" customWidth="1"/>
    <col min="2" max="2" width="19" style="5" customWidth="1"/>
    <col min="3" max="3" width="44.25" style="8" customWidth="1"/>
    <col min="4" max="4" width="15.125" style="8" bestFit="1" customWidth="1"/>
    <col min="5" max="5" width="11.5" style="8" customWidth="1"/>
    <col min="6" max="6" width="11.625" style="5" customWidth="1"/>
    <col min="7" max="7" width="12.25" style="26" customWidth="1"/>
    <col min="8" max="8" width="13.25" style="5" bestFit="1" customWidth="1"/>
    <col min="9" max="10" width="9" style="24"/>
    <col min="11" max="11" width="14.375" style="24" bestFit="1" customWidth="1"/>
    <col min="12" max="16384" width="9" style="24"/>
  </cols>
  <sheetData>
    <row r="1" spans="1:13" s="8" customFormat="1" x14ac:dyDescent="0.3">
      <c r="A1" s="49" t="s">
        <v>116</v>
      </c>
      <c r="B1" s="49" t="s">
        <v>117</v>
      </c>
      <c r="C1" s="61" t="s">
        <v>7</v>
      </c>
      <c r="D1" s="61" t="s">
        <v>22</v>
      </c>
      <c r="E1" s="61" t="s">
        <v>38</v>
      </c>
      <c r="F1" s="61" t="s">
        <v>43</v>
      </c>
      <c r="G1" s="49" t="s">
        <v>118</v>
      </c>
      <c r="H1" s="80" t="s">
        <v>24</v>
      </c>
      <c r="J1" s="1"/>
    </row>
    <row r="2" spans="1:13" x14ac:dyDescent="0.3">
      <c r="A2" s="2">
        <v>44683</v>
      </c>
      <c r="B2" s="79" t="s">
        <v>326</v>
      </c>
      <c r="C2" s="4" t="str">
        <f>IF(OR(B2="",B2="합계"),"",INDEX(투자유니버스!B:B,MATCH($B2,투자유니버스!$A:$A,0)))</f>
        <v>TIGER 미국S&amp;P500</v>
      </c>
      <c r="D2" s="4" t="str">
        <f>IF(OR(B2="",B2="합계"),"",INDEX(투자유니버스!E:E,MATCH($B2,투자유니버스!$A:$A,0)))</f>
        <v>주식</v>
      </c>
      <c r="E2" s="4">
        <f>IF(OR(B2="",B2="합계"),"",INDEX(투자유니버스!G:G,MATCH($B2,투자유니버스!$A:$A,0)))</f>
        <v>4</v>
      </c>
      <c r="F2" s="4" t="str">
        <f>IF(OR(B2="",B2="합계"),"",INDEX(투자유니버스!H:H,MATCH($B2,투자유니버스!$A:$A,0)))</f>
        <v>Y</v>
      </c>
      <c r="G2" s="85">
        <v>5.7392690000000003E-2</v>
      </c>
      <c r="H2" s="35" t="str">
        <f>IF(OR(B2="",B2="합계",C2="합계"),"",IF(COUNTIF(투자유니버스!A:A,B2)&gt;0,"O","X"))</f>
        <v>O</v>
      </c>
      <c r="I2" s="44"/>
      <c r="J2" s="1"/>
      <c r="K2" s="86"/>
      <c r="L2" s="87"/>
      <c r="M2" s="87"/>
    </row>
    <row r="3" spans="1:13" x14ac:dyDescent="0.3">
      <c r="A3" s="2">
        <v>44683</v>
      </c>
      <c r="B3" s="79" t="s">
        <v>322</v>
      </c>
      <c r="C3" s="4" t="str">
        <f>IF(OR(B3="",B3="합계"),"",INDEX(투자유니버스!B:B,MATCH($B3,투자유니버스!$A:$A,0)))</f>
        <v>TIGER 미국나스닥100</v>
      </c>
      <c r="D3" s="4" t="str">
        <f>IF(OR(B3="",B3="합계"),"",INDEX(투자유니버스!E:E,MATCH($B3,투자유니버스!$A:$A,0)))</f>
        <v>주식</v>
      </c>
      <c r="E3" s="4">
        <f>IF(OR(B3="",B3="합계"),"",INDEX(투자유니버스!G:G,MATCH($B3,투자유니버스!$A:$A,0)))</f>
        <v>4</v>
      </c>
      <c r="F3" s="4" t="str">
        <f>IF(OR(B3="",B3="합계"),"",INDEX(투자유니버스!H:H,MATCH($B3,투자유니버스!$A:$A,0)))</f>
        <v>Y</v>
      </c>
      <c r="G3" s="85">
        <v>1.9859890000000002E-2</v>
      </c>
      <c r="H3" s="35" t="str">
        <f>IF(OR(B3="",B3="합계",C3="합계"),"",IF(COUNTIF(투자유니버스!A:A,B3)&gt;0,"O","X"))</f>
        <v>O</v>
      </c>
      <c r="I3" s="44"/>
      <c r="J3" s="1"/>
      <c r="K3" s="86"/>
      <c r="L3" s="87"/>
      <c r="M3" s="87"/>
    </row>
    <row r="4" spans="1:13" x14ac:dyDescent="0.3">
      <c r="A4" s="2">
        <v>44683</v>
      </c>
      <c r="B4" s="79" t="s">
        <v>362</v>
      </c>
      <c r="C4" s="4" t="str">
        <f>IF(OR(B4="",B4="합계"),"",INDEX(투자유니버스!B:B,MATCH($B4,투자유니버스!$A:$A,0)))</f>
        <v>KODEX 선진국MSCI World</v>
      </c>
      <c r="D4" s="4" t="str">
        <f>IF(OR(B4="",B4="합계"),"",INDEX(투자유니버스!E:E,MATCH($B4,투자유니버스!$A:$A,0)))</f>
        <v>주식</v>
      </c>
      <c r="E4" s="4">
        <f>IF(OR(B4="",B4="합계"),"",INDEX(투자유니버스!G:G,MATCH($B4,투자유니버스!$A:$A,0)))</f>
        <v>4</v>
      </c>
      <c r="F4" s="4" t="str">
        <f>IF(OR(B4="",B4="합계"),"",INDEX(투자유니버스!H:H,MATCH($B4,투자유니버스!$A:$A,0)))</f>
        <v>Y</v>
      </c>
      <c r="G4" s="85">
        <v>2.0003040000000001E-3</v>
      </c>
      <c r="H4" s="35" t="str">
        <f>IF(OR(B4="",B4="합계",C4="합계"),"",IF(COUNTIF(투자유니버스!A:A,B4)&gt;0,"O","X"))</f>
        <v>O</v>
      </c>
      <c r="I4" s="44"/>
      <c r="J4" s="1"/>
      <c r="K4" s="86"/>
      <c r="L4" s="87"/>
      <c r="M4" s="87"/>
    </row>
    <row r="5" spans="1:13" x14ac:dyDescent="0.3">
      <c r="A5" s="2">
        <v>44683</v>
      </c>
      <c r="B5" s="79" t="s">
        <v>368</v>
      </c>
      <c r="C5" s="4" t="str">
        <f>IF(OR(B5="",B5="합계"),"",INDEX(투자유니버스!B:B,MATCH($B5,투자유니버스!$A:$A,0)))</f>
        <v>ARIRANG 신흥국MSCI(합성 H)</v>
      </c>
      <c r="D5" s="4" t="str">
        <f>IF(OR(B5="",B5="합계"),"",INDEX(투자유니버스!E:E,MATCH($B5,투자유니버스!$A:$A,0)))</f>
        <v>주식</v>
      </c>
      <c r="E5" s="4">
        <f>IF(OR(B5="",B5="합계"),"",INDEX(투자유니버스!G:G,MATCH($B5,투자유니버스!$A:$A,0)))</f>
        <v>4</v>
      </c>
      <c r="F5" s="4" t="str">
        <f>IF(OR(B5="",B5="합계"),"",INDEX(투자유니버스!H:H,MATCH($B5,투자유니버스!$A:$A,0)))</f>
        <v>Y</v>
      </c>
      <c r="G5" s="85">
        <v>1.9737750000000001E-3</v>
      </c>
      <c r="H5" s="35" t="str">
        <f>IF(OR(B5="",B5="합계",C5="합계"),"",IF(COUNTIF(투자유니버스!A:A,B5)&gt;0,"O","X"))</f>
        <v>O</v>
      </c>
      <c r="I5" s="44"/>
      <c r="J5" s="1"/>
      <c r="K5" s="86"/>
      <c r="L5" s="87"/>
      <c r="M5" s="87"/>
    </row>
    <row r="6" spans="1:13" x14ac:dyDescent="0.3">
      <c r="A6" s="2">
        <v>44683</v>
      </c>
      <c r="B6" s="79" t="s">
        <v>172</v>
      </c>
      <c r="C6" s="4" t="str">
        <f>IF(OR(B6="",B6="합계"),"",INDEX(투자유니버스!B:B,MATCH($B6,투자유니버스!$A:$A,0)))</f>
        <v>TIGER 국채3년</v>
      </c>
      <c r="D6" s="4" t="str">
        <f>IF(OR(B6="",B6="합계"),"",INDEX(투자유니버스!E:E,MATCH($B6,투자유니버스!$A:$A,0)))</f>
        <v>채권</v>
      </c>
      <c r="E6" s="4">
        <f>IF(OR(B6="",B6="합계"),"",INDEX(투자유니버스!G:G,MATCH($B6,투자유니버스!$A:$A,0)))</f>
        <v>1</v>
      </c>
      <c r="F6" s="4" t="str">
        <f>IF(OR(B6="",B6="합계"),"",INDEX(투자유니버스!H:H,MATCH($B6,투자유니버스!$A:$A,0)))</f>
        <v>N</v>
      </c>
      <c r="G6" s="85">
        <v>0.34998859999999998</v>
      </c>
      <c r="H6" s="35" t="str">
        <f>IF(OR(B6="",B6="합계",C6="합계"),"",IF(COUNTIF(투자유니버스!A:A,B6)&gt;0,"O","X"))</f>
        <v>O</v>
      </c>
      <c r="I6" s="44"/>
      <c r="J6" s="1"/>
      <c r="K6" s="86"/>
      <c r="L6" s="87"/>
      <c r="M6" s="87"/>
    </row>
    <row r="7" spans="1:13" x14ac:dyDescent="0.3">
      <c r="A7" s="2">
        <v>44683</v>
      </c>
      <c r="B7" s="79" t="s">
        <v>176</v>
      </c>
      <c r="C7" s="4" t="str">
        <f>IF(OR(B7="",B7="합계"),"",INDEX(투자유니버스!B:B,MATCH($B7,투자유니버스!$A:$A,0)))</f>
        <v>TIGER 중장기국채</v>
      </c>
      <c r="D7" s="4" t="str">
        <f>IF(OR(B7="",B7="합계"),"",INDEX(투자유니버스!E:E,MATCH($B7,투자유니버스!$A:$A,0)))</f>
        <v>채권</v>
      </c>
      <c r="E7" s="4">
        <f>IF(OR(B7="",B7="합계"),"",INDEX(투자유니버스!G:G,MATCH($B7,투자유니버스!$A:$A,0)))</f>
        <v>1</v>
      </c>
      <c r="F7" s="4" t="str">
        <f>IF(OR(B7="",B7="합계"),"",INDEX(투자유니버스!H:H,MATCH($B7,투자유니버스!$A:$A,0)))</f>
        <v>N</v>
      </c>
      <c r="G7" s="85">
        <v>0.18368989999999999</v>
      </c>
      <c r="H7" s="35" t="str">
        <f>IF(OR(B7="",B7="합계",C7="합계"),"",IF(COUNTIF(투자유니버스!A:A,B7)&gt;0,"O","X"))</f>
        <v>O</v>
      </c>
      <c r="I7" s="44"/>
      <c r="J7" s="1"/>
      <c r="K7" s="86"/>
      <c r="L7" s="87"/>
      <c r="M7" s="87"/>
    </row>
    <row r="8" spans="1:13" x14ac:dyDescent="0.3">
      <c r="A8" s="2">
        <v>44683</v>
      </c>
      <c r="B8" s="79" t="s">
        <v>258</v>
      </c>
      <c r="C8" s="4" t="str">
        <f>IF(OR(B8="",B8="합계"),"",INDEX(투자유니버스!B:B,MATCH($B8,투자유니버스!$A:$A,0)))</f>
        <v>KODEX 미국채울트라30년선물(H)</v>
      </c>
      <c r="D8" s="4" t="str">
        <f>IF(OR(B8="",B8="합계"),"",INDEX(투자유니버스!E:E,MATCH($B8,투자유니버스!$A:$A,0)))</f>
        <v>채권</v>
      </c>
      <c r="E8" s="4">
        <f>IF(OR(B8="",B8="합계"),"",INDEX(투자유니버스!G:G,MATCH($B8,투자유니버스!$A:$A,0)))</f>
        <v>3</v>
      </c>
      <c r="F8" s="4" t="str">
        <f>IF(OR(B8="",B8="합계"),"",INDEX(투자유니버스!H:H,MATCH($B8,투자유니버스!$A:$A,0)))</f>
        <v>N</v>
      </c>
      <c r="G8" s="85">
        <v>2.473245E-2</v>
      </c>
      <c r="H8" s="35" t="str">
        <f>IF(OR(B8="",B8="합계",C8="합계"),"",IF(COUNTIF(투자유니버스!A:A,B8)&gt;0,"O","X"))</f>
        <v>O</v>
      </c>
      <c r="I8" s="44"/>
      <c r="J8" s="1"/>
      <c r="K8" s="86"/>
      <c r="L8" s="87"/>
      <c r="M8" s="87"/>
    </row>
    <row r="9" spans="1:13" x14ac:dyDescent="0.3">
      <c r="A9" s="2">
        <v>44683</v>
      </c>
      <c r="B9" s="79" t="s">
        <v>208</v>
      </c>
      <c r="C9" s="4" t="str">
        <f>IF(OR(B9="",B9="합계"),"",INDEX(투자유니버스!B:B,MATCH($B9,투자유니버스!$A:$A,0)))</f>
        <v>KBSTAR 중기우량회사채</v>
      </c>
      <c r="D9" s="4" t="str">
        <f>IF(OR(B9="",B9="합계"),"",INDEX(투자유니버스!E:E,MATCH($B9,투자유니버스!$A:$A,0)))</f>
        <v>채권</v>
      </c>
      <c r="E9" s="4">
        <f>IF(OR(B9="",B9="합계"),"",INDEX(투자유니버스!G:G,MATCH($B9,투자유니버스!$A:$A,0)))</f>
        <v>1</v>
      </c>
      <c r="F9" s="4" t="str">
        <f>IF(OR(B9="",B9="합계"),"",INDEX(투자유니버스!H:H,MATCH($B9,투자유니버스!$A:$A,0)))</f>
        <v>N</v>
      </c>
      <c r="G9" s="85">
        <v>4.0979059999999999E-5</v>
      </c>
      <c r="H9" s="35" t="str">
        <f>IF(OR(B9="",B9="합계",C9="합계"),"",IF(COUNTIF(투자유니버스!A:A,B9)&gt;0,"O","X"))</f>
        <v>O</v>
      </c>
      <c r="I9" s="44"/>
      <c r="J9" s="1"/>
      <c r="K9" s="86"/>
      <c r="L9" s="87"/>
      <c r="M9" s="87"/>
    </row>
    <row r="10" spans="1:13" x14ac:dyDescent="0.3">
      <c r="A10" s="2">
        <v>44683</v>
      </c>
      <c r="B10" s="79" t="s">
        <v>222</v>
      </c>
      <c r="C10" s="4" t="str">
        <f>IF(OR(B10="",B10="합계"),"",INDEX(투자유니버스!B:B,MATCH($B10,투자유니버스!$A:$A,0)))</f>
        <v>TIGER 단기선진하이일드(합성 H)</v>
      </c>
      <c r="D10" s="4" t="str">
        <f>IF(OR(B10="",B10="합계"),"",INDEX(투자유니버스!E:E,MATCH($B10,투자유니버스!$A:$A,0)))</f>
        <v>채권</v>
      </c>
      <c r="E10" s="4">
        <f>IF(OR(B10="",B10="합계"),"",INDEX(투자유니버스!G:G,MATCH($B10,투자유니버스!$A:$A,0)))</f>
        <v>2</v>
      </c>
      <c r="F10" s="4" t="str">
        <f>IF(OR(B10="",B10="합계"),"",INDEX(투자유니버스!H:H,MATCH($B10,투자유니버스!$A:$A,0)))</f>
        <v>N</v>
      </c>
      <c r="G10" s="85">
        <v>4.6391619999999996E-3</v>
      </c>
      <c r="H10" s="35" t="str">
        <f>IF(OR(B10="",B10="합계",C10="합계"),"",IF(COUNTIF(투자유니버스!A:A,B10)&gt;0,"O","X"))</f>
        <v>O</v>
      </c>
      <c r="I10" s="44"/>
      <c r="J10" s="1"/>
      <c r="K10" s="86"/>
      <c r="L10" s="87"/>
      <c r="M10" s="87"/>
    </row>
    <row r="11" spans="1:13" x14ac:dyDescent="0.3">
      <c r="A11" s="2">
        <v>44683</v>
      </c>
      <c r="B11" s="79" t="s">
        <v>629</v>
      </c>
      <c r="C11" s="4" t="str">
        <f>IF(OR(B11="",B11="합계"),"",INDEX(투자유니버스!B:B,MATCH($B11,투자유니버스!$A:$A,0)))</f>
        <v>KINDEX KRX금현물</v>
      </c>
      <c r="D11" s="4" t="str">
        <f>IF(OR(B11="",B11="합계"),"",INDEX(투자유니버스!E:E,MATCH($B11,투자유니버스!$A:$A,0)))</f>
        <v>대체자산</v>
      </c>
      <c r="E11" s="4">
        <f>IF(OR(B11="",B11="합계"),"",INDEX(투자유니버스!G:G,MATCH($B11,투자유니버스!$A:$A,0)))</f>
        <v>3</v>
      </c>
      <c r="F11" s="4" t="str">
        <f>IF(OR(B11="",B11="합계"),"",INDEX(투자유니버스!H:H,MATCH($B11,투자유니버스!$A:$A,0)))</f>
        <v>N</v>
      </c>
      <c r="G11" s="85">
        <v>0.15190119999999999</v>
      </c>
      <c r="H11" s="35" t="str">
        <f>IF(OR(B11="",B11="합계",C11="합계"),"",IF(COUNTIF(투자유니버스!A:A,B11)&gt;0,"O","X"))</f>
        <v>O</v>
      </c>
      <c r="I11" s="44"/>
      <c r="J11" s="1"/>
      <c r="K11" s="86"/>
      <c r="L11" s="87"/>
      <c r="M11" s="87"/>
    </row>
    <row r="12" spans="1:13" x14ac:dyDescent="0.3">
      <c r="A12" s="2">
        <v>44683</v>
      </c>
      <c r="B12" s="79" t="s">
        <v>506</v>
      </c>
      <c r="C12" s="4" t="str">
        <f>IF(OR(B12="",B12="합계"),"",INDEX(투자유니버스!B:B,MATCH($B12,투자유니버스!$A:$A,0)))</f>
        <v>TIGER 글로벌자원생산기업(합성 H)</v>
      </c>
      <c r="D12" s="4" t="str">
        <f>IF(OR(B12="",B12="합계"),"",INDEX(투자유니버스!E:E,MATCH($B12,투자유니버스!$A:$A,0)))</f>
        <v>대체자산</v>
      </c>
      <c r="E12" s="4">
        <f>IF(OR(B12="",B12="합계"),"",INDEX(투자유니버스!G:G,MATCH($B12,투자유니버스!$A:$A,0)))</f>
        <v>5</v>
      </c>
      <c r="F12" s="4" t="str">
        <f>IF(OR(B12="",B12="합계"),"",INDEX(투자유니버스!H:H,MATCH($B12,투자유니버스!$A:$A,0)))</f>
        <v>Y</v>
      </c>
      <c r="G12" s="85">
        <v>0.13608049999999999</v>
      </c>
      <c r="H12" s="35" t="str">
        <f>IF(OR(B12="",B12="합계",C12="합계"),"",IF(COUNTIF(투자유니버스!A:A,B12)&gt;0,"O","X"))</f>
        <v>O</v>
      </c>
      <c r="I12" s="44"/>
      <c r="J12" s="1"/>
      <c r="K12" s="86"/>
      <c r="L12" s="87"/>
      <c r="M12" s="87"/>
    </row>
    <row r="13" spans="1:13" s="18" customFormat="1" x14ac:dyDescent="0.3">
      <c r="A13" s="2">
        <v>44683</v>
      </c>
      <c r="B13" s="79" t="s">
        <v>286</v>
      </c>
      <c r="C13" s="4" t="str">
        <f>IF(OR(B13="",B13="합계"),"",INDEX(투자유니버스!B:B,MATCH($B13,투자유니버스!$A:$A,0)))</f>
        <v>TIGER 부동산인프라고배당</v>
      </c>
      <c r="D13" s="4" t="str">
        <f>IF(OR(B13="",B13="합계"),"",INDEX(투자유니버스!E:E,MATCH($B13,투자유니버스!$A:$A,0)))</f>
        <v>대체자산</v>
      </c>
      <c r="E13" s="4">
        <f>IF(OR(B13="",B13="합계"),"",INDEX(투자유니버스!G:G,MATCH($B13,투자유니버스!$A:$A,0)))</f>
        <v>4</v>
      </c>
      <c r="F13" s="4" t="str">
        <f>IF(OR(B13="",B13="합계"),"",INDEX(투자유니버스!H:H,MATCH($B13,투자유니버스!$A:$A,0)))</f>
        <v>Y</v>
      </c>
      <c r="G13" s="85">
        <v>4.6579490000000001E-2</v>
      </c>
      <c r="H13" s="35" t="str">
        <f>IF(OR(B13="",B13="합계",C13="합계"),"",IF(COUNTIF(투자유니버스!A:A,B13)&gt;0,"O","X"))</f>
        <v>O</v>
      </c>
      <c r="J13" s="1"/>
      <c r="K13" s="88"/>
      <c r="L13" s="89"/>
      <c r="M13" s="89"/>
    </row>
    <row r="14" spans="1:13" s="18" customFormat="1" x14ac:dyDescent="0.3">
      <c r="A14" s="2">
        <v>44683</v>
      </c>
      <c r="B14" s="79" t="s">
        <v>148</v>
      </c>
      <c r="C14" s="4" t="str">
        <f>IF(OR(B14="",B14="합계"),"",INDEX(투자유니버스!B:B,MATCH($B14,투자유니버스!$A:$A,0)))</f>
        <v>TIGER 단기통안채</v>
      </c>
      <c r="D14" s="4" t="str">
        <f>IF(OR(B14="",B14="합계"),"",INDEX(투자유니버스!E:E,MATCH($B14,투자유니버스!$A:$A,0)))</f>
        <v>채권</v>
      </c>
      <c r="E14" s="4">
        <f>IF(OR(B14="",B14="합계"),"",INDEX(투자유니버스!G:G,MATCH($B14,투자유니버스!$A:$A,0)))</f>
        <v>1</v>
      </c>
      <c r="F14" s="4" t="str">
        <f>IF(OR(B14="",B14="합계"),"",INDEX(투자유니버스!H:H,MATCH($B14,투자유니버스!$A:$A,0)))</f>
        <v>N</v>
      </c>
      <c r="G14" s="85">
        <v>2.1121069999999999E-2</v>
      </c>
      <c r="H14" s="35" t="str">
        <f>IF(OR(B14="",B14="합계",C14="합계"),"",IF(COUNTIF(투자유니버스!A:A,B14)&gt;0,"O","X"))</f>
        <v>O</v>
      </c>
      <c r="J14" s="1"/>
      <c r="K14" s="88"/>
      <c r="L14" s="89"/>
      <c r="M14" s="89"/>
    </row>
    <row r="15" spans="1:13" s="18" customFormat="1" x14ac:dyDescent="0.3">
      <c r="A15" s="2">
        <v>44683</v>
      </c>
      <c r="B15" s="71" t="s">
        <v>114</v>
      </c>
      <c r="C15" s="4" t="str">
        <f>IF(OR(B15="",B15="합계"),"",INDEX(투자유니버스!B:B,MATCH($B15,투자유니버스!$A:$A,0)))</f>
        <v/>
      </c>
      <c r="D15" s="4" t="str">
        <f>IF(OR(B15="",B15="합계"),"",INDEX(투자유니버스!E:E,MATCH($B15,투자유니버스!$A:$A,0)))</f>
        <v/>
      </c>
      <c r="E15" s="4" t="str">
        <f>IF(OR(B15="",B15="합계"),"",INDEX(투자유니버스!G:G,MATCH($B15,투자유니버스!$A:$A,0)))</f>
        <v/>
      </c>
      <c r="F15" s="4" t="str">
        <f>IF(OR(B15="",B15="합계"),"",INDEX(투자유니버스!H:H,MATCH($B15,투자유니버스!$A:$A,0)))</f>
        <v/>
      </c>
      <c r="G15" s="42">
        <v>1</v>
      </c>
      <c r="H15" s="35" t="str">
        <f>IF(OR(B15="",B15="합계",C15="합계"),"",IF(COUNTIF(투자유니버스!A:A,B15)&gt;0,"O","X"))</f>
        <v/>
      </c>
      <c r="J15" s="1"/>
    </row>
    <row r="16" spans="1:13" s="18" customFormat="1" x14ac:dyDescent="0.3">
      <c r="A16" s="2">
        <v>44714</v>
      </c>
      <c r="B16" s="79" t="s">
        <v>326</v>
      </c>
      <c r="C16" s="4" t="str">
        <f>IF(OR(B16="",B16="합계"),"",INDEX(투자유니버스!B:B,MATCH($B16,투자유니버스!$A:$A,0)))</f>
        <v>TIGER 미국S&amp;P500</v>
      </c>
      <c r="D16" s="4" t="str">
        <f>IF(OR(B16="",B16="합계"),"",INDEX(투자유니버스!E:E,MATCH($B16,투자유니버스!$A:$A,0)))</f>
        <v>주식</v>
      </c>
      <c r="E16" s="4">
        <f>IF(OR(B16="",B16="합계"),"",INDEX(투자유니버스!G:G,MATCH($B16,투자유니버스!$A:$A,0)))</f>
        <v>4</v>
      </c>
      <c r="F16" s="4" t="str">
        <f>IF(OR(B16="",B16="합계"),"",INDEX(투자유니버스!H:H,MATCH($B16,투자유니버스!$A:$A,0)))</f>
        <v>Y</v>
      </c>
      <c r="G16" s="85">
        <v>3.8358209999999997E-2</v>
      </c>
      <c r="H16" s="35" t="str">
        <f>IF(OR(B16="",B16="합계",C16="합계"),"",IF(COUNTIF(투자유니버스!A:A,B16)&gt;0,"O","X"))</f>
        <v>O</v>
      </c>
      <c r="J16" s="1"/>
    </row>
    <row r="17" spans="1:10" s="18" customFormat="1" x14ac:dyDescent="0.3">
      <c r="A17" s="2">
        <v>44714</v>
      </c>
      <c r="B17" s="79" t="s">
        <v>322</v>
      </c>
      <c r="C17" s="4" t="str">
        <f>IF(OR(B17="",B17="합계"),"",INDEX(투자유니버스!B:B,MATCH($B17,투자유니버스!$A:$A,0)))</f>
        <v>TIGER 미국나스닥100</v>
      </c>
      <c r="D17" s="4" t="str">
        <f>IF(OR(B17="",B17="합계"),"",INDEX(투자유니버스!E:E,MATCH($B17,투자유니버스!$A:$A,0)))</f>
        <v>주식</v>
      </c>
      <c r="E17" s="4">
        <f>IF(OR(B17="",B17="합계"),"",INDEX(투자유니버스!G:G,MATCH($B17,투자유니버스!$A:$A,0)))</f>
        <v>4</v>
      </c>
      <c r="F17" s="4" t="str">
        <f>IF(OR(B17="",B17="합계"),"",INDEX(투자유니버스!H:H,MATCH($B17,투자유니버스!$A:$A,0)))</f>
        <v>Y</v>
      </c>
      <c r="G17" s="85">
        <v>1.2122279999999999E-2</v>
      </c>
      <c r="H17" s="35" t="str">
        <f>IF(OR(B17="",B17="합계",C17="합계"),"",IF(COUNTIF(투자유니버스!A:A,B17)&gt;0,"O","X"))</f>
        <v>O</v>
      </c>
      <c r="J17" s="1"/>
    </row>
    <row r="18" spans="1:10" s="18" customFormat="1" x14ac:dyDescent="0.3">
      <c r="A18" s="2">
        <v>44714</v>
      </c>
      <c r="B18" s="79" t="s">
        <v>362</v>
      </c>
      <c r="C18" s="4" t="str">
        <f>IF(OR(B18="",B18="합계"),"",INDEX(투자유니버스!B:B,MATCH($B18,투자유니버스!$A:$A,0)))</f>
        <v>KODEX 선진국MSCI World</v>
      </c>
      <c r="D18" s="4" t="str">
        <f>IF(OR(B18="",B18="합계"),"",INDEX(투자유니버스!E:E,MATCH($B18,투자유니버스!$A:$A,0)))</f>
        <v>주식</v>
      </c>
      <c r="E18" s="4">
        <f>IF(OR(B18="",B18="합계"),"",INDEX(투자유니버스!G:G,MATCH($B18,투자유니버스!$A:$A,0)))</f>
        <v>4</v>
      </c>
      <c r="F18" s="4" t="str">
        <f>IF(OR(B18="",B18="합계"),"",INDEX(투자유니버스!H:H,MATCH($B18,투자유니버스!$A:$A,0)))</f>
        <v>Y</v>
      </c>
      <c r="G18" s="85">
        <v>4.9300969999999996E-3</v>
      </c>
      <c r="H18" s="35" t="str">
        <f>IF(OR(B18="",B18="합계",C18="합계"),"",IF(COUNTIF(투자유니버스!A:A,B18)&gt;0,"O","X"))</f>
        <v>O</v>
      </c>
      <c r="J18" s="1"/>
    </row>
    <row r="19" spans="1:10" s="18" customFormat="1" x14ac:dyDescent="0.3">
      <c r="A19" s="2">
        <v>44714</v>
      </c>
      <c r="B19" s="79" t="s">
        <v>368</v>
      </c>
      <c r="C19" s="4" t="str">
        <f>IF(OR(B19="",B19="합계"),"",INDEX(투자유니버스!B:B,MATCH($B19,투자유니버스!$A:$A,0)))</f>
        <v>ARIRANG 신흥국MSCI(합성 H)</v>
      </c>
      <c r="D19" s="4" t="str">
        <f>IF(OR(B19="",B19="합계"),"",INDEX(투자유니버스!E:E,MATCH($B19,투자유니버스!$A:$A,0)))</f>
        <v>주식</v>
      </c>
      <c r="E19" s="4">
        <f>IF(OR(B19="",B19="합계"),"",INDEX(투자유니버스!G:G,MATCH($B19,투자유니버스!$A:$A,0)))</f>
        <v>4</v>
      </c>
      <c r="F19" s="4" t="str">
        <f>IF(OR(B19="",B19="합계"),"",INDEX(투자유니버스!H:H,MATCH($B19,투자유니버스!$A:$A,0)))</f>
        <v>Y</v>
      </c>
      <c r="G19" s="85">
        <v>2.9330250000000001E-3</v>
      </c>
      <c r="H19" s="35" t="str">
        <f>IF(OR(B19="",B19="합계",C19="합계"),"",IF(COUNTIF(투자유니버스!A:A,B19)&gt;0,"O","X"))</f>
        <v>O</v>
      </c>
      <c r="J19" s="1"/>
    </row>
    <row r="20" spans="1:10" s="18" customFormat="1" x14ac:dyDescent="0.3">
      <c r="A20" s="2">
        <v>44714</v>
      </c>
      <c r="B20" s="79" t="s">
        <v>172</v>
      </c>
      <c r="C20" s="4" t="str">
        <f>IF(OR(B20="",B20="합계"),"",INDEX(투자유니버스!B:B,MATCH($B20,투자유니버스!$A:$A,0)))</f>
        <v>TIGER 국채3년</v>
      </c>
      <c r="D20" s="4" t="str">
        <f>IF(OR(B20="",B20="합계"),"",INDEX(투자유니버스!E:E,MATCH($B20,투자유니버스!$A:$A,0)))</f>
        <v>채권</v>
      </c>
      <c r="E20" s="4">
        <f>IF(OR(B20="",B20="합계"),"",INDEX(투자유니버스!G:G,MATCH($B20,투자유니버스!$A:$A,0)))</f>
        <v>1</v>
      </c>
      <c r="F20" s="4" t="str">
        <f>IF(OR(B20="",B20="합계"),"",INDEX(투자유니버스!H:H,MATCH($B20,투자유니버스!$A:$A,0)))</f>
        <v>N</v>
      </c>
      <c r="G20" s="85">
        <v>0.34998230000000002</v>
      </c>
      <c r="H20" s="35" t="str">
        <f>IF(OR(B20="",B20="합계",C20="합계"),"",IF(COUNTIF(투자유니버스!A:A,B20)&gt;0,"O","X"))</f>
        <v>O</v>
      </c>
      <c r="J20" s="1"/>
    </row>
    <row r="21" spans="1:10" s="18" customFormat="1" x14ac:dyDescent="0.3">
      <c r="A21" s="2">
        <v>44714</v>
      </c>
      <c r="B21" s="79" t="s">
        <v>176</v>
      </c>
      <c r="C21" s="4" t="str">
        <f>IF(OR(B21="",B21="합계"),"",INDEX(투자유니버스!B:B,MATCH($B21,투자유니버스!$A:$A,0)))</f>
        <v>TIGER 중장기국채</v>
      </c>
      <c r="D21" s="4" t="str">
        <f>IF(OR(B21="",B21="합계"),"",INDEX(투자유니버스!E:E,MATCH($B21,투자유니버스!$A:$A,0)))</f>
        <v>채권</v>
      </c>
      <c r="E21" s="4">
        <f>IF(OR(B21="",B21="합계"),"",INDEX(투자유니버스!G:G,MATCH($B21,투자유니버스!$A:$A,0)))</f>
        <v>1</v>
      </c>
      <c r="F21" s="4" t="str">
        <f>IF(OR(B21="",B21="합계"),"",INDEX(투자유니버스!H:H,MATCH($B21,투자유니버스!$A:$A,0)))</f>
        <v>N</v>
      </c>
      <c r="G21" s="85">
        <v>0.16610159999999999</v>
      </c>
      <c r="H21" s="35" t="str">
        <f>IF(OR(B21="",B21="합계",C21="합계"),"",IF(COUNTIF(투자유니버스!A:A,B21)&gt;0,"O","X"))</f>
        <v>O</v>
      </c>
      <c r="J21" s="1"/>
    </row>
    <row r="22" spans="1:10" s="18" customFormat="1" x14ac:dyDescent="0.3">
      <c r="A22" s="2">
        <v>44714</v>
      </c>
      <c r="B22" s="79" t="s">
        <v>258</v>
      </c>
      <c r="C22" s="4" t="str">
        <f>IF(OR(B22="",B22="합계"),"",INDEX(투자유니버스!B:B,MATCH($B22,투자유니버스!$A:$A,0)))</f>
        <v>KODEX 미국채울트라30년선물(H)</v>
      </c>
      <c r="D22" s="4" t="str">
        <f>IF(OR(B22="",B22="합계"),"",INDEX(투자유니버스!E:E,MATCH($B22,투자유니버스!$A:$A,0)))</f>
        <v>채권</v>
      </c>
      <c r="E22" s="4">
        <f>IF(OR(B22="",B22="합계"),"",INDEX(투자유니버스!G:G,MATCH($B22,투자유니버스!$A:$A,0)))</f>
        <v>3</v>
      </c>
      <c r="F22" s="4" t="str">
        <f>IF(OR(B22="",B22="합계"),"",INDEX(투자유니버스!H:H,MATCH($B22,투자유니버스!$A:$A,0)))</f>
        <v>N</v>
      </c>
      <c r="G22" s="85">
        <v>2.193256E-2</v>
      </c>
      <c r="H22" s="35" t="str">
        <f>IF(OR(B22="",B22="합계",C22="합계"),"",IF(COUNTIF(투자유니버스!A:A,B22)&gt;0,"O","X"))</f>
        <v>O</v>
      </c>
      <c r="J22" s="1"/>
    </row>
    <row r="23" spans="1:10" s="18" customFormat="1" x14ac:dyDescent="0.3">
      <c r="A23" s="2">
        <v>44714</v>
      </c>
      <c r="B23" s="79" t="s">
        <v>208</v>
      </c>
      <c r="C23" s="4" t="str">
        <f>IF(OR(B23="",B23="합계"),"",INDEX(투자유니버스!B:B,MATCH($B23,투자유니버스!$A:$A,0)))</f>
        <v>KBSTAR 중기우량회사채</v>
      </c>
      <c r="D23" s="4" t="str">
        <f>IF(OR(B23="",B23="합계"),"",INDEX(투자유니버스!E:E,MATCH($B23,투자유니버스!$A:$A,0)))</f>
        <v>채권</v>
      </c>
      <c r="E23" s="4">
        <f>IF(OR(B23="",B23="합계"),"",INDEX(투자유니버스!G:G,MATCH($B23,투자유니버스!$A:$A,0)))</f>
        <v>1</v>
      </c>
      <c r="F23" s="4" t="str">
        <f>IF(OR(B23="",B23="합계"),"",INDEX(투자유니버스!H:H,MATCH($B23,투자유니버스!$A:$A,0)))</f>
        <v>N</v>
      </c>
      <c r="G23" s="85">
        <v>3.9522810000000001E-5</v>
      </c>
      <c r="H23" s="35" t="str">
        <f>IF(OR(B23="",B23="합계",C23="합계"),"",IF(COUNTIF(투자유니버스!A:A,B23)&gt;0,"O","X"))</f>
        <v>O</v>
      </c>
      <c r="J23" s="1"/>
    </row>
    <row r="24" spans="1:10" s="18" customFormat="1" x14ac:dyDescent="0.3">
      <c r="A24" s="2">
        <v>44714</v>
      </c>
      <c r="B24" s="79" t="s">
        <v>222</v>
      </c>
      <c r="C24" s="4" t="str">
        <f>IF(OR(B24="",B24="합계"),"",INDEX(투자유니버스!B:B,MATCH($B24,투자유니버스!$A:$A,0)))</f>
        <v>TIGER 단기선진하이일드(합성 H)</v>
      </c>
      <c r="D24" s="4" t="str">
        <f>IF(OR(B24="",B24="합계"),"",INDEX(투자유니버스!E:E,MATCH($B24,투자유니버스!$A:$A,0)))</f>
        <v>채권</v>
      </c>
      <c r="E24" s="4">
        <f>IF(OR(B24="",B24="합계"),"",INDEX(투자유니버스!G:G,MATCH($B24,투자유니버스!$A:$A,0)))</f>
        <v>2</v>
      </c>
      <c r="F24" s="4" t="str">
        <f>IF(OR(B24="",B24="합계"),"",INDEX(투자유니버스!H:H,MATCH($B24,투자유니버스!$A:$A,0)))</f>
        <v>N</v>
      </c>
      <c r="G24" s="85">
        <v>5.543584E-2</v>
      </c>
      <c r="H24" s="35" t="str">
        <f>IF(OR(B24="",B24="합계",C24="합계"),"",IF(COUNTIF(투자유니버스!A:A,B24)&gt;0,"O","X"))</f>
        <v>O</v>
      </c>
      <c r="J24" s="1"/>
    </row>
    <row r="25" spans="1:10" s="18" customFormat="1" x14ac:dyDescent="0.3">
      <c r="A25" s="2">
        <v>44714</v>
      </c>
      <c r="B25" s="79" t="s">
        <v>629</v>
      </c>
      <c r="C25" s="4" t="str">
        <f>IF(OR(B25="",B25="합계"),"",INDEX(투자유니버스!B:B,MATCH($B25,투자유니버스!$A:$A,0)))</f>
        <v>KINDEX KRX금현물</v>
      </c>
      <c r="D25" s="4" t="str">
        <f>IF(OR(B25="",B25="합계"),"",INDEX(투자유니버스!E:E,MATCH($B25,투자유니버스!$A:$A,0)))</f>
        <v>대체자산</v>
      </c>
      <c r="E25" s="4">
        <f>IF(OR(B25="",B25="합계"),"",INDEX(투자유니버스!G:G,MATCH($B25,투자유니버스!$A:$A,0)))</f>
        <v>3</v>
      </c>
      <c r="F25" s="4" t="str">
        <f>IF(OR(B25="",B25="합계"),"",INDEX(투자유니버스!H:H,MATCH($B25,투자유니버스!$A:$A,0)))</f>
        <v>N</v>
      </c>
      <c r="G25" s="85">
        <v>0.15002550000000001</v>
      </c>
      <c r="H25" s="35" t="str">
        <f>IF(OR(B25="",B25="합계",C25="합계"),"",IF(COUNTIF(투자유니버스!A:A,B25)&gt;0,"O","X"))</f>
        <v>O</v>
      </c>
      <c r="J25" s="1"/>
    </row>
    <row r="26" spans="1:10" x14ac:dyDescent="0.3">
      <c r="A26" s="2">
        <v>44714</v>
      </c>
      <c r="B26" s="79" t="s">
        <v>506</v>
      </c>
      <c r="C26" s="4" t="str">
        <f>IF(OR(B26="",B26="합계"),"",INDEX(투자유니버스!B:B,MATCH($B26,투자유니버스!$A:$A,0)))</f>
        <v>TIGER 글로벌자원생산기업(합성 H)</v>
      </c>
      <c r="D26" s="4" t="str">
        <f>IF(OR(B26="",B26="합계"),"",INDEX(투자유니버스!E:E,MATCH($B26,투자유니버스!$A:$A,0)))</f>
        <v>대체자산</v>
      </c>
      <c r="E26" s="4">
        <f>IF(OR(B26="",B26="합계"),"",INDEX(투자유니버스!G:G,MATCH($B26,투자유니버스!$A:$A,0)))</f>
        <v>5</v>
      </c>
      <c r="F26" s="4" t="str">
        <f>IF(OR(B26="",B26="합계"),"",INDEX(투자유니버스!H:H,MATCH($B26,투자유니버스!$A:$A,0)))</f>
        <v>Y</v>
      </c>
      <c r="G26" s="85">
        <v>0.1367332</v>
      </c>
      <c r="H26" s="35" t="str">
        <f>IF(OR(B26="",B26="합계",C26="합계"),"",IF(COUNTIF(투자유니버스!A:A,B26)&gt;0,"O","X"))</f>
        <v>O</v>
      </c>
      <c r="J26" s="1"/>
    </row>
    <row r="27" spans="1:10" x14ac:dyDescent="0.3">
      <c r="A27" s="2">
        <v>44714</v>
      </c>
      <c r="B27" s="79" t="s">
        <v>286</v>
      </c>
      <c r="C27" s="4" t="str">
        <f>IF(OR(B27="",B27="합계"),"",INDEX(투자유니버스!B:B,MATCH($B27,투자유니버스!$A:$A,0)))</f>
        <v>TIGER 부동산인프라고배당</v>
      </c>
      <c r="D27" s="4" t="str">
        <f>IF(OR(B27="",B27="합계"),"",INDEX(투자유니버스!E:E,MATCH($B27,투자유니버스!$A:$A,0)))</f>
        <v>대체자산</v>
      </c>
      <c r="E27" s="4">
        <f>IF(OR(B27="",B27="합계"),"",INDEX(투자유니버스!G:G,MATCH($B27,투자유니버스!$A:$A,0)))</f>
        <v>4</v>
      </c>
      <c r="F27" s="4" t="str">
        <f>IF(OR(B27="",B27="합계"),"",INDEX(투자유니버스!H:H,MATCH($B27,투자유니버스!$A:$A,0)))</f>
        <v>Y</v>
      </c>
      <c r="G27" s="85">
        <v>4.1266129999999998E-2</v>
      </c>
      <c r="H27" s="35" t="str">
        <f>IF(OR(B27="",B27="합계",C27="합계"),"",IF(COUNTIF(투자유니버스!A:A,B27)&gt;0,"O","X"))</f>
        <v>O</v>
      </c>
      <c r="J27" s="1"/>
    </row>
    <row r="28" spans="1:10" x14ac:dyDescent="0.3">
      <c r="A28" s="2">
        <v>44714</v>
      </c>
      <c r="B28" s="79" t="s">
        <v>148</v>
      </c>
      <c r="C28" s="4" t="str">
        <f>IF(OR(B28="",B28="합계"),"",INDEX(투자유니버스!B:B,MATCH($B28,투자유니버스!$A:$A,0)))</f>
        <v>TIGER 단기통안채</v>
      </c>
      <c r="D28" s="4" t="str">
        <f>IF(OR(B28="",B28="합계"),"",INDEX(투자유니버스!E:E,MATCH($B28,투자유니버스!$A:$A,0)))</f>
        <v>채권</v>
      </c>
      <c r="E28" s="4">
        <f>IF(OR(B28="",B28="합계"),"",INDEX(투자유니버스!G:G,MATCH($B28,투자유니버스!$A:$A,0)))</f>
        <v>1</v>
      </c>
      <c r="F28" s="4" t="str">
        <f>IF(OR(B28="",B28="합계"),"",INDEX(투자유니버스!H:H,MATCH($B28,투자유니버스!$A:$A,0)))</f>
        <v>N</v>
      </c>
      <c r="G28" s="85">
        <v>2.0139850000000001E-2</v>
      </c>
      <c r="H28" s="35" t="str">
        <f>IF(OR(B28="",B28="합계",C28="합계"),"",IF(COUNTIF(투자유니버스!A:A,B28)&gt;0,"O","X"))</f>
        <v>O</v>
      </c>
      <c r="J28" s="1"/>
    </row>
    <row r="29" spans="1:10" x14ac:dyDescent="0.3">
      <c r="A29" s="2">
        <v>44714</v>
      </c>
      <c r="B29" s="81" t="s">
        <v>643</v>
      </c>
      <c r="C29" s="4" t="str">
        <f>IF(OR(B29="",B29="합계"),"",INDEX(투자유니버스!B:B,MATCH($B29,투자유니버스!$A:$A,0)))</f>
        <v/>
      </c>
      <c r="D29" s="4" t="str">
        <f>IF(OR(B29="",B29="합계"),"",INDEX(투자유니버스!E:E,MATCH($B29,투자유니버스!$A:$A,0)))</f>
        <v/>
      </c>
      <c r="E29" s="4" t="str">
        <f>IF(OR(B29="",B29="합계"),"",INDEX(투자유니버스!G:G,MATCH($B29,투자유니버스!$A:$A,0)))</f>
        <v/>
      </c>
      <c r="F29" s="4" t="str">
        <f>IF(OR(B29="",B29="합계"),"",INDEX(투자유니버스!H:H,MATCH($B29,투자유니버스!$A:$A,0)))</f>
        <v/>
      </c>
      <c r="G29" s="42">
        <v>1</v>
      </c>
      <c r="H29" s="35" t="str">
        <f>IF(OR(B29="",B29="합계",C29="합계"),"",IF(COUNTIF(투자유니버스!A:A,B29)&gt;0,"O","X"))</f>
        <v/>
      </c>
      <c r="J29" s="1"/>
    </row>
    <row r="30" spans="1:10" s="18" customFormat="1" x14ac:dyDescent="0.3">
      <c r="A30" s="2">
        <v>44743</v>
      </c>
      <c r="B30" s="79" t="s">
        <v>326</v>
      </c>
      <c r="C30" s="4" t="str">
        <f>IF(OR(B30="",B30="합계"),"",INDEX(투자유니버스!B:B,MATCH($B30,투자유니버스!$A:$A,0)))</f>
        <v>TIGER 미국S&amp;P500</v>
      </c>
      <c r="D30" s="4" t="str">
        <f>IF(OR(B30="",B30="합계"),"",INDEX(투자유니버스!E:E,MATCH($B30,투자유니버스!$A:$A,0)))</f>
        <v>주식</v>
      </c>
      <c r="E30" s="4">
        <f>IF(OR(B30="",B30="합계"),"",INDEX(투자유니버스!G:G,MATCH($B30,투자유니버스!$A:$A,0)))</f>
        <v>4</v>
      </c>
      <c r="F30" s="4" t="str">
        <f>IF(OR(B30="",B30="합계"),"",INDEX(투자유니버스!H:H,MATCH($B30,투자유니버스!$A:$A,0)))</f>
        <v>Y</v>
      </c>
      <c r="G30" s="85">
        <v>2.5776730000000001E-2</v>
      </c>
      <c r="H30" s="35" t="str">
        <f>IF(OR(B30="",B30="합계",C30="합계"),"",IF(COUNTIF(투자유니버스!A:A,B30)&gt;0,"O","X"))</f>
        <v>O</v>
      </c>
      <c r="J30" s="1"/>
    </row>
    <row r="31" spans="1:10" s="18" customFormat="1" x14ac:dyDescent="0.3">
      <c r="A31" s="2">
        <v>44743</v>
      </c>
      <c r="B31" s="79" t="s">
        <v>322</v>
      </c>
      <c r="C31" s="4" t="str">
        <f>IF(OR(B31="",B31="합계"),"",INDEX(투자유니버스!B:B,MATCH($B31,투자유니버스!$A:$A,0)))</f>
        <v>TIGER 미국나스닥100</v>
      </c>
      <c r="D31" s="4" t="str">
        <f>IF(OR(B31="",B31="합계"),"",INDEX(투자유니버스!E:E,MATCH($B31,투자유니버스!$A:$A,0)))</f>
        <v>주식</v>
      </c>
      <c r="E31" s="4">
        <f>IF(OR(B31="",B31="합계"),"",INDEX(투자유니버스!G:G,MATCH($B31,투자유니버스!$A:$A,0)))</f>
        <v>4</v>
      </c>
      <c r="F31" s="4" t="str">
        <f>IF(OR(B31="",B31="합계"),"",INDEX(투자유니버스!H:H,MATCH($B31,투자유니버스!$A:$A,0)))</f>
        <v>Y</v>
      </c>
      <c r="G31" s="85">
        <v>8.5219590000000008E-3</v>
      </c>
      <c r="H31" s="35" t="str">
        <f>IF(OR(B31="",B31="합계",C31="합계"),"",IF(COUNTIF(투자유니버스!A:A,B31)&gt;0,"O","X"))</f>
        <v>O</v>
      </c>
      <c r="J31" s="1"/>
    </row>
    <row r="32" spans="1:10" s="18" customFormat="1" x14ac:dyDescent="0.3">
      <c r="A32" s="2">
        <v>44743</v>
      </c>
      <c r="B32" s="79" t="s">
        <v>362</v>
      </c>
      <c r="C32" s="4" t="str">
        <f>IF(OR(B32="",B32="합계"),"",INDEX(투자유니버스!B:B,MATCH($B32,투자유니버스!$A:$A,0)))</f>
        <v>KODEX 선진국MSCI World</v>
      </c>
      <c r="D32" s="4" t="str">
        <f>IF(OR(B32="",B32="합계"),"",INDEX(투자유니버스!E:E,MATCH($B32,투자유니버스!$A:$A,0)))</f>
        <v>주식</v>
      </c>
      <c r="E32" s="4">
        <f>IF(OR(B32="",B32="합계"),"",INDEX(투자유니버스!G:G,MATCH($B32,투자유니버스!$A:$A,0)))</f>
        <v>4</v>
      </c>
      <c r="F32" s="4" t="str">
        <f>IF(OR(B32="",B32="합계"),"",INDEX(투자유니버스!H:H,MATCH($B32,투자유니버스!$A:$A,0)))</f>
        <v>Y</v>
      </c>
      <c r="G32" s="85">
        <v>2.4555900000000001E-3</v>
      </c>
      <c r="H32" s="35" t="str">
        <f>IF(OR(B32="",B32="합계",C32="합계"),"",IF(COUNTIF(투자유니버스!A:A,B32)&gt;0,"O","X"))</f>
        <v>O</v>
      </c>
      <c r="J32" s="1"/>
    </row>
    <row r="33" spans="1:10" s="18" customFormat="1" x14ac:dyDescent="0.3">
      <c r="A33" s="2">
        <v>44743</v>
      </c>
      <c r="B33" s="79" t="s">
        <v>368</v>
      </c>
      <c r="C33" s="4" t="str">
        <f>IF(OR(B33="",B33="합계"),"",INDEX(투자유니버스!B:B,MATCH($B33,투자유니버스!$A:$A,0)))</f>
        <v>ARIRANG 신흥국MSCI(합성 H)</v>
      </c>
      <c r="D33" s="4" t="str">
        <f>IF(OR(B33="",B33="합계"),"",INDEX(투자유니버스!E:E,MATCH($B33,투자유니버스!$A:$A,0)))</f>
        <v>주식</v>
      </c>
      <c r="E33" s="4">
        <f>IF(OR(B33="",B33="합계"),"",INDEX(투자유니버스!G:G,MATCH($B33,투자유니버스!$A:$A,0)))</f>
        <v>4</v>
      </c>
      <c r="F33" s="4" t="str">
        <f>IF(OR(B33="",B33="합계"),"",INDEX(투자유니버스!H:H,MATCH($B33,투자유니버스!$A:$A,0)))</f>
        <v>Y</v>
      </c>
      <c r="G33" s="85">
        <v>1.9294769999999999E-2</v>
      </c>
      <c r="H33" s="35" t="str">
        <f>IF(OR(B33="",B33="합계",C33="합계"),"",IF(COUNTIF(투자유니버스!A:A,B33)&gt;0,"O","X"))</f>
        <v>O</v>
      </c>
      <c r="J33" s="1"/>
    </row>
    <row r="34" spans="1:10" s="18" customFormat="1" x14ac:dyDescent="0.3">
      <c r="A34" s="2">
        <v>44743</v>
      </c>
      <c r="B34" s="79" t="s">
        <v>172</v>
      </c>
      <c r="C34" s="4" t="str">
        <f>IF(OR(B34="",B34="합계"),"",INDEX(투자유니버스!B:B,MATCH($B34,투자유니버스!$A:$A,0)))</f>
        <v>TIGER 국채3년</v>
      </c>
      <c r="D34" s="4" t="str">
        <f>IF(OR(B34="",B34="합계"),"",INDEX(투자유니버스!E:E,MATCH($B34,투자유니버스!$A:$A,0)))</f>
        <v>채권</v>
      </c>
      <c r="E34" s="4">
        <f>IF(OR(B34="",B34="합계"),"",INDEX(투자유니버스!G:G,MATCH($B34,투자유니버스!$A:$A,0)))</f>
        <v>1</v>
      </c>
      <c r="F34" s="4" t="str">
        <f>IF(OR(B34="",B34="합계"),"",INDEX(투자유니버스!H:H,MATCH($B34,투자유니버스!$A:$A,0)))</f>
        <v>N</v>
      </c>
      <c r="G34" s="85">
        <v>0.34926740000000001</v>
      </c>
      <c r="H34" s="35" t="str">
        <f>IF(OR(B34="",B34="합계",C34="합계"),"",IF(COUNTIF(투자유니버스!A:A,B34)&gt;0,"O","X"))</f>
        <v>O</v>
      </c>
      <c r="J34" s="1"/>
    </row>
    <row r="35" spans="1:10" s="18" customFormat="1" x14ac:dyDescent="0.3">
      <c r="A35" s="2">
        <v>44743</v>
      </c>
      <c r="B35" s="79" t="s">
        <v>176</v>
      </c>
      <c r="C35" s="4" t="str">
        <f>IF(OR(B35="",B35="합계"),"",INDEX(투자유니버스!B:B,MATCH($B35,투자유니버스!$A:$A,0)))</f>
        <v>TIGER 중장기국채</v>
      </c>
      <c r="D35" s="4" t="str">
        <f>IF(OR(B35="",B35="합계"),"",INDEX(투자유니버스!E:E,MATCH($B35,투자유니버스!$A:$A,0)))</f>
        <v>채권</v>
      </c>
      <c r="E35" s="4">
        <f>IF(OR(B35="",B35="합계"),"",INDEX(투자유니버스!G:G,MATCH($B35,투자유니버스!$A:$A,0)))</f>
        <v>1</v>
      </c>
      <c r="F35" s="4" t="str">
        <f>IF(OR(B35="",B35="합계"),"",INDEX(투자유니버스!H:H,MATCH($B35,투자유니버스!$A:$A,0)))</f>
        <v>N</v>
      </c>
      <c r="G35" s="85">
        <v>0.21090159999999999</v>
      </c>
      <c r="H35" s="35" t="str">
        <f>IF(OR(B35="",B35="합계",C35="합계"),"",IF(COUNTIF(투자유니버스!A:A,B35)&gt;0,"O","X"))</f>
        <v>O</v>
      </c>
      <c r="J35" s="1"/>
    </row>
    <row r="36" spans="1:10" s="18" customFormat="1" x14ac:dyDescent="0.3">
      <c r="A36" s="2">
        <v>44743</v>
      </c>
      <c r="B36" s="79" t="s">
        <v>258</v>
      </c>
      <c r="C36" s="4" t="str">
        <f>IF(OR(B36="",B36="합계"),"",INDEX(투자유니버스!B:B,MATCH($B36,투자유니버스!$A:$A,0)))</f>
        <v>KODEX 미국채울트라30년선물(H)</v>
      </c>
      <c r="D36" s="4" t="str">
        <f>IF(OR(B36="",B36="합계"),"",INDEX(투자유니버스!E:E,MATCH($B36,투자유니버스!$A:$A,0)))</f>
        <v>채권</v>
      </c>
      <c r="E36" s="4">
        <f>IF(OR(B36="",B36="합계"),"",INDEX(투자유니버스!G:G,MATCH($B36,투자유니버스!$A:$A,0)))</f>
        <v>3</v>
      </c>
      <c r="F36" s="4" t="str">
        <f>IF(OR(B36="",B36="합계"),"",INDEX(투자유니버스!H:H,MATCH($B36,투자유니버스!$A:$A,0)))</f>
        <v>N</v>
      </c>
      <c r="G36" s="85">
        <v>1.0840310000000001E-2</v>
      </c>
      <c r="H36" s="35" t="str">
        <f>IF(OR(B36="",B36="합계",C36="합계"),"",IF(COUNTIF(투자유니버스!A:A,B36)&gt;0,"O","X"))</f>
        <v>O</v>
      </c>
      <c r="J36" s="1"/>
    </row>
    <row r="37" spans="1:10" s="18" customFormat="1" x14ac:dyDescent="0.3">
      <c r="A37" s="2">
        <v>44743</v>
      </c>
      <c r="B37" s="79" t="s">
        <v>208</v>
      </c>
      <c r="C37" s="4" t="str">
        <f>IF(OR(B37="",B37="합계"),"",INDEX(투자유니버스!B:B,MATCH($B37,투자유니버스!$A:$A,0)))</f>
        <v>KBSTAR 중기우량회사채</v>
      </c>
      <c r="D37" s="4" t="str">
        <f>IF(OR(B37="",B37="합계"),"",INDEX(투자유니버스!E:E,MATCH($B37,투자유니버스!$A:$A,0)))</f>
        <v>채권</v>
      </c>
      <c r="E37" s="4">
        <f>IF(OR(B37="",B37="합계"),"",INDEX(투자유니버스!G:G,MATCH($B37,투자유니버스!$A:$A,0)))</f>
        <v>1</v>
      </c>
      <c r="F37" s="4" t="str">
        <f>IF(OR(B37="",B37="합계"),"",INDEX(투자유니버스!H:H,MATCH($B37,투자유니버스!$A:$A,0)))</f>
        <v>N</v>
      </c>
      <c r="G37" s="85">
        <v>2.3288110000000001E-3</v>
      </c>
      <c r="H37" s="35" t="str">
        <f>IF(OR(B37="",B37="합계",C37="합계"),"",IF(COUNTIF(투자유니버스!A:A,B37)&gt;0,"O","X"))</f>
        <v>O</v>
      </c>
      <c r="J37" s="1"/>
    </row>
    <row r="38" spans="1:10" s="18" customFormat="1" x14ac:dyDescent="0.3">
      <c r="A38" s="2">
        <v>44743</v>
      </c>
      <c r="B38" s="79" t="s">
        <v>222</v>
      </c>
      <c r="C38" s="4" t="str">
        <f>IF(OR(B38="",B38="합계"),"",INDEX(투자유니버스!B:B,MATCH($B38,투자유니버스!$A:$A,0)))</f>
        <v>TIGER 단기선진하이일드(합성 H)</v>
      </c>
      <c r="D38" s="4" t="str">
        <f>IF(OR(B38="",B38="합계"),"",INDEX(투자유니버스!E:E,MATCH($B38,투자유니버스!$A:$A,0)))</f>
        <v>채권</v>
      </c>
      <c r="E38" s="4">
        <f>IF(OR(B38="",B38="합계"),"",INDEX(투자유니버스!G:G,MATCH($B38,투자유니버스!$A:$A,0)))</f>
        <v>2</v>
      </c>
      <c r="F38" s="4" t="str">
        <f>IF(OR(B38="",B38="합계"),"",INDEX(투자유니버스!H:H,MATCH($B38,투자유니버스!$A:$A,0)))</f>
        <v>N</v>
      </c>
      <c r="G38" s="85">
        <v>4.4630200000000002E-2</v>
      </c>
      <c r="H38" s="35" t="str">
        <f>IF(OR(B38="",B38="합계",C38="합계"),"",IF(COUNTIF(투자유니버스!A:A,B38)&gt;0,"O","X"))</f>
        <v>O</v>
      </c>
      <c r="J38" s="1"/>
    </row>
    <row r="39" spans="1:10" s="18" customFormat="1" x14ac:dyDescent="0.3">
      <c r="A39" s="2">
        <v>44743</v>
      </c>
      <c r="B39" s="79" t="s">
        <v>629</v>
      </c>
      <c r="C39" s="4" t="str">
        <f>IF(OR(B39="",B39="합계"),"",INDEX(투자유니버스!B:B,MATCH($B39,투자유니버스!$A:$A,0)))</f>
        <v>KINDEX KRX금현물</v>
      </c>
      <c r="D39" s="4" t="str">
        <f>IF(OR(B39="",B39="합계"),"",INDEX(투자유니버스!E:E,MATCH($B39,투자유니버스!$A:$A,0)))</f>
        <v>대체자산</v>
      </c>
      <c r="E39" s="4">
        <f>IF(OR(B39="",B39="합계"),"",INDEX(투자유니버스!G:G,MATCH($B39,투자유니버스!$A:$A,0)))</f>
        <v>3</v>
      </c>
      <c r="F39" s="4" t="str">
        <f>IF(OR(B39="",B39="합계"),"",INDEX(투자유니버스!H:H,MATCH($B39,투자유니버스!$A:$A,0)))</f>
        <v>N</v>
      </c>
      <c r="G39" s="85">
        <v>0.14303399999999999</v>
      </c>
      <c r="H39" s="35" t="str">
        <f>IF(OR(B39="",B39="합계",C39="합계"),"",IF(COUNTIF(투자유니버스!A:A,B39)&gt;0,"O","X"))</f>
        <v>O</v>
      </c>
      <c r="J39" s="1"/>
    </row>
    <row r="40" spans="1:10" x14ac:dyDescent="0.3">
      <c r="A40" s="2">
        <v>44743</v>
      </c>
      <c r="B40" s="79" t="s">
        <v>506</v>
      </c>
      <c r="C40" s="4" t="str">
        <f>IF(OR(B40="",B40="합계"),"",INDEX(투자유니버스!B:B,MATCH($B40,투자유니버스!$A:$A,0)))</f>
        <v>TIGER 글로벌자원생산기업(합성 H)</v>
      </c>
      <c r="D40" s="4" t="str">
        <f>IF(OR(B40="",B40="합계"),"",INDEX(투자유니버스!E:E,MATCH($B40,투자유니버스!$A:$A,0)))</f>
        <v>대체자산</v>
      </c>
      <c r="E40" s="4">
        <f>IF(OR(B40="",B40="합계"),"",INDEX(투자유니버스!G:G,MATCH($B40,투자유니버스!$A:$A,0)))</f>
        <v>5</v>
      </c>
      <c r="F40" s="4" t="str">
        <f>IF(OR(B40="",B40="합계"),"",INDEX(투자유니버스!H:H,MATCH($B40,투자유니버스!$A:$A,0)))</f>
        <v>Y</v>
      </c>
      <c r="G40" s="85">
        <v>0.1424029</v>
      </c>
      <c r="H40" s="35" t="str">
        <f>IF(OR(B40="",B40="합계",C40="합계"),"",IF(COUNTIF(투자유니버스!A:A,B40)&gt;0,"O","X"))</f>
        <v>O</v>
      </c>
      <c r="J40" s="1"/>
    </row>
    <row r="41" spans="1:10" x14ac:dyDescent="0.3">
      <c r="A41" s="2">
        <v>44743</v>
      </c>
      <c r="B41" s="79" t="s">
        <v>286</v>
      </c>
      <c r="C41" s="4" t="str">
        <f>IF(OR(B41="",B41="합계"),"",INDEX(투자유니버스!B:B,MATCH($B41,투자유니버스!$A:$A,0)))</f>
        <v>TIGER 부동산인프라고배당</v>
      </c>
      <c r="D41" s="4" t="str">
        <f>IF(OR(B41="",B41="합계"),"",INDEX(투자유니버스!E:E,MATCH($B41,투자유니버스!$A:$A,0)))</f>
        <v>대체자산</v>
      </c>
      <c r="E41" s="4">
        <f>IF(OR(B41="",B41="합계"),"",INDEX(투자유니버스!G:G,MATCH($B41,투자유니버스!$A:$A,0)))</f>
        <v>4</v>
      </c>
      <c r="F41" s="4" t="str">
        <f>IF(OR(B41="",B41="합계"),"",INDEX(투자유니버스!H:H,MATCH($B41,투자유니버스!$A:$A,0)))</f>
        <v>Y</v>
      </c>
      <c r="G41" s="85">
        <v>3.054917E-2</v>
      </c>
      <c r="H41" s="35" t="str">
        <f>IF(OR(B41="",B41="합계",C41="합계"),"",IF(COUNTIF(투자유니버스!A:A,B41)&gt;0,"O","X"))</f>
        <v>O</v>
      </c>
      <c r="J41" s="1"/>
    </row>
    <row r="42" spans="1:10" x14ac:dyDescent="0.3">
      <c r="A42" s="2">
        <v>44743</v>
      </c>
      <c r="B42" s="79" t="s">
        <v>148</v>
      </c>
      <c r="C42" s="4" t="str">
        <f>IF(OR(B42="",B42="합계"),"",INDEX(투자유니버스!B:B,MATCH($B42,투자유니버스!$A:$A,0)))</f>
        <v>TIGER 단기통안채</v>
      </c>
      <c r="D42" s="4" t="str">
        <f>IF(OR(B42="",B42="합계"),"",INDEX(투자유니버스!E:E,MATCH($B42,투자유니버스!$A:$A,0)))</f>
        <v>채권</v>
      </c>
      <c r="E42" s="4">
        <f>IF(OR(B42="",B42="합계"),"",INDEX(투자유니버스!G:G,MATCH($B42,투자유니버스!$A:$A,0)))</f>
        <v>1</v>
      </c>
      <c r="F42" s="4" t="str">
        <f>IF(OR(B42="",B42="합계"),"",INDEX(투자유니버스!H:H,MATCH($B42,투자유니버스!$A:$A,0)))</f>
        <v>N</v>
      </c>
      <c r="G42" s="85">
        <v>9.9965829999999999E-3</v>
      </c>
      <c r="H42" s="35" t="str">
        <f>IF(OR(B42="",B42="합계",C42="합계"),"",IF(COUNTIF(투자유니버스!A:A,B42)&gt;0,"O","X"))</f>
        <v>O</v>
      </c>
      <c r="J42" s="1"/>
    </row>
    <row r="43" spans="1:10" x14ac:dyDescent="0.3">
      <c r="A43" s="2">
        <v>44743</v>
      </c>
      <c r="B43" s="79" t="s">
        <v>37</v>
      </c>
      <c r="C43" s="4" t="str">
        <f>IF(OR(B43="",B43="합계"),"",INDEX(투자유니버스!B:B,MATCH($B43,투자유니버스!$A:$A,0)))</f>
        <v/>
      </c>
      <c r="D43" s="4" t="str">
        <f>IF(OR(B43="",B43="합계"),"",INDEX(투자유니버스!E:E,MATCH($B43,투자유니버스!$A:$A,0)))</f>
        <v/>
      </c>
      <c r="E43" s="4" t="str">
        <f>IF(OR(B43="",B43="합계"),"",INDEX(투자유니버스!G:G,MATCH($B43,투자유니버스!$A:$A,0)))</f>
        <v/>
      </c>
      <c r="F43" s="4" t="str">
        <f>IF(OR(B43="",B43="합계"),"",INDEX(투자유니버스!H:H,MATCH($B43,투자유니버스!$A:$A,0)))</f>
        <v/>
      </c>
      <c r="G43" s="85">
        <v>1</v>
      </c>
      <c r="H43" s="35" t="str">
        <f>IF(OR(B43="",B43="합계",C43="합계"),"",IF(COUNTIF(투자유니버스!A:A,B43)&gt;0,"O","X"))</f>
        <v/>
      </c>
      <c r="J43" s="1"/>
    </row>
    <row r="44" spans="1:10" x14ac:dyDescent="0.3">
      <c r="A44" s="2">
        <v>44774</v>
      </c>
      <c r="B44" s="79" t="s">
        <v>326</v>
      </c>
      <c r="C44" s="4" t="str">
        <f>IF(OR(B44="",B44="합계"),"",INDEX(투자유니버스!B:B,MATCH($B44,투자유니버스!$A:$A,0)))</f>
        <v>TIGER 미국S&amp;P500</v>
      </c>
      <c r="D44" s="4" t="str">
        <f>IF(OR(B44="",B44="합계"),"",INDEX(투자유니버스!E:E,MATCH($B44,투자유니버스!$A:$A,0)))</f>
        <v>주식</v>
      </c>
      <c r="E44" s="4">
        <f>IF(OR(B44="",B44="합계"),"",INDEX(투자유니버스!G:G,MATCH($B44,투자유니버스!$A:$A,0)))</f>
        <v>4</v>
      </c>
      <c r="F44" s="4" t="str">
        <f>IF(OR(B44="",B44="합계"),"",INDEX(투자유니버스!H:H,MATCH($B44,투자유니버스!$A:$A,0)))</f>
        <v>Y</v>
      </c>
      <c r="G44" s="85">
        <v>1.169678E-2</v>
      </c>
      <c r="H44" s="35" t="str">
        <f>IF(OR(B44="",B44="합계",C44="합계"),"",IF(COUNTIF(투자유니버스!A:A,B44)&gt;0,"O","X"))</f>
        <v>O</v>
      </c>
      <c r="J44" s="1"/>
    </row>
    <row r="45" spans="1:10" x14ac:dyDescent="0.3">
      <c r="A45" s="2">
        <v>44774</v>
      </c>
      <c r="B45" s="79" t="s">
        <v>322</v>
      </c>
      <c r="C45" s="4" t="str">
        <f>IF(OR(B45="",B45="합계"),"",INDEX(투자유니버스!B:B,MATCH($B45,투자유니버스!$A:$A,0)))</f>
        <v>TIGER 미국나스닥100</v>
      </c>
      <c r="D45" s="4" t="str">
        <f>IF(OR(B45="",B45="합계"),"",INDEX(투자유니버스!E:E,MATCH($B45,투자유니버스!$A:$A,0)))</f>
        <v>주식</v>
      </c>
      <c r="E45" s="4">
        <f>IF(OR(B45="",B45="합계"),"",INDEX(투자유니버스!G:G,MATCH($B45,투자유니버스!$A:$A,0)))</f>
        <v>4</v>
      </c>
      <c r="F45" s="4" t="str">
        <f>IF(OR(B45="",B45="합계"),"",INDEX(투자유니버스!H:H,MATCH($B45,투자유니버스!$A:$A,0)))</f>
        <v>Y</v>
      </c>
      <c r="G45" s="85">
        <v>3.7402049999999999E-3</v>
      </c>
      <c r="H45" s="35" t="str">
        <f>IF(OR(B45="",B45="합계",C45="합계"),"",IF(COUNTIF(투자유니버스!A:A,B45)&gt;0,"O","X"))</f>
        <v>O</v>
      </c>
      <c r="J45" s="1"/>
    </row>
    <row r="46" spans="1:10" x14ac:dyDescent="0.3">
      <c r="A46" s="2">
        <v>44774</v>
      </c>
      <c r="B46" s="79" t="s">
        <v>362</v>
      </c>
      <c r="C46" s="4" t="str">
        <f>IF(OR(B46="",B46="합계"),"",INDEX(투자유니버스!B:B,MATCH($B46,투자유니버스!$A:$A,0)))</f>
        <v>KODEX 선진국MSCI World</v>
      </c>
      <c r="D46" s="4" t="str">
        <f>IF(OR(B46="",B46="합계"),"",INDEX(투자유니버스!E:E,MATCH($B46,투자유니버스!$A:$A,0)))</f>
        <v>주식</v>
      </c>
      <c r="E46" s="4">
        <f>IF(OR(B46="",B46="합계"),"",INDEX(투자유니버스!G:G,MATCH($B46,투자유니버스!$A:$A,0)))</f>
        <v>4</v>
      </c>
      <c r="F46" s="4" t="str">
        <f>IF(OR(B46="",B46="합계"),"",INDEX(투자유니버스!H:H,MATCH($B46,투자유니버스!$A:$A,0)))</f>
        <v>Y</v>
      </c>
      <c r="G46" s="85">
        <v>1.250702E-3</v>
      </c>
      <c r="H46" s="35" t="str">
        <f>IF(OR(B46="",B46="합계",C46="합계"),"",IF(COUNTIF(투자유니버스!A:A,B46)&gt;0,"O","X"))</f>
        <v>O</v>
      </c>
      <c r="J46" s="1"/>
    </row>
    <row r="47" spans="1:10" x14ac:dyDescent="0.3">
      <c r="A47" s="2">
        <v>44774</v>
      </c>
      <c r="B47" s="79" t="s">
        <v>368</v>
      </c>
      <c r="C47" s="4" t="str">
        <f>IF(OR(B47="",B47="합계"),"",INDEX(투자유니버스!B:B,MATCH($B47,투자유니버스!$A:$A,0)))</f>
        <v>ARIRANG 신흥국MSCI(합성 H)</v>
      </c>
      <c r="D47" s="4" t="str">
        <f>IF(OR(B47="",B47="합계"),"",INDEX(투자유니버스!E:E,MATCH($B47,투자유니버스!$A:$A,0)))</f>
        <v>주식</v>
      </c>
      <c r="E47" s="4">
        <f>IF(OR(B47="",B47="합계"),"",INDEX(투자유니버스!G:G,MATCH($B47,투자유니버스!$A:$A,0)))</f>
        <v>4</v>
      </c>
      <c r="F47" s="4" t="str">
        <f>IF(OR(B47="",B47="합계"),"",INDEX(투자유니버스!H:H,MATCH($B47,투자유니버스!$A:$A,0)))</f>
        <v>Y</v>
      </c>
      <c r="G47" s="85">
        <v>1.3739339999999999E-2</v>
      </c>
      <c r="H47" s="35" t="str">
        <f>IF(OR(B47="",B47="합계",C47="합계"),"",IF(COUNTIF(투자유니버스!A:A,B47)&gt;0,"O","X"))</f>
        <v>O</v>
      </c>
      <c r="J47" s="1"/>
    </row>
    <row r="48" spans="1:10" x14ac:dyDescent="0.3">
      <c r="A48" s="2">
        <v>44774</v>
      </c>
      <c r="B48" s="79" t="s">
        <v>172</v>
      </c>
      <c r="C48" s="4" t="str">
        <f>IF(OR(B48="",B48="합계"),"",INDEX(투자유니버스!B:B,MATCH($B48,투자유니버스!$A:$A,0)))</f>
        <v>TIGER 국채3년</v>
      </c>
      <c r="D48" s="4" t="str">
        <f>IF(OR(B48="",B48="합계"),"",INDEX(투자유니버스!E:E,MATCH($B48,투자유니버스!$A:$A,0)))</f>
        <v>채권</v>
      </c>
      <c r="E48" s="4">
        <f>IF(OR(B48="",B48="합계"),"",INDEX(투자유니버스!G:G,MATCH($B48,투자유니버스!$A:$A,0)))</f>
        <v>1</v>
      </c>
      <c r="F48" s="4" t="str">
        <f>IF(OR(B48="",B48="합계"),"",INDEX(투자유니버스!H:H,MATCH($B48,투자유니버스!$A:$A,0)))</f>
        <v>N</v>
      </c>
      <c r="G48" s="85">
        <v>0.34303810000000001</v>
      </c>
      <c r="H48" s="35" t="str">
        <f>IF(OR(B48="",B48="합계",C48="합계"),"",IF(COUNTIF(투자유니버스!A:A,B48)&gt;0,"O","X"))</f>
        <v>O</v>
      </c>
      <c r="J48" s="1"/>
    </row>
    <row r="49" spans="1:10" x14ac:dyDescent="0.3">
      <c r="A49" s="2">
        <v>44774</v>
      </c>
      <c r="B49" s="79" t="s">
        <v>176</v>
      </c>
      <c r="C49" s="4" t="str">
        <f>IF(OR(B49="",B49="합계"),"",INDEX(투자유니버스!B:B,MATCH($B49,투자유니버스!$A:$A,0)))</f>
        <v>TIGER 중장기국채</v>
      </c>
      <c r="D49" s="4" t="str">
        <f>IF(OR(B49="",B49="합계"),"",INDEX(투자유니버스!E:E,MATCH($B49,투자유니버스!$A:$A,0)))</f>
        <v>채권</v>
      </c>
      <c r="E49" s="4">
        <f>IF(OR(B49="",B49="합계"),"",INDEX(투자유니버스!G:G,MATCH($B49,투자유니버스!$A:$A,0)))</f>
        <v>1</v>
      </c>
      <c r="F49" s="4" t="str">
        <f>IF(OR(B49="",B49="합계"),"",INDEX(투자유니버스!H:H,MATCH($B49,투자유니버스!$A:$A,0)))</f>
        <v>N</v>
      </c>
      <c r="G49" s="85">
        <v>0.20411969999999999</v>
      </c>
      <c r="H49" s="35" t="str">
        <f>IF(OR(B49="",B49="합계",C49="합계"),"",IF(COUNTIF(투자유니버스!A:A,B49)&gt;0,"O","X"))</f>
        <v>O</v>
      </c>
      <c r="J49" s="1"/>
    </row>
    <row r="50" spans="1:10" x14ac:dyDescent="0.3">
      <c r="A50" s="2">
        <v>44774</v>
      </c>
      <c r="B50" s="79" t="s">
        <v>258</v>
      </c>
      <c r="C50" s="4" t="str">
        <f>IF(OR(B50="",B50="합계"),"",INDEX(투자유니버스!B:B,MATCH($B50,투자유니버스!$A:$A,0)))</f>
        <v>KODEX 미국채울트라30년선물(H)</v>
      </c>
      <c r="D50" s="4" t="str">
        <f>IF(OR(B50="",B50="합계"),"",INDEX(투자유니버스!E:E,MATCH($B50,투자유니버스!$A:$A,0)))</f>
        <v>채권</v>
      </c>
      <c r="E50" s="4">
        <f>IF(OR(B50="",B50="합계"),"",INDEX(투자유니버스!G:G,MATCH($B50,투자유니버스!$A:$A,0)))</f>
        <v>3</v>
      </c>
      <c r="F50" s="4" t="str">
        <f>IF(OR(B50="",B50="합계"),"",INDEX(투자유니버스!H:H,MATCH($B50,투자유니버스!$A:$A,0)))</f>
        <v>N</v>
      </c>
      <c r="G50" s="85">
        <v>1.7273210000000001E-2</v>
      </c>
      <c r="H50" s="35" t="str">
        <f>IF(OR(B50="",B50="합계",C50="합계"),"",IF(COUNTIF(투자유니버스!A:A,B50)&gt;0,"O","X"))</f>
        <v>O</v>
      </c>
      <c r="J50" s="1"/>
    </row>
    <row r="51" spans="1:10" x14ac:dyDescent="0.3">
      <c r="A51" s="2">
        <v>44774</v>
      </c>
      <c r="B51" s="79" t="s">
        <v>208</v>
      </c>
      <c r="C51" s="4" t="str">
        <f>IF(OR(B51="",B51="합계"),"",INDEX(투자유니버스!B:B,MATCH($B51,투자유니버스!$A:$A,0)))</f>
        <v>KBSTAR 중기우량회사채</v>
      </c>
      <c r="D51" s="4" t="str">
        <f>IF(OR(B51="",B51="합계"),"",INDEX(투자유니버스!E:E,MATCH($B51,투자유니버스!$A:$A,0)))</f>
        <v>채권</v>
      </c>
      <c r="E51" s="4">
        <f>IF(OR(B51="",B51="합계"),"",INDEX(투자유니버스!G:G,MATCH($B51,투자유니버스!$A:$A,0)))</f>
        <v>1</v>
      </c>
      <c r="F51" s="4" t="str">
        <f>IF(OR(B51="",B51="합계"),"",INDEX(투자유니버스!H:H,MATCH($B51,투자유니버스!$A:$A,0)))</f>
        <v>N</v>
      </c>
      <c r="G51" s="85">
        <v>2.4326670000000002E-2</v>
      </c>
      <c r="H51" s="35" t="str">
        <f>IF(OR(B51="",B51="합계",C51="합계"),"",IF(COUNTIF(투자유니버스!A:A,B51)&gt;0,"O","X"))</f>
        <v>O</v>
      </c>
      <c r="J51" s="1"/>
    </row>
    <row r="52" spans="1:10" x14ac:dyDescent="0.3">
      <c r="A52" s="2">
        <v>44774</v>
      </c>
      <c r="B52" s="79" t="s">
        <v>222</v>
      </c>
      <c r="C52" s="4" t="str">
        <f>IF(OR(B52="",B52="합계"),"",INDEX(투자유니버스!B:B,MATCH($B52,투자유니버스!$A:$A,0)))</f>
        <v>TIGER 단기선진하이일드(합성 H)</v>
      </c>
      <c r="D52" s="4" t="str">
        <f>IF(OR(B52="",B52="합계"),"",INDEX(투자유니버스!E:E,MATCH($B52,투자유니버스!$A:$A,0)))</f>
        <v>채권</v>
      </c>
      <c r="E52" s="4">
        <f>IF(OR(B52="",B52="합계"),"",INDEX(투자유니버스!G:G,MATCH($B52,투자유니버스!$A:$A,0)))</f>
        <v>2</v>
      </c>
      <c r="F52" s="4" t="str">
        <f>IF(OR(B52="",B52="합계"),"",INDEX(투자유니버스!H:H,MATCH($B52,투자유니버스!$A:$A,0)))</f>
        <v>N</v>
      </c>
      <c r="G52" s="85">
        <v>5.7122619999999999E-2</v>
      </c>
      <c r="H52" s="35" t="str">
        <f>IF(OR(B52="",B52="합계",C52="합계"),"",IF(COUNTIF(투자유니버스!A:A,B52)&gt;0,"O","X"))</f>
        <v>O</v>
      </c>
      <c r="J52" s="1"/>
    </row>
    <row r="53" spans="1:10" x14ac:dyDescent="0.3">
      <c r="A53" s="2">
        <v>44774</v>
      </c>
      <c r="B53" s="79" t="s">
        <v>629</v>
      </c>
      <c r="C53" s="4" t="str">
        <f>IF(OR(B53="",B53="합계"),"",INDEX(투자유니버스!B:B,MATCH($B53,투자유니버스!$A:$A,0)))</f>
        <v>KINDEX KRX금현물</v>
      </c>
      <c r="D53" s="4" t="str">
        <f>IF(OR(B53="",B53="합계"),"",INDEX(투자유니버스!E:E,MATCH($B53,투자유니버스!$A:$A,0)))</f>
        <v>대체자산</v>
      </c>
      <c r="E53" s="4">
        <f>IF(OR(B53="",B53="합계"),"",INDEX(투자유니버스!G:G,MATCH($B53,투자유니버스!$A:$A,0)))</f>
        <v>3</v>
      </c>
      <c r="F53" s="4" t="str">
        <f>IF(OR(B53="",B53="합계"),"",INDEX(투자유니버스!H:H,MATCH($B53,투자유니버스!$A:$A,0)))</f>
        <v>N</v>
      </c>
      <c r="G53" s="85">
        <v>0.1015553</v>
      </c>
      <c r="H53" s="35" t="str">
        <f>IF(OR(B53="",B53="합계",C53="합계"),"",IF(COUNTIF(투자유니버스!A:A,B53)&gt;0,"O","X"))</f>
        <v>O</v>
      </c>
      <c r="J53" s="1"/>
    </row>
    <row r="54" spans="1:10" x14ac:dyDescent="0.3">
      <c r="A54" s="2">
        <v>44774</v>
      </c>
      <c r="B54" s="79" t="s">
        <v>506</v>
      </c>
      <c r="C54" s="4" t="str">
        <f>IF(OR(B54="",B54="합계"),"",INDEX(투자유니버스!B:B,MATCH($B54,투자유니버스!$A:$A,0)))</f>
        <v>TIGER 글로벌자원생산기업(합성 H)</v>
      </c>
      <c r="D54" s="4" t="str">
        <f>IF(OR(B54="",B54="합계"),"",INDEX(투자유니버스!E:E,MATCH($B54,투자유니버스!$A:$A,0)))</f>
        <v>대체자산</v>
      </c>
      <c r="E54" s="4">
        <f>IF(OR(B54="",B54="합계"),"",INDEX(투자유니버스!G:G,MATCH($B54,투자유니버스!$A:$A,0)))</f>
        <v>5</v>
      </c>
      <c r="F54" s="4" t="str">
        <f>IF(OR(B54="",B54="합계"),"",INDEX(투자유니버스!H:H,MATCH($B54,투자유니버스!$A:$A,0)))</f>
        <v>Y</v>
      </c>
      <c r="G54" s="85">
        <v>0.1352814</v>
      </c>
      <c r="H54" s="35" t="str">
        <f>IF(OR(B54="",B54="합계",C54="합계"),"",IF(COUNTIF(투자유니버스!A:A,B54)&gt;0,"O","X"))</f>
        <v>O</v>
      </c>
      <c r="J54" s="1"/>
    </row>
    <row r="55" spans="1:10" x14ac:dyDescent="0.3">
      <c r="A55" s="2">
        <v>44774</v>
      </c>
      <c r="B55" s="79" t="s">
        <v>286</v>
      </c>
      <c r="C55" s="4" t="str">
        <f>IF(OR(B55="",B55="합계"),"",INDEX(투자유니버스!B:B,MATCH($B55,투자유니버스!$A:$A,0)))</f>
        <v>TIGER 부동산인프라고배당</v>
      </c>
      <c r="D55" s="4" t="str">
        <f>IF(OR(B55="",B55="합계"),"",INDEX(투자유니버스!E:E,MATCH($B55,투자유니버스!$A:$A,0)))</f>
        <v>대체자산</v>
      </c>
      <c r="E55" s="4">
        <f>IF(OR(B55="",B55="합계"),"",INDEX(투자유니버스!G:G,MATCH($B55,투자유니버스!$A:$A,0)))</f>
        <v>4</v>
      </c>
      <c r="F55" s="4" t="str">
        <f>IF(OR(B55="",B55="합계"),"",INDEX(투자유니버스!H:H,MATCH($B55,투자유니버스!$A:$A,0)))</f>
        <v>Y</v>
      </c>
      <c r="G55" s="85">
        <v>2.5124529999999999E-2</v>
      </c>
      <c r="H55" s="35" t="str">
        <f>IF(OR(B55="",B55="합계",C55="합계"),"",IF(COUNTIF(투자유니버스!A:A,B55)&gt;0,"O","X"))</f>
        <v>O</v>
      </c>
      <c r="J55" s="1"/>
    </row>
    <row r="56" spans="1:10" x14ac:dyDescent="0.3">
      <c r="A56" s="2">
        <v>44774</v>
      </c>
      <c r="B56" s="79" t="s">
        <v>148</v>
      </c>
      <c r="C56" s="4" t="str">
        <f>IF(OR(B56="",B56="합계"),"",INDEX(투자유니버스!B:B,MATCH($B56,투자유니버스!$A:$A,0)))</f>
        <v>TIGER 단기통안채</v>
      </c>
      <c r="D56" s="4" t="str">
        <f>IF(OR(B56="",B56="합계"),"",INDEX(투자유니버스!E:E,MATCH($B56,투자유니버스!$A:$A,0)))</f>
        <v>채권</v>
      </c>
      <c r="E56" s="4">
        <f>IF(OR(B56="",B56="합계"),"",INDEX(투자유니버스!G:G,MATCH($B56,투자유니버스!$A:$A,0)))</f>
        <v>1</v>
      </c>
      <c r="F56" s="4" t="str">
        <f>IF(OR(B56="",B56="합계"),"",INDEX(투자유니버스!H:H,MATCH($B56,투자유니버스!$A:$A,0)))</f>
        <v>N</v>
      </c>
      <c r="G56" s="85">
        <v>6.1731469999999997E-2</v>
      </c>
      <c r="H56" s="35" t="str">
        <f>IF(OR(B56="",B56="합계",C56="합계"),"",IF(COUNTIF(투자유니버스!A:A,B56)&gt;0,"O","X"))</f>
        <v>O</v>
      </c>
      <c r="J56" s="1"/>
    </row>
    <row r="57" spans="1:10" x14ac:dyDescent="0.3">
      <c r="A57" s="2">
        <v>44774</v>
      </c>
      <c r="B57" s="79" t="s">
        <v>37</v>
      </c>
      <c r="C57" s="4" t="str">
        <f>IF(OR(B57="",B57="합계"),"",INDEX(투자유니버스!B:B,MATCH($B57,투자유니버스!$A:$A,0)))</f>
        <v/>
      </c>
      <c r="D57" s="4" t="str">
        <f>IF(OR(B57="",B57="합계"),"",INDEX(투자유니버스!E:E,MATCH($B57,투자유니버스!$A:$A,0)))</f>
        <v/>
      </c>
      <c r="E57" s="4" t="str">
        <f>IF(OR(B57="",B57="합계"),"",INDEX(투자유니버스!G:G,MATCH($B57,투자유니버스!$A:$A,0)))</f>
        <v/>
      </c>
      <c r="F57" s="4" t="str">
        <f>IF(OR(B57="",B57="합계"),"",INDEX(투자유니버스!H:H,MATCH($B57,투자유니버스!$A:$A,0)))</f>
        <v/>
      </c>
      <c r="G57" s="85">
        <v>1</v>
      </c>
      <c r="H57" s="35" t="str">
        <f>IF(OR(B57="",B57="합계",C57="합계"),"",IF(COUNTIF(투자유니버스!A:A,B57)&gt;0,"O","X"))</f>
        <v/>
      </c>
      <c r="J57" s="1"/>
    </row>
    <row r="58" spans="1:10" x14ac:dyDescent="0.3">
      <c r="A58" s="2"/>
      <c r="B58" s="71"/>
      <c r="C58" s="4"/>
      <c r="D58" s="4"/>
      <c r="E58" s="4"/>
      <c r="F58" s="4"/>
      <c r="G58" s="72"/>
      <c r="H58" s="35"/>
      <c r="J58" s="1"/>
    </row>
    <row r="59" spans="1:10" x14ac:dyDescent="0.3">
      <c r="A59" s="2"/>
      <c r="B59" s="71"/>
      <c r="C59" s="4"/>
      <c r="D59" s="4"/>
      <c r="E59" s="4"/>
      <c r="F59" s="4"/>
      <c r="G59" s="72"/>
      <c r="H59" s="35"/>
      <c r="J59" s="1"/>
    </row>
    <row r="60" spans="1:10" x14ac:dyDescent="0.3">
      <c r="A60" s="2"/>
      <c r="B60" s="71"/>
      <c r="C60" s="4"/>
      <c r="D60" s="4"/>
      <c r="E60" s="4"/>
      <c r="F60" s="4"/>
      <c r="G60" s="72"/>
      <c r="H60" s="35"/>
      <c r="J60" s="1"/>
    </row>
    <row r="61" spans="1:10" x14ac:dyDescent="0.3">
      <c r="A61" s="2"/>
      <c r="B61" s="71"/>
      <c r="C61" s="4"/>
      <c r="D61" s="4"/>
      <c r="E61" s="4"/>
      <c r="F61" s="4"/>
      <c r="G61" s="72"/>
      <c r="H61" s="35"/>
      <c r="J61" s="1"/>
    </row>
    <row r="62" spans="1:10" x14ac:dyDescent="0.3">
      <c r="A62" s="2"/>
      <c r="B62" s="71"/>
      <c r="C62" s="4"/>
      <c r="D62" s="4"/>
      <c r="E62" s="4"/>
      <c r="F62" s="4"/>
      <c r="G62" s="72"/>
      <c r="H62" s="35"/>
      <c r="J62" s="1"/>
    </row>
    <row r="63" spans="1:10" x14ac:dyDescent="0.3">
      <c r="A63" s="2"/>
      <c r="B63" s="71"/>
      <c r="C63" s="4"/>
      <c r="D63" s="4"/>
      <c r="E63" s="4"/>
      <c r="F63" s="4"/>
      <c r="G63" s="72"/>
      <c r="H63" s="35"/>
      <c r="J63" s="1"/>
    </row>
    <row r="64" spans="1:10" x14ac:dyDescent="0.3">
      <c r="A64" s="2"/>
      <c r="B64" s="71"/>
      <c r="C64" s="4"/>
      <c r="D64" s="4"/>
      <c r="E64" s="4"/>
      <c r="F64" s="4"/>
      <c r="G64" s="72"/>
      <c r="H64" s="35"/>
      <c r="J64" s="1"/>
    </row>
    <row r="65" spans="1:10" x14ac:dyDescent="0.3">
      <c r="A65" s="2"/>
      <c r="B65" s="71"/>
      <c r="C65" s="4"/>
      <c r="D65" s="4"/>
      <c r="E65" s="4"/>
      <c r="F65" s="4"/>
      <c r="G65" s="72"/>
      <c r="H65" s="35"/>
      <c r="J65" s="1"/>
    </row>
    <row r="66" spans="1:10" x14ac:dyDescent="0.3">
      <c r="A66" s="2"/>
      <c r="B66" s="71"/>
      <c r="C66" s="4"/>
      <c r="D66" s="4"/>
      <c r="E66" s="4"/>
      <c r="F66" s="4"/>
      <c r="G66" s="72"/>
      <c r="H66" s="35"/>
      <c r="J66" s="1"/>
    </row>
    <row r="67" spans="1:10" x14ac:dyDescent="0.3">
      <c r="A67" s="2"/>
      <c r="B67" s="71"/>
      <c r="C67" s="4"/>
      <c r="D67" s="4"/>
      <c r="E67" s="4"/>
      <c r="F67" s="4"/>
      <c r="G67" s="72"/>
      <c r="H67" s="35"/>
      <c r="J67" s="1"/>
    </row>
    <row r="68" spans="1:10" x14ac:dyDescent="0.3">
      <c r="A68" s="2"/>
      <c r="B68" s="71"/>
      <c r="C68" s="4"/>
      <c r="D68" s="4"/>
      <c r="E68" s="4"/>
      <c r="F68" s="4"/>
      <c r="G68" s="72"/>
      <c r="H68" s="35"/>
      <c r="J68" s="1"/>
    </row>
    <row r="69" spans="1:10" x14ac:dyDescent="0.3">
      <c r="A69" s="2"/>
      <c r="B69" s="71"/>
      <c r="C69" s="4"/>
      <c r="D69" s="4"/>
      <c r="E69" s="4"/>
      <c r="F69" s="4"/>
      <c r="G69" s="72"/>
      <c r="H69" s="35"/>
      <c r="J69" s="1"/>
    </row>
    <row r="70" spans="1:10" x14ac:dyDescent="0.3">
      <c r="A70" s="2"/>
      <c r="B70" s="71"/>
      <c r="C70" s="4"/>
      <c r="D70" s="4"/>
      <c r="E70" s="4"/>
      <c r="F70" s="4"/>
      <c r="G70" s="72"/>
      <c r="H70" s="35"/>
      <c r="J70" s="1"/>
    </row>
    <row r="71" spans="1:10" x14ac:dyDescent="0.3">
      <c r="A71" s="2"/>
      <c r="B71" s="71"/>
      <c r="C71" s="4"/>
      <c r="D71" s="4"/>
      <c r="E71" s="4"/>
      <c r="F71" s="4"/>
      <c r="G71" s="72"/>
      <c r="H71" s="35"/>
      <c r="J71" s="1"/>
    </row>
    <row r="72" spans="1:10" x14ac:dyDescent="0.3">
      <c r="A72" s="2"/>
      <c r="B72" s="71"/>
      <c r="C72" s="4"/>
      <c r="D72" s="4"/>
      <c r="E72" s="4"/>
      <c r="F72" s="4"/>
      <c r="G72" s="72"/>
      <c r="H72" s="35"/>
      <c r="J72" s="1"/>
    </row>
    <row r="73" spans="1:10" x14ac:dyDescent="0.3">
      <c r="A73" s="2"/>
      <c r="B73" s="71"/>
      <c r="C73" s="4"/>
      <c r="D73" s="4"/>
      <c r="E73" s="4"/>
      <c r="F73" s="4"/>
      <c r="G73" s="72"/>
      <c r="H73" s="35"/>
      <c r="J73" s="1"/>
    </row>
    <row r="74" spans="1:10" x14ac:dyDescent="0.3">
      <c r="A74" s="2"/>
      <c r="B74" s="71"/>
      <c r="C74" s="4"/>
      <c r="D74" s="4"/>
      <c r="E74" s="4"/>
      <c r="F74" s="4"/>
      <c r="G74" s="72"/>
      <c r="H74" s="35"/>
      <c r="J74" s="1"/>
    </row>
    <row r="75" spans="1:10" x14ac:dyDescent="0.3">
      <c r="A75" s="2"/>
      <c r="B75" s="71"/>
      <c r="C75" s="4"/>
      <c r="D75" s="4"/>
      <c r="E75" s="4"/>
      <c r="F75" s="4"/>
      <c r="G75" s="72"/>
      <c r="H75" s="35"/>
      <c r="J75" s="1"/>
    </row>
    <row r="76" spans="1:10" x14ac:dyDescent="0.3">
      <c r="A76" s="2"/>
      <c r="B76" s="71"/>
      <c r="C76" s="4"/>
      <c r="D76" s="4"/>
      <c r="E76" s="4"/>
      <c r="F76" s="4"/>
      <c r="G76" s="72"/>
      <c r="H76" s="35"/>
      <c r="J76" s="1"/>
    </row>
    <row r="77" spans="1:10" x14ac:dyDescent="0.3">
      <c r="A77" s="2"/>
      <c r="B77" s="71"/>
      <c r="C77" s="4"/>
      <c r="D77" s="4"/>
      <c r="E77" s="4"/>
      <c r="F77" s="4"/>
      <c r="G77" s="72"/>
      <c r="H77" s="35"/>
      <c r="J77" s="1"/>
    </row>
    <row r="78" spans="1:10" x14ac:dyDescent="0.3">
      <c r="A78" s="2"/>
      <c r="B78" s="71"/>
      <c r="C78" s="4"/>
      <c r="D78" s="4"/>
      <c r="E78" s="4"/>
      <c r="F78" s="4"/>
      <c r="G78" s="72"/>
      <c r="H78" s="35"/>
      <c r="J78" s="1"/>
    </row>
    <row r="79" spans="1:10" x14ac:dyDescent="0.3">
      <c r="A79" s="2"/>
      <c r="B79" s="71"/>
      <c r="C79" s="4"/>
      <c r="D79" s="4"/>
      <c r="E79" s="4"/>
      <c r="F79" s="4"/>
      <c r="G79" s="72"/>
      <c r="H79" s="35"/>
      <c r="J79" s="1"/>
    </row>
    <row r="80" spans="1:10" x14ac:dyDescent="0.3">
      <c r="A80" s="2"/>
      <c r="B80" s="71"/>
      <c r="C80" s="4"/>
      <c r="D80" s="4"/>
      <c r="E80" s="4"/>
      <c r="F80" s="4"/>
      <c r="G80" s="72"/>
      <c r="H80" s="35"/>
      <c r="J80" s="1"/>
    </row>
    <row r="81" spans="1:10" x14ac:dyDescent="0.3">
      <c r="A81" s="2"/>
      <c r="B81" s="71"/>
      <c r="C81" s="4"/>
      <c r="D81" s="4"/>
      <c r="E81" s="4"/>
      <c r="F81" s="4"/>
      <c r="G81" s="72"/>
      <c r="H81" s="35"/>
      <c r="J81" s="1"/>
    </row>
    <row r="82" spans="1:10" x14ac:dyDescent="0.3">
      <c r="A82" s="2"/>
      <c r="B82" s="71"/>
      <c r="C82" s="4"/>
      <c r="D82" s="4"/>
      <c r="E82" s="4"/>
      <c r="F82" s="4"/>
      <c r="G82" s="72"/>
      <c r="H82" s="35"/>
      <c r="J82" s="1"/>
    </row>
    <row r="83" spans="1:10" x14ac:dyDescent="0.3">
      <c r="A83" s="2"/>
      <c r="B83" s="79"/>
      <c r="C83" s="4"/>
      <c r="D83" s="4"/>
      <c r="E83" s="4"/>
      <c r="F83" s="4"/>
      <c r="G83" s="72"/>
      <c r="H83" s="35"/>
      <c r="J83" s="1"/>
    </row>
    <row r="84" spans="1:10" x14ac:dyDescent="0.3">
      <c r="A84" s="2"/>
      <c r="B84" s="79"/>
      <c r="C84" s="4"/>
      <c r="D84" s="4"/>
      <c r="E84" s="4"/>
      <c r="F84" s="4"/>
      <c r="G84" s="72"/>
      <c r="H84" s="35"/>
      <c r="J84" s="1"/>
    </row>
    <row r="85" spans="1:10" x14ac:dyDescent="0.3">
      <c r="A85" s="2"/>
      <c r="B85" s="79"/>
      <c r="C85" s="4"/>
      <c r="D85" s="4"/>
      <c r="E85" s="4"/>
      <c r="F85" s="4"/>
      <c r="G85" s="72"/>
      <c r="H85" s="35"/>
      <c r="J85" s="1"/>
    </row>
    <row r="86" spans="1:10" x14ac:dyDescent="0.3">
      <c r="A86" s="2"/>
      <c r="B86" s="79"/>
      <c r="C86" s="4"/>
      <c r="D86" s="4"/>
      <c r="E86" s="4"/>
      <c r="F86" s="4"/>
      <c r="G86" s="72"/>
      <c r="H86" s="35"/>
      <c r="J86" s="1"/>
    </row>
    <row r="87" spans="1:10" x14ac:dyDescent="0.3">
      <c r="A87" s="2"/>
      <c r="B87" s="79"/>
      <c r="C87" s="4"/>
      <c r="D87" s="4"/>
      <c r="E87" s="4"/>
      <c r="F87" s="4"/>
      <c r="G87" s="72"/>
      <c r="H87" s="35"/>
      <c r="J87" s="1"/>
    </row>
    <row r="88" spans="1:10" x14ac:dyDescent="0.3">
      <c r="A88" s="2"/>
      <c r="B88" s="79"/>
      <c r="C88" s="4"/>
      <c r="D88" s="4"/>
      <c r="E88" s="4"/>
      <c r="F88" s="4"/>
      <c r="G88" s="72"/>
      <c r="H88" s="35"/>
      <c r="J88" s="1"/>
    </row>
    <row r="89" spans="1:10" x14ac:dyDescent="0.3">
      <c r="A89" s="2"/>
      <c r="B89" s="79"/>
      <c r="C89" s="4"/>
      <c r="D89" s="4"/>
      <c r="E89" s="4"/>
      <c r="F89" s="4"/>
      <c r="G89" s="72"/>
      <c r="H89" s="35"/>
      <c r="J89" s="1"/>
    </row>
    <row r="90" spans="1:10" x14ac:dyDescent="0.3">
      <c r="A90" s="2"/>
      <c r="B90" s="79"/>
      <c r="C90" s="4"/>
      <c r="D90" s="4"/>
      <c r="E90" s="4"/>
      <c r="F90" s="4"/>
      <c r="G90" s="72"/>
      <c r="H90" s="35"/>
      <c r="J90" s="1"/>
    </row>
    <row r="91" spans="1:10" x14ac:dyDescent="0.3">
      <c r="A91" s="2"/>
      <c r="B91" s="79"/>
      <c r="C91" s="4"/>
      <c r="D91" s="4"/>
      <c r="E91" s="4"/>
      <c r="F91" s="4"/>
      <c r="G91" s="72"/>
      <c r="H91" s="35"/>
      <c r="J91" s="1"/>
    </row>
    <row r="92" spans="1:10" x14ac:dyDescent="0.3">
      <c r="A92" s="2"/>
      <c r="B92" s="79"/>
      <c r="C92" s="4"/>
      <c r="D92" s="4"/>
      <c r="E92" s="4"/>
      <c r="F92" s="4"/>
      <c r="G92" s="72"/>
      <c r="H92" s="35"/>
      <c r="J92" s="1"/>
    </row>
    <row r="93" spans="1:10" x14ac:dyDescent="0.3">
      <c r="A93" s="2"/>
      <c r="B93" s="79"/>
      <c r="C93" s="4"/>
      <c r="D93" s="4"/>
      <c r="E93" s="4"/>
      <c r="F93" s="4"/>
      <c r="G93" s="72"/>
      <c r="H93" s="35"/>
      <c r="J93" s="1"/>
    </row>
    <row r="94" spans="1:10" x14ac:dyDescent="0.3">
      <c r="A94" s="2"/>
      <c r="B94" s="79"/>
      <c r="C94" s="4"/>
      <c r="D94" s="4"/>
      <c r="E94" s="4"/>
      <c r="F94" s="4"/>
      <c r="G94" s="72"/>
      <c r="H94" s="35"/>
      <c r="J94" s="1"/>
    </row>
    <row r="95" spans="1:10" x14ac:dyDescent="0.3">
      <c r="A95" s="2"/>
      <c r="B95" s="79"/>
      <c r="C95" s="4"/>
      <c r="D95" s="4"/>
      <c r="E95" s="4"/>
      <c r="F95" s="4"/>
      <c r="G95" s="72"/>
      <c r="H95" s="35"/>
      <c r="J95" s="1"/>
    </row>
    <row r="96" spans="1:10" x14ac:dyDescent="0.3">
      <c r="A96" s="2"/>
      <c r="B96" s="79"/>
      <c r="C96" s="4"/>
      <c r="D96" s="4"/>
      <c r="E96" s="4"/>
      <c r="F96" s="4"/>
      <c r="G96" s="72"/>
      <c r="H96" s="35"/>
      <c r="J96" s="1"/>
    </row>
    <row r="97" spans="1:10" x14ac:dyDescent="0.3">
      <c r="A97" s="2"/>
      <c r="B97" s="79"/>
      <c r="C97" s="4"/>
      <c r="D97" s="4"/>
      <c r="E97" s="4"/>
      <c r="F97" s="4"/>
      <c r="G97" s="72"/>
      <c r="H97" s="35"/>
      <c r="J97" s="1"/>
    </row>
    <row r="98" spans="1:10" x14ac:dyDescent="0.3">
      <c r="A98" s="2"/>
      <c r="B98" s="79"/>
      <c r="C98" s="4"/>
      <c r="D98" s="4"/>
      <c r="E98" s="4"/>
      <c r="F98" s="4"/>
      <c r="G98" s="72"/>
      <c r="H98" s="35"/>
      <c r="J98" s="1"/>
    </row>
    <row r="99" spans="1:10" x14ac:dyDescent="0.3">
      <c r="A99" s="2"/>
      <c r="B99" s="79"/>
      <c r="C99" s="4"/>
      <c r="D99" s="4"/>
      <c r="E99" s="4"/>
      <c r="F99" s="4"/>
      <c r="G99" s="72"/>
      <c r="H99" s="35"/>
      <c r="J99" s="1"/>
    </row>
    <row r="100" spans="1:10" x14ac:dyDescent="0.3">
      <c r="A100" s="2"/>
      <c r="B100" s="79"/>
      <c r="C100" s="4"/>
      <c r="D100" s="4"/>
      <c r="E100" s="4"/>
      <c r="F100" s="4"/>
      <c r="G100" s="72"/>
      <c r="H100" s="35"/>
      <c r="J100" s="1"/>
    </row>
    <row r="101" spans="1:10" x14ac:dyDescent="0.3">
      <c r="A101" s="2"/>
      <c r="B101" s="71"/>
      <c r="C101" s="4"/>
      <c r="D101" s="4"/>
      <c r="E101" s="4"/>
      <c r="F101" s="4"/>
      <c r="G101" s="72"/>
      <c r="H101" s="35"/>
      <c r="J101" s="1"/>
    </row>
    <row r="102" spans="1:10" x14ac:dyDescent="0.3">
      <c r="A102" s="2"/>
      <c r="B102" s="71"/>
      <c r="C102" s="4"/>
      <c r="D102" s="4"/>
      <c r="E102" s="4"/>
      <c r="F102" s="4"/>
      <c r="G102" s="72"/>
      <c r="H102" s="35"/>
      <c r="J102" s="1"/>
    </row>
    <row r="103" spans="1:10" x14ac:dyDescent="0.3">
      <c r="A103" s="2"/>
      <c r="B103" s="71"/>
      <c r="C103" s="4"/>
      <c r="D103" s="4"/>
      <c r="E103" s="4"/>
      <c r="F103" s="4"/>
      <c r="G103" s="72"/>
      <c r="H103" s="35"/>
      <c r="J103" s="1"/>
    </row>
    <row r="104" spans="1:10" x14ac:dyDescent="0.3">
      <c r="A104" s="2"/>
      <c r="B104" s="71"/>
      <c r="C104" s="4"/>
      <c r="D104" s="4"/>
      <c r="E104" s="4"/>
      <c r="F104" s="4"/>
      <c r="G104" s="72"/>
      <c r="H104" s="35"/>
      <c r="J104" s="1"/>
    </row>
    <row r="105" spans="1:10" x14ac:dyDescent="0.3">
      <c r="A105" s="2"/>
      <c r="B105" s="71"/>
      <c r="C105" s="4"/>
      <c r="D105" s="4"/>
      <c r="E105" s="4"/>
      <c r="F105" s="4"/>
      <c r="G105" s="72"/>
      <c r="H105" s="35"/>
      <c r="J105" s="1"/>
    </row>
    <row r="106" spans="1:10" x14ac:dyDescent="0.3">
      <c r="A106" s="2"/>
      <c r="B106" s="71"/>
      <c r="C106" s="4"/>
      <c r="D106" s="4"/>
      <c r="E106" s="4"/>
      <c r="F106" s="4"/>
      <c r="G106" s="72"/>
      <c r="H106" s="35"/>
      <c r="J106" s="1"/>
    </row>
    <row r="107" spans="1:10" x14ac:dyDescent="0.3">
      <c r="A107" s="2"/>
      <c r="B107" s="71"/>
      <c r="C107" s="4"/>
      <c r="D107" s="4"/>
      <c r="E107" s="4"/>
      <c r="F107" s="4"/>
      <c r="G107" s="72"/>
      <c r="H107" s="35"/>
      <c r="J107" s="1"/>
    </row>
    <row r="108" spans="1:10" x14ac:dyDescent="0.3">
      <c r="A108" s="2"/>
      <c r="B108" s="71"/>
      <c r="C108" s="4"/>
      <c r="D108" s="4"/>
      <c r="E108" s="4"/>
      <c r="F108" s="4"/>
      <c r="G108" s="72"/>
      <c r="H108" s="35"/>
      <c r="J108" s="1"/>
    </row>
    <row r="109" spans="1:10" x14ac:dyDescent="0.3">
      <c r="A109" s="2"/>
      <c r="B109" s="71"/>
      <c r="C109" s="4"/>
      <c r="D109" s="4"/>
      <c r="E109" s="4"/>
      <c r="F109" s="4"/>
      <c r="G109" s="72"/>
      <c r="H109" s="35"/>
      <c r="J109" s="1"/>
    </row>
    <row r="110" spans="1:10" x14ac:dyDescent="0.3">
      <c r="A110" s="2"/>
      <c r="B110" s="71"/>
      <c r="C110" s="4"/>
      <c r="D110" s="4"/>
      <c r="E110" s="4"/>
      <c r="F110" s="4"/>
      <c r="G110" s="72"/>
      <c r="H110" s="35"/>
      <c r="J110" s="1"/>
    </row>
    <row r="111" spans="1:10" x14ac:dyDescent="0.3">
      <c r="A111" s="2"/>
      <c r="B111" s="71"/>
      <c r="C111" s="4"/>
      <c r="D111" s="4"/>
      <c r="E111" s="4"/>
      <c r="F111" s="4"/>
      <c r="G111" s="72"/>
      <c r="H111" s="35"/>
      <c r="J111" s="1"/>
    </row>
    <row r="112" spans="1:10" x14ac:dyDescent="0.3">
      <c r="A112" s="2"/>
      <c r="B112" s="71"/>
      <c r="C112" s="4"/>
      <c r="D112" s="4"/>
      <c r="E112" s="4"/>
      <c r="F112" s="4"/>
      <c r="G112" s="72"/>
      <c r="H112" s="35"/>
      <c r="J112" s="1"/>
    </row>
    <row r="113" spans="1:10" x14ac:dyDescent="0.3">
      <c r="A113" s="2"/>
      <c r="B113" s="71"/>
      <c r="C113" s="4"/>
      <c r="D113" s="4"/>
      <c r="E113" s="4"/>
      <c r="F113" s="4"/>
      <c r="G113" s="72"/>
      <c r="H113" s="35"/>
      <c r="J113" s="1"/>
    </row>
    <row r="114" spans="1:10" x14ac:dyDescent="0.3">
      <c r="A114" s="2"/>
      <c r="B114" s="71"/>
      <c r="C114" s="4"/>
      <c r="D114" s="4"/>
      <c r="E114" s="4"/>
      <c r="F114" s="4"/>
      <c r="G114" s="72"/>
      <c r="H114" s="35"/>
      <c r="J114" s="1"/>
    </row>
    <row r="115" spans="1:10" x14ac:dyDescent="0.3">
      <c r="A115" s="2"/>
      <c r="B115" s="71"/>
      <c r="C115" s="4"/>
      <c r="D115" s="4"/>
      <c r="E115" s="4"/>
      <c r="F115" s="4"/>
      <c r="G115" s="72"/>
      <c r="H115" s="35"/>
      <c r="J115" s="1"/>
    </row>
    <row r="116" spans="1:10" x14ac:dyDescent="0.3">
      <c r="A116" s="2"/>
      <c r="B116" s="71"/>
      <c r="C116" s="4"/>
      <c r="D116" s="4"/>
      <c r="E116" s="4"/>
      <c r="F116" s="4"/>
      <c r="G116" s="72"/>
      <c r="H116" s="35"/>
      <c r="J116" s="1"/>
    </row>
    <row r="117" spans="1:10" x14ac:dyDescent="0.3">
      <c r="A117" s="2"/>
      <c r="B117" s="71"/>
      <c r="C117" s="4"/>
      <c r="D117" s="4"/>
      <c r="E117" s="4"/>
      <c r="F117" s="4"/>
      <c r="G117" s="72"/>
      <c r="H117" s="35"/>
      <c r="J117" s="1"/>
    </row>
    <row r="118" spans="1:10" x14ac:dyDescent="0.3">
      <c r="A118" s="2"/>
      <c r="B118" s="71"/>
      <c r="C118" s="4"/>
      <c r="D118" s="4"/>
      <c r="E118" s="4"/>
      <c r="F118" s="4"/>
      <c r="G118" s="72"/>
      <c r="H118" s="35"/>
      <c r="J118" s="1"/>
    </row>
    <row r="119" spans="1:10" x14ac:dyDescent="0.3">
      <c r="A119" s="2"/>
      <c r="B119" s="71"/>
      <c r="C119" s="4"/>
      <c r="D119" s="4"/>
      <c r="E119" s="4"/>
      <c r="F119" s="4"/>
      <c r="G119" s="72"/>
      <c r="H119" s="35"/>
      <c r="J119" s="1"/>
    </row>
    <row r="120" spans="1:10" x14ac:dyDescent="0.3">
      <c r="A120" s="2"/>
      <c r="B120" s="71"/>
      <c r="C120" s="4"/>
      <c r="D120" s="4"/>
      <c r="E120" s="4"/>
      <c r="F120" s="4"/>
      <c r="G120" s="72"/>
      <c r="H120" s="35"/>
      <c r="J120" s="1"/>
    </row>
    <row r="121" spans="1:10" x14ac:dyDescent="0.3">
      <c r="A121" s="2"/>
      <c r="B121" s="71"/>
      <c r="C121" s="4"/>
      <c r="D121" s="4"/>
      <c r="E121" s="4"/>
      <c r="F121" s="4"/>
      <c r="G121" s="72"/>
      <c r="H121" s="35"/>
      <c r="J121" s="1"/>
    </row>
    <row r="122" spans="1:10" x14ac:dyDescent="0.3">
      <c r="A122" s="2"/>
      <c r="B122" s="71"/>
      <c r="C122" s="4"/>
      <c r="D122" s="4"/>
      <c r="E122" s="4"/>
      <c r="F122" s="4"/>
      <c r="G122" s="72"/>
      <c r="H122" s="35"/>
      <c r="J122" s="1"/>
    </row>
    <row r="123" spans="1:10" x14ac:dyDescent="0.3">
      <c r="J123" s="1"/>
    </row>
    <row r="124" spans="1:10" x14ac:dyDescent="0.3">
      <c r="J124" s="1"/>
    </row>
    <row r="125" spans="1:10" x14ac:dyDescent="0.3">
      <c r="J125" s="1"/>
    </row>
    <row r="126" spans="1:10" x14ac:dyDescent="0.3">
      <c r="J126" s="1"/>
    </row>
    <row r="127" spans="1:10" x14ac:dyDescent="0.3">
      <c r="J127" s="1"/>
    </row>
    <row r="128" spans="1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10:10" x14ac:dyDescent="0.3">
      <c r="J353" s="1"/>
    </row>
    <row r="354" spans="10:10" x14ac:dyDescent="0.3">
      <c r="J354" s="1"/>
    </row>
    <row r="355" spans="10:10" x14ac:dyDescent="0.3">
      <c r="J355" s="1"/>
    </row>
    <row r="356" spans="10:10" x14ac:dyDescent="0.3">
      <c r="J356" s="1"/>
    </row>
    <row r="357" spans="10:10" x14ac:dyDescent="0.3">
      <c r="J357" s="1"/>
    </row>
    <row r="358" spans="10:10" x14ac:dyDescent="0.3">
      <c r="J358" s="1"/>
    </row>
    <row r="359" spans="10:10" x14ac:dyDescent="0.3">
      <c r="J359" s="1"/>
    </row>
    <row r="360" spans="10:10" x14ac:dyDescent="0.3">
      <c r="J360" s="1"/>
    </row>
    <row r="361" spans="10:10" x14ac:dyDescent="0.3">
      <c r="J361" s="1"/>
    </row>
    <row r="362" spans="10:10" x14ac:dyDescent="0.3">
      <c r="J362" s="1"/>
    </row>
    <row r="363" spans="10:10" x14ac:dyDescent="0.3">
      <c r="J363" s="1"/>
    </row>
    <row r="364" spans="10:10" x14ac:dyDescent="0.3">
      <c r="J364" s="1"/>
    </row>
    <row r="365" spans="10:10" x14ac:dyDescent="0.3">
      <c r="J365" s="1"/>
    </row>
    <row r="366" spans="10:10" x14ac:dyDescent="0.3">
      <c r="J366" s="1"/>
    </row>
    <row r="367" spans="10:10" x14ac:dyDescent="0.3">
      <c r="J367" s="1"/>
    </row>
    <row r="368" spans="10:10" x14ac:dyDescent="0.3">
      <c r="J368" s="1"/>
    </row>
    <row r="369" spans="10:10" x14ac:dyDescent="0.3">
      <c r="J369" s="1"/>
    </row>
    <row r="370" spans="10:10" x14ac:dyDescent="0.3">
      <c r="J370" s="1"/>
    </row>
    <row r="371" spans="10:10" x14ac:dyDescent="0.3">
      <c r="J371" s="1"/>
    </row>
    <row r="372" spans="10:10" x14ac:dyDescent="0.3">
      <c r="J372" s="1"/>
    </row>
    <row r="373" spans="10:10" x14ac:dyDescent="0.3">
      <c r="J373" s="1"/>
    </row>
    <row r="374" spans="10:10" x14ac:dyDescent="0.3">
      <c r="J374" s="1"/>
    </row>
    <row r="375" spans="10:10" x14ac:dyDescent="0.3">
      <c r="J375" s="1"/>
    </row>
    <row r="376" spans="10:10" x14ac:dyDescent="0.3">
      <c r="J376" s="1"/>
    </row>
    <row r="377" spans="10:10" x14ac:dyDescent="0.3">
      <c r="J377" s="1"/>
    </row>
    <row r="378" spans="10:10" x14ac:dyDescent="0.3">
      <c r="J378" s="1"/>
    </row>
    <row r="379" spans="10:10" x14ac:dyDescent="0.3">
      <c r="J379" s="1"/>
    </row>
    <row r="380" spans="10:10" x14ac:dyDescent="0.3">
      <c r="J380" s="1"/>
    </row>
    <row r="381" spans="10:10" x14ac:dyDescent="0.3">
      <c r="J381" s="1"/>
    </row>
    <row r="382" spans="10:10" x14ac:dyDescent="0.3">
      <c r="J382" s="1"/>
    </row>
    <row r="383" spans="10:10" x14ac:dyDescent="0.3">
      <c r="J383" s="1"/>
    </row>
    <row r="384" spans="10:10" x14ac:dyDescent="0.3">
      <c r="J384" s="1"/>
    </row>
    <row r="385" spans="10:10" x14ac:dyDescent="0.3">
      <c r="J385" s="1"/>
    </row>
    <row r="386" spans="10:10" x14ac:dyDescent="0.3">
      <c r="J386" s="1"/>
    </row>
    <row r="387" spans="10:10" x14ac:dyDescent="0.3">
      <c r="J387" s="1"/>
    </row>
    <row r="388" spans="10:10" x14ac:dyDescent="0.3">
      <c r="J388" s="1"/>
    </row>
    <row r="389" spans="10:10" x14ac:dyDescent="0.3">
      <c r="J389" s="1"/>
    </row>
    <row r="390" spans="10:10" x14ac:dyDescent="0.3">
      <c r="J390" s="1"/>
    </row>
    <row r="391" spans="10:10" x14ac:dyDescent="0.3">
      <c r="J391" s="1"/>
    </row>
    <row r="392" spans="10:10" x14ac:dyDescent="0.3">
      <c r="J392" s="1"/>
    </row>
    <row r="393" spans="10:10" x14ac:dyDescent="0.3">
      <c r="J393" s="1"/>
    </row>
    <row r="394" spans="10:10" x14ac:dyDescent="0.3">
      <c r="J394" s="1"/>
    </row>
    <row r="395" spans="10:10" x14ac:dyDescent="0.3">
      <c r="J395" s="1"/>
    </row>
    <row r="396" spans="10:10" x14ac:dyDescent="0.3">
      <c r="J396" s="1"/>
    </row>
    <row r="397" spans="10:10" x14ac:dyDescent="0.3">
      <c r="J397" s="1"/>
    </row>
    <row r="398" spans="10:10" x14ac:dyDescent="0.3">
      <c r="J398" s="1"/>
    </row>
    <row r="399" spans="10:10" x14ac:dyDescent="0.3">
      <c r="J399" s="1"/>
    </row>
    <row r="400" spans="10:10" x14ac:dyDescent="0.3">
      <c r="J400" s="1"/>
    </row>
    <row r="401" spans="10:10" x14ac:dyDescent="0.3">
      <c r="J401" s="1"/>
    </row>
    <row r="402" spans="10:10" x14ac:dyDescent="0.3">
      <c r="J402" s="1"/>
    </row>
    <row r="403" spans="10:10" x14ac:dyDescent="0.3">
      <c r="J403" s="1"/>
    </row>
    <row r="404" spans="10:10" x14ac:dyDescent="0.3">
      <c r="J404" s="1"/>
    </row>
    <row r="405" spans="10:10" x14ac:dyDescent="0.3">
      <c r="J405" s="1"/>
    </row>
    <row r="406" spans="10:10" x14ac:dyDescent="0.3">
      <c r="J406" s="1"/>
    </row>
    <row r="407" spans="10:10" x14ac:dyDescent="0.3">
      <c r="J407" s="1"/>
    </row>
    <row r="408" spans="10:10" x14ac:dyDescent="0.3">
      <c r="J408" s="1"/>
    </row>
    <row r="409" spans="10:10" x14ac:dyDescent="0.3">
      <c r="J409" s="1"/>
    </row>
    <row r="410" spans="10:10" x14ac:dyDescent="0.3">
      <c r="J410" s="1"/>
    </row>
    <row r="411" spans="10:10" x14ac:dyDescent="0.3">
      <c r="J411" s="1"/>
    </row>
    <row r="412" spans="10:10" x14ac:dyDescent="0.3">
      <c r="J412" s="1"/>
    </row>
    <row r="413" spans="10:10" x14ac:dyDescent="0.3">
      <c r="J413" s="1"/>
    </row>
    <row r="414" spans="10:10" x14ac:dyDescent="0.3">
      <c r="J414" s="1"/>
    </row>
    <row r="415" spans="10:10" x14ac:dyDescent="0.3">
      <c r="J415" s="1"/>
    </row>
    <row r="416" spans="10:10" x14ac:dyDescent="0.3">
      <c r="J416" s="1"/>
    </row>
    <row r="417" spans="10:10" x14ac:dyDescent="0.3">
      <c r="J417" s="1"/>
    </row>
    <row r="418" spans="10:10" x14ac:dyDescent="0.3">
      <c r="J418" s="1"/>
    </row>
    <row r="419" spans="10:10" x14ac:dyDescent="0.3">
      <c r="J419" s="1"/>
    </row>
    <row r="420" spans="10:10" x14ac:dyDescent="0.3">
      <c r="J420" s="1"/>
    </row>
    <row r="421" spans="10:10" x14ac:dyDescent="0.3">
      <c r="J421" s="1"/>
    </row>
    <row r="422" spans="10:10" x14ac:dyDescent="0.3">
      <c r="J422" s="1"/>
    </row>
    <row r="423" spans="10:10" x14ac:dyDescent="0.3">
      <c r="J423" s="1"/>
    </row>
    <row r="424" spans="10:10" x14ac:dyDescent="0.3">
      <c r="J424" s="1"/>
    </row>
    <row r="425" spans="10:10" x14ac:dyDescent="0.3">
      <c r="J425" s="1"/>
    </row>
    <row r="426" spans="10:10" x14ac:dyDescent="0.3">
      <c r="J426" s="1"/>
    </row>
    <row r="427" spans="10:10" x14ac:dyDescent="0.3">
      <c r="J427" s="1"/>
    </row>
    <row r="428" spans="10:10" x14ac:dyDescent="0.3">
      <c r="J428" s="1"/>
    </row>
    <row r="429" spans="10:10" x14ac:dyDescent="0.3">
      <c r="J429" s="1"/>
    </row>
    <row r="430" spans="10:10" x14ac:dyDescent="0.3">
      <c r="J430" s="1"/>
    </row>
    <row r="431" spans="10:10" x14ac:dyDescent="0.3">
      <c r="J431" s="1"/>
    </row>
    <row r="432" spans="10:10" x14ac:dyDescent="0.3">
      <c r="J432" s="1"/>
    </row>
    <row r="433" spans="10:10" x14ac:dyDescent="0.3">
      <c r="J433" s="1"/>
    </row>
    <row r="434" spans="10:10" x14ac:dyDescent="0.3">
      <c r="J434" s="1"/>
    </row>
    <row r="435" spans="10:10" x14ac:dyDescent="0.3">
      <c r="J435" s="1"/>
    </row>
    <row r="436" spans="10:10" x14ac:dyDescent="0.3">
      <c r="J436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48" spans="10:10" x14ac:dyDescent="0.3">
      <c r="J448" s="1"/>
    </row>
    <row r="449" spans="10:10" x14ac:dyDescent="0.3">
      <c r="J449" s="1"/>
    </row>
    <row r="450" spans="10:10" x14ac:dyDescent="0.3">
      <c r="J450" s="1"/>
    </row>
    <row r="451" spans="10:10" x14ac:dyDescent="0.3">
      <c r="J451" s="1"/>
    </row>
    <row r="452" spans="10:10" x14ac:dyDescent="0.3">
      <c r="J452" s="1"/>
    </row>
    <row r="453" spans="10:10" x14ac:dyDescent="0.3">
      <c r="J453" s="1"/>
    </row>
    <row r="454" spans="10:10" x14ac:dyDescent="0.3">
      <c r="J454" s="1"/>
    </row>
    <row r="455" spans="10:10" x14ac:dyDescent="0.3">
      <c r="J455" s="1"/>
    </row>
    <row r="456" spans="10:10" x14ac:dyDescent="0.3">
      <c r="J456" s="1"/>
    </row>
    <row r="457" spans="10:10" x14ac:dyDescent="0.3">
      <c r="J457" s="1"/>
    </row>
    <row r="458" spans="10:10" x14ac:dyDescent="0.3">
      <c r="J458" s="1"/>
    </row>
    <row r="459" spans="10:10" x14ac:dyDescent="0.3">
      <c r="J459" s="1"/>
    </row>
    <row r="460" spans="10:10" x14ac:dyDescent="0.3">
      <c r="J460" s="1"/>
    </row>
    <row r="461" spans="10:10" x14ac:dyDescent="0.3">
      <c r="J461" s="1"/>
    </row>
    <row r="462" spans="10:10" x14ac:dyDescent="0.3">
      <c r="J462" s="1"/>
    </row>
    <row r="463" spans="10:10" x14ac:dyDescent="0.3">
      <c r="J463" s="1"/>
    </row>
    <row r="464" spans="10:10" x14ac:dyDescent="0.3">
      <c r="J464" s="1"/>
    </row>
    <row r="465" spans="10:10" x14ac:dyDescent="0.3">
      <c r="J465" s="1"/>
    </row>
    <row r="466" spans="10:10" x14ac:dyDescent="0.3">
      <c r="J466" s="1"/>
    </row>
    <row r="467" spans="10:10" x14ac:dyDescent="0.3">
      <c r="J467" s="1"/>
    </row>
    <row r="468" spans="10:10" x14ac:dyDescent="0.3">
      <c r="J468" s="1"/>
    </row>
    <row r="469" spans="10:10" x14ac:dyDescent="0.3">
      <c r="J469" s="1"/>
    </row>
    <row r="470" spans="10:10" x14ac:dyDescent="0.3">
      <c r="J470" s="1"/>
    </row>
    <row r="471" spans="10:10" x14ac:dyDescent="0.3">
      <c r="J471" s="1"/>
    </row>
    <row r="472" spans="10:10" x14ac:dyDescent="0.3">
      <c r="J472" s="1"/>
    </row>
    <row r="473" spans="10:10" x14ac:dyDescent="0.3">
      <c r="J473" s="1"/>
    </row>
    <row r="474" spans="10:10" x14ac:dyDescent="0.3">
      <c r="J474" s="1"/>
    </row>
    <row r="475" spans="10:10" x14ac:dyDescent="0.3">
      <c r="J475" s="1"/>
    </row>
    <row r="476" spans="10:10" x14ac:dyDescent="0.3">
      <c r="J476" s="1"/>
    </row>
    <row r="477" spans="10:10" x14ac:dyDescent="0.3">
      <c r="J477" s="1"/>
    </row>
    <row r="478" spans="10:10" x14ac:dyDescent="0.3">
      <c r="J478" s="1"/>
    </row>
    <row r="479" spans="10:10" x14ac:dyDescent="0.3">
      <c r="J479" s="1"/>
    </row>
    <row r="480" spans="10:10" x14ac:dyDescent="0.3">
      <c r="J480" s="1"/>
    </row>
    <row r="481" spans="10:10" x14ac:dyDescent="0.3">
      <c r="J481" s="1"/>
    </row>
    <row r="482" spans="10:10" x14ac:dyDescent="0.3">
      <c r="J482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</sheetData>
  <phoneticPr fontId="1" type="noConversion"/>
  <conditionalFormatting sqref="A1:H1 C2:H2 A15:H15 A4:B14 A44:H56 A58:H1048576 A16:B57 C5:H57">
    <cfRule type="expression" dxfId="155" priority="9">
      <formula>$B1="합계"</formula>
    </cfRule>
  </conditionalFormatting>
  <conditionalFormatting sqref="C4:H4">
    <cfRule type="expression" dxfId="154" priority="8">
      <formula>$B4="합계"</formula>
    </cfRule>
  </conditionalFormatting>
  <conditionalFormatting sqref="C3:H3">
    <cfRule type="expression" dxfId="153" priority="7">
      <formula>$B3="합계"</formula>
    </cfRule>
  </conditionalFormatting>
  <conditionalFormatting sqref="A2:B2 A3">
    <cfRule type="expression" dxfId="152" priority="6">
      <formula>$B2="합계"</formula>
    </cfRule>
  </conditionalFormatting>
  <conditionalFormatting sqref="A3:B3">
    <cfRule type="expression" dxfId="151" priority="5">
      <formula>$B3="합계"</formula>
    </cfRule>
  </conditionalFormatting>
  <conditionalFormatting sqref="B57:H57">
    <cfRule type="expression" dxfId="150" priority="1">
      <formula>$B57="합계"</formula>
    </cfRule>
  </conditionalFormatting>
  <dataValidations disablePrompts="1" count="1">
    <dataValidation type="list" allowBlank="1" showInputMessage="1" showErrorMessage="1" sqref="E229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7"/>
  <sheetViews>
    <sheetView zoomScale="90" zoomScaleNormal="90" workbookViewId="0">
      <pane ySplit="4" topLeftCell="A36" activePane="bottomLeft" state="frozen"/>
      <selection activeCell="O36" sqref="O1:O1048576"/>
      <selection pane="bottomLeft" activeCell="K61" sqref="K61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48</v>
      </c>
      <c r="B2" s="37" t="s">
        <v>47</v>
      </c>
      <c r="C2" s="9" t="s">
        <v>636</v>
      </c>
      <c r="D2" s="25">
        <v>17500000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3</v>
      </c>
      <c r="H5" s="83">
        <v>30315</v>
      </c>
      <c r="I5" s="42">
        <f t="shared" ref="I5:I16" si="0">H5/SUMIF(B:B,B5,H:H)</f>
        <v>1.7774694967413059E-3</v>
      </c>
      <c r="J5" s="42">
        <f>SUMIFS('MP내역(중립)'!G:G,'MP내역(중립)'!A:A,A5,'MP내역(중립)'!B:B,D5)</f>
        <v>1.9737750000000001E-3</v>
      </c>
      <c r="K5" s="42">
        <f t="shared" ref="K5:K16" si="1">ABS(I5-J5)</f>
        <v>1.9630550325869418E-4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237</v>
      </c>
      <c r="H6" s="83">
        <v>2610555</v>
      </c>
      <c r="I6" s="42">
        <f t="shared" si="0"/>
        <v>0.15306554121937985</v>
      </c>
      <c r="J6" s="42">
        <f>SUMIFS('MP내역(중립)'!G:G,'MP내역(중립)'!A:A,A6,'MP내역(중립)'!B:B,D6)</f>
        <v>0.15190119999999999</v>
      </c>
      <c r="K6" s="42">
        <f t="shared" si="1"/>
        <v>1.1643412193798608E-3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41</v>
      </c>
      <c r="H7" s="83">
        <v>411640</v>
      </c>
      <c r="I7" s="42">
        <f t="shared" si="0"/>
        <v>2.4135825289084319E-2</v>
      </c>
      <c r="J7" s="42">
        <f>SUMIFS('MP내역(중립)'!G:G,'MP내역(중립)'!A:A,A7,'MP내역(중립)'!B:B,D7)</f>
        <v>2.473245E-2</v>
      </c>
      <c r="K7" s="42">
        <f t="shared" si="1"/>
        <v>5.9662471091568095E-4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1</v>
      </c>
      <c r="H8" s="83">
        <v>20290</v>
      </c>
      <c r="I8" s="42">
        <f t="shared" si="0"/>
        <v>1.1896703311522711E-3</v>
      </c>
      <c r="J8" s="42">
        <f>SUMIFS('MP내역(중립)'!G:G,'MP내역(중립)'!A:A,A8,'MP내역(중립)'!B:B,D8)</f>
        <v>2.0003040000000001E-3</v>
      </c>
      <c r="K8" s="42">
        <f t="shared" si="1"/>
        <v>8.1063366884772899E-4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57</v>
      </c>
      <c r="H9" s="83">
        <v>6050265</v>
      </c>
      <c r="I9" s="42">
        <f t="shared" si="0"/>
        <v>0.3547472038496301</v>
      </c>
      <c r="J9" s="42">
        <f>SUMIFS('MP내역(중립)'!G:G,'MP내역(중립)'!A:A,A9,'MP내역(중립)'!B:B,D9)</f>
        <v>0.34998859999999998</v>
      </c>
      <c r="K9" s="42">
        <f t="shared" si="1"/>
        <v>4.7586038496301164E-3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145</v>
      </c>
      <c r="H10" s="83">
        <v>2332325</v>
      </c>
      <c r="I10" s="42">
        <f t="shared" si="0"/>
        <v>0.13675198891595469</v>
      </c>
      <c r="J10" s="42">
        <f>SUMIFS('MP내역(중립)'!G:G,'MP내역(중립)'!A:A,A10,'MP내역(중립)'!B:B,D10)</f>
        <v>0.13608049999999999</v>
      </c>
      <c r="K10" s="42">
        <f t="shared" si="1"/>
        <v>6.7148891595469884E-4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222</v>
      </c>
      <c r="E11" s="38" t="str">
        <f>IF(OR(D11="",D11="합계"),"",INDEX(투자유니버스!B:B,MATCH($D11,투자유니버스!$A:$A,0)))</f>
        <v>TIGER 단기선진하이일드(합성 H)</v>
      </c>
      <c r="F11" s="38" t="str">
        <f>IF(OR(D11="",D11="합계"),"",INDEX(투자유니버스!E:E,MATCH($D11,투자유니버스!$A:$A,0)))</f>
        <v>채권</v>
      </c>
      <c r="G11" s="83">
        <v>6</v>
      </c>
      <c r="H11" s="83">
        <v>71670</v>
      </c>
      <c r="I11" s="42">
        <f t="shared" si="0"/>
        <v>4.2022509922958733E-3</v>
      </c>
      <c r="J11" s="42">
        <f>SUMIFS('MP내역(중립)'!G:G,'MP내역(중립)'!A:A,A11,'MP내역(중립)'!B:B,D11)</f>
        <v>4.6391619999999996E-3</v>
      </c>
      <c r="K11" s="42">
        <f t="shared" si="1"/>
        <v>4.369110077041263E-4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148</v>
      </c>
      <c r="E12" s="38" t="str">
        <f>IF(OR(D12="",D12="합계"),"",INDEX(투자유니버스!B:B,MATCH($D12,투자유니버스!$A:$A,0)))</f>
        <v>TIGER 단기통안채</v>
      </c>
      <c r="F12" s="38" t="str">
        <f>IF(OR(D12="",D12="합계"),"",INDEX(투자유니버스!E:E,MATCH($D12,투자유니버스!$A:$A,0)))</f>
        <v>채권</v>
      </c>
      <c r="G12" s="83">
        <v>3</v>
      </c>
      <c r="H12" s="83">
        <v>302445</v>
      </c>
      <c r="I12" s="42">
        <f t="shared" si="0"/>
        <v>1.7733358467488844E-2</v>
      </c>
      <c r="J12" s="42">
        <f>SUMIFS('MP내역(중립)'!G:G,'MP내역(중립)'!A:A,A12,'MP내역(중립)'!B:B,D12)</f>
        <v>2.1121069999999999E-2</v>
      </c>
      <c r="K12" s="42">
        <f t="shared" si="1"/>
        <v>3.3877115325111548E-3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286</v>
      </c>
      <c r="E13" s="38" t="str">
        <f>IF(OR(D13="",D13="합계"),"",INDEX(투자유니버스!B:B,MATCH($D13,투자유니버스!$A:$A,0)))</f>
        <v>TIGER 부동산인프라고배당</v>
      </c>
      <c r="F13" s="38" t="str">
        <f>IF(OR(D13="",D13="합계"),"",INDEX(투자유니버스!E:E,MATCH($D13,투자유니버스!$A:$A,0)))</f>
        <v>대체자산</v>
      </c>
      <c r="G13" s="83">
        <v>126</v>
      </c>
      <c r="H13" s="83">
        <v>801360</v>
      </c>
      <c r="I13" s="42">
        <f t="shared" si="0"/>
        <v>4.6986407913858254E-2</v>
      </c>
      <c r="J13" s="42">
        <f>SUMIFS('MP내역(중립)'!G:G,'MP내역(중립)'!A:A,A13,'MP내역(중립)'!B:B,D13)</f>
        <v>4.6579490000000001E-2</v>
      </c>
      <c r="K13" s="42">
        <f t="shared" si="1"/>
        <v>4.0691791385825266E-4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"/>
      <c r="P13" s="1"/>
    </row>
    <row r="14" spans="1:16" s="24" customFormat="1" x14ac:dyDescent="0.3">
      <c r="A14" s="3">
        <v>44683</v>
      </c>
      <c r="B14" s="2">
        <v>44684</v>
      </c>
      <c r="C14" s="13" t="s">
        <v>639</v>
      </c>
      <c r="D14" s="77" t="s">
        <v>326</v>
      </c>
      <c r="E14" s="38" t="str">
        <f>IF(OR(D14="",D14="합계"),"",INDEX(투자유니버스!B:B,MATCH($D14,투자유니버스!$A:$A,0)))</f>
        <v>TIGER 미국S&amp;P500</v>
      </c>
      <c r="F14" s="38" t="str">
        <f>IF(OR(D14="",D14="합계"),"",INDEX(투자유니버스!E:E,MATCH($D14,투자유니버스!$A:$A,0)))</f>
        <v>주식</v>
      </c>
      <c r="G14" s="83">
        <v>74</v>
      </c>
      <c r="H14" s="83">
        <v>981240</v>
      </c>
      <c r="I14" s="42">
        <f t="shared" si="0"/>
        <v>5.7533371894522151E-2</v>
      </c>
      <c r="J14" s="42">
        <f>SUMIFS('MP내역(중립)'!G:G,'MP내역(중립)'!A:A,A14,'MP내역(중립)'!B:B,D14)</f>
        <v>5.7392690000000003E-2</v>
      </c>
      <c r="K14" s="42">
        <f t="shared" si="1"/>
        <v>1.4068189452214747E-4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  <c r="O14" s="1"/>
      <c r="P14" s="1"/>
    </row>
    <row r="15" spans="1:16" s="24" customFormat="1" x14ac:dyDescent="0.3">
      <c r="A15" s="3">
        <v>44683</v>
      </c>
      <c r="B15" s="2">
        <v>44684</v>
      </c>
      <c r="C15" s="13" t="s">
        <v>639</v>
      </c>
      <c r="D15" s="77" t="s">
        <v>322</v>
      </c>
      <c r="E15" s="38" t="str">
        <f>IF(OR(D15="",D15="합계"),"",INDEX(투자유니버스!B:B,MATCH($D15,투자유니버스!$A:$A,0)))</f>
        <v>TIGER 미국나스닥100</v>
      </c>
      <c r="F15" s="38" t="str">
        <f>IF(OR(D15="",D15="합계"),"",INDEX(투자유니버스!E:E,MATCH($D15,투자유니버스!$A:$A,0)))</f>
        <v>주식</v>
      </c>
      <c r="G15" s="83">
        <v>4</v>
      </c>
      <c r="H15" s="83">
        <v>297040</v>
      </c>
      <c r="I15" s="42">
        <f t="shared" si="0"/>
        <v>1.7416445301403183E-2</v>
      </c>
      <c r="J15" s="42">
        <f>SUMIFS('MP내역(중립)'!G:G,'MP내역(중립)'!A:A,A15,'MP내역(중립)'!B:B,D15)</f>
        <v>1.9859890000000002E-2</v>
      </c>
      <c r="K15" s="42">
        <f t="shared" si="1"/>
        <v>2.4434446985968188E-3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"/>
      <c r="P15" s="1"/>
    </row>
    <row r="16" spans="1:16" s="24" customFormat="1" x14ac:dyDescent="0.3">
      <c r="A16" s="3">
        <v>44683</v>
      </c>
      <c r="B16" s="2">
        <v>44684</v>
      </c>
      <c r="C16" s="13" t="s">
        <v>639</v>
      </c>
      <c r="D16" s="77" t="s">
        <v>176</v>
      </c>
      <c r="E16" s="38" t="str">
        <f>IF(OR(D16="",D16="합계"),"",INDEX(투자유니버스!B:B,MATCH($D16,투자유니버스!$A:$A,0)))</f>
        <v>TIGER 중장기국채</v>
      </c>
      <c r="F16" s="38" t="str">
        <f>IF(OR(D16="",D16="합계"),"",INDEX(투자유니버스!E:E,MATCH($D16,투자유니버스!$A:$A,0)))</f>
        <v>채권</v>
      </c>
      <c r="G16" s="83">
        <v>65</v>
      </c>
      <c r="H16" s="83">
        <v>3146000</v>
      </c>
      <c r="I16" s="42">
        <f t="shared" si="0"/>
        <v>0.18446046632848914</v>
      </c>
      <c r="J16" s="42">
        <f>SUMIFS('MP내역(중립)'!G:G,'MP내역(중립)'!A:A,A16,'MP내역(중립)'!B:B,D16)</f>
        <v>0.18368989999999999</v>
      </c>
      <c r="K16" s="42">
        <f t="shared" si="1"/>
        <v>7.7056632848915285E-4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"/>
      <c r="P16" s="1"/>
    </row>
    <row r="17" spans="1:16" s="24" customFormat="1" x14ac:dyDescent="0.3">
      <c r="A17" s="3">
        <v>44683</v>
      </c>
      <c r="B17" s="2">
        <v>44684</v>
      </c>
      <c r="C17" s="13"/>
      <c r="D17" s="78" t="s">
        <v>115</v>
      </c>
      <c r="E17" s="38" t="str">
        <f>IF(OR(D17="",D17="합계"),"",INDEX(투자유니버스!B:B,MATCH($D17,투자유니버스!$A:$A,0)))</f>
        <v/>
      </c>
      <c r="F17" s="38" t="str">
        <f>IF(OR(D17="",D17="합계"),"",INDEX(투자유니버스!E:E,MATCH($D17,투자유니버스!$A:$A,0)))</f>
        <v/>
      </c>
      <c r="G17" s="76"/>
      <c r="H17" s="76"/>
      <c r="I17" s="42">
        <f>SUM(I5:I16)</f>
        <v>0.99999999999999989</v>
      </c>
      <c r="J17" s="42">
        <f>SUM(J5:J16)</f>
        <v>0.99995903099999994</v>
      </c>
      <c r="K17" s="42">
        <f>SUM(K5:K16)</f>
        <v>1.5784231243668432E-2</v>
      </c>
      <c r="L17" s="64" t="str">
        <f>IF(A17="","",IF(OR(D17="",D17="현금",D17="합계"),"",IF(I17&lt;J17,IFERROR(INT((SUMIF(B:B,B17,H:H)*0.95*K17)/SUMIFS(전체매매내역!I:I,전체매매내역!A:A,B17,전체매매내역!D:D,$C$2,전체매매내역!F:F,D17)),0),0)))</f>
        <v/>
      </c>
      <c r="M17" s="38"/>
      <c r="O17" s="1"/>
      <c r="P17" s="1"/>
    </row>
    <row r="18" spans="1:16" x14ac:dyDescent="0.3">
      <c r="A18" s="3">
        <v>44714</v>
      </c>
      <c r="B18" s="3">
        <v>44714</v>
      </c>
      <c r="C18" s="13" t="s">
        <v>644</v>
      </c>
      <c r="D18" s="82" t="s">
        <v>326</v>
      </c>
      <c r="E18" s="38" t="str">
        <f>IF(OR(D18="",D18="합계"),"",INDEX(투자유니버스!B:B,MATCH($D18,투자유니버스!$A:$A,0)))</f>
        <v>TIGER 미국S&amp;P500</v>
      </c>
      <c r="F18" s="38" t="str">
        <f>IF(OR(D18="",D18="합계"),"",INDEX(투자유니버스!E:E,MATCH($D18,투자유니버스!$A:$A,0)))</f>
        <v>주식</v>
      </c>
      <c r="G18" s="63">
        <v>51</v>
      </c>
      <c r="H18" s="63">
        <v>658665</v>
      </c>
      <c r="I18" s="42">
        <f t="shared" ref="I18:I30" si="2">H18/SUMIF(B:B,B18,H:H)</f>
        <v>3.8127281962672406E-2</v>
      </c>
      <c r="J18" s="42">
        <f>SUMIFS('MP내역(중립)'!G:G,'MP내역(중립)'!A:A,A18,'MP내역(중립)'!B:B,D18)</f>
        <v>3.8358209999999997E-2</v>
      </c>
      <c r="K18" s="42">
        <f t="shared" ref="K18:K30" si="3">ABS(I18-J18)</f>
        <v>2.3092803732759071E-4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"/>
      <c r="P18" s="1"/>
    </row>
    <row r="19" spans="1:16" x14ac:dyDescent="0.3">
      <c r="A19" s="3">
        <v>44714</v>
      </c>
      <c r="B19" s="3">
        <v>44714</v>
      </c>
      <c r="C19" s="13" t="s">
        <v>644</v>
      </c>
      <c r="D19" s="82" t="s">
        <v>322</v>
      </c>
      <c r="E19" s="38" t="str">
        <f>IF(OR(D19="",D19="합계"),"",INDEX(투자유니버스!B:B,MATCH($D19,투자유니버스!$A:$A,0)))</f>
        <v>TIGER 미국나스닥100</v>
      </c>
      <c r="F19" s="38" t="str">
        <f>IF(OR(D19="",D19="합계"),"",INDEX(투자유니버스!E:E,MATCH($D19,투자유니버스!$A:$A,0)))</f>
        <v>주식</v>
      </c>
      <c r="G19" s="63">
        <v>3</v>
      </c>
      <c r="H19" s="63">
        <v>211020</v>
      </c>
      <c r="I19" s="42">
        <f t="shared" si="2"/>
        <v>1.2215039572108935E-2</v>
      </c>
      <c r="J19" s="42">
        <f>SUMIFS('MP내역(중립)'!G:G,'MP내역(중립)'!A:A,A19,'MP내역(중립)'!B:B,D19)</f>
        <v>1.2122279999999999E-2</v>
      </c>
      <c r="K19" s="42">
        <f t="shared" si="3"/>
        <v>9.2759572108936164E-5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"/>
      <c r="P19" s="1"/>
    </row>
    <row r="20" spans="1:16" x14ac:dyDescent="0.3">
      <c r="A20" s="3">
        <v>44714</v>
      </c>
      <c r="B20" s="3">
        <v>44714</v>
      </c>
      <c r="C20" s="13" t="s">
        <v>639</v>
      </c>
      <c r="D20" s="82" t="s">
        <v>362</v>
      </c>
      <c r="E20" s="38" t="str">
        <f>IF(OR(D20="",D20="합계"),"",INDEX(투자유니버스!B:B,MATCH($D20,투자유니버스!$A:$A,0)))</f>
        <v>KODEX 선진국MSCI World</v>
      </c>
      <c r="F20" s="38" t="str">
        <f>IF(OR(D20="",D20="합계"),"",INDEX(투자유니버스!E:E,MATCH($D20,투자유니버스!$A:$A,0)))</f>
        <v>주식</v>
      </c>
      <c r="G20" s="63">
        <v>4</v>
      </c>
      <c r="H20" s="63">
        <v>79520</v>
      </c>
      <c r="I20" s="42">
        <f t="shared" si="2"/>
        <v>4.6030705467448706E-3</v>
      </c>
      <c r="J20" s="42">
        <f>SUMIFS('MP내역(중립)'!G:G,'MP내역(중립)'!A:A,A20,'MP내역(중립)'!B:B,D20)</f>
        <v>4.9300969999999996E-3</v>
      </c>
      <c r="K20" s="42">
        <f t="shared" si="3"/>
        <v>3.2702645325512897E-4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"/>
      <c r="P20" s="1"/>
    </row>
    <row r="21" spans="1:16" x14ac:dyDescent="0.3">
      <c r="A21" s="3">
        <v>44714</v>
      </c>
      <c r="B21" s="3">
        <v>44714</v>
      </c>
      <c r="C21" s="13" t="s">
        <v>639</v>
      </c>
      <c r="D21" s="82" t="s">
        <v>368</v>
      </c>
      <c r="E21" s="38" t="str">
        <f>IF(OR(D21="",D21="합계"),"",INDEX(투자유니버스!B:B,MATCH($D21,투자유니버스!$A:$A,0)))</f>
        <v>ARIRANG 신흥국MSCI(합성 H)</v>
      </c>
      <c r="F21" s="38" t="str">
        <f>IF(OR(D21="",D21="합계"),"",INDEX(투자유니버스!E:E,MATCH($D21,투자유니버스!$A:$A,0)))</f>
        <v>주식</v>
      </c>
      <c r="G21" s="63">
        <v>5</v>
      </c>
      <c r="H21" s="63">
        <v>49925</v>
      </c>
      <c r="I21" s="42">
        <f t="shared" si="2"/>
        <v>2.8899433733178778E-3</v>
      </c>
      <c r="J21" s="42">
        <f>SUMIFS('MP내역(중립)'!G:G,'MP내역(중립)'!A:A,A21,'MP내역(중립)'!B:B,D21)</f>
        <v>2.9330250000000001E-3</v>
      </c>
      <c r="K21" s="42">
        <f t="shared" si="3"/>
        <v>4.3081626682122363E-5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"/>
      <c r="P21" s="1"/>
    </row>
    <row r="22" spans="1:16" x14ac:dyDescent="0.3">
      <c r="A22" s="3">
        <v>44714</v>
      </c>
      <c r="B22" s="3">
        <v>44714</v>
      </c>
      <c r="C22" s="13" t="s">
        <v>120</v>
      </c>
      <c r="D22" s="82" t="s">
        <v>172</v>
      </c>
      <c r="E22" s="38" t="str">
        <f>IF(OR(D22="",D22="합계"),"",INDEX(투자유니버스!B:B,MATCH($D22,투자유니버스!$A:$A,0)))</f>
        <v>TIGER 국채3년</v>
      </c>
      <c r="F22" s="38" t="str">
        <f>IF(OR(D22="",D22="합계"),"",INDEX(투자유니버스!E:E,MATCH($D22,투자유니버스!$A:$A,0)))</f>
        <v>채권</v>
      </c>
      <c r="G22" s="63">
        <v>57</v>
      </c>
      <c r="H22" s="63">
        <v>6064515</v>
      </c>
      <c r="I22" s="42">
        <f t="shared" si="2"/>
        <v>0.35104867174034793</v>
      </c>
      <c r="J22" s="42">
        <f>SUMIFS('MP내역(중립)'!G:G,'MP내역(중립)'!A:A,A22,'MP내역(중립)'!B:B,D22)</f>
        <v>0.34998230000000002</v>
      </c>
      <c r="K22" s="42">
        <f t="shared" si="3"/>
        <v>1.0663717403479045E-3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  <c r="O22" s="1"/>
      <c r="P22" s="1"/>
    </row>
    <row r="23" spans="1:16" x14ac:dyDescent="0.3">
      <c r="A23" s="3">
        <v>44714</v>
      </c>
      <c r="B23" s="3">
        <v>44714</v>
      </c>
      <c r="C23" s="13" t="s">
        <v>644</v>
      </c>
      <c r="D23" s="82" t="s">
        <v>176</v>
      </c>
      <c r="E23" s="38" t="str">
        <f>IF(OR(D23="",D23="합계"),"",INDEX(투자유니버스!B:B,MATCH($D23,투자유니버스!$A:$A,0)))</f>
        <v>TIGER 중장기국채</v>
      </c>
      <c r="F23" s="38" t="str">
        <f>IF(OR(D23="",D23="합계"),"",INDEX(투자유니버스!E:E,MATCH($D23,투자유니버스!$A:$A,0)))</f>
        <v>채권</v>
      </c>
      <c r="G23" s="63">
        <v>59</v>
      </c>
      <c r="H23" s="63">
        <v>2860910</v>
      </c>
      <c r="I23" s="42">
        <f t="shared" si="2"/>
        <v>0.16560576657303655</v>
      </c>
      <c r="J23" s="42">
        <f>SUMIFS('MP내역(중립)'!G:G,'MP내역(중립)'!A:A,A23,'MP내역(중립)'!B:B,D23)</f>
        <v>0.16610159999999999</v>
      </c>
      <c r="K23" s="42">
        <f t="shared" si="3"/>
        <v>4.9583342696343791E-4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"/>
      <c r="P23" s="1"/>
    </row>
    <row r="24" spans="1:16" x14ac:dyDescent="0.3">
      <c r="A24" s="3">
        <v>44714</v>
      </c>
      <c r="B24" s="3">
        <v>44714</v>
      </c>
      <c r="C24" s="13" t="s">
        <v>644</v>
      </c>
      <c r="D24" s="82" t="s">
        <v>258</v>
      </c>
      <c r="E24" s="38" t="str">
        <f>IF(OR(D24="",D24="합계"),"",INDEX(투자유니버스!B:B,MATCH($D24,투자유니버스!$A:$A,0)))</f>
        <v>KODEX 미국채울트라30년선물(H)</v>
      </c>
      <c r="F24" s="38" t="str">
        <f>IF(OR(D24="",D24="합계"),"",INDEX(투자유니버스!E:E,MATCH($D24,투자유니버스!$A:$A,0)))</f>
        <v>채권</v>
      </c>
      <c r="G24" s="63">
        <v>37</v>
      </c>
      <c r="H24" s="63">
        <v>369260</v>
      </c>
      <c r="I24" s="42">
        <f t="shared" si="2"/>
        <v>2.1374872108790376E-2</v>
      </c>
      <c r="J24" s="42">
        <f>SUMIFS('MP내역(중립)'!G:G,'MP내역(중립)'!A:A,A24,'MP내역(중립)'!B:B,D24)</f>
        <v>2.193256E-2</v>
      </c>
      <c r="K24" s="42">
        <f t="shared" si="3"/>
        <v>5.5768789120962461E-4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"/>
      <c r="P24" s="1"/>
    </row>
    <row r="25" spans="1:16" x14ac:dyDescent="0.3">
      <c r="A25" s="3">
        <v>44714</v>
      </c>
      <c r="B25" s="3">
        <v>44714</v>
      </c>
      <c r="C25" s="13" t="s">
        <v>120</v>
      </c>
      <c r="D25" s="82" t="s">
        <v>208</v>
      </c>
      <c r="E25" s="38" t="str">
        <f>IF(OR(D25="",D25="합계"),"",INDEX(투자유니버스!B:B,MATCH($D25,투자유니버스!$A:$A,0)))</f>
        <v>KBSTAR 중기우량회사채</v>
      </c>
      <c r="F25" s="38" t="str">
        <f>IF(OR(D25="",D25="합계"),"",INDEX(투자유니버스!E:E,MATCH($D25,투자유니버스!$A:$A,0)))</f>
        <v>채권</v>
      </c>
      <c r="G25" s="63">
        <v>0</v>
      </c>
      <c r="H25" s="63">
        <v>0</v>
      </c>
      <c r="I25" s="42">
        <f t="shared" si="2"/>
        <v>0</v>
      </c>
      <c r="J25" s="42">
        <f>SUMIFS('MP내역(중립)'!G:G,'MP내역(중립)'!A:A,A25,'MP내역(중립)'!B:B,D25)</f>
        <v>3.9522810000000001E-5</v>
      </c>
      <c r="K25" s="42">
        <f t="shared" si="3"/>
        <v>3.9522810000000001E-5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0</v>
      </c>
      <c r="M25" s="38"/>
      <c r="O25" s="1"/>
      <c r="P25" s="1"/>
    </row>
    <row r="26" spans="1:16" x14ac:dyDescent="0.3">
      <c r="A26" s="3">
        <v>44714</v>
      </c>
      <c r="B26" s="3">
        <v>44714</v>
      </c>
      <c r="C26" s="13" t="s">
        <v>639</v>
      </c>
      <c r="D26" s="82" t="s">
        <v>222</v>
      </c>
      <c r="E26" s="38" t="str">
        <f>IF(OR(D26="",D26="합계"),"",INDEX(투자유니버스!B:B,MATCH($D26,투자유니버스!$A:$A,0)))</f>
        <v>TIGER 단기선진하이일드(합성 H)</v>
      </c>
      <c r="F26" s="38" t="str">
        <f>IF(OR(D26="",D26="합계"),"",INDEX(투자유니버스!E:E,MATCH($D26,투자유니버스!$A:$A,0)))</f>
        <v>채권</v>
      </c>
      <c r="G26" s="63">
        <v>80</v>
      </c>
      <c r="H26" s="63">
        <v>964000</v>
      </c>
      <c r="I26" s="42">
        <f t="shared" si="2"/>
        <v>5.5801810953999685E-2</v>
      </c>
      <c r="J26" s="42">
        <f>SUMIFS('MP내역(중립)'!G:G,'MP내역(중립)'!A:A,A26,'MP내역(중립)'!B:B,D26)</f>
        <v>5.543584E-2</v>
      </c>
      <c r="K26" s="42">
        <f t="shared" si="3"/>
        <v>3.6597095399968499E-4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1"/>
      <c r="P26" s="1"/>
    </row>
    <row r="27" spans="1:16" x14ac:dyDescent="0.3">
      <c r="A27" s="3">
        <v>44714</v>
      </c>
      <c r="B27" s="3">
        <v>44714</v>
      </c>
      <c r="C27" s="13" t="s">
        <v>639</v>
      </c>
      <c r="D27" s="82" t="s">
        <v>629</v>
      </c>
      <c r="E27" s="38" t="str">
        <f>IF(OR(D27="",D27="합계"),"",INDEX(투자유니버스!B:B,MATCH($D27,투자유니버스!$A:$A,0)))</f>
        <v>KINDEX KRX금현물</v>
      </c>
      <c r="F27" s="38" t="str">
        <f>IF(OR(D27="",D27="합계"),"",INDEX(투자유니버스!E:E,MATCH($D27,투자유니버스!$A:$A,0)))</f>
        <v>대체자산</v>
      </c>
      <c r="G27" s="63">
        <v>245</v>
      </c>
      <c r="H27" s="63">
        <v>2646000</v>
      </c>
      <c r="I27" s="42">
        <f t="shared" si="2"/>
        <v>0.15316555164344728</v>
      </c>
      <c r="J27" s="42">
        <f>SUMIFS('MP내역(중립)'!G:G,'MP내역(중립)'!A:A,A27,'MP내역(중립)'!B:B,D27)</f>
        <v>0.15002550000000001</v>
      </c>
      <c r="K27" s="42">
        <f t="shared" si="3"/>
        <v>3.1400516434472725E-3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"/>
      <c r="P27" s="1"/>
    </row>
    <row r="28" spans="1:16" x14ac:dyDescent="0.3">
      <c r="A28" s="3">
        <v>44714</v>
      </c>
      <c r="B28" s="3">
        <v>44714</v>
      </c>
      <c r="C28" s="13" t="s">
        <v>644</v>
      </c>
      <c r="D28" s="82" t="s">
        <v>506</v>
      </c>
      <c r="E28" s="38" t="str">
        <f>IF(OR(D28="",D28="합계"),"",INDEX(투자유니버스!B:B,MATCH($D28,투자유니버스!$A:$A,0)))</f>
        <v>TIGER 글로벌자원생산기업(합성 H)</v>
      </c>
      <c r="F28" s="38" t="str">
        <f>IF(OR(D28="",D28="합계"),"",INDEX(투자유니버스!E:E,MATCH($D28,투자유니버스!$A:$A,0)))</f>
        <v>대체자산</v>
      </c>
      <c r="G28" s="63">
        <v>140</v>
      </c>
      <c r="H28" s="63">
        <v>2352000</v>
      </c>
      <c r="I28" s="42">
        <f t="shared" si="2"/>
        <v>0.13614715701639757</v>
      </c>
      <c r="J28" s="42">
        <f>SUMIFS('MP내역(중립)'!G:G,'MP내역(중립)'!A:A,A28,'MP내역(중립)'!B:B,D28)</f>
        <v>0.1367332</v>
      </c>
      <c r="K28" s="42">
        <f t="shared" si="3"/>
        <v>5.8604298360243057E-4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1"/>
      <c r="P28" s="1"/>
    </row>
    <row r="29" spans="1:16" x14ac:dyDescent="0.3">
      <c r="A29" s="3">
        <v>44714</v>
      </c>
      <c r="B29" s="3">
        <v>44714</v>
      </c>
      <c r="C29" s="13" t="s">
        <v>644</v>
      </c>
      <c r="D29" s="82" t="s">
        <v>286</v>
      </c>
      <c r="E29" s="38" t="str">
        <f>IF(OR(D29="",D29="합계"),"",INDEX(투자유니버스!B:B,MATCH($D29,투자유니버스!$A:$A,0)))</f>
        <v>TIGER 부동산인프라고배당</v>
      </c>
      <c r="F29" s="38" t="str">
        <f>IF(OR(D29="",D29="합계"),"",INDEX(투자유니버스!E:E,MATCH($D29,투자유니버스!$A:$A,0)))</f>
        <v>대체자산</v>
      </c>
      <c r="G29" s="63">
        <v>113</v>
      </c>
      <c r="H29" s="63">
        <v>716985</v>
      </c>
      <c r="I29" s="42">
        <f t="shared" si="2"/>
        <v>4.1503175753997368E-2</v>
      </c>
      <c r="J29" s="42">
        <f>SUMIFS('MP내역(중립)'!G:G,'MP내역(중립)'!A:A,A29,'MP내역(중립)'!B:B,D29)</f>
        <v>4.1266129999999998E-2</v>
      </c>
      <c r="K29" s="42">
        <f t="shared" si="3"/>
        <v>2.3704575399736971E-4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"/>
      <c r="P29" s="1"/>
    </row>
    <row r="30" spans="1:16" x14ac:dyDescent="0.3">
      <c r="A30" s="3">
        <v>44714</v>
      </c>
      <c r="B30" s="3">
        <v>44714</v>
      </c>
      <c r="C30" s="13" t="s">
        <v>120</v>
      </c>
      <c r="D30" s="82" t="s">
        <v>148</v>
      </c>
      <c r="E30" s="38" t="str">
        <f>IF(OR(D30="",D30="합계"),"",INDEX(투자유니버스!B:B,MATCH($D30,투자유니버스!$A:$A,0)))</f>
        <v>TIGER 단기통안채</v>
      </c>
      <c r="F30" s="38" t="str">
        <f>IF(OR(D30="",D30="합계"),"",INDEX(투자유니버스!E:E,MATCH($D30,투자유니버스!$A:$A,0)))</f>
        <v>채권</v>
      </c>
      <c r="G30" s="63">
        <v>3</v>
      </c>
      <c r="H30" s="63">
        <v>302625</v>
      </c>
      <c r="I30" s="42">
        <f t="shared" si="2"/>
        <v>1.7517658755139165E-2</v>
      </c>
      <c r="J30" s="42">
        <f>SUMIFS('MP내역(중립)'!G:G,'MP내역(중립)'!A:A,A30,'MP내역(중립)'!B:B,D30)</f>
        <v>2.0139850000000001E-2</v>
      </c>
      <c r="K30" s="42">
        <f t="shared" si="3"/>
        <v>2.6221912448608359E-3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"/>
      <c r="P30" s="1"/>
    </row>
    <row r="31" spans="1:16" s="24" customFormat="1" x14ac:dyDescent="0.3">
      <c r="A31" s="3">
        <v>44714</v>
      </c>
      <c r="B31" s="2">
        <v>44714</v>
      </c>
      <c r="C31" s="13"/>
      <c r="D31" s="78" t="s">
        <v>37</v>
      </c>
      <c r="E31" s="38" t="str">
        <f>IF(OR(D31="",D31="합계"),"",INDEX(투자유니버스!B:B,MATCH($D31,투자유니버스!$A:$A,0)))</f>
        <v/>
      </c>
      <c r="F31" s="38" t="str">
        <f>IF(OR(D31="",D31="합계"),"",INDEX(투자유니버스!E:E,MATCH($D31,투자유니버스!$A:$A,0)))</f>
        <v/>
      </c>
      <c r="G31" s="76"/>
      <c r="H31" s="76"/>
      <c r="I31" s="42">
        <f>SUM(I18:I30)</f>
        <v>1</v>
      </c>
      <c r="J31" s="42">
        <f>SUM(J18:J30)</f>
        <v>1.00000011481</v>
      </c>
      <c r="K31" s="42">
        <f>SUM(K18:K30)</f>
        <v>9.8045141378023393E-3</v>
      </c>
      <c r="L31" s="64" t="str">
        <f>IF(A31="","",IF(OR(D31="",D31="현금",D31="합계"),"",IF(I31&lt;J31,IFERROR(INT((SUMIF(B:B,B31,H:H)*0.95*K31)/SUMIFS(전체매매내역!I:I,전체매매내역!A:A,B31,전체매매내역!D:D,$C$2,전체매매내역!F:F,D31)),0),0)))</f>
        <v/>
      </c>
      <c r="M31" s="38"/>
      <c r="O31" s="1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326</v>
      </c>
      <c r="E32" s="38" t="str">
        <f>IF(OR(D32="",D32="합계"),"",INDEX(투자유니버스!B:B,MATCH($D32,투자유니버스!$A:$A,0)))</f>
        <v>TIGER 미국S&amp;P500</v>
      </c>
      <c r="F32" s="38" t="str">
        <f>IF(OR(D32="",D32="합계"),"",INDEX(투자유니버스!E:E,MATCH($D32,투자유니버스!$A:$A,0)))</f>
        <v>주식</v>
      </c>
      <c r="G32" s="63">
        <v>34</v>
      </c>
      <c r="H32" s="63">
        <v>416840</v>
      </c>
      <c r="I32" s="42">
        <f t="shared" ref="I32:I44" si="4">H32/SUMIF(B:B,B32,H:H)</f>
        <v>2.507992405747974E-2</v>
      </c>
      <c r="J32" s="42">
        <f>SUMIFS('MP내역(중립)'!G:G,'MP내역(중립)'!A:A,A32,'MP내역(중립)'!B:B,D32)</f>
        <v>2.5776730000000001E-2</v>
      </c>
      <c r="K32" s="42">
        <f t="shared" ref="K32:K44" si="5">ABS(I32-J32)</f>
        <v>6.9680594252026148E-4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0</v>
      </c>
      <c r="M32" s="38"/>
      <c r="O32" s="1"/>
      <c r="P32" s="1"/>
    </row>
    <row r="33" spans="1:16" x14ac:dyDescent="0.3">
      <c r="A33" s="3">
        <v>44743</v>
      </c>
      <c r="B33" s="3">
        <v>44743</v>
      </c>
      <c r="C33" s="13" t="s">
        <v>644</v>
      </c>
      <c r="D33" s="82" t="s">
        <v>322</v>
      </c>
      <c r="E33" s="38" t="str">
        <f>IF(OR(D33="",D33="합계"),"",INDEX(투자유니버스!B:B,MATCH($D33,투자유니버스!$A:$A,0)))</f>
        <v>TIGER 미국나스닥100</v>
      </c>
      <c r="F33" s="38" t="str">
        <f>IF(OR(D33="",D33="합계"),"",INDEX(투자유니버스!E:E,MATCH($D33,투자유니버스!$A:$A,0)))</f>
        <v>주식</v>
      </c>
      <c r="G33" s="63">
        <v>2</v>
      </c>
      <c r="H33" s="63">
        <v>132530</v>
      </c>
      <c r="I33" s="42">
        <f t="shared" si="4"/>
        <v>7.9739044605551049E-3</v>
      </c>
      <c r="J33" s="42">
        <f>SUMIFS('MP내역(중립)'!G:G,'MP내역(중립)'!A:A,A33,'MP내역(중립)'!B:B,D33)</f>
        <v>8.5219590000000008E-3</v>
      </c>
      <c r="K33" s="42">
        <f t="shared" si="5"/>
        <v>5.4805453944489595E-4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0</v>
      </c>
      <c r="M33" s="38"/>
      <c r="O33" s="1"/>
      <c r="P33" s="1"/>
    </row>
    <row r="34" spans="1:16" x14ac:dyDescent="0.3">
      <c r="A34" s="3">
        <v>44743</v>
      </c>
      <c r="B34" s="3">
        <v>44743</v>
      </c>
      <c r="C34" s="13" t="s">
        <v>644</v>
      </c>
      <c r="D34" s="82" t="s">
        <v>362</v>
      </c>
      <c r="E34" s="38" t="str">
        <f>IF(OR(D34="",D34="합계"),"",INDEX(투자유니버스!B:B,MATCH($D34,투자유니버스!$A:$A,0)))</f>
        <v>KODEX 선진국MSCI World</v>
      </c>
      <c r="F34" s="38" t="str">
        <f>IF(OR(D34="",D34="합계"),"",INDEX(투자유니버스!E:E,MATCH($D34,투자유니버스!$A:$A,0)))</f>
        <v>주식</v>
      </c>
      <c r="G34" s="63">
        <v>2</v>
      </c>
      <c r="H34" s="63">
        <v>37590</v>
      </c>
      <c r="I34" s="42">
        <f t="shared" si="4"/>
        <v>2.2616695742267139E-3</v>
      </c>
      <c r="J34" s="42">
        <f>SUMIFS('MP내역(중립)'!G:G,'MP내역(중립)'!A:A,A34,'MP내역(중립)'!B:B,D34)</f>
        <v>2.4555900000000001E-3</v>
      </c>
      <c r="K34" s="42">
        <f t="shared" si="5"/>
        <v>1.9392042577328619E-4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"/>
      <c r="P34" s="1"/>
    </row>
    <row r="35" spans="1:16" x14ac:dyDescent="0.3">
      <c r="A35" s="3">
        <v>44743</v>
      </c>
      <c r="B35" s="3">
        <v>44743</v>
      </c>
      <c r="C35" s="13" t="s">
        <v>639</v>
      </c>
      <c r="D35" s="82" t="s">
        <v>368</v>
      </c>
      <c r="E35" s="38" t="str">
        <f>IF(OR(D35="",D35="합계"),"",INDEX(투자유니버스!B:B,MATCH($D35,투자유니버스!$A:$A,0)))</f>
        <v>ARIRANG 신흥국MSCI(합성 H)</v>
      </c>
      <c r="F35" s="38" t="str">
        <f>IF(OR(D35="",D35="합계"),"",INDEX(투자유니버스!E:E,MATCH($D35,투자유니버스!$A:$A,0)))</f>
        <v>주식</v>
      </c>
      <c r="G35" s="63">
        <v>33</v>
      </c>
      <c r="H35" s="63">
        <v>310860</v>
      </c>
      <c r="I35" s="42">
        <f t="shared" si="4"/>
        <v>1.8703447827723232E-2</v>
      </c>
      <c r="J35" s="42">
        <f>SUMIFS('MP내역(중립)'!G:G,'MP내역(중립)'!A:A,A35,'MP내역(중립)'!B:B,D35)</f>
        <v>1.9294769999999999E-2</v>
      </c>
      <c r="K35" s="42">
        <f t="shared" si="5"/>
        <v>5.9132217227676753E-4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"/>
      <c r="P35" s="1"/>
    </row>
    <row r="36" spans="1:16" x14ac:dyDescent="0.3">
      <c r="A36" s="3">
        <v>44743</v>
      </c>
      <c r="B36" s="3">
        <v>44743</v>
      </c>
      <c r="C36" s="13" t="s">
        <v>644</v>
      </c>
      <c r="D36" s="82" t="s">
        <v>172</v>
      </c>
      <c r="E36" s="38" t="str">
        <f>IF(OR(D36="",D36="합계"),"",INDEX(투자유니버스!B:B,MATCH($D36,투자유니버스!$A:$A,0)))</f>
        <v>TIGER 국채3년</v>
      </c>
      <c r="F36" s="38" t="str">
        <f>IF(OR(D36="",D36="합계"),"",INDEX(투자유니버스!E:E,MATCH($D36,투자유니버스!$A:$A,0)))</f>
        <v>채권</v>
      </c>
      <c r="G36" s="63">
        <v>56</v>
      </c>
      <c r="H36" s="63">
        <v>5910800</v>
      </c>
      <c r="I36" s="42">
        <f t="shared" si="4"/>
        <v>0.35563385260280023</v>
      </c>
      <c r="J36" s="42">
        <f>SUMIFS('MP내역(중립)'!G:G,'MP내역(중립)'!A:A,A36,'MP내역(중립)'!B:B,D36)</f>
        <v>0.34926740000000001</v>
      </c>
      <c r="K36" s="42">
        <f t="shared" si="5"/>
        <v>6.3664526028002211E-3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  <c r="O36" s="1"/>
      <c r="P36" s="1"/>
    </row>
    <row r="37" spans="1:16" x14ac:dyDescent="0.3">
      <c r="A37" s="3">
        <v>44743</v>
      </c>
      <c r="B37" s="3">
        <v>44743</v>
      </c>
      <c r="C37" s="13" t="s">
        <v>639</v>
      </c>
      <c r="D37" s="82" t="s">
        <v>176</v>
      </c>
      <c r="E37" s="38" t="str">
        <f>IF(OR(D37="",D37="합계"),"",INDEX(투자유니버스!B:B,MATCH($D37,투자유니버스!$A:$A,0)))</f>
        <v>TIGER 중장기국채</v>
      </c>
      <c r="F37" s="38" t="str">
        <f>IF(OR(D37="",D37="합계"),"",INDEX(투자유니버스!E:E,MATCH($D37,투자유니버스!$A:$A,0)))</f>
        <v>채권</v>
      </c>
      <c r="G37" s="63">
        <v>74</v>
      </c>
      <c r="H37" s="63">
        <v>3574940</v>
      </c>
      <c r="I37" s="42">
        <f t="shared" si="4"/>
        <v>0.21509265835823485</v>
      </c>
      <c r="J37" s="42">
        <f>SUMIFS('MP내역(중립)'!G:G,'MP내역(중립)'!A:A,A37,'MP내역(중립)'!B:B,D37)</f>
        <v>0.21090159999999999</v>
      </c>
      <c r="K37" s="42">
        <f t="shared" si="5"/>
        <v>4.191058358234856E-3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"/>
      <c r="P37" s="1"/>
    </row>
    <row r="38" spans="1:16" x14ac:dyDescent="0.3">
      <c r="A38" s="3">
        <v>44743</v>
      </c>
      <c r="B38" s="3">
        <v>44743</v>
      </c>
      <c r="C38" s="13" t="s">
        <v>644</v>
      </c>
      <c r="D38" s="82" t="s">
        <v>258</v>
      </c>
      <c r="E38" s="38" t="str">
        <f>IF(OR(D38="",D38="합계"),"",INDEX(투자유니버스!B:B,MATCH($D38,투자유니버스!$A:$A,0)))</f>
        <v>KODEX 미국채울트라30년선물(H)</v>
      </c>
      <c r="F38" s="38" t="str">
        <f>IF(OR(D38="",D38="합계"),"",INDEX(투자유니버스!E:E,MATCH($D38,투자유니버스!$A:$A,0)))</f>
        <v>채권</v>
      </c>
      <c r="G38" s="63">
        <v>18</v>
      </c>
      <c r="H38" s="63">
        <v>176490</v>
      </c>
      <c r="I38" s="42">
        <f t="shared" si="4"/>
        <v>1.0618836476596774E-2</v>
      </c>
      <c r="J38" s="42">
        <f>SUMIFS('MP내역(중립)'!G:G,'MP내역(중립)'!A:A,A38,'MP내역(중립)'!B:B,D38)</f>
        <v>1.0840310000000001E-2</v>
      </c>
      <c r="K38" s="42">
        <f t="shared" si="5"/>
        <v>2.2147352340322682E-4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"/>
      <c r="P38" s="1"/>
    </row>
    <row r="39" spans="1:16" x14ac:dyDescent="0.3">
      <c r="A39" s="3">
        <v>44743</v>
      </c>
      <c r="B39" s="3">
        <v>44743</v>
      </c>
      <c r="C39" s="13" t="s">
        <v>120</v>
      </c>
      <c r="D39" s="82" t="s">
        <v>208</v>
      </c>
      <c r="E39" s="38" t="str">
        <f>IF(OR(D39="",D39="합계"),"",INDEX(투자유니버스!B:B,MATCH($D39,투자유니버스!$A:$A,0)))</f>
        <v>KBSTAR 중기우량회사채</v>
      </c>
      <c r="F39" s="38" t="str">
        <f>IF(OR(D39="",D39="합계"),"",INDEX(투자유니버스!E:E,MATCH($D39,투자유니버스!$A:$A,0)))</f>
        <v>채권</v>
      </c>
      <c r="G39" s="63">
        <v>0</v>
      </c>
      <c r="H39" s="63">
        <v>0</v>
      </c>
      <c r="I39" s="42">
        <f t="shared" si="4"/>
        <v>0</v>
      </c>
      <c r="J39" s="42">
        <f>SUMIFS('MP내역(중립)'!G:G,'MP내역(중립)'!A:A,A39,'MP내역(중립)'!B:B,D39)</f>
        <v>2.3288110000000001E-3</v>
      </c>
      <c r="K39" s="42">
        <f t="shared" si="5"/>
        <v>2.3288110000000001E-3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"/>
      <c r="P39" s="1"/>
    </row>
    <row r="40" spans="1:16" x14ac:dyDescent="0.3">
      <c r="A40" s="3">
        <v>44743</v>
      </c>
      <c r="B40" s="3">
        <v>44743</v>
      </c>
      <c r="C40" s="13" t="s">
        <v>644</v>
      </c>
      <c r="D40" s="82" t="s">
        <v>222</v>
      </c>
      <c r="E40" s="38" t="str">
        <f>IF(OR(D40="",D40="합계"),"",INDEX(투자유니버스!B:B,MATCH($D40,투자유니버스!$A:$A,0)))</f>
        <v>TIGER 단기선진하이일드(합성 H)</v>
      </c>
      <c r="F40" s="38" t="str">
        <f>IF(OR(D40="",D40="합계"),"",INDEX(투자유니버스!E:E,MATCH($D40,투자유니버스!$A:$A,0)))</f>
        <v>채권</v>
      </c>
      <c r="G40" s="63">
        <v>65</v>
      </c>
      <c r="H40" s="63">
        <v>742950</v>
      </c>
      <c r="I40" s="42">
        <f t="shared" si="4"/>
        <v>4.4700915407601412E-2</v>
      </c>
      <c r="J40" s="42">
        <f>SUMIFS('MP내역(중립)'!G:G,'MP내역(중립)'!A:A,A40,'MP내역(중립)'!B:B,D40)</f>
        <v>4.4630200000000002E-2</v>
      </c>
      <c r="K40" s="42">
        <f t="shared" si="5"/>
        <v>7.071540760140993E-5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"/>
      <c r="P40" s="1"/>
    </row>
    <row r="41" spans="1:16" x14ac:dyDescent="0.3">
      <c r="A41" s="3">
        <v>44743</v>
      </c>
      <c r="B41" s="3">
        <v>44743</v>
      </c>
      <c r="C41" s="13" t="s">
        <v>644</v>
      </c>
      <c r="D41" s="82" t="s">
        <v>629</v>
      </c>
      <c r="E41" s="38" t="str">
        <f>IF(OR(D41="",D41="합계"),"",INDEX(투자유니버스!B:B,MATCH($D41,투자유니버스!$A:$A,0)))</f>
        <v>KINDEX KRX금현물</v>
      </c>
      <c r="F41" s="38" t="str">
        <f>IF(OR(D41="",D41="합계"),"",INDEX(투자유니버스!E:E,MATCH($D41,투자유니버스!$A:$A,0)))</f>
        <v>대체자산</v>
      </c>
      <c r="G41" s="63">
        <v>220</v>
      </c>
      <c r="H41" s="63">
        <v>2390300</v>
      </c>
      <c r="I41" s="42">
        <f t="shared" si="4"/>
        <v>0.14381667420255692</v>
      </c>
      <c r="J41" s="42">
        <f>SUMIFS('MP내역(중립)'!G:G,'MP내역(중립)'!A:A,A41,'MP내역(중립)'!B:B,D41)</f>
        <v>0.14303399999999999</v>
      </c>
      <c r="K41" s="42">
        <f t="shared" si="5"/>
        <v>7.8267420255692666E-4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"/>
      <c r="P41" s="1"/>
    </row>
    <row r="42" spans="1:16" x14ac:dyDescent="0.3">
      <c r="A42" s="3">
        <v>44743</v>
      </c>
      <c r="B42" s="3">
        <v>44743</v>
      </c>
      <c r="C42" s="13" t="s">
        <v>639</v>
      </c>
      <c r="D42" s="82" t="s">
        <v>506</v>
      </c>
      <c r="E42" s="38" t="str">
        <f>IF(OR(D42="",D42="합계"),"",INDEX(투자유니버스!B:B,MATCH($D42,투자유니버스!$A:$A,0)))</f>
        <v>TIGER 글로벌자원생산기업(합성 H)</v>
      </c>
      <c r="F42" s="38" t="str">
        <f>IF(OR(D42="",D42="합계"),"",INDEX(투자유니버스!E:E,MATCH($D42,투자유니버스!$A:$A,0)))</f>
        <v>대체자산</v>
      </c>
      <c r="G42" s="63">
        <v>162</v>
      </c>
      <c r="H42" s="63">
        <v>2316600</v>
      </c>
      <c r="I42" s="42">
        <f t="shared" si="4"/>
        <v>0.13938238190086741</v>
      </c>
      <c r="J42" s="42">
        <f>SUMIFS('MP내역(중립)'!G:G,'MP내역(중립)'!A:A,A42,'MP내역(중립)'!B:B,D42)</f>
        <v>0.1424029</v>
      </c>
      <c r="K42" s="42">
        <f t="shared" si="5"/>
        <v>3.0205180991325908E-3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3</v>
      </c>
      <c r="M42" s="38" t="s">
        <v>646</v>
      </c>
      <c r="O42" s="1"/>
      <c r="P42" s="1"/>
    </row>
    <row r="43" spans="1:16" x14ac:dyDescent="0.3">
      <c r="A43" s="3">
        <v>44743</v>
      </c>
      <c r="B43" s="3">
        <v>44743</v>
      </c>
      <c r="C43" s="13" t="s">
        <v>644</v>
      </c>
      <c r="D43" s="82" t="s">
        <v>286</v>
      </c>
      <c r="E43" s="38" t="str">
        <f>IF(OR(D43="",D43="합계"),"",INDEX(투자유니버스!B:B,MATCH($D43,투자유니버스!$A:$A,0)))</f>
        <v>TIGER 부동산인프라고배당</v>
      </c>
      <c r="F43" s="38" t="str">
        <f>IF(OR(D43="",D43="합계"),"",INDEX(투자유니버스!E:E,MATCH($D43,투자유니버스!$A:$A,0)))</f>
        <v>대체자산</v>
      </c>
      <c r="G43" s="63">
        <v>91</v>
      </c>
      <c r="H43" s="63">
        <v>509600</v>
      </c>
      <c r="I43" s="42">
        <f t="shared" si="4"/>
        <v>3.066099534519642E-2</v>
      </c>
      <c r="J43" s="42">
        <f>SUMIFS('MP내역(중립)'!G:G,'MP내역(중립)'!A:A,A43,'MP내역(중립)'!B:B,D43)</f>
        <v>3.054917E-2</v>
      </c>
      <c r="K43" s="42">
        <f t="shared" si="5"/>
        <v>1.1182534519641948E-4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  <c r="O43" s="1"/>
      <c r="P43" s="1"/>
    </row>
    <row r="44" spans="1:16" x14ac:dyDescent="0.3">
      <c r="A44" s="3">
        <v>44743</v>
      </c>
      <c r="B44" s="3">
        <v>44743</v>
      </c>
      <c r="C44" s="13" t="s">
        <v>644</v>
      </c>
      <c r="D44" s="82" t="s">
        <v>148</v>
      </c>
      <c r="E44" s="38" t="str">
        <f>IF(OR(D44="",D44="합계"),"",INDEX(투자유니버스!B:B,MATCH($D44,투자유니버스!$A:$A,0)))</f>
        <v>TIGER 단기통안채</v>
      </c>
      <c r="F44" s="38" t="str">
        <f>IF(OR(D44="",D44="합계"),"",INDEX(투자유니버스!E:E,MATCH($D44,투자유니버스!$A:$A,0)))</f>
        <v>채권</v>
      </c>
      <c r="G44" s="63">
        <v>1</v>
      </c>
      <c r="H44" s="63">
        <v>100965</v>
      </c>
      <c r="I44" s="42">
        <f t="shared" si="4"/>
        <v>6.0747397861612177E-3</v>
      </c>
      <c r="J44" s="42">
        <f>SUMIFS('MP내역(중립)'!G:G,'MP내역(중립)'!A:A,A44,'MP내역(중립)'!B:B,D44)</f>
        <v>9.9965829999999999E-3</v>
      </c>
      <c r="K44" s="42">
        <f t="shared" si="5"/>
        <v>3.9218432138387821E-3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"/>
      <c r="P44" s="1"/>
    </row>
    <row r="45" spans="1:16" s="24" customFormat="1" x14ac:dyDescent="0.3">
      <c r="A45" s="3">
        <v>44743</v>
      </c>
      <c r="B45" s="3">
        <v>44743</v>
      </c>
      <c r="C45" s="13"/>
      <c r="D45" s="78" t="s">
        <v>37</v>
      </c>
      <c r="E45" s="38" t="str">
        <f>IF(OR(D45="",D45="합계"),"",INDEX(투자유니버스!B:B,MATCH($D45,투자유니버스!$A:$A,0)))</f>
        <v/>
      </c>
      <c r="F45" s="38" t="str">
        <f>IF(OR(D45="",D45="합계"),"",INDEX(투자유니버스!E:E,MATCH($D45,투자유니버스!$A:$A,0)))</f>
        <v/>
      </c>
      <c r="G45" s="76"/>
      <c r="H45" s="76"/>
      <c r="I45" s="42">
        <f>SUM(I32:I44)</f>
        <v>1</v>
      </c>
      <c r="J45" s="42">
        <f>SUM(J32:J44)</f>
        <v>1.0000000229999999</v>
      </c>
      <c r="K45" s="42">
        <f>SUM(K32:K44)</f>
        <v>2.3045474832779644E-2</v>
      </c>
      <c r="L45" s="64" t="str">
        <f>IF(A45="","",IF(OR(D45="",D45="현금",D45="합계"),"",IF(I45&lt;J45,IFERROR(INT((SUMIF(B:B,B45,H:H)*0.95*K45)/SUMIFS(전체매매내역!I:I,전체매매내역!A:A,B45,전체매매내역!D:D,$C$2,전체매매내역!F:F,D45)),0),0)))</f>
        <v/>
      </c>
      <c r="M45" s="38"/>
      <c r="O45" s="1"/>
      <c r="P45" s="1"/>
    </row>
    <row r="46" spans="1:16" x14ac:dyDescent="0.3">
      <c r="A46" s="3">
        <v>44774</v>
      </c>
      <c r="B46" s="3">
        <v>44774</v>
      </c>
      <c r="C46" s="13" t="s">
        <v>644</v>
      </c>
      <c r="D46" s="82" t="s">
        <v>326</v>
      </c>
      <c r="E46" s="38" t="str">
        <f>IF(OR(D46="",D46="합계"),"",INDEX(투자유니버스!B:B,MATCH($D46,투자유니버스!$A:$A,0)))</f>
        <v>TIGER 미국S&amp;P500</v>
      </c>
      <c r="F46" s="38" t="str">
        <f>IF(OR(D46="",D46="합계"),"",INDEX(투자유니버스!E:E,MATCH($D46,투자유니버스!$A:$A,0)))</f>
        <v>주식</v>
      </c>
      <c r="G46" s="63">
        <v>15</v>
      </c>
      <c r="H46" s="63">
        <v>202050</v>
      </c>
      <c r="I46" s="42">
        <f t="shared" ref="I46:I58" si="6">H46/SUMIF(B:B,B46,H:H)</f>
        <v>1.1873096257286265E-2</v>
      </c>
      <c r="J46" s="42">
        <f>SUMIFS('MP내역(중립)'!G:G,'MP내역(중립)'!A:A,A46,'MP내역(중립)'!B:B,D46)</f>
        <v>1.169678E-2</v>
      </c>
      <c r="K46" s="42">
        <f t="shared" ref="K46:K58" si="7">ABS(I46-J46)</f>
        <v>1.7631625728626449E-4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"/>
      <c r="P46" s="1"/>
    </row>
    <row r="47" spans="1:16" x14ac:dyDescent="0.3">
      <c r="A47" s="3">
        <v>44774</v>
      </c>
      <c r="B47" s="3">
        <v>44774</v>
      </c>
      <c r="C47" s="13" t="s">
        <v>647</v>
      </c>
      <c r="D47" s="82" t="s">
        <v>322</v>
      </c>
      <c r="E47" s="38" t="str">
        <f>IF(OR(D47="",D47="합계"),"",INDEX(투자유니버스!B:B,MATCH($D47,투자유니버스!$A:$A,0)))</f>
        <v>TIGER 미국나스닥100</v>
      </c>
      <c r="F47" s="38" t="str">
        <f>IF(OR(D47="",D47="합계"),"",INDEX(투자유니버스!E:E,MATCH($D47,투자유니버스!$A:$A,0)))</f>
        <v>주식</v>
      </c>
      <c r="G47" s="63">
        <v>0</v>
      </c>
      <c r="H47" s="63">
        <v>0</v>
      </c>
      <c r="I47" s="42">
        <f t="shared" si="6"/>
        <v>0</v>
      </c>
      <c r="J47" s="42">
        <f>SUMIFS('MP내역(중립)'!G:G,'MP내역(중립)'!A:A,A47,'MP내역(중립)'!B:B,D47)</f>
        <v>3.7402049999999999E-3</v>
      </c>
      <c r="K47" s="42">
        <f t="shared" si="7"/>
        <v>3.7402049999999999E-3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  <c r="O47" s="1"/>
      <c r="P47" s="1"/>
    </row>
    <row r="48" spans="1:16" x14ac:dyDescent="0.3">
      <c r="A48" s="3">
        <v>44774</v>
      </c>
      <c r="B48" s="3">
        <v>44774</v>
      </c>
      <c r="C48" s="13" t="s">
        <v>644</v>
      </c>
      <c r="D48" s="82" t="s">
        <v>362</v>
      </c>
      <c r="E48" s="38" t="str">
        <f>IF(OR(D48="",D48="합계"),"",INDEX(투자유니버스!B:B,MATCH($D48,투자유니버스!$A:$A,0)))</f>
        <v>KODEX 선진국MSCI World</v>
      </c>
      <c r="F48" s="38" t="str">
        <f>IF(OR(D48="",D48="합계"),"",INDEX(투자유니버스!E:E,MATCH($D48,투자유니버스!$A:$A,0)))</f>
        <v>주식</v>
      </c>
      <c r="G48" s="63">
        <v>1</v>
      </c>
      <c r="H48" s="63">
        <v>20530</v>
      </c>
      <c r="I48" s="42">
        <f t="shared" si="6"/>
        <v>1.2064076523736055E-3</v>
      </c>
      <c r="J48" s="42">
        <f>SUMIFS('MP내역(중립)'!G:G,'MP내역(중립)'!A:A,A48,'MP내역(중립)'!B:B,D48)</f>
        <v>1.250702E-3</v>
      </c>
      <c r="K48" s="42">
        <f t="shared" si="7"/>
        <v>4.4294347626394528E-5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  <c r="O48" s="1"/>
      <c r="P48" s="1"/>
    </row>
    <row r="49" spans="1:16" x14ac:dyDescent="0.3">
      <c r="A49" s="3">
        <v>44774</v>
      </c>
      <c r="B49" s="3">
        <v>44774</v>
      </c>
      <c r="C49" s="13" t="s">
        <v>644</v>
      </c>
      <c r="D49" s="82" t="s">
        <v>368</v>
      </c>
      <c r="E49" s="38" t="str">
        <f>IF(OR(D49="",D49="합계"),"",INDEX(투자유니버스!B:B,MATCH($D49,투자유니버스!$A:$A,0)))</f>
        <v>ARIRANG 신흥국MSCI(합성 H)</v>
      </c>
      <c r="F49" s="38" t="str">
        <f>IF(OR(D49="",D49="합계"),"",INDEX(투자유니버스!E:E,MATCH($D49,투자유니버스!$A:$A,0)))</f>
        <v>주식</v>
      </c>
      <c r="G49" s="63">
        <v>24</v>
      </c>
      <c r="H49" s="63">
        <v>227280</v>
      </c>
      <c r="I49" s="42">
        <f t="shared" si="6"/>
        <v>1.3355690756525722E-2</v>
      </c>
      <c r="J49" s="42">
        <f>SUMIFS('MP내역(중립)'!G:G,'MP내역(중립)'!A:A,A49,'MP내역(중립)'!B:B,D49)</f>
        <v>1.3739339999999999E-2</v>
      </c>
      <c r="K49" s="42">
        <f t="shared" si="7"/>
        <v>3.8364924347427699E-4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  <c r="O49" s="1"/>
      <c r="P49" s="1"/>
    </row>
    <row r="50" spans="1:16" x14ac:dyDescent="0.3">
      <c r="A50" s="3">
        <v>44774</v>
      </c>
      <c r="B50" s="3">
        <v>44774</v>
      </c>
      <c r="C50" s="13" t="s">
        <v>644</v>
      </c>
      <c r="D50" s="82" t="s">
        <v>172</v>
      </c>
      <c r="E50" s="38" t="str">
        <f>IF(OR(D50="",D50="합계"),"",INDEX(투자유니버스!B:B,MATCH($D50,투자유니버스!$A:$A,0)))</f>
        <v>TIGER 국채3년</v>
      </c>
      <c r="F50" s="38" t="str">
        <f>IF(OR(D50="",D50="합계"),"",INDEX(투자유니버스!E:E,MATCH($D50,투자유니버스!$A:$A,0)))</f>
        <v>채권</v>
      </c>
      <c r="G50" s="63">
        <v>55</v>
      </c>
      <c r="H50" s="63">
        <v>5879500</v>
      </c>
      <c r="I50" s="42">
        <f t="shared" si="6"/>
        <v>0.34549799279739962</v>
      </c>
      <c r="J50" s="42">
        <f>SUMIFS('MP내역(중립)'!G:G,'MP내역(중립)'!A:A,A50,'MP내역(중립)'!B:B,D50)</f>
        <v>0.34303810000000001</v>
      </c>
      <c r="K50" s="42">
        <f t="shared" si="7"/>
        <v>2.4598927973996099E-3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  <c r="O50" s="1"/>
      <c r="P50" s="1"/>
    </row>
    <row r="51" spans="1:16" x14ac:dyDescent="0.3">
      <c r="A51" s="3">
        <v>44774</v>
      </c>
      <c r="B51" s="3">
        <v>44774</v>
      </c>
      <c r="C51" s="13" t="s">
        <v>644</v>
      </c>
      <c r="D51" s="82" t="s">
        <v>176</v>
      </c>
      <c r="E51" s="38" t="str">
        <f>IF(OR(D51="",D51="합계"),"",INDEX(투자유니버스!B:B,MATCH($D51,투자유니버스!$A:$A,0)))</f>
        <v>TIGER 중장기국채</v>
      </c>
      <c r="F51" s="38" t="str">
        <f>IF(OR(D51="",D51="합계"),"",INDEX(투자유니버스!E:E,MATCH($D51,투자유니버스!$A:$A,0)))</f>
        <v>채권</v>
      </c>
      <c r="G51" s="63">
        <v>70</v>
      </c>
      <c r="H51" s="63">
        <v>3451350</v>
      </c>
      <c r="I51" s="42">
        <f t="shared" si="6"/>
        <v>0.20281222849584235</v>
      </c>
      <c r="J51" s="42">
        <f>SUMIFS('MP내역(중립)'!G:G,'MP내역(중립)'!A:A,A51,'MP내역(중립)'!B:B,D51)</f>
        <v>0.20411969999999999</v>
      </c>
      <c r="K51" s="42">
        <f t="shared" si="7"/>
        <v>1.3074715041576368E-3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  <c r="O51" s="1"/>
      <c r="P51" s="1"/>
    </row>
    <row r="52" spans="1:16" x14ac:dyDescent="0.3">
      <c r="A52" s="3">
        <v>44774</v>
      </c>
      <c r="B52" s="3">
        <v>44774</v>
      </c>
      <c r="C52" s="13" t="s">
        <v>639</v>
      </c>
      <c r="D52" s="82" t="s">
        <v>258</v>
      </c>
      <c r="E52" s="38" t="str">
        <f>IF(OR(D52="",D52="합계"),"",INDEX(투자유니버스!B:B,MATCH($D52,투자유니버스!$A:$A,0)))</f>
        <v>KODEX 미국채울트라30년선물(H)</v>
      </c>
      <c r="F52" s="38" t="str">
        <f>IF(OR(D52="",D52="합계"),"",INDEX(투자유니버스!E:E,MATCH($D52,투자유니버스!$A:$A,0)))</f>
        <v>채권</v>
      </c>
      <c r="G52" s="63">
        <v>29</v>
      </c>
      <c r="H52" s="63">
        <v>291160</v>
      </c>
      <c r="I52" s="42">
        <f t="shared" si="6"/>
        <v>1.7109481347545006E-2</v>
      </c>
      <c r="J52" s="42">
        <f>SUMIFS('MP내역(중립)'!G:G,'MP내역(중립)'!A:A,A52,'MP내역(중립)'!B:B,D52)</f>
        <v>1.7273210000000001E-2</v>
      </c>
      <c r="K52" s="42">
        <f t="shared" si="7"/>
        <v>1.6372865245499468E-4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  <c r="O52" s="1"/>
      <c r="P52" s="1"/>
    </row>
    <row r="53" spans="1:16" x14ac:dyDescent="0.3">
      <c r="A53" s="3">
        <v>44774</v>
      </c>
      <c r="B53" s="3">
        <v>44774</v>
      </c>
      <c r="C53" s="13" t="s">
        <v>645</v>
      </c>
      <c r="D53" s="82" t="s">
        <v>208</v>
      </c>
      <c r="E53" s="38" t="str">
        <f>IF(OR(D53="",D53="합계"),"",INDEX(투자유니버스!B:B,MATCH($D53,투자유니버스!$A:$A,0)))</f>
        <v>KBSTAR 중기우량회사채</v>
      </c>
      <c r="F53" s="38" t="str">
        <f>IF(OR(D53="",D53="합계"),"",INDEX(투자유니버스!E:E,MATCH($D53,투자유니버스!$A:$A,0)))</f>
        <v>채권</v>
      </c>
      <c r="G53" s="63">
        <v>4</v>
      </c>
      <c r="H53" s="63">
        <v>408700</v>
      </c>
      <c r="I53" s="42">
        <f t="shared" si="6"/>
        <v>2.4016503045547619E-2</v>
      </c>
      <c r="J53" s="42">
        <f>SUMIFS('MP내역(중립)'!G:G,'MP내역(중립)'!A:A,A53,'MP내역(중립)'!B:B,D53)</f>
        <v>2.4326670000000002E-2</v>
      </c>
      <c r="K53" s="42">
        <f t="shared" si="7"/>
        <v>3.1016695445238232E-4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  <c r="O53" s="1"/>
      <c r="P53" s="1"/>
    </row>
    <row r="54" spans="1:16" x14ac:dyDescent="0.3">
      <c r="A54" s="3">
        <v>44774</v>
      </c>
      <c r="B54" s="3">
        <v>44774</v>
      </c>
      <c r="C54" s="13" t="s">
        <v>639</v>
      </c>
      <c r="D54" s="82" t="s">
        <v>222</v>
      </c>
      <c r="E54" s="38" t="str">
        <f>IF(OR(D54="",D54="합계"),"",INDEX(투자유니버스!B:B,MATCH($D54,투자유니버스!$A:$A,0)))</f>
        <v>TIGER 단기선진하이일드(합성 H)</v>
      </c>
      <c r="F54" s="38" t="str">
        <f>IF(OR(D54="",D54="합계"),"",INDEX(투자유니버스!E:E,MATCH($D54,투자유니버스!$A:$A,0)))</f>
        <v>채권</v>
      </c>
      <c r="G54" s="63">
        <v>82</v>
      </c>
      <c r="H54" s="63">
        <v>980310</v>
      </c>
      <c r="I54" s="42">
        <f t="shared" si="6"/>
        <v>5.7606112308736933E-2</v>
      </c>
      <c r="J54" s="42">
        <f>SUMIFS('MP내역(중립)'!G:G,'MP내역(중립)'!A:A,A54,'MP내역(중립)'!B:B,D54)</f>
        <v>5.7122619999999999E-2</v>
      </c>
      <c r="K54" s="42">
        <f t="shared" si="7"/>
        <v>4.8349230873693388E-4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  <c r="O54" s="1"/>
      <c r="P54" s="1"/>
    </row>
    <row r="55" spans="1:16" x14ac:dyDescent="0.3">
      <c r="A55" s="3">
        <v>44774</v>
      </c>
      <c r="B55" s="3">
        <v>44774</v>
      </c>
      <c r="C55" s="13" t="s">
        <v>644</v>
      </c>
      <c r="D55" s="82" t="s">
        <v>629</v>
      </c>
      <c r="E55" s="38" t="str">
        <f>IF(OR(D55="",D55="합계"),"",INDEX(투자유니버스!B:B,MATCH($D55,투자유니버스!$A:$A,0)))</f>
        <v>KINDEX KRX금현물</v>
      </c>
      <c r="F55" s="38" t="str">
        <f>IF(OR(D55="",D55="합계"),"",INDEX(투자유니버스!E:E,MATCH($D55,투자유니버스!$A:$A,0)))</f>
        <v>대체자산</v>
      </c>
      <c r="G55" s="63">
        <v>164</v>
      </c>
      <c r="H55" s="63">
        <v>1744960</v>
      </c>
      <c r="I55" s="42">
        <f t="shared" si="6"/>
        <v>0.10253936176745479</v>
      </c>
      <c r="J55" s="42">
        <f>SUMIFS('MP내역(중립)'!G:G,'MP내역(중립)'!A:A,A55,'MP내역(중립)'!B:B,D55)</f>
        <v>0.1015553</v>
      </c>
      <c r="K55" s="42">
        <f t="shared" si="7"/>
        <v>9.8406176745478857E-4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  <c r="O55" s="1"/>
      <c r="P55" s="1"/>
    </row>
    <row r="56" spans="1:16" x14ac:dyDescent="0.3">
      <c r="A56" s="3">
        <v>44774</v>
      </c>
      <c r="B56" s="3">
        <v>44774</v>
      </c>
      <c r="C56" s="13" t="s">
        <v>644</v>
      </c>
      <c r="D56" s="82" t="s">
        <v>506</v>
      </c>
      <c r="E56" s="38" t="str">
        <f>IF(OR(D56="",D56="합계"),"",INDEX(투자유니버스!B:B,MATCH($D56,투자유니버스!$A:$A,0)))</f>
        <v>TIGER 글로벌자원생산기업(합성 H)</v>
      </c>
      <c r="F56" s="38" t="str">
        <f>IF(OR(D56="",D56="합계"),"",INDEX(투자유니버스!E:E,MATCH($D56,투자유니버스!$A:$A,0)))</f>
        <v>대체자산</v>
      </c>
      <c r="G56" s="63">
        <v>159</v>
      </c>
      <c r="H56" s="63">
        <v>2360355</v>
      </c>
      <c r="I56" s="42">
        <f t="shared" si="6"/>
        <v>0.13870191594341461</v>
      </c>
      <c r="J56" s="42">
        <f>SUMIFS('MP내역(중립)'!G:G,'MP내역(중립)'!A:A,A56,'MP내역(중립)'!B:B,D56)</f>
        <v>0.1352814</v>
      </c>
      <c r="K56" s="42">
        <f t="shared" si="7"/>
        <v>3.4205159434146093E-3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  <c r="O56" s="1"/>
      <c r="P56" s="1"/>
    </row>
    <row r="57" spans="1:16" x14ac:dyDescent="0.3">
      <c r="A57" s="3">
        <v>44774</v>
      </c>
      <c r="B57" s="3">
        <v>44774</v>
      </c>
      <c r="C57" s="13" t="s">
        <v>644</v>
      </c>
      <c r="D57" s="82" t="s">
        <v>286</v>
      </c>
      <c r="E57" s="38" t="str">
        <f>IF(OR(D57="",D57="합계"),"",INDEX(투자유니버스!B:B,MATCH($D57,투자유니버스!$A:$A,0)))</f>
        <v>TIGER 부동산인프라고배당</v>
      </c>
      <c r="F57" s="38" t="str">
        <f>IF(OR(D57="",D57="합계"),"",INDEX(투자유니버스!E:E,MATCH($D57,투자유니버스!$A:$A,0)))</f>
        <v>대체자산</v>
      </c>
      <c r="G57" s="63">
        <v>79</v>
      </c>
      <c r="H57" s="63">
        <v>440820</v>
      </c>
      <c r="I57" s="42">
        <f t="shared" si="6"/>
        <v>2.5903975709660635E-2</v>
      </c>
      <c r="J57" s="42">
        <f>SUMIFS('MP내역(중립)'!G:G,'MP내역(중립)'!A:A,A57,'MP내역(중립)'!B:B,D57)</f>
        <v>2.5124529999999999E-2</v>
      </c>
      <c r="K57" s="42">
        <f t="shared" si="7"/>
        <v>7.7944570966063595E-4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  <c r="O57" s="1"/>
      <c r="P57" s="1"/>
    </row>
    <row r="58" spans="1:16" x14ac:dyDescent="0.3">
      <c r="A58" s="3">
        <v>44774</v>
      </c>
      <c r="B58" s="3">
        <v>44774</v>
      </c>
      <c r="C58" s="13" t="s">
        <v>639</v>
      </c>
      <c r="D58" s="82" t="s">
        <v>148</v>
      </c>
      <c r="E58" s="38" t="str">
        <f>IF(OR(D58="",D58="합계"),"",INDEX(투자유니버스!B:B,MATCH($D58,투자유니버스!$A:$A,0)))</f>
        <v>TIGER 단기통안채</v>
      </c>
      <c r="F58" s="38" t="str">
        <f>IF(OR(D58="",D58="합계"),"",INDEX(투자유니버스!E:E,MATCH($D58,투자유니버스!$A:$A,0)))</f>
        <v>채권</v>
      </c>
      <c r="G58" s="63">
        <v>10</v>
      </c>
      <c r="H58" s="63">
        <v>1010450</v>
      </c>
      <c r="I58" s="42">
        <f t="shared" si="6"/>
        <v>5.9377233918212848E-2</v>
      </c>
      <c r="J58" s="42">
        <f>SUMIFS('MP내역(중립)'!G:G,'MP내역(중립)'!A:A,A58,'MP내역(중립)'!B:B,D58)</f>
        <v>6.1731469999999997E-2</v>
      </c>
      <c r="K58" s="42">
        <f t="shared" si="7"/>
        <v>2.3542360817871491E-3</v>
      </c>
      <c r="L58" s="64">
        <f>IF(A58="","",IF(OR(D58="",D58="현금",D58="합계"),"",IF(I58&lt;J58,IFERROR(INT((SUMIF(B:B,B58,H:H)*0.95*K58)/SUMIFS(전체매매내역!I:I,전체매매내역!A:A,B58,전체매매내역!D:D,$C$2,전체매매내역!F:F,D58)),0),0)))</f>
        <v>0</v>
      </c>
      <c r="M58" s="38"/>
      <c r="O58" s="1"/>
      <c r="P58" s="1"/>
    </row>
    <row r="59" spans="1:16" s="24" customFormat="1" x14ac:dyDescent="0.3">
      <c r="A59" s="3">
        <v>44774</v>
      </c>
      <c r="B59" s="3">
        <v>44774</v>
      </c>
      <c r="C59" s="13"/>
      <c r="D59" s="78" t="s">
        <v>37</v>
      </c>
      <c r="E59" s="38" t="str">
        <f>IF(OR(D59="",D59="합계"),"",INDEX(투자유니버스!B:B,MATCH($D59,투자유니버스!$A:$A,0)))</f>
        <v/>
      </c>
      <c r="F59" s="38" t="str">
        <f>IF(OR(D59="",D59="합계"),"",INDEX(투자유니버스!E:E,MATCH($D59,투자유니버스!$A:$A,0)))</f>
        <v/>
      </c>
      <c r="G59" s="76"/>
      <c r="H59" s="76"/>
      <c r="I59" s="42">
        <f>SUM(I46:I58)</f>
        <v>1</v>
      </c>
      <c r="J59" s="42">
        <f>SUM(J46:J58)</f>
        <v>1.000000027</v>
      </c>
      <c r="K59" s="42">
        <f>SUM(K46:K58)</f>
        <v>1.6607476567905677E-2</v>
      </c>
      <c r="L59" s="64" t="str">
        <f>IF(A59="","",IF(OR(D59="",D59="현금",D59="합계"),"",IF(I59&lt;J59,IFERROR(INT((SUMIF(B:B,B59,H:H)*0.95*K59)/SUMIFS(전체매매내역!I:I,전체매매내역!A:A,B59,전체매매내역!D:D,$C$2,전체매매내역!F:F,D59)),0),0)))</f>
        <v/>
      </c>
      <c r="M59" s="38"/>
      <c r="O59" s="1"/>
      <c r="P59" s="1"/>
    </row>
    <row r="60" spans="1:16" x14ac:dyDescent="0.3">
      <c r="O60" s="1"/>
      <c r="P60" s="1"/>
    </row>
    <row r="61" spans="1:16" x14ac:dyDescent="0.3">
      <c r="O61" s="1"/>
      <c r="P61" s="1"/>
    </row>
    <row r="62" spans="1:16" x14ac:dyDescent="0.3">
      <c r="O62" s="1"/>
      <c r="P62" s="1"/>
    </row>
    <row r="63" spans="1:16" x14ac:dyDescent="0.3">
      <c r="O63" s="1"/>
      <c r="P63" s="1"/>
    </row>
    <row r="64" spans="1:16" x14ac:dyDescent="0.3">
      <c r="O64" s="1"/>
      <c r="P64" s="1"/>
    </row>
    <row r="65" spans="15:16" x14ac:dyDescent="0.3">
      <c r="O65" s="1"/>
      <c r="P65" s="1"/>
    </row>
    <row r="66" spans="15:16" x14ac:dyDescent="0.3">
      <c r="O66" s="1"/>
      <c r="P66" s="1"/>
    </row>
    <row r="67" spans="15:16" x14ac:dyDescent="0.3">
      <c r="O67" s="1"/>
      <c r="P67" s="1"/>
    </row>
    <row r="68" spans="15:16" x14ac:dyDescent="0.3">
      <c r="O68" s="1"/>
      <c r="P68" s="1"/>
    </row>
    <row r="69" spans="15:16" x14ac:dyDescent="0.3">
      <c r="O69" s="1"/>
      <c r="P69" s="1"/>
    </row>
    <row r="70" spans="15:16" x14ac:dyDescent="0.3">
      <c r="O70" s="1"/>
      <c r="P70" s="1"/>
    </row>
    <row r="71" spans="15:16" x14ac:dyDescent="0.3">
      <c r="O71" s="1"/>
      <c r="P71" s="1"/>
    </row>
    <row r="72" spans="15:16" x14ac:dyDescent="0.3">
      <c r="O72" s="1"/>
      <c r="P72" s="1"/>
    </row>
    <row r="73" spans="15:16" x14ac:dyDescent="0.3">
      <c r="O73" s="1"/>
      <c r="P73" s="1"/>
    </row>
    <row r="74" spans="15:16" x14ac:dyDescent="0.3">
      <c r="O74" s="1"/>
      <c r="P74" s="1"/>
    </row>
    <row r="75" spans="15:16" x14ac:dyDescent="0.3">
      <c r="O75" s="1"/>
      <c r="P75" s="1"/>
    </row>
    <row r="76" spans="15:16" x14ac:dyDescent="0.3">
      <c r="O76" s="1"/>
      <c r="P76" s="1"/>
    </row>
    <row r="77" spans="15:16" x14ac:dyDescent="0.3">
      <c r="O77" s="1"/>
      <c r="P77" s="1"/>
    </row>
    <row r="78" spans="15:16" x14ac:dyDescent="0.3">
      <c r="O78" s="1"/>
      <c r="P78" s="1"/>
    </row>
    <row r="79" spans="15:16" x14ac:dyDescent="0.3">
      <c r="O79" s="1"/>
      <c r="P79" s="1"/>
    </row>
    <row r="80" spans="15:16" x14ac:dyDescent="0.3">
      <c r="O80" s="1"/>
      <c r="P80" s="1"/>
    </row>
    <row r="81" spans="15:16" x14ac:dyDescent="0.3">
      <c r="O81" s="1"/>
      <c r="P81" s="1"/>
    </row>
    <row r="82" spans="15:16" x14ac:dyDescent="0.3">
      <c r="O82" s="1"/>
      <c r="P82" s="1"/>
    </row>
    <row r="83" spans="15:16" x14ac:dyDescent="0.3">
      <c r="O83" s="1"/>
      <c r="P83" s="1"/>
    </row>
    <row r="84" spans="15:16" x14ac:dyDescent="0.3">
      <c r="O84" s="1"/>
      <c r="P84" s="1"/>
    </row>
    <row r="85" spans="15:16" x14ac:dyDescent="0.3">
      <c r="O85" s="1"/>
      <c r="P85" s="1"/>
    </row>
    <row r="86" spans="15:16" x14ac:dyDescent="0.3">
      <c r="O86" s="1"/>
      <c r="P86" s="1"/>
    </row>
    <row r="87" spans="15:16" x14ac:dyDescent="0.3">
      <c r="O87" s="1"/>
      <c r="P87" s="1"/>
    </row>
    <row r="88" spans="15:16" x14ac:dyDescent="0.3">
      <c r="O88" s="1"/>
      <c r="P88" s="1"/>
    </row>
    <row r="89" spans="15:16" x14ac:dyDescent="0.3">
      <c r="O89" s="1"/>
      <c r="P89" s="1"/>
    </row>
    <row r="90" spans="15:16" x14ac:dyDescent="0.3">
      <c r="O90" s="1"/>
      <c r="P90" s="1"/>
    </row>
    <row r="91" spans="15:16" x14ac:dyDescent="0.3">
      <c r="O91" s="1"/>
      <c r="P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  <c r="P99" s="1"/>
    </row>
    <row r="100" spans="15:16" x14ac:dyDescent="0.3">
      <c r="O100" s="1"/>
      <c r="P100" s="1"/>
    </row>
    <row r="101" spans="15:16" x14ac:dyDescent="0.3">
      <c r="O101" s="1"/>
      <c r="P101" s="1"/>
    </row>
    <row r="102" spans="15:16" x14ac:dyDescent="0.3">
      <c r="O102" s="1"/>
      <c r="P102" s="1"/>
    </row>
    <row r="103" spans="15:16" x14ac:dyDescent="0.3">
      <c r="O103" s="1"/>
      <c r="P103" s="1"/>
    </row>
    <row r="104" spans="15:16" x14ac:dyDescent="0.3">
      <c r="O104" s="1"/>
      <c r="P104" s="1"/>
    </row>
    <row r="105" spans="15:16" x14ac:dyDescent="0.3">
      <c r="O105" s="1"/>
      <c r="P105" s="1"/>
    </row>
    <row r="106" spans="15:16" x14ac:dyDescent="0.3">
      <c r="O106" s="1"/>
      <c r="P106" s="1"/>
    </row>
    <row r="107" spans="15:16" x14ac:dyDescent="0.3">
      <c r="O107" s="1"/>
      <c r="P107" s="1"/>
    </row>
    <row r="108" spans="15:16" x14ac:dyDescent="0.3">
      <c r="O108" s="1"/>
      <c r="P108" s="1"/>
    </row>
    <row r="109" spans="15:16" x14ac:dyDescent="0.3">
      <c r="O109" s="1"/>
      <c r="P109" s="1"/>
    </row>
    <row r="110" spans="15:16" x14ac:dyDescent="0.3">
      <c r="O110" s="1"/>
      <c r="P110" s="1"/>
    </row>
    <row r="111" spans="15:16" x14ac:dyDescent="0.3">
      <c r="O111" s="1"/>
      <c r="P111" s="1"/>
    </row>
    <row r="112" spans="15:16" x14ac:dyDescent="0.3">
      <c r="O112" s="1"/>
      <c r="P112" s="1"/>
    </row>
    <row r="113" spans="15:16" x14ac:dyDescent="0.3">
      <c r="O113" s="1"/>
      <c r="P113" s="1"/>
    </row>
    <row r="114" spans="15:16" x14ac:dyDescent="0.3">
      <c r="O114" s="1"/>
      <c r="P114" s="1"/>
    </row>
    <row r="115" spans="15:16" x14ac:dyDescent="0.3">
      <c r="O115" s="1"/>
      <c r="P115" s="1"/>
    </row>
    <row r="116" spans="15:16" x14ac:dyDescent="0.3">
      <c r="O116" s="1"/>
      <c r="P116" s="1"/>
    </row>
    <row r="117" spans="15:16" x14ac:dyDescent="0.3">
      <c r="O117" s="1"/>
      <c r="P117" s="1"/>
    </row>
    <row r="118" spans="15:16" x14ac:dyDescent="0.3">
      <c r="O118" s="1"/>
      <c r="P118" s="1"/>
    </row>
    <row r="119" spans="15:16" x14ac:dyDescent="0.3">
      <c r="O119" s="1"/>
      <c r="P119" s="1"/>
    </row>
    <row r="120" spans="15:16" x14ac:dyDescent="0.3">
      <c r="O120" s="1"/>
      <c r="P120" s="1"/>
    </row>
    <row r="121" spans="15:16" x14ac:dyDescent="0.3">
      <c r="O121" s="1"/>
      <c r="P121" s="1"/>
    </row>
    <row r="122" spans="15:16" x14ac:dyDescent="0.3">
      <c r="O122" s="1"/>
      <c r="P122" s="1"/>
    </row>
    <row r="123" spans="15:16" x14ac:dyDescent="0.3">
      <c r="O123" s="1"/>
      <c r="P123" s="1"/>
    </row>
    <row r="124" spans="15:16" x14ac:dyDescent="0.3">
      <c r="O124" s="1"/>
      <c r="P124" s="1"/>
    </row>
    <row r="125" spans="15:16" x14ac:dyDescent="0.3">
      <c r="O125" s="1"/>
      <c r="P125" s="1"/>
    </row>
    <row r="126" spans="15:16" x14ac:dyDescent="0.3">
      <c r="O126" s="1"/>
      <c r="P126" s="1"/>
    </row>
    <row r="127" spans="15:16" x14ac:dyDescent="0.3">
      <c r="O127" s="1"/>
      <c r="P127" s="1"/>
    </row>
    <row r="128" spans="15:16" x14ac:dyDescent="0.3">
      <c r="O128" s="1"/>
      <c r="P128" s="1"/>
    </row>
    <row r="129" spans="15:16" x14ac:dyDescent="0.3">
      <c r="O129" s="1"/>
      <c r="P129" s="1"/>
    </row>
    <row r="130" spans="15:16" x14ac:dyDescent="0.3">
      <c r="O130" s="1"/>
      <c r="P130" s="1"/>
    </row>
    <row r="131" spans="15:16" x14ac:dyDescent="0.3">
      <c r="O131" s="1"/>
      <c r="P131" s="1"/>
    </row>
    <row r="132" spans="15:16" x14ac:dyDescent="0.3">
      <c r="O132" s="1"/>
      <c r="P132" s="1"/>
    </row>
    <row r="133" spans="15:16" x14ac:dyDescent="0.3">
      <c r="O133" s="1"/>
      <c r="P133" s="1"/>
    </row>
    <row r="134" spans="15:16" x14ac:dyDescent="0.3">
      <c r="O134" s="1"/>
      <c r="P134" s="1"/>
    </row>
    <row r="135" spans="15:16" x14ac:dyDescent="0.3">
      <c r="O135" s="1"/>
      <c r="P135" s="1"/>
    </row>
    <row r="136" spans="15:16" x14ac:dyDescent="0.3">
      <c r="O136" s="1"/>
      <c r="P136" s="1"/>
    </row>
    <row r="137" spans="15:16" x14ac:dyDescent="0.3">
      <c r="O137" s="1"/>
      <c r="P137" s="1"/>
    </row>
    <row r="138" spans="15:16" x14ac:dyDescent="0.3">
      <c r="O138" s="1"/>
      <c r="P138" s="1"/>
    </row>
    <row r="139" spans="15:16" x14ac:dyDescent="0.3">
      <c r="O139" s="1"/>
      <c r="P139" s="1"/>
    </row>
    <row r="140" spans="15:16" x14ac:dyDescent="0.3">
      <c r="O140" s="1"/>
      <c r="P140" s="1"/>
    </row>
    <row r="141" spans="15:16" x14ac:dyDescent="0.3">
      <c r="O141" s="1"/>
      <c r="P141" s="1"/>
    </row>
    <row r="142" spans="15:16" x14ac:dyDescent="0.3">
      <c r="O142" s="1"/>
      <c r="P142" s="1"/>
    </row>
    <row r="143" spans="15:16" x14ac:dyDescent="0.3">
      <c r="O143" s="1"/>
      <c r="P143" s="1"/>
    </row>
    <row r="144" spans="15:16" x14ac:dyDescent="0.3">
      <c r="O144" s="1"/>
      <c r="P144" s="1"/>
    </row>
    <row r="145" spans="15:16" x14ac:dyDescent="0.3">
      <c r="O145" s="1"/>
      <c r="P145" s="1"/>
    </row>
    <row r="146" spans="15:16" x14ac:dyDescent="0.3">
      <c r="O146" s="1"/>
      <c r="P146" s="1"/>
    </row>
    <row r="147" spans="15:16" x14ac:dyDescent="0.3">
      <c r="O147" s="1"/>
      <c r="P147" s="1"/>
    </row>
    <row r="148" spans="15:16" x14ac:dyDescent="0.3">
      <c r="O148" s="1"/>
      <c r="P148" s="1"/>
    </row>
    <row r="149" spans="15:16" x14ac:dyDescent="0.3">
      <c r="O149" s="1"/>
      <c r="P149" s="1"/>
    </row>
    <row r="150" spans="15:16" x14ac:dyDescent="0.3">
      <c r="O150" s="1"/>
      <c r="P150" s="1"/>
    </row>
    <row r="151" spans="15:16" x14ac:dyDescent="0.3">
      <c r="O151" s="1"/>
      <c r="P151" s="1"/>
    </row>
    <row r="152" spans="15:16" x14ac:dyDescent="0.3">
      <c r="O152" s="1"/>
      <c r="P152" s="1"/>
    </row>
    <row r="153" spans="15:16" x14ac:dyDescent="0.3">
      <c r="O153" s="1"/>
      <c r="P153" s="1"/>
    </row>
    <row r="154" spans="15:16" x14ac:dyDescent="0.3">
      <c r="O154" s="1"/>
      <c r="P154" s="1"/>
    </row>
    <row r="155" spans="15:16" x14ac:dyDescent="0.3">
      <c r="O155" s="1"/>
      <c r="P155" s="1"/>
    </row>
    <row r="156" spans="15:16" x14ac:dyDescent="0.3">
      <c r="O156" s="1"/>
      <c r="P156" s="1"/>
    </row>
    <row r="157" spans="15:16" x14ac:dyDescent="0.3">
      <c r="O157" s="1"/>
      <c r="P157" s="1"/>
    </row>
    <row r="158" spans="15:16" x14ac:dyDescent="0.3">
      <c r="O158" s="1"/>
      <c r="P158" s="1"/>
    </row>
    <row r="159" spans="15:16" x14ac:dyDescent="0.3">
      <c r="O159" s="1"/>
      <c r="P159" s="1"/>
    </row>
    <row r="160" spans="15:16" x14ac:dyDescent="0.3">
      <c r="O160" s="1"/>
      <c r="P160" s="1"/>
    </row>
    <row r="161" spans="15:16" x14ac:dyDescent="0.3">
      <c r="O161" s="1"/>
      <c r="P161" s="1"/>
    </row>
    <row r="162" spans="15:16" x14ac:dyDescent="0.3">
      <c r="O162" s="1"/>
      <c r="P162" s="1"/>
    </row>
    <row r="163" spans="15:16" x14ac:dyDescent="0.3">
      <c r="O163" s="1"/>
      <c r="P163" s="1"/>
    </row>
    <row r="164" spans="15:16" x14ac:dyDescent="0.3">
      <c r="O164" s="1"/>
      <c r="P164" s="1"/>
    </row>
    <row r="165" spans="15:16" x14ac:dyDescent="0.3">
      <c r="O165" s="1"/>
      <c r="P165" s="1"/>
    </row>
    <row r="166" spans="15:16" x14ac:dyDescent="0.3">
      <c r="O166" s="1"/>
      <c r="P166" s="1"/>
    </row>
    <row r="167" spans="15:16" x14ac:dyDescent="0.3">
      <c r="O167" s="1"/>
      <c r="P167" s="1"/>
    </row>
    <row r="168" spans="15:16" x14ac:dyDescent="0.3">
      <c r="O168" s="1"/>
      <c r="P168" s="1"/>
    </row>
    <row r="169" spans="15:16" x14ac:dyDescent="0.3">
      <c r="O169" s="1"/>
      <c r="P169" s="1"/>
    </row>
    <row r="170" spans="15:16" x14ac:dyDescent="0.3">
      <c r="O170" s="1"/>
      <c r="P170" s="1"/>
    </row>
    <row r="171" spans="15:16" x14ac:dyDescent="0.3">
      <c r="O171" s="1"/>
      <c r="P171" s="1"/>
    </row>
    <row r="172" spans="15:16" x14ac:dyDescent="0.3">
      <c r="O172" s="1"/>
      <c r="P172" s="1"/>
    </row>
    <row r="173" spans="15:16" x14ac:dyDescent="0.3">
      <c r="O173" s="1"/>
      <c r="P173" s="1"/>
    </row>
    <row r="174" spans="15:16" x14ac:dyDescent="0.3">
      <c r="O174" s="1"/>
      <c r="P174" s="1"/>
    </row>
    <row r="175" spans="15:16" x14ac:dyDescent="0.3">
      <c r="O175" s="1"/>
      <c r="P175" s="1"/>
    </row>
    <row r="176" spans="15:16" x14ac:dyDescent="0.3">
      <c r="O176" s="1"/>
      <c r="P176" s="1"/>
    </row>
    <row r="177" spans="15:16" x14ac:dyDescent="0.3">
      <c r="O177" s="1"/>
      <c r="P177" s="1"/>
    </row>
    <row r="178" spans="15:16" x14ac:dyDescent="0.3">
      <c r="O178" s="1"/>
      <c r="P178" s="1"/>
    </row>
    <row r="179" spans="15:16" x14ac:dyDescent="0.3">
      <c r="O179" s="1"/>
      <c r="P179" s="1"/>
    </row>
    <row r="180" spans="15:16" x14ac:dyDescent="0.3">
      <c r="O180" s="1"/>
      <c r="P180" s="1"/>
    </row>
    <row r="181" spans="15:16" x14ac:dyDescent="0.3">
      <c r="O181" s="1"/>
      <c r="P181" s="1"/>
    </row>
    <row r="182" spans="15:16" x14ac:dyDescent="0.3">
      <c r="O182" s="1"/>
      <c r="P182" s="1"/>
    </row>
    <row r="183" spans="15:16" x14ac:dyDescent="0.3">
      <c r="O183" s="1"/>
      <c r="P183" s="1"/>
    </row>
    <row r="184" spans="15:16" x14ac:dyDescent="0.3">
      <c r="O184" s="1"/>
      <c r="P184" s="1"/>
    </row>
    <row r="185" spans="15:16" x14ac:dyDescent="0.3">
      <c r="O185" s="1"/>
      <c r="P185" s="1"/>
    </row>
    <row r="186" spans="15:16" x14ac:dyDescent="0.3">
      <c r="O186" s="1"/>
      <c r="P186" s="1"/>
    </row>
    <row r="187" spans="15:16" x14ac:dyDescent="0.3">
      <c r="O187" s="1"/>
      <c r="P187" s="1"/>
    </row>
    <row r="188" spans="15:16" x14ac:dyDescent="0.3">
      <c r="O188" s="1"/>
      <c r="P188" s="1"/>
    </row>
    <row r="189" spans="15:16" x14ac:dyDescent="0.3">
      <c r="O189" s="1"/>
      <c r="P189" s="1"/>
    </row>
    <row r="190" spans="15:16" x14ac:dyDescent="0.3">
      <c r="O190" s="1"/>
      <c r="P190" s="1"/>
    </row>
    <row r="191" spans="15:16" x14ac:dyDescent="0.3">
      <c r="O191" s="1"/>
      <c r="P191" s="1"/>
    </row>
    <row r="192" spans="15:16" x14ac:dyDescent="0.3">
      <c r="O192" s="1"/>
      <c r="P192" s="1"/>
    </row>
    <row r="193" spans="15:16" x14ac:dyDescent="0.3">
      <c r="O193" s="1"/>
      <c r="P193" s="1"/>
    </row>
    <row r="194" spans="15:16" x14ac:dyDescent="0.3">
      <c r="O194" s="1"/>
      <c r="P194" s="1"/>
    </row>
    <row r="195" spans="15:16" x14ac:dyDescent="0.3">
      <c r="O195" s="1"/>
      <c r="P195" s="1"/>
    </row>
    <row r="196" spans="15:16" x14ac:dyDescent="0.3">
      <c r="O196" s="1"/>
      <c r="P196" s="1"/>
    </row>
    <row r="197" spans="15:16" x14ac:dyDescent="0.3">
      <c r="O197" s="1"/>
      <c r="P197" s="1"/>
    </row>
    <row r="198" spans="15:16" x14ac:dyDescent="0.3">
      <c r="O198" s="1"/>
      <c r="P198" s="1"/>
    </row>
    <row r="199" spans="15:16" x14ac:dyDescent="0.3">
      <c r="O199" s="1"/>
      <c r="P199" s="1"/>
    </row>
    <row r="200" spans="15:16" x14ac:dyDescent="0.3">
      <c r="O200" s="1"/>
      <c r="P200" s="1"/>
    </row>
    <row r="201" spans="15:16" x14ac:dyDescent="0.3">
      <c r="O201" s="1"/>
      <c r="P201" s="1"/>
    </row>
    <row r="202" spans="15:16" x14ac:dyDescent="0.3">
      <c r="O202" s="1"/>
      <c r="P202" s="1"/>
    </row>
    <row r="203" spans="15:16" x14ac:dyDescent="0.3">
      <c r="O203" s="1"/>
      <c r="P203" s="1"/>
    </row>
    <row r="204" spans="15:16" x14ac:dyDescent="0.3">
      <c r="O204" s="1"/>
      <c r="P204" s="1"/>
    </row>
    <row r="205" spans="15:16" x14ac:dyDescent="0.3">
      <c r="O205" s="1"/>
      <c r="P205" s="1"/>
    </row>
    <row r="206" spans="15:16" x14ac:dyDescent="0.3">
      <c r="O206" s="1"/>
      <c r="P206" s="1"/>
    </row>
    <row r="207" spans="15:16" x14ac:dyDescent="0.3">
      <c r="O207" s="1"/>
      <c r="P207" s="1"/>
    </row>
    <row r="208" spans="15:16" x14ac:dyDescent="0.3">
      <c r="O208" s="1"/>
      <c r="P208" s="1"/>
    </row>
    <row r="209" spans="15:16" x14ac:dyDescent="0.3">
      <c r="O209" s="1"/>
      <c r="P209" s="1"/>
    </row>
    <row r="210" spans="15:16" x14ac:dyDescent="0.3">
      <c r="O210" s="1"/>
      <c r="P210" s="1"/>
    </row>
    <row r="211" spans="15:16" x14ac:dyDescent="0.3">
      <c r="O211" s="1"/>
      <c r="P211" s="1"/>
    </row>
    <row r="212" spans="15:16" x14ac:dyDescent="0.3">
      <c r="O212" s="1"/>
      <c r="P212" s="1"/>
    </row>
    <row r="213" spans="15:16" x14ac:dyDescent="0.3">
      <c r="O213" s="1"/>
      <c r="P213" s="1"/>
    </row>
    <row r="214" spans="15:16" x14ac:dyDescent="0.3">
      <c r="O214" s="1"/>
      <c r="P214" s="1"/>
    </row>
    <row r="215" spans="15:16" x14ac:dyDescent="0.3">
      <c r="O215" s="1"/>
      <c r="P215" s="1"/>
    </row>
    <row r="216" spans="15:16" x14ac:dyDescent="0.3">
      <c r="O216" s="1"/>
      <c r="P216" s="1"/>
    </row>
    <row r="217" spans="15:16" x14ac:dyDescent="0.3">
      <c r="O217" s="1"/>
      <c r="P217" s="1"/>
    </row>
    <row r="218" spans="15:16" x14ac:dyDescent="0.3">
      <c r="O218" s="1"/>
      <c r="P218" s="1"/>
    </row>
    <row r="219" spans="15:16" x14ac:dyDescent="0.3">
      <c r="O219" s="1"/>
      <c r="P219" s="1"/>
    </row>
    <row r="220" spans="15:16" x14ac:dyDescent="0.3">
      <c r="O220" s="1"/>
      <c r="P220" s="1"/>
    </row>
    <row r="221" spans="15:16" x14ac:dyDescent="0.3">
      <c r="O221" s="1"/>
      <c r="P221" s="1"/>
    </row>
    <row r="222" spans="15:16" x14ac:dyDescent="0.3">
      <c r="O222" s="1"/>
      <c r="P222" s="1"/>
    </row>
    <row r="223" spans="15:16" x14ac:dyDescent="0.3">
      <c r="O223" s="1"/>
      <c r="P223" s="1"/>
    </row>
    <row r="224" spans="15:16" x14ac:dyDescent="0.3">
      <c r="O224" s="1"/>
      <c r="P224" s="1"/>
    </row>
    <row r="225" spans="15:16" x14ac:dyDescent="0.3">
      <c r="O225" s="1"/>
      <c r="P225" s="1"/>
    </row>
    <row r="226" spans="15:16" x14ac:dyDescent="0.3">
      <c r="O226" s="1"/>
      <c r="P226" s="1"/>
    </row>
    <row r="227" spans="15:16" x14ac:dyDescent="0.3">
      <c r="O227" s="1"/>
      <c r="P227" s="1"/>
    </row>
    <row r="228" spans="15:16" x14ac:dyDescent="0.3">
      <c r="O228" s="1"/>
      <c r="P228" s="1"/>
    </row>
    <row r="229" spans="15:16" x14ac:dyDescent="0.3">
      <c r="O229" s="1"/>
      <c r="P229" s="1"/>
    </row>
    <row r="230" spans="15:16" x14ac:dyDescent="0.3">
      <c r="O230" s="1"/>
      <c r="P230" s="1"/>
    </row>
    <row r="231" spans="15:16" x14ac:dyDescent="0.3">
      <c r="O231" s="1"/>
      <c r="P231" s="1"/>
    </row>
    <row r="232" spans="15:16" x14ac:dyDescent="0.3">
      <c r="O232" s="1"/>
      <c r="P232" s="1"/>
    </row>
    <row r="233" spans="15:16" x14ac:dyDescent="0.3">
      <c r="O233" s="1"/>
      <c r="P233" s="1"/>
    </row>
    <row r="234" spans="15:16" x14ac:dyDescent="0.3">
      <c r="O234" s="1"/>
      <c r="P234" s="1"/>
    </row>
    <row r="235" spans="15:16" x14ac:dyDescent="0.3">
      <c r="O235" s="1"/>
      <c r="P235" s="1"/>
    </row>
    <row r="236" spans="15:16" x14ac:dyDescent="0.3">
      <c r="O236" s="1"/>
      <c r="P236" s="1"/>
    </row>
    <row r="237" spans="15:16" x14ac:dyDescent="0.3">
      <c r="O237" s="1"/>
      <c r="P237" s="1"/>
    </row>
    <row r="238" spans="15:16" x14ac:dyDescent="0.3">
      <c r="O238" s="1"/>
      <c r="P238" s="1"/>
    </row>
    <row r="239" spans="15:16" x14ac:dyDescent="0.3">
      <c r="O239" s="1"/>
      <c r="P239" s="1"/>
    </row>
    <row r="240" spans="15:16" x14ac:dyDescent="0.3">
      <c r="O240" s="1"/>
      <c r="P240" s="1"/>
    </row>
    <row r="241" spans="15:16" x14ac:dyDescent="0.3">
      <c r="O241" s="1"/>
      <c r="P241" s="1"/>
    </row>
    <row r="242" spans="15:16" x14ac:dyDescent="0.3">
      <c r="O242" s="1"/>
      <c r="P242" s="1"/>
    </row>
    <row r="243" spans="15:16" x14ac:dyDescent="0.3">
      <c r="O243" s="1"/>
      <c r="P243" s="1"/>
    </row>
    <row r="244" spans="15:16" x14ac:dyDescent="0.3">
      <c r="O244" s="1"/>
      <c r="P244" s="1"/>
    </row>
    <row r="245" spans="15:16" x14ac:dyDescent="0.3">
      <c r="O245" s="1"/>
      <c r="P245" s="1"/>
    </row>
    <row r="246" spans="15:16" x14ac:dyDescent="0.3">
      <c r="O246" s="1"/>
      <c r="P246" s="1"/>
    </row>
    <row r="247" spans="15:16" x14ac:dyDescent="0.3">
      <c r="O247" s="1"/>
      <c r="P247" s="1"/>
    </row>
    <row r="248" spans="15:16" x14ac:dyDescent="0.3">
      <c r="O248" s="1"/>
      <c r="P248" s="1"/>
    </row>
    <row r="249" spans="15:16" x14ac:dyDescent="0.3">
      <c r="O249" s="1"/>
      <c r="P249" s="1"/>
    </row>
    <row r="250" spans="15:16" x14ac:dyDescent="0.3">
      <c r="O250" s="1"/>
      <c r="P250" s="1"/>
    </row>
    <row r="251" spans="15:16" x14ac:dyDescent="0.3">
      <c r="O251" s="1"/>
      <c r="P251" s="1"/>
    </row>
    <row r="252" spans="15:16" x14ac:dyDescent="0.3">
      <c r="O252" s="1"/>
      <c r="P252" s="1"/>
    </row>
    <row r="253" spans="15:16" x14ac:dyDescent="0.3">
      <c r="O253" s="1"/>
      <c r="P253" s="1"/>
    </row>
    <row r="254" spans="15:16" x14ac:dyDescent="0.3">
      <c r="O254" s="1"/>
      <c r="P254" s="1"/>
    </row>
    <row r="255" spans="15:16" x14ac:dyDescent="0.3">
      <c r="O255" s="1"/>
      <c r="P255" s="1"/>
    </row>
    <row r="256" spans="15:16" x14ac:dyDescent="0.3">
      <c r="O256" s="1"/>
      <c r="P256" s="1"/>
    </row>
    <row r="257" spans="15:16" x14ac:dyDescent="0.3">
      <c r="O257" s="1"/>
      <c r="P257" s="1"/>
    </row>
    <row r="258" spans="15:16" x14ac:dyDescent="0.3">
      <c r="O258" s="1"/>
      <c r="P258" s="1"/>
    </row>
    <row r="259" spans="15:16" x14ac:dyDescent="0.3">
      <c r="O259" s="1"/>
      <c r="P259" s="1"/>
    </row>
    <row r="260" spans="15:16" x14ac:dyDescent="0.3">
      <c r="O260" s="1"/>
      <c r="P260" s="1"/>
    </row>
    <row r="261" spans="15:16" x14ac:dyDescent="0.3">
      <c r="O261" s="1"/>
      <c r="P261" s="1"/>
    </row>
    <row r="262" spans="15:16" x14ac:dyDescent="0.3">
      <c r="O262" s="1"/>
      <c r="P262" s="1"/>
    </row>
    <row r="263" spans="15:16" x14ac:dyDescent="0.3">
      <c r="O263" s="1"/>
      <c r="P263" s="1"/>
    </row>
    <row r="264" spans="15:16" x14ac:dyDescent="0.3">
      <c r="O264" s="1"/>
      <c r="P264" s="1"/>
    </row>
    <row r="265" spans="15:16" x14ac:dyDescent="0.3">
      <c r="O265" s="1"/>
      <c r="P265" s="1"/>
    </row>
    <row r="266" spans="15:16" x14ac:dyDescent="0.3">
      <c r="O266" s="1"/>
      <c r="P266" s="1"/>
    </row>
    <row r="267" spans="15:16" x14ac:dyDescent="0.3">
      <c r="O267" s="1"/>
      <c r="P267" s="1"/>
    </row>
    <row r="268" spans="15:16" x14ac:dyDescent="0.3">
      <c r="O268" s="1"/>
      <c r="P268" s="1"/>
    </row>
    <row r="269" spans="15:16" x14ac:dyDescent="0.3">
      <c r="O269" s="1"/>
      <c r="P269" s="1"/>
    </row>
    <row r="270" spans="15:16" x14ac:dyDescent="0.3">
      <c r="O270" s="1"/>
      <c r="P270" s="1"/>
    </row>
    <row r="271" spans="15:16" x14ac:dyDescent="0.3">
      <c r="O271" s="1"/>
      <c r="P271" s="1"/>
    </row>
    <row r="272" spans="15:16" x14ac:dyDescent="0.3">
      <c r="O272" s="1"/>
      <c r="P272" s="1"/>
    </row>
    <row r="273" spans="15:16" x14ac:dyDescent="0.3">
      <c r="O273" s="1"/>
      <c r="P273" s="1"/>
    </row>
    <row r="274" spans="15:16" x14ac:dyDescent="0.3">
      <c r="O274" s="1"/>
      <c r="P274" s="1"/>
    </row>
    <row r="275" spans="15:16" x14ac:dyDescent="0.3">
      <c r="O275" s="1"/>
      <c r="P275" s="1"/>
    </row>
    <row r="276" spans="15:16" x14ac:dyDescent="0.3">
      <c r="O276" s="1"/>
      <c r="P276" s="1"/>
    </row>
    <row r="277" spans="15:16" x14ac:dyDescent="0.3">
      <c r="O277" s="1"/>
      <c r="P277" s="1"/>
    </row>
    <row r="278" spans="15:16" x14ac:dyDescent="0.3">
      <c r="O278" s="1"/>
      <c r="P278" s="1"/>
    </row>
    <row r="279" spans="15:16" x14ac:dyDescent="0.3">
      <c r="O279" s="1"/>
      <c r="P279" s="1"/>
    </row>
    <row r="280" spans="15:16" x14ac:dyDescent="0.3">
      <c r="O280" s="1"/>
      <c r="P280" s="1"/>
    </row>
    <row r="281" spans="15:16" x14ac:dyDescent="0.3">
      <c r="O281" s="1"/>
      <c r="P281" s="1"/>
    </row>
    <row r="282" spans="15:16" x14ac:dyDescent="0.3">
      <c r="O282" s="1"/>
      <c r="P282" s="1"/>
    </row>
    <row r="283" spans="15:16" x14ac:dyDescent="0.3">
      <c r="O283" s="1"/>
      <c r="P283" s="1"/>
    </row>
    <row r="284" spans="15:16" x14ac:dyDescent="0.3">
      <c r="O284" s="1"/>
      <c r="P284" s="1"/>
    </row>
    <row r="285" spans="15:16" x14ac:dyDescent="0.3">
      <c r="O285" s="1"/>
      <c r="P285" s="1"/>
    </row>
    <row r="286" spans="15:16" x14ac:dyDescent="0.3">
      <c r="O286" s="1"/>
      <c r="P286" s="1"/>
    </row>
    <row r="287" spans="15:16" x14ac:dyDescent="0.3">
      <c r="O287" s="1"/>
      <c r="P287" s="1"/>
    </row>
    <row r="288" spans="15:16" x14ac:dyDescent="0.3">
      <c r="O288" s="1"/>
      <c r="P288" s="1"/>
    </row>
    <row r="289" spans="15:16" x14ac:dyDescent="0.3">
      <c r="O289" s="1"/>
      <c r="P289" s="1"/>
    </row>
    <row r="290" spans="15:16" x14ac:dyDescent="0.3">
      <c r="O290" s="1"/>
      <c r="P290" s="1"/>
    </row>
    <row r="291" spans="15:16" x14ac:dyDescent="0.3">
      <c r="O291" s="1"/>
      <c r="P291" s="1"/>
    </row>
    <row r="292" spans="15:16" x14ac:dyDescent="0.3">
      <c r="O292" s="1"/>
      <c r="P292" s="1"/>
    </row>
    <row r="293" spans="15:16" x14ac:dyDescent="0.3">
      <c r="O293" s="1"/>
      <c r="P293" s="1"/>
    </row>
    <row r="294" spans="15:16" x14ac:dyDescent="0.3">
      <c r="O294" s="1"/>
      <c r="P294" s="1"/>
    </row>
    <row r="295" spans="15:16" x14ac:dyDescent="0.3">
      <c r="O295" s="1"/>
      <c r="P295" s="1"/>
    </row>
    <row r="296" spans="15:16" x14ac:dyDescent="0.3">
      <c r="O296" s="1"/>
      <c r="P296" s="1"/>
    </row>
    <row r="297" spans="15:16" x14ac:dyDescent="0.3">
      <c r="O297" s="1"/>
      <c r="P297" s="1"/>
    </row>
    <row r="298" spans="15:16" x14ac:dyDescent="0.3">
      <c r="O298" s="1"/>
      <c r="P298" s="1"/>
    </row>
    <row r="299" spans="15:16" x14ac:dyDescent="0.3">
      <c r="O299" s="1"/>
      <c r="P299" s="1"/>
    </row>
    <row r="300" spans="15:16" x14ac:dyDescent="0.3">
      <c r="O300" s="1"/>
      <c r="P300" s="1"/>
    </row>
    <row r="301" spans="15:16" x14ac:dyDescent="0.3">
      <c r="O301" s="1"/>
      <c r="P301" s="1"/>
    </row>
    <row r="302" spans="15:16" x14ac:dyDescent="0.3">
      <c r="O302" s="1"/>
      <c r="P302" s="1"/>
    </row>
    <row r="303" spans="15:16" x14ac:dyDescent="0.3">
      <c r="O303" s="1"/>
      <c r="P303" s="1"/>
    </row>
    <row r="304" spans="15:16" x14ac:dyDescent="0.3">
      <c r="O304" s="1"/>
      <c r="P304" s="1"/>
    </row>
    <row r="305" spans="15:16" x14ac:dyDescent="0.3">
      <c r="O305" s="1"/>
      <c r="P305" s="1"/>
    </row>
    <row r="306" spans="15:16" x14ac:dyDescent="0.3">
      <c r="O306" s="1"/>
      <c r="P306" s="1"/>
    </row>
    <row r="307" spans="15:16" x14ac:dyDescent="0.3">
      <c r="O307" s="1"/>
      <c r="P307" s="1"/>
    </row>
    <row r="308" spans="15:16" x14ac:dyDescent="0.3">
      <c r="O308" s="1"/>
      <c r="P308" s="1"/>
    </row>
    <row r="309" spans="15:16" x14ac:dyDescent="0.3">
      <c r="O309" s="1"/>
      <c r="P309" s="1"/>
    </row>
    <row r="310" spans="15:16" x14ac:dyDescent="0.3">
      <c r="O310" s="1"/>
      <c r="P310" s="1"/>
    </row>
    <row r="311" spans="15:16" x14ac:dyDescent="0.3">
      <c r="O311" s="1"/>
      <c r="P311" s="1"/>
    </row>
    <row r="312" spans="15:16" x14ac:dyDescent="0.3">
      <c r="O312" s="1"/>
      <c r="P312" s="1"/>
    </row>
    <row r="313" spans="15:16" x14ac:dyDescent="0.3">
      <c r="O313" s="1"/>
      <c r="P313" s="1"/>
    </row>
    <row r="314" spans="15:16" x14ac:dyDescent="0.3">
      <c r="O314" s="1"/>
      <c r="P314" s="1"/>
    </row>
    <row r="315" spans="15:16" x14ac:dyDescent="0.3">
      <c r="O315" s="1"/>
      <c r="P315" s="1"/>
    </row>
    <row r="316" spans="15:16" x14ac:dyDescent="0.3">
      <c r="O316" s="1"/>
      <c r="P316" s="1"/>
    </row>
    <row r="317" spans="15:16" x14ac:dyDescent="0.3">
      <c r="O317" s="1"/>
      <c r="P317" s="1"/>
    </row>
    <row r="318" spans="15:16" x14ac:dyDescent="0.3">
      <c r="O318" s="1"/>
      <c r="P318" s="1"/>
    </row>
    <row r="319" spans="15:16" x14ac:dyDescent="0.3">
      <c r="O319" s="1"/>
      <c r="P319" s="1"/>
    </row>
    <row r="320" spans="15:16" x14ac:dyDescent="0.3">
      <c r="O320" s="1"/>
      <c r="P320" s="1"/>
    </row>
    <row r="321" spans="15:16" x14ac:dyDescent="0.3">
      <c r="O321" s="1"/>
      <c r="P321" s="1"/>
    </row>
    <row r="322" spans="15:16" x14ac:dyDescent="0.3">
      <c r="O322" s="1"/>
      <c r="P322" s="1"/>
    </row>
    <row r="323" spans="15:16" x14ac:dyDescent="0.3">
      <c r="O323" s="1"/>
      <c r="P323" s="1"/>
    </row>
    <row r="324" spans="15:16" x14ac:dyDescent="0.3">
      <c r="O324" s="1"/>
      <c r="P324" s="1"/>
    </row>
    <row r="325" spans="15:16" x14ac:dyDescent="0.3">
      <c r="O325" s="1"/>
      <c r="P325" s="1"/>
    </row>
    <row r="326" spans="15:16" x14ac:dyDescent="0.3">
      <c r="O326" s="1"/>
      <c r="P326" s="1"/>
    </row>
    <row r="327" spans="15:16" x14ac:dyDescent="0.3">
      <c r="O327" s="1"/>
      <c r="P327" s="1"/>
    </row>
    <row r="328" spans="15:16" x14ac:dyDescent="0.3">
      <c r="O328" s="1"/>
      <c r="P328" s="1"/>
    </row>
    <row r="329" spans="15:16" x14ac:dyDescent="0.3">
      <c r="O329" s="1"/>
      <c r="P329" s="1"/>
    </row>
    <row r="330" spans="15:16" x14ac:dyDescent="0.3">
      <c r="O330" s="1"/>
      <c r="P330" s="1"/>
    </row>
    <row r="331" spans="15:16" x14ac:dyDescent="0.3">
      <c r="O331" s="1"/>
      <c r="P331" s="1"/>
    </row>
    <row r="332" spans="15:16" x14ac:dyDescent="0.3">
      <c r="O332" s="1"/>
      <c r="P332" s="1"/>
    </row>
    <row r="333" spans="15:16" x14ac:dyDescent="0.3">
      <c r="O333" s="1"/>
      <c r="P333" s="1"/>
    </row>
    <row r="334" spans="15:16" x14ac:dyDescent="0.3">
      <c r="O334" s="1"/>
      <c r="P334" s="1"/>
    </row>
    <row r="335" spans="15:16" x14ac:dyDescent="0.3">
      <c r="O335" s="1"/>
      <c r="P335" s="1"/>
    </row>
    <row r="336" spans="15:16" x14ac:dyDescent="0.3">
      <c r="O336" s="1"/>
      <c r="P336" s="1"/>
    </row>
    <row r="337" spans="15:16" x14ac:dyDescent="0.3">
      <c r="O337" s="1"/>
      <c r="P337" s="1"/>
    </row>
    <row r="338" spans="15:16" x14ac:dyDescent="0.3">
      <c r="O338" s="1"/>
      <c r="P338" s="1"/>
    </row>
    <row r="339" spans="15:16" x14ac:dyDescent="0.3">
      <c r="O339" s="1"/>
      <c r="P339" s="1"/>
    </row>
    <row r="340" spans="15:16" x14ac:dyDescent="0.3">
      <c r="O340" s="1"/>
      <c r="P340" s="1"/>
    </row>
    <row r="341" spans="15:16" x14ac:dyDescent="0.3">
      <c r="O341" s="1"/>
      <c r="P341" s="1"/>
    </row>
    <row r="342" spans="15:16" x14ac:dyDescent="0.3">
      <c r="O342" s="1"/>
      <c r="P342" s="1"/>
    </row>
    <row r="343" spans="15:16" x14ac:dyDescent="0.3">
      <c r="O343" s="1"/>
      <c r="P343" s="1"/>
    </row>
    <row r="344" spans="15:16" x14ac:dyDescent="0.3">
      <c r="O344" s="1"/>
      <c r="P344" s="1"/>
    </row>
    <row r="345" spans="15:16" x14ac:dyDescent="0.3">
      <c r="O345" s="1"/>
      <c r="P345" s="1"/>
    </row>
    <row r="346" spans="15:16" x14ac:dyDescent="0.3">
      <c r="O346" s="1"/>
      <c r="P346" s="1"/>
    </row>
    <row r="347" spans="15:16" x14ac:dyDescent="0.3">
      <c r="O347" s="1"/>
      <c r="P347" s="1"/>
    </row>
    <row r="348" spans="15:16" x14ac:dyDescent="0.3">
      <c r="O348" s="1"/>
      <c r="P348" s="1"/>
    </row>
    <row r="349" spans="15:16" x14ac:dyDescent="0.3">
      <c r="O349" s="1"/>
      <c r="P349" s="1"/>
    </row>
    <row r="350" spans="15:16" x14ac:dyDescent="0.3">
      <c r="O350" s="1"/>
      <c r="P350" s="1"/>
    </row>
    <row r="351" spans="15:16" x14ac:dyDescent="0.3">
      <c r="O351" s="1"/>
      <c r="P351" s="1"/>
    </row>
    <row r="352" spans="15:16" x14ac:dyDescent="0.3">
      <c r="O352" s="1"/>
      <c r="P352" s="1"/>
    </row>
    <row r="353" spans="15:16" x14ac:dyDescent="0.3">
      <c r="O353" s="1"/>
      <c r="P353" s="1"/>
    </row>
    <row r="354" spans="15:16" x14ac:dyDescent="0.3">
      <c r="O354" s="1"/>
      <c r="P354" s="1"/>
    </row>
    <row r="355" spans="15:16" x14ac:dyDescent="0.3">
      <c r="O355" s="1"/>
      <c r="P355" s="1"/>
    </row>
    <row r="356" spans="15:16" x14ac:dyDescent="0.3">
      <c r="O356" s="1"/>
      <c r="P356" s="1"/>
    </row>
    <row r="357" spans="15:16" x14ac:dyDescent="0.3">
      <c r="O357" s="1"/>
      <c r="P357" s="1"/>
    </row>
    <row r="358" spans="15:16" x14ac:dyDescent="0.3">
      <c r="O358" s="1"/>
      <c r="P358" s="1"/>
    </row>
    <row r="359" spans="15:16" x14ac:dyDescent="0.3">
      <c r="O359" s="1"/>
      <c r="P359" s="1"/>
    </row>
    <row r="360" spans="15:16" x14ac:dyDescent="0.3">
      <c r="O360" s="1"/>
      <c r="P360" s="1"/>
    </row>
    <row r="361" spans="15:16" x14ac:dyDescent="0.3">
      <c r="O361" s="1"/>
      <c r="P361" s="1"/>
    </row>
    <row r="362" spans="15:16" x14ac:dyDescent="0.3">
      <c r="O362" s="1"/>
      <c r="P362" s="1"/>
    </row>
    <row r="363" spans="15:16" x14ac:dyDescent="0.3">
      <c r="O363" s="1"/>
      <c r="P363" s="1"/>
    </row>
    <row r="364" spans="15:16" x14ac:dyDescent="0.3">
      <c r="O364" s="1"/>
      <c r="P364" s="1"/>
    </row>
    <row r="365" spans="15:16" x14ac:dyDescent="0.3">
      <c r="O365" s="1"/>
      <c r="P365" s="1"/>
    </row>
    <row r="366" spans="15:16" x14ac:dyDescent="0.3">
      <c r="O366" s="1"/>
      <c r="P366" s="1"/>
    </row>
    <row r="367" spans="15:16" x14ac:dyDescent="0.3">
      <c r="O367" s="1"/>
      <c r="P367" s="1"/>
    </row>
    <row r="368" spans="15:16" x14ac:dyDescent="0.3">
      <c r="O368" s="1"/>
      <c r="P368" s="1"/>
    </row>
    <row r="369" spans="15:16" x14ac:dyDescent="0.3">
      <c r="O369" s="1"/>
      <c r="P369" s="1"/>
    </row>
    <row r="370" spans="15:16" x14ac:dyDescent="0.3">
      <c r="O370" s="1"/>
      <c r="P370" s="1"/>
    </row>
    <row r="371" spans="15:16" x14ac:dyDescent="0.3">
      <c r="O371" s="1"/>
      <c r="P371" s="1"/>
    </row>
    <row r="372" spans="15:16" x14ac:dyDescent="0.3">
      <c r="O372" s="1"/>
      <c r="P372" s="1"/>
    </row>
    <row r="373" spans="15:16" x14ac:dyDescent="0.3">
      <c r="O373" s="1"/>
      <c r="P373" s="1"/>
    </row>
    <row r="374" spans="15:16" x14ac:dyDescent="0.3">
      <c r="O374" s="1"/>
      <c r="P374" s="1"/>
    </row>
    <row r="375" spans="15:16" x14ac:dyDescent="0.3">
      <c r="O375" s="1"/>
      <c r="P375" s="1"/>
    </row>
    <row r="376" spans="15:16" x14ac:dyDescent="0.3">
      <c r="O376" s="1"/>
      <c r="P376" s="1"/>
    </row>
    <row r="377" spans="15:16" x14ac:dyDescent="0.3">
      <c r="O377" s="1"/>
      <c r="P377" s="1"/>
    </row>
    <row r="378" spans="15:16" x14ac:dyDescent="0.3">
      <c r="O378" s="1"/>
      <c r="P378" s="1"/>
    </row>
    <row r="379" spans="15:16" x14ac:dyDescent="0.3">
      <c r="O379" s="1"/>
      <c r="P379" s="1"/>
    </row>
    <row r="380" spans="15:16" x14ac:dyDescent="0.3">
      <c r="O380" s="1"/>
      <c r="P380" s="1"/>
    </row>
    <row r="381" spans="15:16" x14ac:dyDescent="0.3">
      <c r="O381" s="1"/>
      <c r="P381" s="1"/>
    </row>
    <row r="382" spans="15:16" x14ac:dyDescent="0.3">
      <c r="O382" s="1"/>
      <c r="P382" s="1"/>
    </row>
    <row r="383" spans="15:16" x14ac:dyDescent="0.3">
      <c r="O383" s="1"/>
      <c r="P383" s="1"/>
    </row>
    <row r="384" spans="15:16" x14ac:dyDescent="0.3">
      <c r="O384" s="1"/>
      <c r="P384" s="1"/>
    </row>
    <row r="385" spans="15:16" x14ac:dyDescent="0.3">
      <c r="O385" s="1"/>
      <c r="P385" s="1"/>
    </row>
    <row r="386" spans="15:16" x14ac:dyDescent="0.3">
      <c r="O386" s="1"/>
      <c r="P386" s="1"/>
    </row>
    <row r="387" spans="15:16" x14ac:dyDescent="0.3">
      <c r="O387" s="1"/>
      <c r="P387" s="1"/>
    </row>
    <row r="388" spans="15:16" x14ac:dyDescent="0.3">
      <c r="O388" s="1"/>
      <c r="P388" s="1"/>
    </row>
    <row r="389" spans="15:16" x14ac:dyDescent="0.3">
      <c r="O389" s="1"/>
      <c r="P389" s="1"/>
    </row>
    <row r="390" spans="15:16" x14ac:dyDescent="0.3">
      <c r="O390" s="1"/>
      <c r="P390" s="1"/>
    </row>
    <row r="391" spans="15:16" x14ac:dyDescent="0.3">
      <c r="O391" s="1"/>
      <c r="P391" s="1"/>
    </row>
    <row r="392" spans="15:16" x14ac:dyDescent="0.3">
      <c r="O392" s="1"/>
      <c r="P392" s="1"/>
    </row>
    <row r="393" spans="15:16" x14ac:dyDescent="0.3">
      <c r="O393" s="1"/>
      <c r="P393" s="1"/>
    </row>
    <row r="394" spans="15:16" x14ac:dyDescent="0.3">
      <c r="O394" s="1"/>
      <c r="P394" s="1"/>
    </row>
    <row r="395" spans="15:16" x14ac:dyDescent="0.3">
      <c r="O395" s="1"/>
      <c r="P395" s="1"/>
    </row>
    <row r="396" spans="15:16" x14ac:dyDescent="0.3">
      <c r="O396" s="1"/>
      <c r="P396" s="1"/>
    </row>
    <row r="397" spans="15:16" x14ac:dyDescent="0.3">
      <c r="O397" s="1"/>
      <c r="P397" s="1"/>
    </row>
    <row r="398" spans="15:16" x14ac:dyDescent="0.3">
      <c r="O398" s="1"/>
      <c r="P398" s="1"/>
    </row>
    <row r="399" spans="15:16" x14ac:dyDescent="0.3">
      <c r="O399" s="1"/>
      <c r="P399" s="1"/>
    </row>
    <row r="400" spans="15:16" x14ac:dyDescent="0.3">
      <c r="O400" s="1"/>
      <c r="P400" s="1"/>
    </row>
    <row r="401" spans="15:16" x14ac:dyDescent="0.3">
      <c r="O401" s="1"/>
      <c r="P401" s="1"/>
    </row>
    <row r="402" spans="15:16" x14ac:dyDescent="0.3">
      <c r="O402" s="1"/>
      <c r="P402" s="1"/>
    </row>
    <row r="403" spans="15:16" x14ac:dyDescent="0.3">
      <c r="O403" s="1"/>
      <c r="P403" s="1"/>
    </row>
    <row r="404" spans="15:16" x14ac:dyDescent="0.3">
      <c r="O404" s="1"/>
      <c r="P404" s="1"/>
    </row>
    <row r="405" spans="15:16" x14ac:dyDescent="0.3">
      <c r="O405" s="1"/>
      <c r="P405" s="1"/>
    </row>
    <row r="406" spans="15:16" x14ac:dyDescent="0.3">
      <c r="O406" s="1"/>
      <c r="P406" s="1"/>
    </row>
    <row r="407" spans="15:16" x14ac:dyDescent="0.3">
      <c r="O407" s="1"/>
      <c r="P407" s="1"/>
    </row>
    <row r="408" spans="15:16" x14ac:dyDescent="0.3">
      <c r="O408" s="1"/>
      <c r="P408" s="1"/>
    </row>
    <row r="409" spans="15:16" x14ac:dyDescent="0.3">
      <c r="O409" s="1"/>
      <c r="P409" s="1"/>
    </row>
    <row r="410" spans="15:16" x14ac:dyDescent="0.3">
      <c r="O410" s="1"/>
      <c r="P410" s="1"/>
    </row>
    <row r="411" spans="15:16" x14ac:dyDescent="0.3">
      <c r="O411" s="1"/>
      <c r="P411" s="1"/>
    </row>
    <row r="412" spans="15:16" x14ac:dyDescent="0.3">
      <c r="O412" s="1"/>
      <c r="P412" s="1"/>
    </row>
    <row r="413" spans="15:16" x14ac:dyDescent="0.3">
      <c r="O413" s="1"/>
      <c r="P413" s="1"/>
    </row>
    <row r="414" spans="15:16" x14ac:dyDescent="0.3">
      <c r="O414" s="1"/>
      <c r="P414" s="1"/>
    </row>
    <row r="415" spans="15:16" x14ac:dyDescent="0.3">
      <c r="O415" s="1"/>
      <c r="P415" s="1"/>
    </row>
    <row r="416" spans="15:16" x14ac:dyDescent="0.3">
      <c r="O416" s="1"/>
      <c r="P416" s="1"/>
    </row>
    <row r="417" spans="15:16" x14ac:dyDescent="0.3">
      <c r="O417" s="1"/>
      <c r="P417" s="1"/>
    </row>
    <row r="418" spans="15:16" x14ac:dyDescent="0.3">
      <c r="O418" s="1"/>
      <c r="P418" s="1"/>
    </row>
    <row r="419" spans="15:16" x14ac:dyDescent="0.3">
      <c r="O419" s="1"/>
      <c r="P419" s="1"/>
    </row>
    <row r="420" spans="15:16" x14ac:dyDescent="0.3">
      <c r="O420" s="1"/>
      <c r="P420" s="1"/>
    </row>
    <row r="421" spans="15:16" x14ac:dyDescent="0.3">
      <c r="O421" s="1"/>
      <c r="P421" s="1"/>
    </row>
    <row r="422" spans="15:16" x14ac:dyDescent="0.3">
      <c r="O422" s="1"/>
      <c r="P422" s="1"/>
    </row>
    <row r="423" spans="15:16" x14ac:dyDescent="0.3">
      <c r="O423" s="1"/>
      <c r="P423" s="1"/>
    </row>
    <row r="424" spans="15:16" x14ac:dyDescent="0.3">
      <c r="O424" s="1"/>
      <c r="P424" s="1"/>
    </row>
    <row r="425" spans="15:16" x14ac:dyDescent="0.3">
      <c r="O425" s="1"/>
      <c r="P425" s="1"/>
    </row>
    <row r="426" spans="15:16" x14ac:dyDescent="0.3">
      <c r="O426" s="1"/>
      <c r="P426" s="1"/>
    </row>
    <row r="427" spans="15:16" x14ac:dyDescent="0.3">
      <c r="O427" s="1"/>
      <c r="P427" s="1"/>
    </row>
    <row r="428" spans="15:16" x14ac:dyDescent="0.3">
      <c r="O428" s="1"/>
      <c r="P428" s="1"/>
    </row>
    <row r="429" spans="15:16" x14ac:dyDescent="0.3">
      <c r="O429" s="1"/>
      <c r="P429" s="1"/>
    </row>
    <row r="430" spans="15:16" x14ac:dyDescent="0.3">
      <c r="O430" s="1"/>
      <c r="P430" s="1"/>
    </row>
    <row r="431" spans="15:16" x14ac:dyDescent="0.3">
      <c r="O431" s="1"/>
      <c r="P431" s="1"/>
    </row>
    <row r="432" spans="15:16" x14ac:dyDescent="0.3">
      <c r="O432" s="1"/>
      <c r="P432" s="1"/>
    </row>
    <row r="433" spans="15:16" x14ac:dyDescent="0.3">
      <c r="O433" s="1"/>
      <c r="P433" s="1"/>
    </row>
    <row r="434" spans="15:16" x14ac:dyDescent="0.3">
      <c r="O434" s="1"/>
      <c r="P434" s="1"/>
    </row>
    <row r="435" spans="15:16" x14ac:dyDescent="0.3">
      <c r="O435" s="1"/>
      <c r="P435" s="1"/>
    </row>
    <row r="436" spans="15:16" x14ac:dyDescent="0.3">
      <c r="O436" s="1"/>
      <c r="P436" s="1"/>
    </row>
    <row r="437" spans="15:16" x14ac:dyDescent="0.3">
      <c r="O437" s="1"/>
      <c r="P437" s="1"/>
    </row>
    <row r="438" spans="15:16" x14ac:dyDescent="0.3">
      <c r="O438" s="1"/>
      <c r="P438" s="1"/>
    </row>
    <row r="439" spans="15:16" x14ac:dyDescent="0.3">
      <c r="O439" s="1"/>
      <c r="P439" s="1"/>
    </row>
    <row r="440" spans="15:16" x14ac:dyDescent="0.3">
      <c r="O440" s="1"/>
      <c r="P440" s="1"/>
    </row>
    <row r="441" spans="15:16" x14ac:dyDescent="0.3">
      <c r="O441" s="1"/>
      <c r="P441" s="1"/>
    </row>
    <row r="442" spans="15:16" x14ac:dyDescent="0.3">
      <c r="O442" s="1"/>
      <c r="P442" s="1"/>
    </row>
    <row r="443" spans="15:16" x14ac:dyDescent="0.3">
      <c r="O443" s="1"/>
      <c r="P443" s="1"/>
    </row>
    <row r="444" spans="15:16" x14ac:dyDescent="0.3">
      <c r="O444" s="1"/>
      <c r="P444" s="1"/>
    </row>
    <row r="445" spans="15:16" x14ac:dyDescent="0.3">
      <c r="O445" s="1"/>
      <c r="P445" s="1"/>
    </row>
    <row r="446" spans="15:16" x14ac:dyDescent="0.3">
      <c r="O446" s="1"/>
      <c r="P446" s="1"/>
    </row>
    <row r="447" spans="15:16" x14ac:dyDescent="0.3">
      <c r="O447" s="1"/>
      <c r="P447" s="1"/>
    </row>
    <row r="448" spans="15:16" x14ac:dyDescent="0.3">
      <c r="O448" s="1"/>
      <c r="P448" s="1"/>
    </row>
    <row r="449" spans="15:16" x14ac:dyDescent="0.3">
      <c r="O449" s="1"/>
      <c r="P449" s="1"/>
    </row>
    <row r="450" spans="15:16" x14ac:dyDescent="0.3">
      <c r="O450" s="1"/>
      <c r="P450" s="1"/>
    </row>
    <row r="451" spans="15:16" x14ac:dyDescent="0.3">
      <c r="O451" s="1"/>
      <c r="P451" s="1"/>
    </row>
    <row r="452" spans="15:16" x14ac:dyDescent="0.3">
      <c r="O452" s="1"/>
      <c r="P452" s="1"/>
    </row>
    <row r="453" spans="15:16" x14ac:dyDescent="0.3">
      <c r="O453" s="1"/>
      <c r="P453" s="1"/>
    </row>
    <row r="454" spans="15:16" x14ac:dyDescent="0.3">
      <c r="O454" s="1"/>
      <c r="P454" s="1"/>
    </row>
    <row r="455" spans="15:16" x14ac:dyDescent="0.3">
      <c r="O455" s="1"/>
      <c r="P455" s="1"/>
    </row>
    <row r="456" spans="15:16" x14ac:dyDescent="0.3">
      <c r="O456" s="1"/>
      <c r="P456" s="1"/>
    </row>
    <row r="457" spans="15:16" x14ac:dyDescent="0.3">
      <c r="O457" s="1"/>
      <c r="P457" s="1"/>
    </row>
    <row r="458" spans="15:16" x14ac:dyDescent="0.3">
      <c r="O458" s="1"/>
      <c r="P458" s="1"/>
    </row>
    <row r="459" spans="15:16" x14ac:dyDescent="0.3">
      <c r="O459" s="1"/>
      <c r="P459" s="1"/>
    </row>
    <row r="460" spans="15:16" x14ac:dyDescent="0.3">
      <c r="O460" s="1"/>
      <c r="P460" s="1"/>
    </row>
    <row r="461" spans="15:16" x14ac:dyDescent="0.3">
      <c r="O461" s="1"/>
      <c r="P461" s="1"/>
    </row>
    <row r="462" spans="15:16" x14ac:dyDescent="0.3">
      <c r="O462" s="1"/>
      <c r="P462" s="1"/>
    </row>
    <row r="463" spans="15:16" x14ac:dyDescent="0.3">
      <c r="O463" s="1"/>
      <c r="P463" s="1"/>
    </row>
    <row r="464" spans="15:16" x14ac:dyDescent="0.3">
      <c r="O464" s="1"/>
      <c r="P464" s="1"/>
    </row>
    <row r="465" spans="15:16" x14ac:dyDescent="0.3">
      <c r="O465" s="1"/>
      <c r="P465" s="1"/>
    </row>
    <row r="466" spans="15:16" x14ac:dyDescent="0.3">
      <c r="O466" s="1"/>
      <c r="P466" s="1"/>
    </row>
    <row r="467" spans="15:16" x14ac:dyDescent="0.3">
      <c r="O467" s="1"/>
      <c r="P467" s="1"/>
    </row>
    <row r="468" spans="15:16" x14ac:dyDescent="0.3">
      <c r="O468" s="1"/>
      <c r="P468" s="1"/>
    </row>
    <row r="469" spans="15:16" x14ac:dyDescent="0.3">
      <c r="O469" s="1"/>
      <c r="P469" s="1"/>
    </row>
    <row r="470" spans="15:16" x14ac:dyDescent="0.3">
      <c r="O470" s="1"/>
      <c r="P470" s="1"/>
    </row>
    <row r="471" spans="15:16" x14ac:dyDescent="0.3">
      <c r="O471" s="1"/>
      <c r="P471" s="1"/>
    </row>
    <row r="472" spans="15:16" x14ac:dyDescent="0.3">
      <c r="O472" s="1"/>
      <c r="P472" s="1"/>
    </row>
    <row r="473" spans="15:16" x14ac:dyDescent="0.3">
      <c r="O473" s="1"/>
      <c r="P473" s="1"/>
    </row>
    <row r="474" spans="15:16" x14ac:dyDescent="0.3">
      <c r="O474" s="1"/>
      <c r="P474" s="1"/>
    </row>
    <row r="475" spans="15:16" x14ac:dyDescent="0.3">
      <c r="O475" s="1"/>
      <c r="P475" s="1"/>
    </row>
    <row r="476" spans="15:16" x14ac:dyDescent="0.3">
      <c r="O476" s="1"/>
      <c r="P476" s="1"/>
    </row>
    <row r="477" spans="15:16" x14ac:dyDescent="0.3">
      <c r="O477" s="1"/>
      <c r="P477" s="1"/>
    </row>
    <row r="478" spans="15:16" x14ac:dyDescent="0.3">
      <c r="O478" s="1"/>
      <c r="P478" s="1"/>
    </row>
    <row r="479" spans="15:16" x14ac:dyDescent="0.3">
      <c r="O479" s="1"/>
      <c r="P479" s="1"/>
    </row>
    <row r="480" spans="15:16" x14ac:dyDescent="0.3">
      <c r="O480" s="1"/>
      <c r="P480" s="1"/>
    </row>
    <row r="481" spans="15:16" x14ac:dyDescent="0.3">
      <c r="O481" s="1"/>
      <c r="P481" s="1"/>
    </row>
    <row r="482" spans="15:16" x14ac:dyDescent="0.3">
      <c r="O482" s="1"/>
      <c r="P482" s="1"/>
    </row>
    <row r="483" spans="15:16" x14ac:dyDescent="0.3">
      <c r="O483" s="1"/>
      <c r="P483" s="1"/>
    </row>
    <row r="484" spans="15:16" x14ac:dyDescent="0.3">
      <c r="O484" s="1"/>
      <c r="P484" s="1"/>
    </row>
    <row r="485" spans="15:16" x14ac:dyDescent="0.3">
      <c r="O485" s="1"/>
      <c r="P485" s="1"/>
    </row>
    <row r="486" spans="15:16" x14ac:dyDescent="0.3">
      <c r="O486" s="1"/>
      <c r="P486" s="1"/>
    </row>
    <row r="487" spans="15:16" x14ac:dyDescent="0.3">
      <c r="O487" s="1"/>
      <c r="P487" s="1"/>
    </row>
    <row r="488" spans="15:16" x14ac:dyDescent="0.3">
      <c r="O488" s="1"/>
      <c r="P488" s="1"/>
    </row>
    <row r="489" spans="15:16" x14ac:dyDescent="0.3">
      <c r="O489" s="1"/>
      <c r="P489" s="1"/>
    </row>
    <row r="490" spans="15:16" x14ac:dyDescent="0.3">
      <c r="O490" s="1"/>
      <c r="P490" s="1"/>
    </row>
    <row r="491" spans="15:16" x14ac:dyDescent="0.3">
      <c r="O491" s="1"/>
      <c r="P491" s="1"/>
    </row>
    <row r="492" spans="15:16" x14ac:dyDescent="0.3">
      <c r="O492" s="1"/>
      <c r="P492" s="1"/>
    </row>
    <row r="493" spans="15:16" x14ac:dyDescent="0.3">
      <c r="O493" s="1"/>
      <c r="P493" s="1"/>
    </row>
    <row r="494" spans="15:16" x14ac:dyDescent="0.3">
      <c r="O494" s="1"/>
      <c r="P494" s="1"/>
    </row>
    <row r="495" spans="15:16" x14ac:dyDescent="0.3">
      <c r="O495" s="1"/>
      <c r="P495" s="1"/>
    </row>
    <row r="496" spans="15:16" x14ac:dyDescent="0.3">
      <c r="O496" s="1"/>
      <c r="P496" s="1"/>
    </row>
    <row r="497" spans="15:16" x14ac:dyDescent="0.3">
      <c r="O497" s="1"/>
      <c r="P497" s="1"/>
    </row>
    <row r="498" spans="15:16" x14ac:dyDescent="0.3">
      <c r="P498" s="1"/>
    </row>
    <row r="499" spans="15:16" x14ac:dyDescent="0.3">
      <c r="P499" s="1"/>
    </row>
    <row r="500" spans="15:16" x14ac:dyDescent="0.3">
      <c r="P500" s="1"/>
    </row>
    <row r="501" spans="15:16" x14ac:dyDescent="0.3">
      <c r="P501" s="1"/>
    </row>
    <row r="502" spans="15:16" x14ac:dyDescent="0.3">
      <c r="P502" s="1"/>
    </row>
    <row r="503" spans="15:16" x14ac:dyDescent="0.3">
      <c r="P503" s="1"/>
    </row>
    <row r="504" spans="15:16" x14ac:dyDescent="0.3">
      <c r="P504" s="1"/>
    </row>
    <row r="505" spans="15:16" x14ac:dyDescent="0.3">
      <c r="P505" s="1"/>
    </row>
    <row r="506" spans="15:16" x14ac:dyDescent="0.3">
      <c r="P506" s="1"/>
    </row>
    <row r="507" spans="15:16" x14ac:dyDescent="0.3">
      <c r="P507" s="1"/>
    </row>
    <row r="508" spans="15:16" x14ac:dyDescent="0.3">
      <c r="P508" s="1"/>
    </row>
    <row r="509" spans="15:16" x14ac:dyDescent="0.3">
      <c r="P509" s="1"/>
    </row>
    <row r="510" spans="15:16" x14ac:dyDescent="0.3">
      <c r="P510" s="1"/>
    </row>
    <row r="511" spans="15:16" x14ac:dyDescent="0.3">
      <c r="P511" s="1"/>
    </row>
    <row r="512" spans="15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</sheetData>
  <phoneticPr fontId="1" type="noConversion"/>
  <conditionalFormatting sqref="I17:L17 M43:M44 A32:L44 M29:M30 A18:L30 B17 A6:A16 E17:F17 A60:M1048576 B5:H16 A46:D58 G46:H58 A58:B59">
    <cfRule type="expression" dxfId="149" priority="113">
      <formula>$D5="합계"</formula>
    </cfRule>
  </conditionalFormatting>
  <conditionalFormatting sqref="A2:A4 A17">
    <cfRule type="expression" dxfId="148" priority="95">
      <formula>$D2="합계"</formula>
    </cfRule>
  </conditionalFormatting>
  <conditionalFormatting sqref="M5">
    <cfRule type="expression" dxfId="147" priority="91">
      <formula>$D5="합계"</formula>
    </cfRule>
  </conditionalFormatting>
  <conditionalFormatting sqref="A5">
    <cfRule type="expression" dxfId="146" priority="90">
      <formula>$D5="합계"</formula>
    </cfRule>
  </conditionalFormatting>
  <conditionalFormatting sqref="B3:M4 C17:M17 M6 M13:M15 M8:M10 B2:C2 E1:M2">
    <cfRule type="expression" dxfId="145" priority="97">
      <formula>$D1="합계"</formula>
    </cfRule>
  </conditionalFormatting>
  <conditionalFormatting sqref="A1:D1">
    <cfRule type="expression" dxfId="144" priority="83">
      <formula>$D1="합계"</formula>
    </cfRule>
  </conditionalFormatting>
  <conditionalFormatting sqref="A17">
    <cfRule type="expression" dxfId="143" priority="79">
      <formula>$D17="합계"</formula>
    </cfRule>
  </conditionalFormatting>
  <conditionalFormatting sqref="B17">
    <cfRule type="expression" dxfId="142" priority="80">
      <formula>$D17="합계"</formula>
    </cfRule>
  </conditionalFormatting>
  <conditionalFormatting sqref="I17:L17">
    <cfRule type="expression" dxfId="141" priority="77">
      <formula>$D17="합계"</formula>
    </cfRule>
  </conditionalFormatting>
  <conditionalFormatting sqref="M5:M6 M8:M10 M13:M15">
    <cfRule type="expression" dxfId="140" priority="75">
      <formula>$D5="합계"</formula>
    </cfRule>
  </conditionalFormatting>
  <conditionalFormatting sqref="M7">
    <cfRule type="expression" dxfId="139" priority="50">
      <formula>$D7="합계"</formula>
    </cfRule>
  </conditionalFormatting>
  <conditionalFormatting sqref="M11">
    <cfRule type="expression" dxfId="138" priority="49">
      <formula>$D11="합계"</formula>
    </cfRule>
  </conditionalFormatting>
  <conditionalFormatting sqref="M12">
    <cfRule type="expression" dxfId="137" priority="48">
      <formula>$D12="합계"</formula>
    </cfRule>
  </conditionalFormatting>
  <conditionalFormatting sqref="M16">
    <cfRule type="expression" dxfId="136" priority="47">
      <formula>$D16="합계"</formula>
    </cfRule>
  </conditionalFormatting>
  <conditionalFormatting sqref="D2">
    <cfRule type="expression" dxfId="135" priority="46">
      <formula>$D2="합계"</formula>
    </cfRule>
  </conditionalFormatting>
  <conditionalFormatting sqref="I5:L16">
    <cfRule type="expression" dxfId="134" priority="40">
      <formula>$D5="합계"</formula>
    </cfRule>
  </conditionalFormatting>
  <conditionalFormatting sqref="I5:L16">
    <cfRule type="expression" dxfId="133" priority="41">
      <formula>$D5="합계"</formula>
    </cfRule>
  </conditionalFormatting>
  <conditionalFormatting sqref="I5:L16">
    <cfRule type="expression" dxfId="132" priority="38">
      <formula>$D5="합계"</formula>
    </cfRule>
  </conditionalFormatting>
  <conditionalFormatting sqref="I5:L16">
    <cfRule type="expression" dxfId="131" priority="39">
      <formula>$D5="합계"</formula>
    </cfRule>
  </conditionalFormatting>
  <conditionalFormatting sqref="M18:M23 M25:M27">
    <cfRule type="expression" dxfId="130" priority="36">
      <formula>$D18="합계"</formula>
    </cfRule>
  </conditionalFormatting>
  <conditionalFormatting sqref="M18:M23 M25:M27">
    <cfRule type="expression" dxfId="129" priority="35">
      <formula>$D18="합계"</formula>
    </cfRule>
  </conditionalFormatting>
  <conditionalFormatting sqref="B31 E31:F31 I31:L31">
    <cfRule type="expression" dxfId="128" priority="30">
      <formula>$D31="합계"</formula>
    </cfRule>
  </conditionalFormatting>
  <conditionalFormatting sqref="A31">
    <cfRule type="expression" dxfId="127" priority="28">
      <formula>$D31="합계"</formula>
    </cfRule>
  </conditionalFormatting>
  <conditionalFormatting sqref="C31:M31">
    <cfRule type="expression" dxfId="126" priority="29">
      <formula>$D31="합계"</formula>
    </cfRule>
  </conditionalFormatting>
  <conditionalFormatting sqref="A31">
    <cfRule type="expression" dxfId="125" priority="26">
      <formula>$D31="합계"</formula>
    </cfRule>
  </conditionalFormatting>
  <conditionalFormatting sqref="B31">
    <cfRule type="expression" dxfId="124" priority="27">
      <formula>$D31="합계"</formula>
    </cfRule>
  </conditionalFormatting>
  <conditionalFormatting sqref="I31:L31">
    <cfRule type="expression" dxfId="123" priority="25">
      <formula>$D31="합계"</formula>
    </cfRule>
  </conditionalFormatting>
  <conditionalFormatting sqref="M24">
    <cfRule type="expression" dxfId="122" priority="24">
      <formula>$D24="합계"</formula>
    </cfRule>
  </conditionalFormatting>
  <conditionalFormatting sqref="M28">
    <cfRule type="expression" dxfId="121" priority="23">
      <formula>$D28="합계"</formula>
    </cfRule>
  </conditionalFormatting>
  <conditionalFormatting sqref="M32:M37 M39:M41">
    <cfRule type="expression" dxfId="120" priority="20">
      <formula>$D32="합계"</formula>
    </cfRule>
  </conditionalFormatting>
  <conditionalFormatting sqref="M32:M37 M39:M41">
    <cfRule type="expression" dxfId="119" priority="19">
      <formula>$D32="합계"</formula>
    </cfRule>
  </conditionalFormatting>
  <conditionalFormatting sqref="I45:L45 E45:F58">
    <cfRule type="expression" dxfId="118" priority="14">
      <formula>$D45="합계"</formula>
    </cfRule>
  </conditionalFormatting>
  <conditionalFormatting sqref="C45:M45 E45:F58">
    <cfRule type="expression" dxfId="117" priority="13">
      <formula>$D45="합계"</formula>
    </cfRule>
  </conditionalFormatting>
  <conditionalFormatting sqref="I45:L45">
    <cfRule type="expression" dxfId="116" priority="9">
      <formula>$D45="합계"</formula>
    </cfRule>
  </conditionalFormatting>
  <conditionalFormatting sqref="M38">
    <cfRule type="expression" dxfId="115" priority="8">
      <formula>$D38="합계"</formula>
    </cfRule>
  </conditionalFormatting>
  <conditionalFormatting sqref="M42">
    <cfRule type="expression" dxfId="114" priority="7">
      <formula>$D42="합계"</formula>
    </cfRule>
  </conditionalFormatting>
  <conditionalFormatting sqref="A45:B45">
    <cfRule type="expression" dxfId="113" priority="6">
      <formula>$D45="합계"</formula>
    </cfRule>
  </conditionalFormatting>
  <conditionalFormatting sqref="I46:M58">
    <cfRule type="expression" dxfId="112" priority="5">
      <formula>$D46="합계"</formula>
    </cfRule>
  </conditionalFormatting>
  <conditionalFormatting sqref="I59:L59 E59:F59">
    <cfRule type="expression" dxfId="111" priority="4">
      <formula>$D59="합계"</formula>
    </cfRule>
  </conditionalFormatting>
  <conditionalFormatting sqref="C59:M59">
    <cfRule type="expression" dxfId="110" priority="3">
      <formula>$D59="합계"</formula>
    </cfRule>
  </conditionalFormatting>
  <conditionalFormatting sqref="I59:L59">
    <cfRule type="expression" dxfId="109" priority="2">
      <formula>$D59="합계"</formula>
    </cfRule>
  </conditionalFormatting>
  <conditionalFormatting sqref="A59:B59">
    <cfRule type="expression" dxfId="108" priority="1">
      <formula>$D59="합계"</formula>
    </cfRule>
  </conditionalFormatting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7"/>
  <sheetViews>
    <sheetView zoomScale="90" zoomScaleNormal="90" workbookViewId="0">
      <pane ySplit="4" topLeftCell="A39" activePane="bottomLeft" state="frozen"/>
      <selection activeCell="O36" sqref="O1:O1048576"/>
      <selection pane="bottomLeft" activeCell="J63" sqref="J63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5" width="9" style="100"/>
    <col min="16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49</v>
      </c>
      <c r="B2" s="37" t="s">
        <v>47</v>
      </c>
      <c r="C2" s="9" t="s">
        <v>637</v>
      </c>
      <c r="D2" s="25">
        <v>25000000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  <c r="O4" s="101"/>
    </row>
    <row r="5" spans="1:16" s="24" customFormat="1" x14ac:dyDescent="0.3">
      <c r="A5" s="3">
        <v>44683</v>
      </c>
      <c r="B5" s="2">
        <v>44684</v>
      </c>
      <c r="C5" s="13" t="s">
        <v>639</v>
      </c>
      <c r="D5" s="78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4</v>
      </c>
      <c r="H5" s="83">
        <v>40420</v>
      </c>
      <c r="I5" s="42">
        <f t="shared" ref="I5:I16" si="0">H5/SUMIF(B:B,B5,H:H)</f>
        <v>1.6432210221712876E-3</v>
      </c>
      <c r="J5" s="42">
        <f>SUMIFS('MP내역(중립)'!G:G,'MP내역(중립)'!A:A,A5,'MP내역(중립)'!B:B,D5)</f>
        <v>1.9737750000000001E-3</v>
      </c>
      <c r="K5" s="42">
        <f t="shared" ref="K5:K16" si="1">ABS(I5-J5)</f>
        <v>3.3055397782871246E-4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02"/>
      <c r="P5" s="1"/>
    </row>
    <row r="6" spans="1:16" s="24" customFormat="1" x14ac:dyDescent="0.3">
      <c r="A6" s="3">
        <v>44683</v>
      </c>
      <c r="B6" s="2">
        <v>44684</v>
      </c>
      <c r="C6" s="13" t="s">
        <v>639</v>
      </c>
      <c r="D6" s="78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339</v>
      </c>
      <c r="H6" s="83">
        <v>3734085</v>
      </c>
      <c r="I6" s="42">
        <f t="shared" si="0"/>
        <v>0.15180422985092709</v>
      </c>
      <c r="J6" s="42">
        <f>SUMIFS('MP내역(중립)'!G:G,'MP내역(중립)'!A:A,A6,'MP내역(중립)'!B:B,D6)</f>
        <v>0.15190119999999999</v>
      </c>
      <c r="K6" s="42">
        <f t="shared" si="1"/>
        <v>9.6970149072894696E-5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02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8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59</v>
      </c>
      <c r="H7" s="83">
        <v>592360</v>
      </c>
      <c r="I7" s="42">
        <f t="shared" si="0"/>
        <v>2.4081603282864524E-2</v>
      </c>
      <c r="J7" s="42">
        <f>SUMIFS('MP내역(중립)'!G:G,'MP내역(중립)'!A:A,A7,'MP내역(중립)'!B:B,D7)</f>
        <v>2.473245E-2</v>
      </c>
      <c r="K7" s="42">
        <f t="shared" si="1"/>
        <v>6.5084671713547607E-4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02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8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2</v>
      </c>
      <c r="H8" s="83">
        <v>40580</v>
      </c>
      <c r="I8" s="42">
        <f t="shared" si="0"/>
        <v>1.6497256081076412E-3</v>
      </c>
      <c r="J8" s="42">
        <f>SUMIFS('MP내역(중립)'!G:G,'MP내역(중립)'!A:A,A8,'MP내역(중립)'!B:B,D8)</f>
        <v>2.0003040000000001E-3</v>
      </c>
      <c r="K8" s="42">
        <f t="shared" si="1"/>
        <v>3.5057839189235889E-4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02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8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82</v>
      </c>
      <c r="H9" s="83">
        <v>8703890</v>
      </c>
      <c r="I9" s="42">
        <f t="shared" si="0"/>
        <v>0.35384500303479588</v>
      </c>
      <c r="J9" s="42">
        <f>SUMIFS('MP내역(중립)'!G:G,'MP내역(중립)'!A:A,A9,'MP내역(중립)'!B:B,D9)</f>
        <v>0.34998859999999998</v>
      </c>
      <c r="K9" s="42">
        <f t="shared" si="1"/>
        <v>3.8564030347958966E-3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02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8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207</v>
      </c>
      <c r="H10" s="83">
        <v>3329595</v>
      </c>
      <c r="I10" s="42">
        <f t="shared" si="0"/>
        <v>0.13536023006720457</v>
      </c>
      <c r="J10" s="42">
        <f>SUMIFS('MP내역(중립)'!G:G,'MP내역(중립)'!A:A,A10,'MP내역(중립)'!B:B,D10)</f>
        <v>0.13608049999999999</v>
      </c>
      <c r="K10" s="42">
        <f t="shared" si="1"/>
        <v>7.2026993279541984E-4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02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8" t="s">
        <v>222</v>
      </c>
      <c r="E11" s="38" t="str">
        <f>IF(OR(D11="",D11="합계"),"",INDEX(투자유니버스!B:B,MATCH($D11,투자유니버스!$A:$A,0)))</f>
        <v>TIGER 단기선진하이일드(합성 H)</v>
      </c>
      <c r="F11" s="38" t="str">
        <f>IF(OR(D11="",D11="합계"),"",INDEX(투자유니버스!E:E,MATCH($D11,투자유니버스!$A:$A,0)))</f>
        <v>채권</v>
      </c>
      <c r="G11" s="83">
        <v>9</v>
      </c>
      <c r="H11" s="83">
        <v>107505</v>
      </c>
      <c r="I11" s="42">
        <f t="shared" si="0"/>
        <v>4.3704719442979783E-3</v>
      </c>
      <c r="J11" s="42">
        <f>SUMIFS('MP내역(중립)'!G:G,'MP내역(중립)'!A:A,A11,'MP내역(중립)'!B:B,D11)</f>
        <v>4.6391619999999996E-3</v>
      </c>
      <c r="K11" s="42">
        <f t="shared" si="1"/>
        <v>2.6869005570202137E-4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02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8" t="s">
        <v>148</v>
      </c>
      <c r="E12" s="38" t="str">
        <f>IF(OR(D12="",D12="합계"),"",INDEX(투자유니버스!B:B,MATCH($D12,투자유니버스!$A:$A,0)))</f>
        <v>TIGER 단기통안채</v>
      </c>
      <c r="F12" s="38" t="str">
        <f>IF(OR(D12="",D12="합계"),"",INDEX(투자유니버스!E:E,MATCH($D12,투자유니버스!$A:$A,0)))</f>
        <v>채권</v>
      </c>
      <c r="G12" s="83">
        <v>5</v>
      </c>
      <c r="H12" s="83">
        <v>504075</v>
      </c>
      <c r="I12" s="42">
        <f t="shared" si="0"/>
        <v>2.0492494724171001E-2</v>
      </c>
      <c r="J12" s="42">
        <f>SUMIFS('MP내역(중립)'!G:G,'MP내역(중립)'!A:A,A12,'MP내역(중립)'!B:B,D12)</f>
        <v>2.1121069999999999E-2</v>
      </c>
      <c r="K12" s="42">
        <f t="shared" si="1"/>
        <v>6.285752758289978E-4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02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8" t="s">
        <v>286</v>
      </c>
      <c r="E13" s="38" t="str">
        <f>IF(OR(D13="",D13="합계"),"",INDEX(투자유니버스!B:B,MATCH($D13,투자유니버스!$A:$A,0)))</f>
        <v>TIGER 부동산인프라고배당</v>
      </c>
      <c r="F13" s="38" t="str">
        <f>IF(OR(D13="",D13="합계"),"",INDEX(투자유니버스!E:E,MATCH($D13,투자유니버스!$A:$A,0)))</f>
        <v>대체자산</v>
      </c>
      <c r="G13" s="83">
        <v>180</v>
      </c>
      <c r="H13" s="83">
        <v>1144800</v>
      </c>
      <c r="I13" s="42">
        <f t="shared" si="0"/>
        <v>4.6540312374608858E-2</v>
      </c>
      <c r="J13" s="42">
        <f>SUMIFS('MP내역(중립)'!G:G,'MP내역(중립)'!A:A,A13,'MP내역(중립)'!B:B,D13)</f>
        <v>4.6579490000000001E-2</v>
      </c>
      <c r="K13" s="42">
        <f t="shared" si="1"/>
        <v>3.9177625391143001E-5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02"/>
      <c r="P13" s="1"/>
    </row>
    <row r="14" spans="1:16" s="24" customFormat="1" x14ac:dyDescent="0.3">
      <c r="A14" s="3">
        <v>44683</v>
      </c>
      <c r="B14" s="2">
        <v>44684</v>
      </c>
      <c r="C14" s="13" t="s">
        <v>639</v>
      </c>
      <c r="D14" s="78" t="s">
        <v>326</v>
      </c>
      <c r="E14" s="38" t="str">
        <f>IF(OR(D14="",D14="합계"),"",INDEX(투자유니버스!B:B,MATCH($D14,투자유니버스!$A:$A,0)))</f>
        <v>TIGER 미국S&amp;P500</v>
      </c>
      <c r="F14" s="38" t="str">
        <f>IF(OR(D14="",D14="합계"),"",INDEX(투자유니버스!E:E,MATCH($D14,투자유니버스!$A:$A,0)))</f>
        <v>주식</v>
      </c>
      <c r="G14" s="83">
        <v>106</v>
      </c>
      <c r="H14" s="83">
        <v>1405560</v>
      </c>
      <c r="I14" s="42">
        <f t="shared" si="0"/>
        <v>5.7141161304380877E-2</v>
      </c>
      <c r="J14" s="42">
        <f>SUMIFS('MP내역(중립)'!G:G,'MP내역(중립)'!A:A,A14,'MP내역(중립)'!B:B,D14)</f>
        <v>5.7392690000000003E-2</v>
      </c>
      <c r="K14" s="42">
        <f t="shared" si="1"/>
        <v>2.5152869561912566E-4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  <c r="O14" s="102"/>
      <c r="P14" s="1"/>
    </row>
    <row r="15" spans="1:16" s="24" customFormat="1" x14ac:dyDescent="0.3">
      <c r="A15" s="3">
        <v>44683</v>
      </c>
      <c r="B15" s="2">
        <v>44684</v>
      </c>
      <c r="C15" s="13" t="s">
        <v>639</v>
      </c>
      <c r="D15" s="78" t="s">
        <v>322</v>
      </c>
      <c r="E15" s="38" t="str">
        <f>IF(OR(D15="",D15="합계"),"",INDEX(투자유니버스!B:B,MATCH($D15,투자유니버스!$A:$A,0)))</f>
        <v>TIGER 미국나스닥100</v>
      </c>
      <c r="F15" s="38" t="str">
        <f>IF(OR(D15="",D15="합계"),"",INDEX(투자유니버스!E:E,MATCH($D15,투자유니버스!$A:$A,0)))</f>
        <v>주식</v>
      </c>
      <c r="G15" s="83">
        <v>6</v>
      </c>
      <c r="H15" s="83">
        <v>445560</v>
      </c>
      <c r="I15" s="42">
        <f t="shared" si="0"/>
        <v>1.8113645686260241E-2</v>
      </c>
      <c r="J15" s="42">
        <f>SUMIFS('MP내역(중립)'!G:G,'MP내역(중립)'!A:A,A15,'MP내역(중립)'!B:B,D15)</f>
        <v>1.9859890000000002E-2</v>
      </c>
      <c r="K15" s="42">
        <f t="shared" si="1"/>
        <v>1.7462443137397608E-3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02"/>
      <c r="P15" s="1"/>
    </row>
    <row r="16" spans="1:16" s="24" customFormat="1" x14ac:dyDescent="0.3">
      <c r="A16" s="3">
        <v>44683</v>
      </c>
      <c r="B16" s="2">
        <v>44684</v>
      </c>
      <c r="C16" s="13" t="s">
        <v>639</v>
      </c>
      <c r="D16" s="78" t="s">
        <v>176</v>
      </c>
      <c r="E16" s="38" t="str">
        <f>IF(OR(D16="",D16="합계"),"",INDEX(투자유니버스!B:B,MATCH($D16,투자유니버스!$A:$A,0)))</f>
        <v>TIGER 중장기국채</v>
      </c>
      <c r="F16" s="38" t="str">
        <f>IF(OR(D16="",D16="합계"),"",INDEX(투자유니버스!E:E,MATCH($D16,투자유니버스!$A:$A,0)))</f>
        <v>채권</v>
      </c>
      <c r="G16" s="83">
        <v>94</v>
      </c>
      <c r="H16" s="83">
        <v>4549600</v>
      </c>
      <c r="I16" s="42">
        <f t="shared" si="0"/>
        <v>0.18495790110021007</v>
      </c>
      <c r="J16" s="42">
        <f>SUMIFS('MP내역(중립)'!G:G,'MP내역(중립)'!A:A,A16,'MP내역(중립)'!B:B,D16)</f>
        <v>0.18368989999999999</v>
      </c>
      <c r="K16" s="42">
        <f t="shared" si="1"/>
        <v>1.2680011002100811E-3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02"/>
      <c r="P16" s="1"/>
    </row>
    <row r="17" spans="1:16" s="24" customFormat="1" x14ac:dyDescent="0.3">
      <c r="A17" s="3">
        <v>44683</v>
      </c>
      <c r="B17" s="2">
        <v>44684</v>
      </c>
      <c r="C17" s="13"/>
      <c r="D17" s="78" t="s">
        <v>115</v>
      </c>
      <c r="E17" s="38" t="str">
        <f>IF(OR(D17="",D17="합계"),"",INDEX(투자유니버스!B:B,MATCH($D17,투자유니버스!$A:$A,0)))</f>
        <v/>
      </c>
      <c r="F17" s="38" t="str">
        <f>IF(OR(D17="",D17="합계"),"",INDEX(투자유니버스!E:E,MATCH($D17,투자유니버스!$A:$A,0)))</f>
        <v/>
      </c>
      <c r="G17" s="76"/>
      <c r="H17" s="76"/>
      <c r="I17" s="42">
        <f>SUM(I5:I16)</f>
        <v>1</v>
      </c>
      <c r="J17" s="42">
        <f>SUM(J5:J16)</f>
        <v>0.99995903099999994</v>
      </c>
      <c r="K17" s="42">
        <f>SUM(K5:K16)</f>
        <v>1.0207839270011888E-2</v>
      </c>
      <c r="L17" s="64" t="str">
        <f>IF(A17="","",IF(OR(D17="",D17="현금",D17="합계"),"",IF(I17&lt;J17,IFERROR(INT((SUMIF(B:B,B17,H:H)*0.95*K17)/SUMIFS(전체매매내역!I:I,전체매매내역!A:A,B17,전체매매내역!D:D,$C$2,전체매매내역!F:F,D17)),0),0)))</f>
        <v/>
      </c>
      <c r="M17" s="38"/>
      <c r="O17" s="102"/>
      <c r="P17" s="1"/>
    </row>
    <row r="18" spans="1:16" x14ac:dyDescent="0.3">
      <c r="A18" s="3">
        <v>44714</v>
      </c>
      <c r="B18" s="3">
        <v>44714</v>
      </c>
      <c r="C18" s="13" t="s">
        <v>644</v>
      </c>
      <c r="D18" s="82" t="s">
        <v>326</v>
      </c>
      <c r="E18" s="38" t="str">
        <f>IF(OR(D18="",D18="합계"),"",INDEX(투자유니버스!B:B,MATCH($D18,투자유니버스!$A:$A,0)))</f>
        <v>TIGER 미국S&amp;P500</v>
      </c>
      <c r="F18" s="38" t="str">
        <f>IF(OR(D18="",D18="합계"),"",INDEX(투자유니버스!E:E,MATCH($D18,투자유니버스!$A:$A,0)))</f>
        <v>주식</v>
      </c>
      <c r="G18" s="63">
        <v>73</v>
      </c>
      <c r="H18" s="63">
        <v>942795</v>
      </c>
      <c r="I18" s="42">
        <f t="shared" ref="I18:I30" si="2">H18/SUMIF(B:B,B18,H:H)</f>
        <v>3.8342932334817566E-2</v>
      </c>
      <c r="J18" s="42">
        <f>SUMIFS('MP내역(중립)'!G:G,'MP내역(중립)'!A:A,A18,'MP내역(중립)'!B:B,D18)</f>
        <v>3.8358209999999997E-2</v>
      </c>
      <c r="K18" s="42">
        <f t="shared" ref="K18:K30" si="3">ABS(I18-J18)</f>
        <v>1.5277665182431011E-5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02"/>
      <c r="P18" s="1"/>
    </row>
    <row r="19" spans="1:16" x14ac:dyDescent="0.3">
      <c r="A19" s="3">
        <v>44714</v>
      </c>
      <c r="B19" s="3">
        <v>44714</v>
      </c>
      <c r="C19" s="13" t="s">
        <v>644</v>
      </c>
      <c r="D19" s="82" t="s">
        <v>322</v>
      </c>
      <c r="E19" s="38" t="str">
        <f>IF(OR(D19="",D19="합계"),"",INDEX(투자유니버스!B:B,MATCH($D19,투자유니버스!$A:$A,0)))</f>
        <v>TIGER 미국나스닥100</v>
      </c>
      <c r="F19" s="38" t="str">
        <f>IF(OR(D19="",D19="합계"),"",INDEX(투자유니버스!E:E,MATCH($D19,투자유니버스!$A:$A,0)))</f>
        <v>주식</v>
      </c>
      <c r="G19" s="63">
        <v>4</v>
      </c>
      <c r="H19" s="63">
        <v>281360</v>
      </c>
      <c r="I19" s="42">
        <f t="shared" si="2"/>
        <v>1.1442749952772628E-2</v>
      </c>
      <c r="J19" s="42">
        <f>SUMIFS('MP내역(중립)'!G:G,'MP내역(중립)'!A:A,A19,'MP내역(중립)'!B:B,D19)</f>
        <v>1.2122279999999999E-2</v>
      </c>
      <c r="K19" s="42">
        <f t="shared" si="3"/>
        <v>6.7953004722737069E-4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02"/>
      <c r="P19" s="1"/>
    </row>
    <row r="20" spans="1:16" x14ac:dyDescent="0.3">
      <c r="A20" s="3">
        <v>44714</v>
      </c>
      <c r="B20" s="3">
        <v>44714</v>
      </c>
      <c r="C20" s="13" t="s">
        <v>639</v>
      </c>
      <c r="D20" s="82" t="s">
        <v>362</v>
      </c>
      <c r="E20" s="38" t="str">
        <f>IF(OR(D20="",D20="합계"),"",INDEX(투자유니버스!B:B,MATCH($D20,투자유니버스!$A:$A,0)))</f>
        <v>KODEX 선진국MSCI World</v>
      </c>
      <c r="F20" s="38" t="str">
        <f>IF(OR(D20="",D20="합계"),"",INDEX(투자유니버스!E:E,MATCH($D20,투자유니버스!$A:$A,0)))</f>
        <v>주식</v>
      </c>
      <c r="G20" s="63">
        <v>6</v>
      </c>
      <c r="H20" s="63">
        <v>119280</v>
      </c>
      <c r="I20" s="42">
        <f t="shared" si="2"/>
        <v>4.8510492407119674E-3</v>
      </c>
      <c r="J20" s="42">
        <f>SUMIFS('MP내역(중립)'!G:G,'MP내역(중립)'!A:A,A20,'MP내역(중립)'!B:B,D20)</f>
        <v>4.9300969999999996E-3</v>
      </c>
      <c r="K20" s="42">
        <f t="shared" si="3"/>
        <v>7.9047759288032246E-5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02"/>
      <c r="P20" s="1"/>
    </row>
    <row r="21" spans="1:16" x14ac:dyDescent="0.3">
      <c r="A21" s="3">
        <v>44714</v>
      </c>
      <c r="B21" s="3">
        <v>44714</v>
      </c>
      <c r="C21" s="13" t="s">
        <v>639</v>
      </c>
      <c r="D21" s="82" t="s">
        <v>368</v>
      </c>
      <c r="E21" s="38" t="str">
        <f>IF(OR(D21="",D21="합계"),"",INDEX(투자유니버스!B:B,MATCH($D21,투자유니버스!$A:$A,0)))</f>
        <v>ARIRANG 신흥국MSCI(합성 H)</v>
      </c>
      <c r="F21" s="38" t="str">
        <f>IF(OR(D21="",D21="합계"),"",INDEX(투자유니버스!E:E,MATCH($D21,투자유니버스!$A:$A,0)))</f>
        <v>주식</v>
      </c>
      <c r="G21" s="63">
        <v>7</v>
      </c>
      <c r="H21" s="63">
        <v>69895</v>
      </c>
      <c r="I21" s="42">
        <f t="shared" si="2"/>
        <v>2.8425895932223588E-3</v>
      </c>
      <c r="J21" s="42">
        <f>SUMIFS('MP내역(중립)'!G:G,'MP내역(중립)'!A:A,A21,'MP내역(중립)'!B:B,D21)</f>
        <v>2.9330250000000001E-3</v>
      </c>
      <c r="K21" s="42">
        <f t="shared" si="3"/>
        <v>9.043540677764134E-5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02"/>
      <c r="P21" s="1"/>
    </row>
    <row r="22" spans="1:16" x14ac:dyDescent="0.3">
      <c r="A22" s="3">
        <v>44714</v>
      </c>
      <c r="B22" s="3">
        <v>44714</v>
      </c>
      <c r="C22" s="13" t="s">
        <v>644</v>
      </c>
      <c r="D22" s="82" t="s">
        <v>172</v>
      </c>
      <c r="E22" s="38" t="str">
        <f>IF(OR(D22="",D22="합계"),"",INDEX(투자유니버스!B:B,MATCH($D22,투자유니버스!$A:$A,0)))</f>
        <v>TIGER 국채3년</v>
      </c>
      <c r="F22" s="38" t="str">
        <f>IF(OR(D22="",D22="합계"),"",INDEX(투자유니버스!E:E,MATCH($D22,투자유니버스!$A:$A,0)))</f>
        <v>채권</v>
      </c>
      <c r="G22" s="63">
        <v>81</v>
      </c>
      <c r="H22" s="63">
        <v>8617995</v>
      </c>
      <c r="I22" s="42">
        <f t="shared" si="2"/>
        <v>0.35048891768284313</v>
      </c>
      <c r="J22" s="42">
        <f>SUMIFS('MP내역(중립)'!G:G,'MP내역(중립)'!A:A,A22,'MP내역(중립)'!B:B,D22)</f>
        <v>0.34998230000000002</v>
      </c>
      <c r="K22" s="42">
        <f t="shared" si="3"/>
        <v>5.0661768284310238E-4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  <c r="O22" s="102"/>
      <c r="P22" s="1"/>
    </row>
    <row r="23" spans="1:16" x14ac:dyDescent="0.3">
      <c r="A23" s="3">
        <v>44714</v>
      </c>
      <c r="B23" s="3">
        <v>44714</v>
      </c>
      <c r="C23" s="13" t="s">
        <v>644</v>
      </c>
      <c r="D23" s="82" t="s">
        <v>176</v>
      </c>
      <c r="E23" s="38" t="str">
        <f>IF(OR(D23="",D23="합계"),"",INDEX(투자유니버스!B:B,MATCH($D23,투자유니버스!$A:$A,0)))</f>
        <v>TIGER 중장기국채</v>
      </c>
      <c r="F23" s="38" t="str">
        <f>IF(OR(D23="",D23="합계"),"",INDEX(투자유니버스!E:E,MATCH($D23,투자유니버스!$A:$A,0)))</f>
        <v>채권</v>
      </c>
      <c r="G23" s="63">
        <v>84</v>
      </c>
      <c r="H23" s="63">
        <v>4073160</v>
      </c>
      <c r="I23" s="42">
        <f t="shared" si="2"/>
        <v>0.16565308287473471</v>
      </c>
      <c r="J23" s="42">
        <f>SUMIFS('MP내역(중립)'!G:G,'MP내역(중립)'!A:A,A23,'MP내역(중립)'!B:B,D23)</f>
        <v>0.16610159999999999</v>
      </c>
      <c r="K23" s="42">
        <f t="shared" si="3"/>
        <v>4.4851712526527976E-4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02"/>
      <c r="P23" s="1"/>
    </row>
    <row r="24" spans="1:16" x14ac:dyDescent="0.3">
      <c r="A24" s="3">
        <v>44714</v>
      </c>
      <c r="B24" s="3">
        <v>44714</v>
      </c>
      <c r="C24" s="13" t="s">
        <v>644</v>
      </c>
      <c r="D24" s="82" t="s">
        <v>258</v>
      </c>
      <c r="E24" s="38" t="str">
        <f>IF(OR(D24="",D24="합계"),"",INDEX(투자유니버스!B:B,MATCH($D24,투자유니버스!$A:$A,0)))</f>
        <v>KODEX 미국채울트라30년선물(H)</v>
      </c>
      <c r="F24" s="38" t="str">
        <f>IF(OR(D24="",D24="합계"),"",INDEX(투자유니버스!E:E,MATCH($D24,투자유니버스!$A:$A,0)))</f>
        <v>채권</v>
      </c>
      <c r="G24" s="63">
        <v>54</v>
      </c>
      <c r="H24" s="63">
        <v>538920</v>
      </c>
      <c r="I24" s="42">
        <f t="shared" si="2"/>
        <v>2.19175675453093E-2</v>
      </c>
      <c r="J24" s="42">
        <f>SUMIFS('MP내역(중립)'!G:G,'MP내역(중립)'!A:A,A24,'MP내역(중립)'!B:B,D24)</f>
        <v>2.193256E-2</v>
      </c>
      <c r="K24" s="42">
        <f t="shared" si="3"/>
        <v>1.4992454690700152E-5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02"/>
      <c r="P24" s="1"/>
    </row>
    <row r="25" spans="1:16" x14ac:dyDescent="0.3">
      <c r="A25" s="3">
        <v>44714</v>
      </c>
      <c r="B25" s="3">
        <v>44714</v>
      </c>
      <c r="C25" s="13" t="s">
        <v>120</v>
      </c>
      <c r="D25" s="82" t="s">
        <v>208</v>
      </c>
      <c r="E25" s="38" t="str">
        <f>IF(OR(D25="",D25="합계"),"",INDEX(투자유니버스!B:B,MATCH($D25,투자유니버스!$A:$A,0)))</f>
        <v>KBSTAR 중기우량회사채</v>
      </c>
      <c r="F25" s="38" t="str">
        <f>IF(OR(D25="",D25="합계"),"",INDEX(투자유니버스!E:E,MATCH($D25,투자유니버스!$A:$A,0)))</f>
        <v>채권</v>
      </c>
      <c r="G25" s="63">
        <v>0</v>
      </c>
      <c r="H25" s="63">
        <v>0</v>
      </c>
      <c r="I25" s="42">
        <f t="shared" si="2"/>
        <v>0</v>
      </c>
      <c r="J25" s="42">
        <f>SUMIFS('MP내역(중립)'!G:G,'MP내역(중립)'!A:A,A25,'MP내역(중립)'!B:B,D25)</f>
        <v>3.9522810000000001E-5</v>
      </c>
      <c r="K25" s="42">
        <f t="shared" si="3"/>
        <v>3.9522810000000001E-5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0</v>
      </c>
      <c r="M25" s="38"/>
      <c r="O25" s="102"/>
      <c r="P25" s="1"/>
    </row>
    <row r="26" spans="1:16" x14ac:dyDescent="0.3">
      <c r="A26" s="3">
        <v>44714</v>
      </c>
      <c r="B26" s="3">
        <v>44714</v>
      </c>
      <c r="C26" s="13" t="s">
        <v>639</v>
      </c>
      <c r="D26" s="82" t="s">
        <v>222</v>
      </c>
      <c r="E26" s="38" t="str">
        <f>IF(OR(D26="",D26="합계"),"",INDEX(투자유니버스!B:B,MATCH($D26,투자유니버스!$A:$A,0)))</f>
        <v>TIGER 단기선진하이일드(합성 H)</v>
      </c>
      <c r="F26" s="38" t="str">
        <f>IF(OR(D26="",D26="합계"),"",INDEX(투자유니버스!E:E,MATCH($D26,투자유니버스!$A:$A,0)))</f>
        <v>채권</v>
      </c>
      <c r="G26" s="63">
        <v>114</v>
      </c>
      <c r="H26" s="63">
        <v>1373700</v>
      </c>
      <c r="I26" s="42">
        <f t="shared" si="2"/>
        <v>5.5867591733450947E-2</v>
      </c>
      <c r="J26" s="42">
        <f>SUMIFS('MP내역(중립)'!G:G,'MP내역(중립)'!A:A,A26,'MP내역(중립)'!B:B,D26)</f>
        <v>5.543584E-2</v>
      </c>
      <c r="K26" s="42">
        <f t="shared" si="3"/>
        <v>4.3175173345094686E-4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102"/>
      <c r="P26" s="1"/>
    </row>
    <row r="27" spans="1:16" x14ac:dyDescent="0.3">
      <c r="A27" s="3">
        <v>44714</v>
      </c>
      <c r="B27" s="3">
        <v>44714</v>
      </c>
      <c r="C27" s="13" t="s">
        <v>639</v>
      </c>
      <c r="D27" s="82" t="s">
        <v>629</v>
      </c>
      <c r="E27" s="38" t="str">
        <f>IF(OR(D27="",D27="합계"),"",INDEX(투자유니버스!B:B,MATCH($D27,투자유니버스!$A:$A,0)))</f>
        <v>KINDEX KRX금현물</v>
      </c>
      <c r="F27" s="38" t="str">
        <f>IF(OR(D27="",D27="합계"),"",INDEX(투자유니버스!E:E,MATCH($D27,투자유니버스!$A:$A,0)))</f>
        <v>대체자산</v>
      </c>
      <c r="G27" s="63">
        <v>350</v>
      </c>
      <c r="H27" s="63">
        <v>3780000</v>
      </c>
      <c r="I27" s="42">
        <f t="shared" si="2"/>
        <v>0.15373043368453418</v>
      </c>
      <c r="J27" s="42">
        <f>SUMIFS('MP내역(중립)'!G:G,'MP내역(중립)'!A:A,A27,'MP내역(중립)'!B:B,D27)</f>
        <v>0.15002550000000001</v>
      </c>
      <c r="K27" s="42">
        <f t="shared" si="3"/>
        <v>3.7049336845341729E-3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02"/>
      <c r="P27" s="1"/>
    </row>
    <row r="28" spans="1:16" x14ac:dyDescent="0.3">
      <c r="A28" s="3">
        <v>44714</v>
      </c>
      <c r="B28" s="3">
        <v>44714</v>
      </c>
      <c r="C28" s="13" t="s">
        <v>644</v>
      </c>
      <c r="D28" s="82" t="s">
        <v>506</v>
      </c>
      <c r="E28" s="38" t="str">
        <f>IF(OR(D28="",D28="합계"),"",INDEX(투자유니버스!B:B,MATCH($D28,투자유니버스!$A:$A,0)))</f>
        <v>TIGER 글로벌자원생산기업(합성 H)</v>
      </c>
      <c r="F28" s="38" t="str">
        <f>IF(OR(D28="",D28="합계"),"",INDEX(투자유니버스!E:E,MATCH($D28,투자유니버스!$A:$A,0)))</f>
        <v>대체자산</v>
      </c>
      <c r="G28" s="63">
        <v>200</v>
      </c>
      <c r="H28" s="63">
        <v>3360000</v>
      </c>
      <c r="I28" s="42">
        <f t="shared" si="2"/>
        <v>0.1366492743862526</v>
      </c>
      <c r="J28" s="42">
        <f>SUMIFS('MP내역(중립)'!G:G,'MP내역(중립)'!A:A,A28,'MP내역(중립)'!B:B,D28)</f>
        <v>0.1367332</v>
      </c>
      <c r="K28" s="42">
        <f t="shared" si="3"/>
        <v>8.3925613747398708E-5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102"/>
      <c r="P28" s="1"/>
    </row>
    <row r="29" spans="1:16" x14ac:dyDescent="0.3">
      <c r="A29" s="3">
        <v>44714</v>
      </c>
      <c r="B29" s="3">
        <v>44714</v>
      </c>
      <c r="C29" s="13" t="s">
        <v>644</v>
      </c>
      <c r="D29" s="82" t="s">
        <v>286</v>
      </c>
      <c r="E29" s="38" t="str">
        <f>IF(OR(D29="",D29="합계"),"",INDEX(투자유니버스!B:B,MATCH($D29,투자유니버스!$A:$A,0)))</f>
        <v>TIGER 부동산인프라고배당</v>
      </c>
      <c r="F29" s="38" t="str">
        <f>IF(OR(D29="",D29="합계"),"",INDEX(투자유니버스!E:E,MATCH($D29,투자유니버스!$A:$A,0)))</f>
        <v>대체자산</v>
      </c>
      <c r="G29" s="63">
        <v>162</v>
      </c>
      <c r="H29" s="63">
        <v>1027890</v>
      </c>
      <c r="I29" s="42">
        <f t="shared" si="2"/>
        <v>4.1803697216930114E-2</v>
      </c>
      <c r="J29" s="42">
        <f>SUMIFS('MP내역(중립)'!G:G,'MP내역(중립)'!A:A,A29,'MP내역(중립)'!B:B,D29)</f>
        <v>4.1266129999999998E-2</v>
      </c>
      <c r="K29" s="42">
        <f t="shared" si="3"/>
        <v>5.3756721693011544E-4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02"/>
      <c r="P29" s="1"/>
    </row>
    <row r="30" spans="1:16" x14ac:dyDescent="0.3">
      <c r="A30" s="3">
        <v>44714</v>
      </c>
      <c r="B30" s="3">
        <v>44714</v>
      </c>
      <c r="C30" s="13" t="s">
        <v>644</v>
      </c>
      <c r="D30" s="82" t="s">
        <v>148</v>
      </c>
      <c r="E30" s="38" t="str">
        <f>IF(OR(D30="",D30="합계"),"",INDEX(투자유니버스!B:B,MATCH($D30,투자유니버스!$A:$A,0)))</f>
        <v>TIGER 단기통안채</v>
      </c>
      <c r="F30" s="38" t="str">
        <f>IF(OR(D30="",D30="합계"),"",INDEX(투자유니버스!E:E,MATCH($D30,투자유니버스!$A:$A,0)))</f>
        <v>채권</v>
      </c>
      <c r="G30" s="63">
        <v>4</v>
      </c>
      <c r="H30" s="63">
        <v>403500</v>
      </c>
      <c r="I30" s="42">
        <f t="shared" si="2"/>
        <v>1.6410113754420513E-2</v>
      </c>
      <c r="J30" s="42">
        <f>SUMIFS('MP내역(중립)'!G:G,'MP내역(중립)'!A:A,A30,'MP내역(중립)'!B:B,D30)</f>
        <v>2.0139850000000001E-2</v>
      </c>
      <c r="K30" s="42">
        <f t="shared" si="3"/>
        <v>3.7297362455794882E-3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02"/>
      <c r="P30" s="1"/>
    </row>
    <row r="31" spans="1:16" s="24" customFormat="1" x14ac:dyDescent="0.3">
      <c r="A31" s="3">
        <v>44714</v>
      </c>
      <c r="B31" s="2">
        <v>44714</v>
      </c>
      <c r="C31" s="13"/>
      <c r="D31" s="78" t="s">
        <v>37</v>
      </c>
      <c r="E31" s="38" t="str">
        <f>IF(OR(D31="",D31="합계"),"",INDEX(투자유니버스!B:B,MATCH($D31,투자유니버스!$A:$A,0)))</f>
        <v/>
      </c>
      <c r="F31" s="38" t="str">
        <f>IF(OR(D31="",D31="합계"),"",INDEX(투자유니버스!E:E,MATCH($D31,투자유니버스!$A:$A,0)))</f>
        <v/>
      </c>
      <c r="G31" s="76"/>
      <c r="H31" s="76"/>
      <c r="I31" s="42">
        <f>SUM(I18:I30)</f>
        <v>1</v>
      </c>
      <c r="J31" s="42">
        <f>SUM(J18:J30)</f>
        <v>1.00000011481</v>
      </c>
      <c r="K31" s="42">
        <f>SUM(K18:K30)</f>
        <v>1.0361855445516679E-2</v>
      </c>
      <c r="L31" s="64" t="str">
        <f>IF(A31="","",IF(OR(D31="",D31="현금",D31="합계"),"",IF(I31&lt;J31,IFERROR(INT((SUMIF(B:B,B31,H:H)*0.95*K31)/SUMIFS(전체매매내역!I:I,전체매매내역!A:A,B31,전체매매내역!D:D,$C$2,전체매매내역!F:F,D31)),0),0)))</f>
        <v/>
      </c>
      <c r="M31" s="38"/>
      <c r="O31" s="102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326</v>
      </c>
      <c r="E32" s="38" t="str">
        <f>IF(OR(D32="",D32="합계"),"",INDEX(투자유니버스!B:B,MATCH($D32,투자유니버스!$A:$A,0)))</f>
        <v>TIGER 미국S&amp;P500</v>
      </c>
      <c r="F32" s="38" t="str">
        <f>IF(OR(D32="",D32="합계"),"",INDEX(투자유니버스!E:E,MATCH($D32,투자유니버스!$A:$A,0)))</f>
        <v>주식</v>
      </c>
      <c r="G32" s="63">
        <v>49</v>
      </c>
      <c r="H32" s="63">
        <v>600740</v>
      </c>
      <c r="I32" s="42">
        <f t="shared" ref="I32:I44" si="4">H32/SUMIF(B:B,B32,H:H)</f>
        <v>2.516473594181037E-2</v>
      </c>
      <c r="J32" s="42">
        <f>SUMIFS('MP내역(중립)'!G:G,'MP내역(중립)'!A:A,A32,'MP내역(중립)'!B:B,D32)</f>
        <v>2.5776730000000001E-2</v>
      </c>
      <c r="K32" s="42">
        <f t="shared" ref="K32:K44" si="5">ABS(I32-J32)</f>
        <v>6.1199405818963132E-4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1</v>
      </c>
      <c r="M32" s="38" t="s">
        <v>646</v>
      </c>
      <c r="O32" s="102"/>
      <c r="P32" s="1"/>
    </row>
    <row r="33" spans="1:16" x14ac:dyDescent="0.3">
      <c r="A33" s="3">
        <v>44743</v>
      </c>
      <c r="B33" s="3">
        <v>44743</v>
      </c>
      <c r="C33" s="13" t="s">
        <v>644</v>
      </c>
      <c r="D33" s="82" t="s">
        <v>322</v>
      </c>
      <c r="E33" s="38" t="str">
        <f>IF(OR(D33="",D33="합계"),"",INDEX(투자유니버스!B:B,MATCH($D33,투자유니버스!$A:$A,0)))</f>
        <v>TIGER 미국나스닥100</v>
      </c>
      <c r="F33" s="38" t="str">
        <f>IF(OR(D33="",D33="합계"),"",INDEX(투자유니버스!E:E,MATCH($D33,투자유니버스!$A:$A,0)))</f>
        <v>주식</v>
      </c>
      <c r="G33" s="63">
        <v>3</v>
      </c>
      <c r="H33" s="63">
        <v>198795</v>
      </c>
      <c r="I33" s="42">
        <f t="shared" si="4"/>
        <v>8.3274356319742188E-3</v>
      </c>
      <c r="J33" s="42">
        <f>SUMIFS('MP내역(중립)'!G:G,'MP내역(중립)'!A:A,A33,'MP내역(중립)'!B:B,D33)</f>
        <v>8.5219590000000008E-3</v>
      </c>
      <c r="K33" s="42">
        <f t="shared" si="5"/>
        <v>1.9452336802578199E-4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0</v>
      </c>
      <c r="M33" s="38"/>
      <c r="O33" s="102"/>
      <c r="P33" s="1"/>
    </row>
    <row r="34" spans="1:16" x14ac:dyDescent="0.3">
      <c r="A34" s="3">
        <v>44743</v>
      </c>
      <c r="B34" s="3">
        <v>44743</v>
      </c>
      <c r="C34" s="13" t="s">
        <v>644</v>
      </c>
      <c r="D34" s="82" t="s">
        <v>362</v>
      </c>
      <c r="E34" s="38" t="str">
        <f>IF(OR(D34="",D34="합계"),"",INDEX(투자유니버스!B:B,MATCH($D34,투자유니버스!$A:$A,0)))</f>
        <v>KODEX 선진국MSCI World</v>
      </c>
      <c r="F34" s="38" t="str">
        <f>IF(OR(D34="",D34="합계"),"",INDEX(투자유니버스!E:E,MATCH($D34,투자유니버스!$A:$A,0)))</f>
        <v>주식</v>
      </c>
      <c r="G34" s="63">
        <v>3</v>
      </c>
      <c r="H34" s="63">
        <v>56385</v>
      </c>
      <c r="I34" s="42">
        <f t="shared" si="4"/>
        <v>2.3619429971018708E-3</v>
      </c>
      <c r="J34" s="42">
        <f>SUMIFS('MP내역(중립)'!G:G,'MP내역(중립)'!A:A,A34,'MP내역(중립)'!B:B,D34)</f>
        <v>2.4555900000000001E-3</v>
      </c>
      <c r="K34" s="42">
        <f t="shared" si="5"/>
        <v>9.3647002898129307E-5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02"/>
      <c r="P34" s="1"/>
    </row>
    <row r="35" spans="1:16" x14ac:dyDescent="0.3">
      <c r="A35" s="3">
        <v>44743</v>
      </c>
      <c r="B35" s="3">
        <v>44743</v>
      </c>
      <c r="C35" s="13" t="s">
        <v>639</v>
      </c>
      <c r="D35" s="82" t="s">
        <v>368</v>
      </c>
      <c r="E35" s="38" t="str">
        <f>IF(OR(D35="",D35="합계"),"",INDEX(투자유니버스!B:B,MATCH($D35,투자유니버스!$A:$A,0)))</f>
        <v>ARIRANG 신흥국MSCI(합성 H)</v>
      </c>
      <c r="F35" s="38" t="str">
        <f>IF(OR(D35="",D35="합계"),"",INDEX(투자유니버스!E:E,MATCH($D35,투자유니버스!$A:$A,0)))</f>
        <v>주식</v>
      </c>
      <c r="G35" s="63">
        <v>48</v>
      </c>
      <c r="H35" s="63">
        <v>452160</v>
      </c>
      <c r="I35" s="42">
        <f t="shared" si="4"/>
        <v>1.8940784704612607E-2</v>
      </c>
      <c r="J35" s="42">
        <f>SUMIFS('MP내역(중립)'!G:G,'MP내역(중립)'!A:A,A35,'MP내역(중립)'!B:B,D35)</f>
        <v>1.9294769999999999E-2</v>
      </c>
      <c r="K35" s="42">
        <f t="shared" si="5"/>
        <v>3.5398529538739273E-4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02"/>
      <c r="P35" s="1"/>
    </row>
    <row r="36" spans="1:16" x14ac:dyDescent="0.3">
      <c r="A36" s="3">
        <v>44743</v>
      </c>
      <c r="B36" s="3">
        <v>44743</v>
      </c>
      <c r="C36" s="13" t="s">
        <v>644</v>
      </c>
      <c r="D36" s="82" t="s">
        <v>172</v>
      </c>
      <c r="E36" s="38" t="str">
        <f>IF(OR(D36="",D36="합계"),"",INDEX(투자유니버스!B:B,MATCH($D36,투자유니버스!$A:$A,0)))</f>
        <v>TIGER 국채3년</v>
      </c>
      <c r="F36" s="38" t="str">
        <f>IF(OR(D36="",D36="합계"),"",INDEX(투자유니버스!E:E,MATCH($D36,투자유니버스!$A:$A,0)))</f>
        <v>채권</v>
      </c>
      <c r="G36" s="63">
        <v>80</v>
      </c>
      <c r="H36" s="63">
        <v>8444000</v>
      </c>
      <c r="I36" s="42">
        <f t="shared" si="4"/>
        <v>0.35371546807711618</v>
      </c>
      <c r="J36" s="42">
        <f>SUMIFS('MP내역(중립)'!G:G,'MP내역(중립)'!A:A,A36,'MP내역(중립)'!B:B,D36)</f>
        <v>0.34926740000000001</v>
      </c>
      <c r="K36" s="42">
        <f t="shared" si="5"/>
        <v>4.448068077116174E-3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  <c r="O36" s="102"/>
      <c r="P36" s="1"/>
    </row>
    <row r="37" spans="1:16" x14ac:dyDescent="0.3">
      <c r="A37" s="3">
        <v>44743</v>
      </c>
      <c r="B37" s="3">
        <v>44743</v>
      </c>
      <c r="C37" s="13" t="s">
        <v>639</v>
      </c>
      <c r="D37" s="82" t="s">
        <v>176</v>
      </c>
      <c r="E37" s="38" t="str">
        <f>IF(OR(D37="",D37="합계"),"",INDEX(투자유니버스!B:B,MATCH($D37,투자유니버스!$A:$A,0)))</f>
        <v>TIGER 중장기국채</v>
      </c>
      <c r="F37" s="38" t="str">
        <f>IF(OR(D37="",D37="합계"),"",INDEX(투자유니버스!E:E,MATCH($D37,투자유니버스!$A:$A,0)))</f>
        <v>채권</v>
      </c>
      <c r="G37" s="63">
        <v>106</v>
      </c>
      <c r="H37" s="63">
        <v>5120860</v>
      </c>
      <c r="I37" s="42">
        <f t="shared" si="4"/>
        <v>0.21451058643502854</v>
      </c>
      <c r="J37" s="42">
        <f>SUMIFS('MP내역(중립)'!G:G,'MP내역(중립)'!A:A,A37,'MP내역(중립)'!B:B,D37)</f>
        <v>0.21090159999999999</v>
      </c>
      <c r="K37" s="42">
        <f t="shared" si="5"/>
        <v>3.6089864350285494E-3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02"/>
      <c r="P37" s="1"/>
    </row>
    <row r="38" spans="1:16" x14ac:dyDescent="0.3">
      <c r="A38" s="3">
        <v>44743</v>
      </c>
      <c r="B38" s="3">
        <v>44743</v>
      </c>
      <c r="C38" s="13" t="s">
        <v>644</v>
      </c>
      <c r="D38" s="82" t="s">
        <v>258</v>
      </c>
      <c r="E38" s="38" t="str">
        <f>IF(OR(D38="",D38="합계"),"",INDEX(투자유니버스!B:B,MATCH($D38,투자유니버스!$A:$A,0)))</f>
        <v>KODEX 미국채울트라30년선물(H)</v>
      </c>
      <c r="F38" s="38" t="str">
        <f>IF(OR(D38="",D38="합계"),"",INDEX(투자유니버스!E:E,MATCH($D38,투자유니버스!$A:$A,0)))</f>
        <v>채권</v>
      </c>
      <c r="G38" s="63">
        <v>26</v>
      </c>
      <c r="H38" s="63">
        <v>254930</v>
      </c>
      <c r="I38" s="42">
        <f t="shared" si="4"/>
        <v>1.0678906238382191E-2</v>
      </c>
      <c r="J38" s="42">
        <f>SUMIFS('MP내역(중립)'!G:G,'MP내역(중립)'!A:A,A38,'MP내역(중립)'!B:B,D38)</f>
        <v>1.0840310000000001E-2</v>
      </c>
      <c r="K38" s="42">
        <f t="shared" si="5"/>
        <v>1.6140376161780969E-4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02"/>
      <c r="P38" s="1"/>
    </row>
    <row r="39" spans="1:16" x14ac:dyDescent="0.3">
      <c r="A39" s="3">
        <v>44743</v>
      </c>
      <c r="B39" s="3">
        <v>44743</v>
      </c>
      <c r="C39" s="13" t="s">
        <v>120</v>
      </c>
      <c r="D39" s="82" t="s">
        <v>208</v>
      </c>
      <c r="E39" s="38" t="str">
        <f>IF(OR(D39="",D39="합계"),"",INDEX(투자유니버스!B:B,MATCH($D39,투자유니버스!$A:$A,0)))</f>
        <v>KBSTAR 중기우량회사채</v>
      </c>
      <c r="F39" s="38" t="str">
        <f>IF(OR(D39="",D39="합계"),"",INDEX(투자유니버스!E:E,MATCH($D39,투자유니버스!$A:$A,0)))</f>
        <v>채권</v>
      </c>
      <c r="G39" s="63">
        <v>0</v>
      </c>
      <c r="H39" s="63">
        <v>0</v>
      </c>
      <c r="I39" s="42">
        <f t="shared" si="4"/>
        <v>0</v>
      </c>
      <c r="J39" s="42">
        <f>SUMIFS('MP내역(중립)'!G:G,'MP내역(중립)'!A:A,A39,'MP내역(중립)'!B:B,D39)</f>
        <v>2.3288110000000001E-3</v>
      </c>
      <c r="K39" s="42">
        <f t="shared" si="5"/>
        <v>2.3288110000000001E-3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02"/>
      <c r="P39" s="1"/>
    </row>
    <row r="40" spans="1:16" x14ac:dyDescent="0.3">
      <c r="A40" s="3">
        <v>44743</v>
      </c>
      <c r="B40" s="3">
        <v>44743</v>
      </c>
      <c r="C40" s="13" t="s">
        <v>644</v>
      </c>
      <c r="D40" s="82" t="s">
        <v>222</v>
      </c>
      <c r="E40" s="38" t="str">
        <f>IF(OR(D40="",D40="합계"),"",INDEX(투자유니버스!B:B,MATCH($D40,투자유니버스!$A:$A,0)))</f>
        <v>TIGER 단기선진하이일드(합성 H)</v>
      </c>
      <c r="F40" s="38" t="str">
        <f>IF(OR(D40="",D40="합계"),"",INDEX(투자유니버스!E:E,MATCH($D40,투자유니버스!$A:$A,0)))</f>
        <v>채권</v>
      </c>
      <c r="G40" s="63">
        <v>94</v>
      </c>
      <c r="H40" s="63">
        <v>1074420</v>
      </c>
      <c r="I40" s="42">
        <f t="shared" si="4"/>
        <v>4.5006984037353759E-2</v>
      </c>
      <c r="J40" s="42">
        <f>SUMIFS('MP내역(중립)'!G:G,'MP내역(중립)'!A:A,A40,'MP내역(중립)'!B:B,D40)</f>
        <v>4.4630200000000002E-2</v>
      </c>
      <c r="K40" s="42">
        <f t="shared" si="5"/>
        <v>3.7678403735375704E-4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02"/>
      <c r="P40" s="1"/>
    </row>
    <row r="41" spans="1:16" x14ac:dyDescent="0.3">
      <c r="A41" s="3">
        <v>44743</v>
      </c>
      <c r="B41" s="3">
        <v>44743</v>
      </c>
      <c r="C41" s="13" t="s">
        <v>644</v>
      </c>
      <c r="D41" s="82" t="s">
        <v>629</v>
      </c>
      <c r="E41" s="38" t="str">
        <f>IF(OR(D41="",D41="합계"),"",INDEX(투자유니버스!B:B,MATCH($D41,투자유니버스!$A:$A,0)))</f>
        <v>KINDEX KRX금현물</v>
      </c>
      <c r="F41" s="38" t="str">
        <f>IF(OR(D41="",D41="합계"),"",INDEX(투자유니버스!E:E,MATCH($D41,투자유니버스!$A:$A,0)))</f>
        <v>대체자산</v>
      </c>
      <c r="G41" s="63">
        <v>315</v>
      </c>
      <c r="H41" s="63">
        <v>3422475</v>
      </c>
      <c r="I41" s="42">
        <f t="shared" si="4"/>
        <v>0.14336598136040124</v>
      </c>
      <c r="J41" s="42">
        <f>SUMIFS('MP내역(중립)'!G:G,'MP내역(중립)'!A:A,A41,'MP내역(중립)'!B:B,D41)</f>
        <v>0.14303399999999999</v>
      </c>
      <c r="K41" s="42">
        <f t="shared" si="5"/>
        <v>3.319813604012456E-4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02"/>
      <c r="P41" s="1"/>
    </row>
    <row r="42" spans="1:16" x14ac:dyDescent="0.3">
      <c r="A42" s="3">
        <v>44743</v>
      </c>
      <c r="B42" s="3">
        <v>44743</v>
      </c>
      <c r="C42" s="13" t="s">
        <v>639</v>
      </c>
      <c r="D42" s="82" t="s">
        <v>506</v>
      </c>
      <c r="E42" s="38" t="str">
        <f>IF(OR(D42="",D42="합계"),"",INDEX(투자유니버스!B:B,MATCH($D42,투자유니버스!$A:$A,0)))</f>
        <v>TIGER 글로벌자원생산기업(합성 H)</v>
      </c>
      <c r="F42" s="38" t="str">
        <f>IF(OR(D42="",D42="합계"),"",INDEX(투자유니버스!E:E,MATCH($D42,투자유니버스!$A:$A,0)))</f>
        <v>대체자산</v>
      </c>
      <c r="G42" s="63">
        <v>232</v>
      </c>
      <c r="H42" s="63">
        <v>3317600</v>
      </c>
      <c r="I42" s="42">
        <f t="shared" si="4"/>
        <v>0.13897281346431081</v>
      </c>
      <c r="J42" s="42">
        <f>SUMIFS('MP내역(중립)'!G:G,'MP내역(중립)'!A:A,A42,'MP내역(중립)'!B:B,D42)</f>
        <v>0.1424029</v>
      </c>
      <c r="K42" s="42">
        <f t="shared" si="5"/>
        <v>3.4300865356891863E-3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5</v>
      </c>
      <c r="M42" s="38" t="s">
        <v>646</v>
      </c>
      <c r="O42" s="102"/>
      <c r="P42" s="1"/>
    </row>
    <row r="43" spans="1:16" x14ac:dyDescent="0.3">
      <c r="A43" s="3">
        <v>44743</v>
      </c>
      <c r="B43" s="3">
        <v>44743</v>
      </c>
      <c r="C43" s="13" t="s">
        <v>644</v>
      </c>
      <c r="D43" s="82" t="s">
        <v>286</v>
      </c>
      <c r="E43" s="38" t="str">
        <f>IF(OR(D43="",D43="합계"),"",INDEX(투자유니버스!B:B,MATCH($D43,투자유니버스!$A:$A,0)))</f>
        <v>TIGER 부동산인프라고배당</v>
      </c>
      <c r="F43" s="38" t="str">
        <f>IF(OR(D43="",D43="합계"),"",INDEX(투자유니버스!E:E,MATCH($D43,투자유니버스!$A:$A,0)))</f>
        <v>대체자산</v>
      </c>
      <c r="G43" s="63">
        <v>130</v>
      </c>
      <c r="H43" s="63">
        <v>728000</v>
      </c>
      <c r="I43" s="42">
        <f t="shared" si="4"/>
        <v>3.0495601700632469E-2</v>
      </c>
      <c r="J43" s="42">
        <f>SUMIFS('MP내역(중립)'!G:G,'MP내역(중립)'!A:A,A43,'MP내역(중립)'!B:B,D43)</f>
        <v>3.054917E-2</v>
      </c>
      <c r="K43" s="42">
        <f t="shared" si="5"/>
        <v>5.356829936753113E-5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  <c r="O43" s="102"/>
      <c r="P43" s="1"/>
    </row>
    <row r="44" spans="1:16" x14ac:dyDescent="0.3">
      <c r="A44" s="3">
        <v>44743</v>
      </c>
      <c r="B44" s="3">
        <v>44743</v>
      </c>
      <c r="C44" s="13" t="s">
        <v>644</v>
      </c>
      <c r="D44" s="82" t="s">
        <v>148</v>
      </c>
      <c r="E44" s="38" t="str">
        <f>IF(OR(D44="",D44="합계"),"",INDEX(투자유니버스!B:B,MATCH($D44,투자유니버스!$A:$A,0)))</f>
        <v>TIGER 단기통안채</v>
      </c>
      <c r="F44" s="38" t="str">
        <f>IF(OR(D44="",D44="합계"),"",INDEX(투자유니버스!E:E,MATCH($D44,투자유니버스!$A:$A,0)))</f>
        <v>채권</v>
      </c>
      <c r="G44" s="63">
        <v>2</v>
      </c>
      <c r="H44" s="63">
        <v>201930</v>
      </c>
      <c r="I44" s="42">
        <f t="shared" si="4"/>
        <v>8.4587594112757077E-3</v>
      </c>
      <c r="J44" s="42">
        <f>SUMIFS('MP내역(중립)'!G:G,'MP내역(중립)'!A:A,A44,'MP내역(중립)'!B:B,D44)</f>
        <v>9.9965829999999999E-3</v>
      </c>
      <c r="K44" s="42">
        <f t="shared" si="5"/>
        <v>1.5378235887242922E-3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02"/>
      <c r="P44" s="1"/>
    </row>
    <row r="45" spans="1:16" s="24" customFormat="1" x14ac:dyDescent="0.3">
      <c r="A45" s="3">
        <v>44743</v>
      </c>
      <c r="B45" s="2">
        <v>44743</v>
      </c>
      <c r="C45" s="13"/>
      <c r="D45" s="78" t="s">
        <v>37</v>
      </c>
      <c r="E45" s="38" t="str">
        <f>IF(OR(D45="",D45="합계"),"",INDEX(투자유니버스!B:B,MATCH($D45,투자유니버스!$A:$A,0)))</f>
        <v/>
      </c>
      <c r="F45" s="38" t="str">
        <f>IF(OR(D45="",D45="합계"),"",INDEX(투자유니버스!E:E,MATCH($D45,투자유니버스!$A:$A,0)))</f>
        <v/>
      </c>
      <c r="G45" s="76"/>
      <c r="H45" s="76"/>
      <c r="I45" s="42">
        <f>SUM(I32:I44)</f>
        <v>0.99999999999999989</v>
      </c>
      <c r="J45" s="42">
        <f>SUM(J32:J44)</f>
        <v>1.0000000229999999</v>
      </c>
      <c r="K45" s="42">
        <f>SUM(K32:K44)</f>
        <v>1.7531662819799478E-2</v>
      </c>
      <c r="L45" s="64" t="str">
        <f>IF(A45="","",IF(OR(D45="",D45="현금",D45="합계"),"",IF(I45&lt;J45,IFERROR(INT((SUMIF(B:B,B45,H:H)*0.95*K45)/SUMIFS(전체매매내역!I:I,전체매매내역!A:A,B45,전체매매내역!D:D,$C$2,전체매매내역!F:F,D45)),0),0)))</f>
        <v/>
      </c>
      <c r="M45" s="38"/>
      <c r="O45" s="102"/>
      <c r="P45" s="1"/>
    </row>
    <row r="46" spans="1:16" x14ac:dyDescent="0.3">
      <c r="A46" s="3">
        <v>44774</v>
      </c>
      <c r="B46" s="3">
        <v>44774</v>
      </c>
      <c r="C46" s="13" t="s">
        <v>644</v>
      </c>
      <c r="D46" s="82" t="s">
        <v>326</v>
      </c>
      <c r="E46" s="38" t="str">
        <f>IF(OR(D46="",D46="합계"),"",INDEX(투자유니버스!B:B,MATCH($D46,투자유니버스!$A:$A,0)))</f>
        <v>TIGER 미국S&amp;P500</v>
      </c>
      <c r="F46" s="38" t="str">
        <f>IF(OR(D46="",D46="합계"),"",INDEX(투자유니버스!E:E,MATCH($D46,투자유니버스!$A:$A,0)))</f>
        <v>주식</v>
      </c>
      <c r="G46" s="63">
        <v>21</v>
      </c>
      <c r="H46" s="63">
        <v>282870</v>
      </c>
      <c r="I46" s="42">
        <f t="shared" ref="I46:I58" si="6">H46/SUMIF(B:B,B46,H:H)</f>
        <v>1.1599521863665535E-2</v>
      </c>
      <c r="J46" s="42">
        <f>SUMIFS('MP내역(중립)'!G:G,'MP내역(중립)'!A:A,A46,'MP내역(중립)'!B:B,D46)</f>
        <v>1.169678E-2</v>
      </c>
      <c r="K46" s="42">
        <f t="shared" ref="K46:K58" si="7">ABS(I46-J46)</f>
        <v>9.7258136334465659E-5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02"/>
      <c r="P46" s="1"/>
    </row>
    <row r="47" spans="1:16" x14ac:dyDescent="0.3">
      <c r="A47" s="3">
        <v>44774</v>
      </c>
      <c r="B47" s="3">
        <v>44774</v>
      </c>
      <c r="C47" s="13" t="s">
        <v>644</v>
      </c>
      <c r="D47" s="82" t="s">
        <v>322</v>
      </c>
      <c r="E47" s="38" t="str">
        <f>IF(OR(D47="",D47="합계"),"",INDEX(투자유니버스!B:B,MATCH($D47,투자유니버스!$A:$A,0)))</f>
        <v>TIGER 미국나스닥100</v>
      </c>
      <c r="F47" s="38" t="str">
        <f>IF(OR(D47="",D47="합계"),"",INDEX(투자유니버스!E:E,MATCH($D47,투자유니버스!$A:$A,0)))</f>
        <v>주식</v>
      </c>
      <c r="G47" s="63">
        <v>1</v>
      </c>
      <c r="H47" s="63">
        <v>75195</v>
      </c>
      <c r="I47" s="42">
        <f t="shared" si="6"/>
        <v>3.0834872787440515E-3</v>
      </c>
      <c r="J47" s="42">
        <f>SUMIFS('MP내역(중립)'!G:G,'MP내역(중립)'!A:A,A47,'MP내역(중립)'!B:B,D47)</f>
        <v>3.7402049999999999E-3</v>
      </c>
      <c r="K47" s="42">
        <f t="shared" si="7"/>
        <v>6.5671772125594843E-4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  <c r="O47" s="102"/>
      <c r="P47" s="1"/>
    </row>
    <row r="48" spans="1:16" x14ac:dyDescent="0.3">
      <c r="A48" s="3">
        <v>44774</v>
      </c>
      <c r="B48" s="3">
        <v>44774</v>
      </c>
      <c r="C48" s="13" t="s">
        <v>644</v>
      </c>
      <c r="D48" s="82" t="s">
        <v>362</v>
      </c>
      <c r="E48" s="38" t="str">
        <f>IF(OR(D48="",D48="합계"),"",INDEX(투자유니버스!B:B,MATCH($D48,투자유니버스!$A:$A,0)))</f>
        <v>KODEX 선진국MSCI World</v>
      </c>
      <c r="F48" s="38" t="str">
        <f>IF(OR(D48="",D48="합계"),"",INDEX(투자유니버스!E:E,MATCH($D48,투자유니버스!$A:$A,0)))</f>
        <v>주식</v>
      </c>
      <c r="G48" s="63">
        <v>1</v>
      </c>
      <c r="H48" s="63">
        <v>20530</v>
      </c>
      <c r="I48" s="42">
        <f t="shared" si="6"/>
        <v>8.41864403652043E-4</v>
      </c>
      <c r="J48" s="42">
        <f>SUMIFS('MP내역(중립)'!G:G,'MP내역(중립)'!A:A,A48,'MP내역(중립)'!B:B,D48)</f>
        <v>1.250702E-3</v>
      </c>
      <c r="K48" s="42">
        <f t="shared" si="7"/>
        <v>4.0883759634795702E-4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  <c r="O48" s="102"/>
      <c r="P48" s="1"/>
    </row>
    <row r="49" spans="1:16" x14ac:dyDescent="0.3">
      <c r="A49" s="3">
        <v>44774</v>
      </c>
      <c r="B49" s="3">
        <v>44774</v>
      </c>
      <c r="C49" s="13" t="s">
        <v>644</v>
      </c>
      <c r="D49" s="82" t="s">
        <v>368</v>
      </c>
      <c r="E49" s="38" t="str">
        <f>IF(OR(D49="",D49="합계"),"",INDEX(투자유니버스!B:B,MATCH($D49,투자유니버스!$A:$A,0)))</f>
        <v>ARIRANG 신흥국MSCI(합성 H)</v>
      </c>
      <c r="F49" s="38" t="str">
        <f>IF(OR(D49="",D49="합계"),"",INDEX(투자유니버스!E:E,MATCH($D49,투자유니버스!$A:$A,0)))</f>
        <v>주식</v>
      </c>
      <c r="G49" s="63">
        <v>35</v>
      </c>
      <c r="H49" s="63">
        <v>331450</v>
      </c>
      <c r="I49" s="42">
        <f t="shared" si="6"/>
        <v>1.3591619902117373E-2</v>
      </c>
      <c r="J49" s="42">
        <f>SUMIFS('MP내역(중립)'!G:G,'MP내역(중립)'!A:A,A49,'MP내역(중립)'!B:B,D49)</f>
        <v>1.3739339999999999E-2</v>
      </c>
      <c r="K49" s="42">
        <f t="shared" si="7"/>
        <v>1.4772009788262611E-4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  <c r="O49" s="102"/>
      <c r="P49" s="1"/>
    </row>
    <row r="50" spans="1:16" x14ac:dyDescent="0.3">
      <c r="A50" s="3">
        <v>44774</v>
      </c>
      <c r="B50" s="3">
        <v>44774</v>
      </c>
      <c r="C50" s="13" t="s">
        <v>644</v>
      </c>
      <c r="D50" s="82" t="s">
        <v>172</v>
      </c>
      <c r="E50" s="38" t="str">
        <f>IF(OR(D50="",D50="합계"),"",INDEX(투자유니버스!B:B,MATCH($D50,투자유니버스!$A:$A,0)))</f>
        <v>TIGER 국채3년</v>
      </c>
      <c r="F50" s="38" t="str">
        <f>IF(OR(D50="",D50="합계"),"",INDEX(투자유니버스!E:E,MATCH($D50,투자유니버스!$A:$A,0)))</f>
        <v>채권</v>
      </c>
      <c r="G50" s="63">
        <v>78</v>
      </c>
      <c r="H50" s="63">
        <v>8338200</v>
      </c>
      <c r="I50" s="42">
        <f t="shared" si="6"/>
        <v>0.34192078765374895</v>
      </c>
      <c r="J50" s="42">
        <f>SUMIFS('MP내역(중립)'!G:G,'MP내역(중립)'!A:A,A50,'MP내역(중립)'!B:B,D50)</f>
        <v>0.34303810000000001</v>
      </c>
      <c r="K50" s="42">
        <f t="shared" si="7"/>
        <v>1.1173123462510648E-3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  <c r="O50" s="102"/>
      <c r="P50" s="1"/>
    </row>
    <row r="51" spans="1:16" x14ac:dyDescent="0.3">
      <c r="A51" s="3">
        <v>44774</v>
      </c>
      <c r="B51" s="3">
        <v>44774</v>
      </c>
      <c r="C51" s="13" t="s">
        <v>644</v>
      </c>
      <c r="D51" s="82" t="s">
        <v>176</v>
      </c>
      <c r="E51" s="38" t="str">
        <f>IF(OR(D51="",D51="합계"),"",INDEX(투자유니버스!B:B,MATCH($D51,투자유니버스!$A:$A,0)))</f>
        <v>TIGER 중장기국채</v>
      </c>
      <c r="F51" s="38" t="str">
        <f>IF(OR(D51="",D51="합계"),"",INDEX(투자유니버스!E:E,MATCH($D51,투자유니버스!$A:$A,0)))</f>
        <v>채권</v>
      </c>
      <c r="G51" s="63">
        <v>101</v>
      </c>
      <c r="H51" s="63">
        <v>4979805</v>
      </c>
      <c r="I51" s="42">
        <f t="shared" si="6"/>
        <v>0.20420460626539028</v>
      </c>
      <c r="J51" s="42">
        <f>SUMIFS('MP내역(중립)'!G:G,'MP내역(중립)'!A:A,A51,'MP내역(중립)'!B:B,D51)</f>
        <v>0.20411969999999999</v>
      </c>
      <c r="K51" s="42">
        <f t="shared" si="7"/>
        <v>8.4906265390288782E-5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  <c r="O51" s="102"/>
      <c r="P51" s="1"/>
    </row>
    <row r="52" spans="1:16" x14ac:dyDescent="0.3">
      <c r="A52" s="3">
        <v>44774</v>
      </c>
      <c r="B52" s="3">
        <v>44774</v>
      </c>
      <c r="C52" s="13" t="s">
        <v>639</v>
      </c>
      <c r="D52" s="82" t="s">
        <v>258</v>
      </c>
      <c r="E52" s="38" t="str">
        <f>IF(OR(D52="",D52="합계"),"",INDEX(투자유니버스!B:B,MATCH($D52,투자유니버스!$A:$A,0)))</f>
        <v>KODEX 미국채울트라30년선물(H)</v>
      </c>
      <c r="F52" s="38" t="str">
        <f>IF(OR(D52="",D52="합계"),"",INDEX(투자유니버스!E:E,MATCH($D52,투자유니버스!$A:$A,0)))</f>
        <v>채권</v>
      </c>
      <c r="G52" s="63">
        <v>42</v>
      </c>
      <c r="H52" s="63">
        <v>421680</v>
      </c>
      <c r="I52" s="42">
        <f t="shared" si="6"/>
        <v>1.7291640610423455E-2</v>
      </c>
      <c r="J52" s="42">
        <f>SUMIFS('MP내역(중립)'!G:G,'MP내역(중립)'!A:A,A52,'MP내역(중립)'!B:B,D52)</f>
        <v>1.7273210000000001E-2</v>
      </c>
      <c r="K52" s="42">
        <f t="shared" si="7"/>
        <v>1.8430610423454674E-5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  <c r="O52" s="102"/>
      <c r="P52" s="1"/>
    </row>
    <row r="53" spans="1:16" x14ac:dyDescent="0.3">
      <c r="A53" s="3">
        <v>44774</v>
      </c>
      <c r="B53" s="3">
        <v>44774</v>
      </c>
      <c r="C53" s="13" t="s">
        <v>645</v>
      </c>
      <c r="D53" s="82" t="s">
        <v>208</v>
      </c>
      <c r="E53" s="38" t="str">
        <f>IF(OR(D53="",D53="합계"),"",INDEX(투자유니버스!B:B,MATCH($D53,투자유니버스!$A:$A,0)))</f>
        <v>KBSTAR 중기우량회사채</v>
      </c>
      <c r="F53" s="38" t="str">
        <f>IF(OR(D53="",D53="합계"),"",INDEX(투자유니버스!E:E,MATCH($D53,투자유니버스!$A:$A,0)))</f>
        <v>채권</v>
      </c>
      <c r="G53" s="63">
        <v>5</v>
      </c>
      <c r="H53" s="63">
        <v>510875</v>
      </c>
      <c r="I53" s="42">
        <f t="shared" si="6"/>
        <v>2.0949219542900025E-2</v>
      </c>
      <c r="J53" s="42">
        <f>SUMIFS('MP내역(중립)'!G:G,'MP내역(중립)'!A:A,A53,'MP내역(중립)'!B:B,D53)</f>
        <v>2.4326670000000002E-2</v>
      </c>
      <c r="K53" s="42">
        <f t="shared" si="7"/>
        <v>3.3774504570999765E-3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  <c r="O53" s="102"/>
      <c r="P53" s="1"/>
    </row>
    <row r="54" spans="1:16" x14ac:dyDescent="0.3">
      <c r="A54" s="3">
        <v>44774</v>
      </c>
      <c r="B54" s="3">
        <v>44774</v>
      </c>
      <c r="C54" s="13" t="s">
        <v>639</v>
      </c>
      <c r="D54" s="82" t="s">
        <v>222</v>
      </c>
      <c r="E54" s="38" t="str">
        <f>IF(OR(D54="",D54="합계"),"",INDEX(투자유니버스!B:B,MATCH($D54,투자유니버스!$A:$A,0)))</f>
        <v>TIGER 단기선진하이일드(합성 H)</v>
      </c>
      <c r="F54" s="38" t="str">
        <f>IF(OR(D54="",D54="합계"),"",INDEX(투자유니버스!E:E,MATCH($D54,투자유니버스!$A:$A,0)))</f>
        <v>채권</v>
      </c>
      <c r="G54" s="63">
        <v>118</v>
      </c>
      <c r="H54" s="63">
        <v>1410690</v>
      </c>
      <c r="I54" s="42">
        <f t="shared" si="6"/>
        <v>5.784752535742331E-2</v>
      </c>
      <c r="J54" s="42">
        <f>SUMIFS('MP내역(중립)'!G:G,'MP내역(중립)'!A:A,A54,'MP내역(중립)'!B:B,D54)</f>
        <v>5.7122619999999999E-2</v>
      </c>
      <c r="K54" s="42">
        <f t="shared" si="7"/>
        <v>7.2490535742331108E-4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  <c r="O54" s="102"/>
      <c r="P54" s="1"/>
    </row>
    <row r="55" spans="1:16" x14ac:dyDescent="0.3">
      <c r="A55" s="3">
        <v>44774</v>
      </c>
      <c r="B55" s="3">
        <v>44774</v>
      </c>
      <c r="C55" s="13" t="s">
        <v>644</v>
      </c>
      <c r="D55" s="82" t="s">
        <v>629</v>
      </c>
      <c r="E55" s="38" t="str">
        <f>IF(OR(D55="",D55="합계"),"",INDEX(투자유니버스!B:B,MATCH($D55,투자유니버스!$A:$A,0)))</f>
        <v>KINDEX KRX금현물</v>
      </c>
      <c r="F55" s="38" t="str">
        <f>IF(OR(D55="",D55="합계"),"",INDEX(투자유니버스!E:E,MATCH($D55,투자유니버스!$A:$A,0)))</f>
        <v>대체자산</v>
      </c>
      <c r="G55" s="63">
        <v>234</v>
      </c>
      <c r="H55" s="63">
        <v>2489760</v>
      </c>
      <c r="I55" s="42">
        <f t="shared" si="6"/>
        <v>0.10209645969979107</v>
      </c>
      <c r="J55" s="42">
        <f>SUMIFS('MP내역(중립)'!G:G,'MP내역(중립)'!A:A,A55,'MP내역(중립)'!B:B,D55)</f>
        <v>0.1015553</v>
      </c>
      <c r="K55" s="42">
        <f t="shared" si="7"/>
        <v>5.411596997910717E-4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  <c r="O55" s="102"/>
      <c r="P55" s="1"/>
    </row>
    <row r="56" spans="1:16" x14ac:dyDescent="0.3">
      <c r="A56" s="3">
        <v>44774</v>
      </c>
      <c r="B56" s="3">
        <v>44774</v>
      </c>
      <c r="C56" s="13" t="s">
        <v>644</v>
      </c>
      <c r="D56" s="82" t="s">
        <v>506</v>
      </c>
      <c r="E56" s="38" t="str">
        <f>IF(OR(D56="",D56="합계"),"",INDEX(투자유니버스!B:B,MATCH($D56,투자유니버스!$A:$A,0)))</f>
        <v>TIGER 글로벌자원생산기업(합성 H)</v>
      </c>
      <c r="F56" s="38" t="str">
        <f>IF(OR(D56="",D56="합계"),"",INDEX(투자유니버스!E:E,MATCH($D56,투자유니버스!$A:$A,0)))</f>
        <v>대체자산</v>
      </c>
      <c r="G56" s="63">
        <v>228</v>
      </c>
      <c r="H56" s="63">
        <v>3384660</v>
      </c>
      <c r="I56" s="42">
        <f t="shared" si="6"/>
        <v>0.13879321833730754</v>
      </c>
      <c r="J56" s="42">
        <f>SUMIFS('MP내역(중립)'!G:G,'MP내역(중립)'!A:A,A56,'MP내역(중립)'!B:B,D56)</f>
        <v>0.1352814</v>
      </c>
      <c r="K56" s="42">
        <f t="shared" si="7"/>
        <v>3.5118183373075429E-3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  <c r="O56" s="102"/>
      <c r="P56" s="1"/>
    </row>
    <row r="57" spans="1:16" x14ac:dyDescent="0.3">
      <c r="A57" s="3">
        <v>44774</v>
      </c>
      <c r="B57" s="3">
        <v>44774</v>
      </c>
      <c r="C57" s="13" t="s">
        <v>644</v>
      </c>
      <c r="D57" s="82" t="s">
        <v>286</v>
      </c>
      <c r="E57" s="38" t="str">
        <f>IF(OR(D57="",D57="합계"),"",INDEX(투자유니버스!B:B,MATCH($D57,투자유니버스!$A:$A,0)))</f>
        <v>TIGER 부동산인프라고배당</v>
      </c>
      <c r="F57" s="38" t="str">
        <f>IF(OR(D57="",D57="합계"),"",INDEX(투자유니버스!E:E,MATCH($D57,투자유니버스!$A:$A,0)))</f>
        <v>대체자산</v>
      </c>
      <c r="G57" s="63">
        <v>112</v>
      </c>
      <c r="H57" s="63">
        <v>624960</v>
      </c>
      <c r="I57" s="42">
        <f t="shared" si="6"/>
        <v>2.5627451422619622E-2</v>
      </c>
      <c r="J57" s="42">
        <f>SUMIFS('MP내역(중립)'!G:G,'MP내역(중립)'!A:A,A57,'MP내역(중립)'!B:B,D57)</f>
        <v>2.5124529999999999E-2</v>
      </c>
      <c r="K57" s="42">
        <f t="shared" si="7"/>
        <v>5.0292142261962325E-4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  <c r="O57" s="102"/>
      <c r="P57" s="1"/>
    </row>
    <row r="58" spans="1:16" x14ac:dyDescent="0.3">
      <c r="A58" s="3">
        <v>44774</v>
      </c>
      <c r="B58" s="3">
        <v>44774</v>
      </c>
      <c r="C58" s="13" t="s">
        <v>639</v>
      </c>
      <c r="D58" s="82" t="s">
        <v>148</v>
      </c>
      <c r="E58" s="38" t="str">
        <f>IF(OR(D58="",D58="합계"),"",INDEX(투자유니버스!B:B,MATCH($D58,투자유니버스!$A:$A,0)))</f>
        <v>TIGER 단기통안채</v>
      </c>
      <c r="F58" s="38" t="str">
        <f>IF(OR(D58="",D58="합계"),"",INDEX(투자유니버스!E:E,MATCH($D58,투자유니버스!$A:$A,0)))</f>
        <v>채권</v>
      </c>
      <c r="G58" s="63">
        <v>15</v>
      </c>
      <c r="H58" s="63">
        <v>1515675</v>
      </c>
      <c r="I58" s="42">
        <f t="shared" si="6"/>
        <v>6.2152597662216771E-2</v>
      </c>
      <c r="J58" s="42">
        <f>SUMIFS('MP내역(중립)'!G:G,'MP내역(중립)'!A:A,A58,'MP내역(중립)'!B:B,D58)</f>
        <v>6.1731469999999997E-2</v>
      </c>
      <c r="K58" s="42">
        <f t="shared" si="7"/>
        <v>4.2112766221677478E-4</v>
      </c>
      <c r="L58" s="64">
        <f>IF(A58="","",IF(OR(D58="",D58="현금",D58="합계"),"",IF(I58&lt;J58,IFERROR(INT((SUMIF(B:B,B58,H:H)*0.95*K58)/SUMIFS(전체매매내역!I:I,전체매매내역!A:A,B58,전체매매내역!D:D,$C$2,전체매매내역!F:F,D58)),0),0)))</f>
        <v>0</v>
      </c>
      <c r="M58" s="38"/>
      <c r="O58" s="102"/>
      <c r="P58" s="1"/>
    </row>
    <row r="59" spans="1:16" s="24" customFormat="1" x14ac:dyDescent="0.3">
      <c r="A59" s="3">
        <v>44774</v>
      </c>
      <c r="B59" s="3">
        <v>44774</v>
      </c>
      <c r="C59" s="13"/>
      <c r="D59" s="78" t="s">
        <v>37</v>
      </c>
      <c r="E59" s="38" t="str">
        <f>IF(OR(D59="",D59="합계"),"",INDEX(투자유니버스!B:B,MATCH($D59,투자유니버스!$A:$A,0)))</f>
        <v/>
      </c>
      <c r="F59" s="38" t="str">
        <f>IF(OR(D59="",D59="합계"),"",INDEX(투자유니버스!E:E,MATCH($D59,투자유니버스!$A:$A,0)))</f>
        <v/>
      </c>
      <c r="G59" s="76"/>
      <c r="H59" s="76"/>
      <c r="I59" s="42">
        <f>SUM(I46:I58)</f>
        <v>1</v>
      </c>
      <c r="J59" s="42">
        <f>SUM(J46:J58)</f>
        <v>1.000000027</v>
      </c>
      <c r="K59" s="42">
        <f>SUM(K46:K58)</f>
        <v>1.1610565710344106E-2</v>
      </c>
      <c r="L59" s="64" t="str">
        <f>IF(A59="","",IF(OR(D59="",D59="현금",D59="합계"),"",IF(I59&lt;J59,IFERROR(INT((SUMIF(B:B,B59,H:H)*0.95*K59)/SUMIFS(전체매매내역!I:I,전체매매내역!A:A,B59,전체매매내역!D:D,$C$2,전체매매내역!F:F,D59)),0),0)))</f>
        <v/>
      </c>
      <c r="M59" s="38"/>
      <c r="O59" s="102"/>
      <c r="P59" s="1"/>
    </row>
    <row r="60" spans="1:16" x14ac:dyDescent="0.3">
      <c r="O60" s="102"/>
      <c r="P60" s="1"/>
    </row>
    <row r="61" spans="1:16" x14ac:dyDescent="0.3">
      <c r="O61" s="102"/>
      <c r="P61" s="1"/>
    </row>
    <row r="62" spans="1:16" x14ac:dyDescent="0.3">
      <c r="O62" s="102"/>
      <c r="P62" s="1"/>
    </row>
    <row r="63" spans="1:16" x14ac:dyDescent="0.3">
      <c r="O63" s="102"/>
      <c r="P63" s="1"/>
    </row>
    <row r="64" spans="1:16" x14ac:dyDescent="0.3">
      <c r="O64" s="102"/>
      <c r="P64" s="1"/>
    </row>
    <row r="65" spans="15:16" x14ac:dyDescent="0.3">
      <c r="O65" s="102"/>
      <c r="P65" s="1"/>
    </row>
    <row r="66" spans="15:16" x14ac:dyDescent="0.3">
      <c r="O66" s="102"/>
      <c r="P66" s="1"/>
    </row>
    <row r="67" spans="15:16" x14ac:dyDescent="0.3">
      <c r="O67" s="102"/>
      <c r="P67" s="1"/>
    </row>
    <row r="68" spans="15:16" x14ac:dyDescent="0.3">
      <c r="O68" s="102"/>
      <c r="P68" s="1"/>
    </row>
    <row r="69" spans="15:16" x14ac:dyDescent="0.3">
      <c r="O69" s="102"/>
      <c r="P69" s="1"/>
    </row>
    <row r="70" spans="15:16" x14ac:dyDescent="0.3">
      <c r="O70" s="102"/>
      <c r="P70" s="1"/>
    </row>
    <row r="71" spans="15:16" x14ac:dyDescent="0.3">
      <c r="O71" s="102"/>
      <c r="P71" s="1"/>
    </row>
    <row r="72" spans="15:16" x14ac:dyDescent="0.3">
      <c r="O72" s="102"/>
      <c r="P72" s="1"/>
    </row>
    <row r="73" spans="15:16" x14ac:dyDescent="0.3">
      <c r="O73" s="102"/>
      <c r="P73" s="1"/>
    </row>
    <row r="74" spans="15:16" x14ac:dyDescent="0.3">
      <c r="O74" s="102"/>
      <c r="P74" s="1"/>
    </row>
    <row r="75" spans="15:16" x14ac:dyDescent="0.3">
      <c r="O75" s="102"/>
      <c r="P75" s="1"/>
    </row>
    <row r="76" spans="15:16" x14ac:dyDescent="0.3">
      <c r="O76" s="102"/>
      <c r="P76" s="1"/>
    </row>
    <row r="77" spans="15:16" x14ac:dyDescent="0.3">
      <c r="O77" s="102"/>
      <c r="P77" s="1"/>
    </row>
    <row r="78" spans="15:16" x14ac:dyDescent="0.3">
      <c r="O78" s="102"/>
      <c r="P78" s="1"/>
    </row>
    <row r="79" spans="15:16" x14ac:dyDescent="0.3">
      <c r="O79" s="102"/>
      <c r="P79" s="1"/>
    </row>
    <row r="80" spans="15:16" x14ac:dyDescent="0.3">
      <c r="O80" s="102"/>
      <c r="P80" s="1"/>
    </row>
    <row r="81" spans="15:16" x14ac:dyDescent="0.3">
      <c r="O81" s="102"/>
      <c r="P81" s="1"/>
    </row>
    <row r="82" spans="15:16" x14ac:dyDescent="0.3">
      <c r="O82" s="102"/>
      <c r="P82" s="1"/>
    </row>
    <row r="83" spans="15:16" x14ac:dyDescent="0.3">
      <c r="O83" s="102"/>
      <c r="P83" s="1"/>
    </row>
    <row r="84" spans="15:16" x14ac:dyDescent="0.3">
      <c r="O84" s="102"/>
      <c r="P84" s="1"/>
    </row>
    <row r="85" spans="15:16" x14ac:dyDescent="0.3">
      <c r="O85" s="102"/>
      <c r="P85" s="1"/>
    </row>
    <row r="86" spans="15:16" x14ac:dyDescent="0.3">
      <c r="O86" s="102"/>
      <c r="P86" s="1"/>
    </row>
    <row r="87" spans="15:16" x14ac:dyDescent="0.3">
      <c r="O87" s="102"/>
      <c r="P87" s="1"/>
    </row>
    <row r="88" spans="15:16" x14ac:dyDescent="0.3">
      <c r="O88" s="102"/>
      <c r="P88" s="1"/>
    </row>
    <row r="89" spans="15:16" x14ac:dyDescent="0.3">
      <c r="O89" s="102"/>
      <c r="P89" s="1"/>
    </row>
    <row r="90" spans="15:16" x14ac:dyDescent="0.3">
      <c r="O90" s="102"/>
      <c r="P90" s="1"/>
    </row>
    <row r="91" spans="15:16" x14ac:dyDescent="0.3">
      <c r="O91" s="102"/>
      <c r="P91" s="1"/>
    </row>
    <row r="92" spans="15:16" x14ac:dyDescent="0.3">
      <c r="O92" s="102"/>
      <c r="P92" s="1"/>
    </row>
    <row r="93" spans="15:16" x14ac:dyDescent="0.3">
      <c r="O93" s="102"/>
      <c r="P93" s="1"/>
    </row>
    <row r="94" spans="15:16" x14ac:dyDescent="0.3">
      <c r="O94" s="102"/>
      <c r="P94" s="1"/>
    </row>
    <row r="95" spans="15:16" x14ac:dyDescent="0.3">
      <c r="O95" s="102"/>
      <c r="P95" s="1"/>
    </row>
    <row r="96" spans="15:16" x14ac:dyDescent="0.3">
      <c r="O96" s="102"/>
      <c r="P96" s="1"/>
    </row>
    <row r="97" spans="15:16" x14ac:dyDescent="0.3">
      <c r="O97" s="102"/>
      <c r="P97" s="1"/>
    </row>
    <row r="98" spans="15:16" x14ac:dyDescent="0.3">
      <c r="O98" s="102"/>
      <c r="P98" s="1"/>
    </row>
    <row r="99" spans="15:16" x14ac:dyDescent="0.3">
      <c r="O99" s="102"/>
      <c r="P99" s="1"/>
    </row>
    <row r="100" spans="15:16" x14ac:dyDescent="0.3">
      <c r="O100" s="102"/>
      <c r="P100" s="1"/>
    </row>
    <row r="101" spans="15:16" x14ac:dyDescent="0.3">
      <c r="O101" s="102"/>
      <c r="P101" s="1"/>
    </row>
    <row r="102" spans="15:16" x14ac:dyDescent="0.3">
      <c r="O102" s="102"/>
      <c r="P102" s="1"/>
    </row>
    <row r="103" spans="15:16" x14ac:dyDescent="0.3">
      <c r="O103" s="102"/>
      <c r="P103" s="1"/>
    </row>
    <row r="104" spans="15:16" x14ac:dyDescent="0.3">
      <c r="O104" s="102"/>
      <c r="P104" s="1"/>
    </row>
    <row r="105" spans="15:16" x14ac:dyDescent="0.3">
      <c r="O105" s="102"/>
      <c r="P105" s="1"/>
    </row>
    <row r="106" spans="15:16" x14ac:dyDescent="0.3">
      <c r="O106" s="102"/>
      <c r="P106" s="1"/>
    </row>
    <row r="107" spans="15:16" x14ac:dyDescent="0.3">
      <c r="O107" s="102"/>
      <c r="P107" s="1"/>
    </row>
    <row r="108" spans="15:16" x14ac:dyDescent="0.3">
      <c r="O108" s="102"/>
      <c r="P108" s="1"/>
    </row>
    <row r="109" spans="15:16" x14ac:dyDescent="0.3">
      <c r="O109" s="102"/>
      <c r="P109" s="1"/>
    </row>
    <row r="110" spans="15:16" x14ac:dyDescent="0.3">
      <c r="O110" s="102"/>
      <c r="P110" s="1"/>
    </row>
    <row r="111" spans="15:16" x14ac:dyDescent="0.3">
      <c r="O111" s="102"/>
      <c r="P111" s="1"/>
    </row>
    <row r="112" spans="15:16" x14ac:dyDescent="0.3">
      <c r="O112" s="102"/>
      <c r="P112" s="1"/>
    </row>
    <row r="113" spans="15:16" x14ac:dyDescent="0.3">
      <c r="O113" s="102"/>
      <c r="P113" s="1"/>
    </row>
    <row r="114" spans="15:16" x14ac:dyDescent="0.3">
      <c r="O114" s="102"/>
      <c r="P114" s="1"/>
    </row>
    <row r="115" spans="15:16" x14ac:dyDescent="0.3">
      <c r="O115" s="102"/>
      <c r="P115" s="1"/>
    </row>
    <row r="116" spans="15:16" x14ac:dyDescent="0.3">
      <c r="O116" s="102"/>
      <c r="P116" s="1"/>
    </row>
    <row r="117" spans="15:16" x14ac:dyDescent="0.3">
      <c r="O117" s="102"/>
      <c r="P117" s="1"/>
    </row>
    <row r="118" spans="15:16" x14ac:dyDescent="0.3">
      <c r="O118" s="102"/>
      <c r="P118" s="1"/>
    </row>
    <row r="119" spans="15:16" x14ac:dyDescent="0.3">
      <c r="O119" s="102"/>
      <c r="P119" s="1"/>
    </row>
    <row r="120" spans="15:16" x14ac:dyDescent="0.3">
      <c r="O120" s="102"/>
      <c r="P120" s="1"/>
    </row>
    <row r="121" spans="15:16" x14ac:dyDescent="0.3">
      <c r="O121" s="102"/>
      <c r="P121" s="1"/>
    </row>
    <row r="122" spans="15:16" x14ac:dyDescent="0.3">
      <c r="O122" s="102"/>
      <c r="P122" s="1"/>
    </row>
    <row r="123" spans="15:16" x14ac:dyDescent="0.3">
      <c r="O123" s="102"/>
      <c r="P123" s="1"/>
    </row>
    <row r="124" spans="15:16" x14ac:dyDescent="0.3">
      <c r="O124" s="102"/>
      <c r="P124" s="1"/>
    </row>
    <row r="125" spans="15:16" x14ac:dyDescent="0.3">
      <c r="O125" s="102"/>
      <c r="P125" s="1"/>
    </row>
    <row r="126" spans="15:16" x14ac:dyDescent="0.3">
      <c r="O126" s="102"/>
      <c r="P126" s="1"/>
    </row>
    <row r="127" spans="15:16" x14ac:dyDescent="0.3">
      <c r="O127" s="102"/>
      <c r="P127" s="1"/>
    </row>
    <row r="128" spans="15:16" x14ac:dyDescent="0.3">
      <c r="O128" s="102"/>
      <c r="P128" s="1"/>
    </row>
    <row r="129" spans="15:16" x14ac:dyDescent="0.3">
      <c r="O129" s="102"/>
      <c r="P129" s="1"/>
    </row>
    <row r="130" spans="15:16" x14ac:dyDescent="0.3">
      <c r="O130" s="102"/>
      <c r="P130" s="1"/>
    </row>
    <row r="131" spans="15:16" x14ac:dyDescent="0.3">
      <c r="O131" s="102"/>
      <c r="P131" s="1"/>
    </row>
    <row r="132" spans="15:16" x14ac:dyDescent="0.3">
      <c r="O132" s="102"/>
      <c r="P132" s="1"/>
    </row>
    <row r="133" spans="15:16" x14ac:dyDescent="0.3">
      <c r="O133" s="102"/>
      <c r="P133" s="1"/>
    </row>
    <row r="134" spans="15:16" x14ac:dyDescent="0.3">
      <c r="O134" s="102"/>
      <c r="P134" s="1"/>
    </row>
    <row r="135" spans="15:16" x14ac:dyDescent="0.3">
      <c r="O135" s="102"/>
      <c r="P135" s="1"/>
    </row>
    <row r="136" spans="15:16" x14ac:dyDescent="0.3">
      <c r="O136" s="102"/>
      <c r="P136" s="1"/>
    </row>
    <row r="137" spans="15:16" x14ac:dyDescent="0.3">
      <c r="O137" s="102"/>
      <c r="P137" s="1"/>
    </row>
    <row r="138" spans="15:16" x14ac:dyDescent="0.3">
      <c r="O138" s="102"/>
      <c r="P138" s="1"/>
    </row>
    <row r="139" spans="15:16" x14ac:dyDescent="0.3">
      <c r="O139" s="102"/>
      <c r="P139" s="1"/>
    </row>
    <row r="140" spans="15:16" x14ac:dyDescent="0.3">
      <c r="O140" s="102"/>
      <c r="P140" s="1"/>
    </row>
    <row r="141" spans="15:16" x14ac:dyDescent="0.3">
      <c r="O141" s="102"/>
      <c r="P141" s="1"/>
    </row>
    <row r="142" spans="15:16" x14ac:dyDescent="0.3">
      <c r="O142" s="102"/>
      <c r="P142" s="1"/>
    </row>
    <row r="143" spans="15:16" x14ac:dyDescent="0.3">
      <c r="O143" s="102"/>
      <c r="P143" s="1"/>
    </row>
    <row r="144" spans="15:16" x14ac:dyDescent="0.3">
      <c r="O144" s="102"/>
      <c r="P144" s="1"/>
    </row>
    <row r="145" spans="15:16" x14ac:dyDescent="0.3">
      <c r="O145" s="102"/>
      <c r="P145" s="1"/>
    </row>
    <row r="146" spans="15:16" x14ac:dyDescent="0.3">
      <c r="O146" s="102"/>
      <c r="P146" s="1"/>
    </row>
    <row r="147" spans="15:16" x14ac:dyDescent="0.3">
      <c r="O147" s="102"/>
      <c r="P147" s="1"/>
    </row>
    <row r="148" spans="15:16" x14ac:dyDescent="0.3">
      <c r="O148" s="102"/>
      <c r="P148" s="1"/>
    </row>
    <row r="149" spans="15:16" x14ac:dyDescent="0.3">
      <c r="O149" s="102"/>
      <c r="P149" s="1"/>
    </row>
    <row r="150" spans="15:16" x14ac:dyDescent="0.3">
      <c r="O150" s="102"/>
      <c r="P150" s="1"/>
    </row>
    <row r="151" spans="15:16" x14ac:dyDescent="0.3">
      <c r="O151" s="102"/>
      <c r="P151" s="1"/>
    </row>
    <row r="152" spans="15:16" x14ac:dyDescent="0.3">
      <c r="O152" s="102"/>
      <c r="P152" s="1"/>
    </row>
    <row r="153" spans="15:16" x14ac:dyDescent="0.3">
      <c r="O153" s="102"/>
      <c r="P153" s="1"/>
    </row>
    <row r="154" spans="15:16" x14ac:dyDescent="0.3">
      <c r="O154" s="102"/>
      <c r="P154" s="1"/>
    </row>
    <row r="155" spans="15:16" x14ac:dyDescent="0.3">
      <c r="O155" s="102"/>
      <c r="P155" s="1"/>
    </row>
    <row r="156" spans="15:16" x14ac:dyDescent="0.3">
      <c r="O156" s="102"/>
      <c r="P156" s="1"/>
    </row>
    <row r="157" spans="15:16" x14ac:dyDescent="0.3">
      <c r="O157" s="102"/>
      <c r="P157" s="1"/>
    </row>
    <row r="158" spans="15:16" x14ac:dyDescent="0.3">
      <c r="O158" s="102"/>
      <c r="P158" s="1"/>
    </row>
    <row r="159" spans="15:16" x14ac:dyDescent="0.3">
      <c r="O159" s="102"/>
      <c r="P159" s="1"/>
    </row>
    <row r="160" spans="15:16" x14ac:dyDescent="0.3">
      <c r="O160" s="102"/>
      <c r="P160" s="1"/>
    </row>
    <row r="161" spans="15:16" x14ac:dyDescent="0.3">
      <c r="O161" s="102"/>
      <c r="P161" s="1"/>
    </row>
    <row r="162" spans="15:16" x14ac:dyDescent="0.3">
      <c r="O162" s="102"/>
      <c r="P162" s="1"/>
    </row>
    <row r="163" spans="15:16" x14ac:dyDescent="0.3">
      <c r="O163" s="102"/>
      <c r="P163" s="1"/>
    </row>
    <row r="164" spans="15:16" x14ac:dyDescent="0.3">
      <c r="O164" s="102"/>
      <c r="P164" s="1"/>
    </row>
    <row r="165" spans="15:16" x14ac:dyDescent="0.3">
      <c r="O165" s="102"/>
      <c r="P165" s="1"/>
    </row>
    <row r="166" spans="15:16" x14ac:dyDescent="0.3">
      <c r="O166" s="102"/>
      <c r="P166" s="1"/>
    </row>
    <row r="167" spans="15:16" x14ac:dyDescent="0.3">
      <c r="O167" s="102"/>
      <c r="P167" s="1"/>
    </row>
    <row r="168" spans="15:16" x14ac:dyDescent="0.3">
      <c r="O168" s="102"/>
      <c r="P168" s="1"/>
    </row>
    <row r="169" spans="15:16" x14ac:dyDescent="0.3">
      <c r="O169" s="102"/>
      <c r="P169" s="1"/>
    </row>
    <row r="170" spans="15:16" x14ac:dyDescent="0.3">
      <c r="O170" s="102"/>
      <c r="P170" s="1"/>
    </row>
    <row r="171" spans="15:16" x14ac:dyDescent="0.3">
      <c r="O171" s="102"/>
      <c r="P171" s="1"/>
    </row>
    <row r="172" spans="15:16" x14ac:dyDescent="0.3">
      <c r="O172" s="102"/>
      <c r="P172" s="1"/>
    </row>
    <row r="173" spans="15:16" x14ac:dyDescent="0.3">
      <c r="O173" s="102"/>
      <c r="P173" s="1"/>
    </row>
    <row r="174" spans="15:16" x14ac:dyDescent="0.3">
      <c r="O174" s="102"/>
      <c r="P174" s="1"/>
    </row>
    <row r="175" spans="15:16" x14ac:dyDescent="0.3">
      <c r="O175" s="102"/>
      <c r="P175" s="1"/>
    </row>
    <row r="176" spans="15:16" x14ac:dyDescent="0.3">
      <c r="O176" s="102"/>
      <c r="P176" s="1"/>
    </row>
    <row r="177" spans="15:16" x14ac:dyDescent="0.3">
      <c r="O177" s="102"/>
      <c r="P177" s="1"/>
    </row>
    <row r="178" spans="15:16" x14ac:dyDescent="0.3">
      <c r="O178" s="102"/>
      <c r="P178" s="1"/>
    </row>
    <row r="179" spans="15:16" x14ac:dyDescent="0.3">
      <c r="O179" s="102"/>
      <c r="P179" s="1"/>
    </row>
    <row r="180" spans="15:16" x14ac:dyDescent="0.3">
      <c r="O180" s="102"/>
      <c r="P180" s="1"/>
    </row>
    <row r="181" spans="15:16" x14ac:dyDescent="0.3">
      <c r="O181" s="102"/>
      <c r="P181" s="1"/>
    </row>
    <row r="182" spans="15:16" x14ac:dyDescent="0.3">
      <c r="O182" s="102"/>
      <c r="P182" s="1"/>
    </row>
    <row r="183" spans="15:16" x14ac:dyDescent="0.3">
      <c r="O183" s="102"/>
      <c r="P183" s="1"/>
    </row>
    <row r="184" spans="15:16" x14ac:dyDescent="0.3">
      <c r="O184" s="102"/>
      <c r="P184" s="1"/>
    </row>
    <row r="185" spans="15:16" x14ac:dyDescent="0.3">
      <c r="O185" s="102"/>
      <c r="P185" s="1"/>
    </row>
    <row r="186" spans="15:16" x14ac:dyDescent="0.3">
      <c r="O186" s="102"/>
      <c r="P186" s="1"/>
    </row>
    <row r="187" spans="15:16" x14ac:dyDescent="0.3">
      <c r="O187" s="102"/>
      <c r="P187" s="1"/>
    </row>
    <row r="188" spans="15:16" x14ac:dyDescent="0.3">
      <c r="O188" s="102"/>
      <c r="P188" s="1"/>
    </row>
    <row r="189" spans="15:16" x14ac:dyDescent="0.3">
      <c r="O189" s="102"/>
      <c r="P189" s="1"/>
    </row>
    <row r="190" spans="15:16" x14ac:dyDescent="0.3">
      <c r="O190" s="102"/>
      <c r="P190" s="1"/>
    </row>
    <row r="191" spans="15:16" x14ac:dyDescent="0.3">
      <c r="O191" s="102"/>
      <c r="P191" s="1"/>
    </row>
    <row r="192" spans="15:16" x14ac:dyDescent="0.3">
      <c r="O192" s="102"/>
      <c r="P192" s="1"/>
    </row>
    <row r="193" spans="15:16" x14ac:dyDescent="0.3">
      <c r="O193" s="102"/>
      <c r="P193" s="1"/>
    </row>
    <row r="194" spans="15:16" x14ac:dyDescent="0.3">
      <c r="O194" s="102"/>
      <c r="P194" s="1"/>
    </row>
    <row r="195" spans="15:16" x14ac:dyDescent="0.3">
      <c r="O195" s="102"/>
      <c r="P195" s="1"/>
    </row>
    <row r="196" spans="15:16" x14ac:dyDescent="0.3">
      <c r="O196" s="102"/>
      <c r="P196" s="1"/>
    </row>
    <row r="197" spans="15:16" x14ac:dyDescent="0.3">
      <c r="O197" s="102"/>
      <c r="P197" s="1"/>
    </row>
    <row r="198" spans="15:16" x14ac:dyDescent="0.3">
      <c r="O198" s="102"/>
      <c r="P198" s="1"/>
    </row>
    <row r="199" spans="15:16" x14ac:dyDescent="0.3">
      <c r="O199" s="102"/>
      <c r="P199" s="1"/>
    </row>
    <row r="200" spans="15:16" x14ac:dyDescent="0.3">
      <c r="O200" s="102"/>
      <c r="P200" s="1"/>
    </row>
    <row r="201" spans="15:16" x14ac:dyDescent="0.3">
      <c r="O201" s="102"/>
      <c r="P201" s="1"/>
    </row>
    <row r="202" spans="15:16" x14ac:dyDescent="0.3">
      <c r="O202" s="102"/>
      <c r="P202" s="1"/>
    </row>
    <row r="203" spans="15:16" x14ac:dyDescent="0.3">
      <c r="O203" s="102"/>
      <c r="P203" s="1"/>
    </row>
    <row r="204" spans="15:16" x14ac:dyDescent="0.3">
      <c r="O204" s="102"/>
      <c r="P204" s="1"/>
    </row>
    <row r="205" spans="15:16" x14ac:dyDescent="0.3">
      <c r="O205" s="102"/>
      <c r="P205" s="1"/>
    </row>
    <row r="206" spans="15:16" x14ac:dyDescent="0.3">
      <c r="O206" s="102"/>
      <c r="P206" s="1"/>
    </row>
    <row r="207" spans="15:16" x14ac:dyDescent="0.3">
      <c r="O207" s="102"/>
      <c r="P207" s="1"/>
    </row>
    <row r="208" spans="15:16" x14ac:dyDescent="0.3">
      <c r="O208" s="102"/>
      <c r="P208" s="1"/>
    </row>
    <row r="209" spans="15:16" x14ac:dyDescent="0.3">
      <c r="O209" s="102"/>
      <c r="P209" s="1"/>
    </row>
    <row r="210" spans="15:16" x14ac:dyDescent="0.3">
      <c r="O210" s="102"/>
      <c r="P210" s="1"/>
    </row>
    <row r="211" spans="15:16" x14ac:dyDescent="0.3">
      <c r="O211" s="102"/>
      <c r="P211" s="1"/>
    </row>
    <row r="212" spans="15:16" x14ac:dyDescent="0.3">
      <c r="O212" s="102"/>
      <c r="P212" s="1"/>
    </row>
    <row r="213" spans="15:16" x14ac:dyDescent="0.3">
      <c r="O213" s="102"/>
      <c r="P213" s="1"/>
    </row>
    <row r="214" spans="15:16" x14ac:dyDescent="0.3">
      <c r="O214" s="102"/>
      <c r="P214" s="1"/>
    </row>
    <row r="215" spans="15:16" x14ac:dyDescent="0.3">
      <c r="O215" s="102"/>
      <c r="P215" s="1"/>
    </row>
    <row r="216" spans="15:16" x14ac:dyDescent="0.3">
      <c r="O216" s="102"/>
      <c r="P216" s="1"/>
    </row>
    <row r="217" spans="15:16" x14ac:dyDescent="0.3">
      <c r="O217" s="102"/>
      <c r="P217" s="1"/>
    </row>
    <row r="218" spans="15:16" x14ac:dyDescent="0.3">
      <c r="O218" s="102"/>
      <c r="P218" s="1"/>
    </row>
    <row r="219" spans="15:16" x14ac:dyDescent="0.3">
      <c r="O219" s="102"/>
      <c r="P219" s="1"/>
    </row>
    <row r="220" spans="15:16" x14ac:dyDescent="0.3">
      <c r="O220" s="102"/>
      <c r="P220" s="1"/>
    </row>
    <row r="221" spans="15:16" x14ac:dyDescent="0.3">
      <c r="O221" s="102"/>
      <c r="P221" s="1"/>
    </row>
    <row r="222" spans="15:16" x14ac:dyDescent="0.3">
      <c r="O222" s="102"/>
      <c r="P222" s="1"/>
    </row>
    <row r="223" spans="15:16" x14ac:dyDescent="0.3">
      <c r="O223" s="102"/>
      <c r="P223" s="1"/>
    </row>
    <row r="224" spans="15:16" x14ac:dyDescent="0.3">
      <c r="O224" s="102"/>
      <c r="P224" s="1"/>
    </row>
    <row r="225" spans="15:16" x14ac:dyDescent="0.3">
      <c r="O225" s="102"/>
      <c r="P225" s="1"/>
    </row>
    <row r="226" spans="15:16" x14ac:dyDescent="0.3">
      <c r="O226" s="102"/>
      <c r="P226" s="1"/>
    </row>
    <row r="227" spans="15:16" x14ac:dyDescent="0.3">
      <c r="O227" s="102"/>
      <c r="P227" s="1"/>
    </row>
    <row r="228" spans="15:16" x14ac:dyDescent="0.3">
      <c r="O228" s="102"/>
      <c r="P228" s="1"/>
    </row>
    <row r="229" spans="15:16" x14ac:dyDescent="0.3">
      <c r="O229" s="102"/>
      <c r="P229" s="1"/>
    </row>
    <row r="230" spans="15:16" x14ac:dyDescent="0.3">
      <c r="O230" s="102"/>
      <c r="P230" s="1"/>
    </row>
    <row r="231" spans="15:16" x14ac:dyDescent="0.3">
      <c r="O231" s="102"/>
      <c r="P231" s="1"/>
    </row>
    <row r="232" spans="15:16" x14ac:dyDescent="0.3">
      <c r="O232" s="102"/>
      <c r="P232" s="1"/>
    </row>
    <row r="233" spans="15:16" x14ac:dyDescent="0.3">
      <c r="O233" s="102"/>
      <c r="P233" s="1"/>
    </row>
    <row r="234" spans="15:16" x14ac:dyDescent="0.3">
      <c r="O234" s="102"/>
      <c r="P234" s="1"/>
    </row>
    <row r="235" spans="15:16" x14ac:dyDescent="0.3">
      <c r="O235" s="102"/>
      <c r="P235" s="1"/>
    </row>
    <row r="236" spans="15:16" x14ac:dyDescent="0.3">
      <c r="O236" s="102"/>
      <c r="P236" s="1"/>
    </row>
    <row r="237" spans="15:16" x14ac:dyDescent="0.3">
      <c r="O237" s="102"/>
      <c r="P237" s="1"/>
    </row>
    <row r="238" spans="15:16" x14ac:dyDescent="0.3">
      <c r="O238" s="102"/>
      <c r="P238" s="1"/>
    </row>
    <row r="239" spans="15:16" x14ac:dyDescent="0.3">
      <c r="O239" s="102"/>
      <c r="P239" s="1"/>
    </row>
    <row r="240" spans="15:16" x14ac:dyDescent="0.3">
      <c r="O240" s="102"/>
      <c r="P240" s="1"/>
    </row>
    <row r="241" spans="15:16" x14ac:dyDescent="0.3">
      <c r="O241" s="102"/>
      <c r="P241" s="1"/>
    </row>
    <row r="242" spans="15:16" x14ac:dyDescent="0.3">
      <c r="O242" s="102"/>
      <c r="P242" s="1"/>
    </row>
    <row r="243" spans="15:16" x14ac:dyDescent="0.3">
      <c r="O243" s="102"/>
      <c r="P243" s="1"/>
    </row>
    <row r="244" spans="15:16" x14ac:dyDescent="0.3">
      <c r="O244" s="102"/>
      <c r="P244" s="1"/>
    </row>
    <row r="245" spans="15:16" x14ac:dyDescent="0.3">
      <c r="O245" s="102"/>
      <c r="P245" s="1"/>
    </row>
    <row r="246" spans="15:16" x14ac:dyDescent="0.3">
      <c r="O246" s="102"/>
      <c r="P246" s="1"/>
    </row>
    <row r="247" spans="15:16" x14ac:dyDescent="0.3">
      <c r="O247" s="102"/>
      <c r="P247" s="1"/>
    </row>
    <row r="248" spans="15:16" x14ac:dyDescent="0.3">
      <c r="O248" s="102"/>
      <c r="P248" s="1"/>
    </row>
    <row r="249" spans="15:16" x14ac:dyDescent="0.3">
      <c r="O249" s="102"/>
      <c r="P249" s="1"/>
    </row>
    <row r="250" spans="15:16" x14ac:dyDescent="0.3">
      <c r="O250" s="102"/>
      <c r="P250" s="1"/>
    </row>
    <row r="251" spans="15:16" x14ac:dyDescent="0.3">
      <c r="O251" s="102"/>
      <c r="P251" s="1"/>
    </row>
    <row r="252" spans="15:16" x14ac:dyDescent="0.3">
      <c r="O252" s="102"/>
      <c r="P252" s="1"/>
    </row>
    <row r="253" spans="15:16" x14ac:dyDescent="0.3">
      <c r="O253" s="102"/>
      <c r="P253" s="1"/>
    </row>
    <row r="254" spans="15:16" x14ac:dyDescent="0.3">
      <c r="O254" s="102"/>
      <c r="P254" s="1"/>
    </row>
    <row r="255" spans="15:16" x14ac:dyDescent="0.3">
      <c r="O255" s="102"/>
      <c r="P255" s="1"/>
    </row>
    <row r="256" spans="15:16" x14ac:dyDescent="0.3">
      <c r="O256" s="102"/>
      <c r="P256" s="1"/>
    </row>
    <row r="257" spans="15:16" x14ac:dyDescent="0.3">
      <c r="O257" s="102"/>
      <c r="P257" s="1"/>
    </row>
    <row r="258" spans="15:16" x14ac:dyDescent="0.3">
      <c r="O258" s="102"/>
      <c r="P258" s="1"/>
    </row>
    <row r="259" spans="15:16" x14ac:dyDescent="0.3">
      <c r="O259" s="102"/>
      <c r="P259" s="1"/>
    </row>
    <row r="260" spans="15:16" x14ac:dyDescent="0.3">
      <c r="O260" s="102"/>
      <c r="P260" s="1"/>
    </row>
    <row r="261" spans="15:16" x14ac:dyDescent="0.3">
      <c r="O261" s="102"/>
      <c r="P261" s="1"/>
    </row>
    <row r="262" spans="15:16" x14ac:dyDescent="0.3">
      <c r="O262" s="102"/>
      <c r="P262" s="1"/>
    </row>
    <row r="263" spans="15:16" x14ac:dyDescent="0.3">
      <c r="O263" s="102"/>
      <c r="P263" s="1"/>
    </row>
    <row r="264" spans="15:16" x14ac:dyDescent="0.3">
      <c r="O264" s="102"/>
      <c r="P264" s="1"/>
    </row>
    <row r="265" spans="15:16" x14ac:dyDescent="0.3">
      <c r="O265" s="102"/>
      <c r="P265" s="1"/>
    </row>
    <row r="266" spans="15:16" x14ac:dyDescent="0.3">
      <c r="O266" s="102"/>
      <c r="P266" s="1"/>
    </row>
    <row r="267" spans="15:16" x14ac:dyDescent="0.3">
      <c r="O267" s="102"/>
      <c r="P267" s="1"/>
    </row>
    <row r="268" spans="15:16" x14ac:dyDescent="0.3">
      <c r="O268" s="102"/>
      <c r="P268" s="1"/>
    </row>
    <row r="269" spans="15:16" x14ac:dyDescent="0.3">
      <c r="O269" s="102"/>
      <c r="P269" s="1"/>
    </row>
    <row r="270" spans="15:16" x14ac:dyDescent="0.3">
      <c r="O270" s="102"/>
      <c r="P270" s="1"/>
    </row>
    <row r="271" spans="15:16" x14ac:dyDescent="0.3">
      <c r="O271" s="102"/>
      <c r="P271" s="1"/>
    </row>
    <row r="272" spans="15:16" x14ac:dyDescent="0.3">
      <c r="O272" s="102"/>
      <c r="P272" s="1"/>
    </row>
    <row r="273" spans="15:16" x14ac:dyDescent="0.3">
      <c r="O273" s="102"/>
      <c r="P273" s="1"/>
    </row>
    <row r="274" spans="15:16" x14ac:dyDescent="0.3">
      <c r="O274" s="102"/>
      <c r="P274" s="1"/>
    </row>
    <row r="275" spans="15:16" x14ac:dyDescent="0.3">
      <c r="O275" s="102"/>
      <c r="P275" s="1"/>
    </row>
    <row r="276" spans="15:16" x14ac:dyDescent="0.3">
      <c r="O276" s="102"/>
      <c r="P276" s="1"/>
    </row>
    <row r="277" spans="15:16" x14ac:dyDescent="0.3">
      <c r="O277" s="102"/>
      <c r="P277" s="1"/>
    </row>
    <row r="278" spans="15:16" x14ac:dyDescent="0.3">
      <c r="O278" s="102"/>
      <c r="P278" s="1"/>
    </row>
    <row r="279" spans="15:16" x14ac:dyDescent="0.3">
      <c r="O279" s="102"/>
      <c r="P279" s="1"/>
    </row>
    <row r="280" spans="15:16" x14ac:dyDescent="0.3">
      <c r="O280" s="102"/>
      <c r="P280" s="1"/>
    </row>
    <row r="281" spans="15:16" x14ac:dyDescent="0.3">
      <c r="O281" s="102"/>
      <c r="P281" s="1"/>
    </row>
    <row r="282" spans="15:16" x14ac:dyDescent="0.3">
      <c r="O282" s="102"/>
      <c r="P282" s="1"/>
    </row>
    <row r="283" spans="15:16" x14ac:dyDescent="0.3">
      <c r="O283" s="102"/>
      <c r="P283" s="1"/>
    </row>
    <row r="284" spans="15:16" x14ac:dyDescent="0.3">
      <c r="O284" s="102"/>
      <c r="P284" s="1"/>
    </row>
    <row r="285" spans="15:16" x14ac:dyDescent="0.3">
      <c r="O285" s="102"/>
      <c r="P285" s="1"/>
    </row>
    <row r="286" spans="15:16" x14ac:dyDescent="0.3">
      <c r="O286" s="102"/>
      <c r="P286" s="1"/>
    </row>
    <row r="287" spans="15:16" x14ac:dyDescent="0.3">
      <c r="O287" s="102"/>
      <c r="P287" s="1"/>
    </row>
    <row r="288" spans="15:16" x14ac:dyDescent="0.3">
      <c r="O288" s="102"/>
      <c r="P288" s="1"/>
    </row>
    <row r="289" spans="15:16" x14ac:dyDescent="0.3">
      <c r="O289" s="102"/>
      <c r="P289" s="1"/>
    </row>
    <row r="290" spans="15:16" x14ac:dyDescent="0.3">
      <c r="O290" s="102"/>
      <c r="P290" s="1"/>
    </row>
    <row r="291" spans="15:16" x14ac:dyDescent="0.3">
      <c r="O291" s="102"/>
      <c r="P291" s="1"/>
    </row>
    <row r="292" spans="15:16" x14ac:dyDescent="0.3">
      <c r="O292" s="102"/>
      <c r="P292" s="1"/>
    </row>
    <row r="293" spans="15:16" x14ac:dyDescent="0.3">
      <c r="O293" s="102"/>
      <c r="P293" s="1"/>
    </row>
    <row r="294" spans="15:16" x14ac:dyDescent="0.3">
      <c r="O294" s="102"/>
      <c r="P294" s="1"/>
    </row>
    <row r="295" spans="15:16" x14ac:dyDescent="0.3">
      <c r="O295" s="102"/>
      <c r="P295" s="1"/>
    </row>
    <row r="296" spans="15:16" x14ac:dyDescent="0.3">
      <c r="O296" s="102"/>
      <c r="P296" s="1"/>
    </row>
    <row r="297" spans="15:16" x14ac:dyDescent="0.3">
      <c r="O297" s="102"/>
      <c r="P297" s="1"/>
    </row>
    <row r="298" spans="15:16" x14ac:dyDescent="0.3">
      <c r="O298" s="102"/>
      <c r="P298" s="1"/>
    </row>
    <row r="299" spans="15:16" x14ac:dyDescent="0.3">
      <c r="O299" s="102"/>
      <c r="P299" s="1"/>
    </row>
    <row r="300" spans="15:16" x14ac:dyDescent="0.3">
      <c r="O300" s="102"/>
      <c r="P300" s="1"/>
    </row>
    <row r="301" spans="15:16" x14ac:dyDescent="0.3">
      <c r="O301" s="102"/>
      <c r="P301" s="1"/>
    </row>
    <row r="302" spans="15:16" x14ac:dyDescent="0.3">
      <c r="O302" s="102"/>
      <c r="P302" s="1"/>
    </row>
    <row r="303" spans="15:16" x14ac:dyDescent="0.3">
      <c r="O303" s="102"/>
      <c r="P303" s="1"/>
    </row>
    <row r="304" spans="15:16" x14ac:dyDescent="0.3">
      <c r="O304" s="102"/>
      <c r="P304" s="1"/>
    </row>
    <row r="305" spans="15:16" x14ac:dyDescent="0.3">
      <c r="O305" s="102"/>
      <c r="P305" s="1"/>
    </row>
    <row r="306" spans="15:16" x14ac:dyDescent="0.3">
      <c r="O306" s="102"/>
      <c r="P306" s="1"/>
    </row>
    <row r="307" spans="15:16" x14ac:dyDescent="0.3">
      <c r="O307" s="102"/>
      <c r="P307" s="1"/>
    </row>
    <row r="308" spans="15:16" x14ac:dyDescent="0.3">
      <c r="O308" s="102"/>
      <c r="P308" s="1"/>
    </row>
    <row r="309" spans="15:16" x14ac:dyDescent="0.3">
      <c r="O309" s="102"/>
      <c r="P309" s="1"/>
    </row>
    <row r="310" spans="15:16" x14ac:dyDescent="0.3">
      <c r="O310" s="102"/>
      <c r="P310" s="1"/>
    </row>
    <row r="311" spans="15:16" x14ac:dyDescent="0.3">
      <c r="O311" s="102"/>
      <c r="P311" s="1"/>
    </row>
    <row r="312" spans="15:16" x14ac:dyDescent="0.3">
      <c r="O312" s="102"/>
      <c r="P312" s="1"/>
    </row>
    <row r="313" spans="15:16" x14ac:dyDescent="0.3">
      <c r="O313" s="102"/>
      <c r="P313" s="1"/>
    </row>
    <row r="314" spans="15:16" x14ac:dyDescent="0.3">
      <c r="O314" s="102"/>
      <c r="P314" s="1"/>
    </row>
    <row r="315" spans="15:16" x14ac:dyDescent="0.3">
      <c r="O315" s="102"/>
      <c r="P315" s="1"/>
    </row>
    <row r="316" spans="15:16" x14ac:dyDescent="0.3">
      <c r="O316" s="102"/>
      <c r="P316" s="1"/>
    </row>
    <row r="317" spans="15:16" x14ac:dyDescent="0.3">
      <c r="O317" s="102"/>
      <c r="P317" s="1"/>
    </row>
    <row r="318" spans="15:16" x14ac:dyDescent="0.3">
      <c r="O318" s="102"/>
      <c r="P318" s="1"/>
    </row>
    <row r="319" spans="15:16" x14ac:dyDescent="0.3">
      <c r="O319" s="102"/>
      <c r="P319" s="1"/>
    </row>
    <row r="320" spans="15:16" x14ac:dyDescent="0.3">
      <c r="O320" s="102"/>
      <c r="P320" s="1"/>
    </row>
    <row r="321" spans="15:16" x14ac:dyDescent="0.3">
      <c r="O321" s="102"/>
      <c r="P321" s="1"/>
    </row>
    <row r="322" spans="15:16" x14ac:dyDescent="0.3">
      <c r="O322" s="102"/>
      <c r="P322" s="1"/>
    </row>
    <row r="323" spans="15:16" x14ac:dyDescent="0.3">
      <c r="O323" s="102"/>
      <c r="P323" s="1"/>
    </row>
    <row r="324" spans="15:16" x14ac:dyDescent="0.3">
      <c r="O324" s="102"/>
      <c r="P324" s="1"/>
    </row>
    <row r="325" spans="15:16" x14ac:dyDescent="0.3">
      <c r="O325" s="102"/>
      <c r="P325" s="1"/>
    </row>
    <row r="326" spans="15:16" x14ac:dyDescent="0.3">
      <c r="O326" s="102"/>
      <c r="P326" s="1"/>
    </row>
    <row r="327" spans="15:16" x14ac:dyDescent="0.3">
      <c r="O327" s="102"/>
      <c r="P327" s="1"/>
    </row>
    <row r="328" spans="15:16" x14ac:dyDescent="0.3">
      <c r="O328" s="102"/>
      <c r="P328" s="1"/>
    </row>
    <row r="329" spans="15:16" x14ac:dyDescent="0.3">
      <c r="O329" s="102"/>
      <c r="P329" s="1"/>
    </row>
    <row r="330" spans="15:16" x14ac:dyDescent="0.3">
      <c r="O330" s="102"/>
      <c r="P330" s="1"/>
    </row>
    <row r="331" spans="15:16" x14ac:dyDescent="0.3">
      <c r="O331" s="102"/>
      <c r="P331" s="1"/>
    </row>
    <row r="332" spans="15:16" x14ac:dyDescent="0.3">
      <c r="O332" s="102"/>
      <c r="P332" s="1"/>
    </row>
    <row r="333" spans="15:16" x14ac:dyDescent="0.3">
      <c r="O333" s="102"/>
      <c r="P333" s="1"/>
    </row>
    <row r="334" spans="15:16" x14ac:dyDescent="0.3">
      <c r="O334" s="102"/>
      <c r="P334" s="1"/>
    </row>
    <row r="335" spans="15:16" x14ac:dyDescent="0.3">
      <c r="O335" s="102"/>
      <c r="P335" s="1"/>
    </row>
    <row r="336" spans="15:16" x14ac:dyDescent="0.3">
      <c r="O336" s="102"/>
      <c r="P336" s="1"/>
    </row>
    <row r="337" spans="15:16" x14ac:dyDescent="0.3">
      <c r="O337" s="102"/>
      <c r="P337" s="1"/>
    </row>
    <row r="338" spans="15:16" x14ac:dyDescent="0.3">
      <c r="O338" s="102"/>
      <c r="P338" s="1"/>
    </row>
    <row r="339" spans="15:16" x14ac:dyDescent="0.3">
      <c r="O339" s="102"/>
      <c r="P339" s="1"/>
    </row>
    <row r="340" spans="15:16" x14ac:dyDescent="0.3">
      <c r="O340" s="102"/>
      <c r="P340" s="1"/>
    </row>
    <row r="341" spans="15:16" x14ac:dyDescent="0.3">
      <c r="O341" s="102"/>
      <c r="P341" s="1"/>
    </row>
    <row r="342" spans="15:16" x14ac:dyDescent="0.3">
      <c r="O342" s="102"/>
      <c r="P342" s="1"/>
    </row>
    <row r="343" spans="15:16" x14ac:dyDescent="0.3">
      <c r="O343" s="102"/>
      <c r="P343" s="1"/>
    </row>
    <row r="344" spans="15:16" x14ac:dyDescent="0.3">
      <c r="O344" s="102"/>
      <c r="P344" s="1"/>
    </row>
    <row r="345" spans="15:16" x14ac:dyDescent="0.3">
      <c r="O345" s="102"/>
      <c r="P345" s="1"/>
    </row>
    <row r="346" spans="15:16" x14ac:dyDescent="0.3">
      <c r="O346" s="102"/>
      <c r="P346" s="1"/>
    </row>
    <row r="347" spans="15:16" x14ac:dyDescent="0.3">
      <c r="O347" s="102"/>
      <c r="P347" s="1"/>
    </row>
    <row r="348" spans="15:16" x14ac:dyDescent="0.3">
      <c r="O348" s="102"/>
      <c r="P348" s="1"/>
    </row>
    <row r="349" spans="15:16" x14ac:dyDescent="0.3">
      <c r="O349" s="102"/>
      <c r="P349" s="1"/>
    </row>
    <row r="350" spans="15:16" x14ac:dyDescent="0.3">
      <c r="O350" s="102"/>
      <c r="P350" s="1"/>
    </row>
    <row r="351" spans="15:16" x14ac:dyDescent="0.3">
      <c r="O351" s="102"/>
      <c r="P351" s="1"/>
    </row>
    <row r="352" spans="15:16" x14ac:dyDescent="0.3">
      <c r="O352" s="102"/>
      <c r="P352" s="1"/>
    </row>
    <row r="353" spans="15:16" x14ac:dyDescent="0.3">
      <c r="O353" s="102"/>
      <c r="P353" s="1"/>
    </row>
    <row r="354" spans="15:16" x14ac:dyDescent="0.3">
      <c r="O354" s="102"/>
      <c r="P354" s="1"/>
    </row>
    <row r="355" spans="15:16" x14ac:dyDescent="0.3">
      <c r="O355" s="102"/>
      <c r="P355" s="1"/>
    </row>
    <row r="356" spans="15:16" x14ac:dyDescent="0.3">
      <c r="O356" s="102"/>
      <c r="P356" s="1"/>
    </row>
    <row r="357" spans="15:16" x14ac:dyDescent="0.3">
      <c r="O357" s="102"/>
      <c r="P357" s="1"/>
    </row>
    <row r="358" spans="15:16" x14ac:dyDescent="0.3">
      <c r="O358" s="102"/>
      <c r="P358" s="1"/>
    </row>
    <row r="359" spans="15:16" x14ac:dyDescent="0.3">
      <c r="O359" s="102"/>
      <c r="P359" s="1"/>
    </row>
    <row r="360" spans="15:16" x14ac:dyDescent="0.3">
      <c r="O360" s="102"/>
      <c r="P360" s="1"/>
    </row>
    <row r="361" spans="15:16" x14ac:dyDescent="0.3">
      <c r="O361" s="102"/>
      <c r="P361" s="1"/>
    </row>
    <row r="362" spans="15:16" x14ac:dyDescent="0.3">
      <c r="O362" s="102"/>
      <c r="P362" s="1"/>
    </row>
    <row r="363" spans="15:16" x14ac:dyDescent="0.3">
      <c r="O363" s="102"/>
      <c r="P363" s="1"/>
    </row>
    <row r="364" spans="15:16" x14ac:dyDescent="0.3">
      <c r="O364" s="102"/>
      <c r="P364" s="1"/>
    </row>
    <row r="365" spans="15:16" x14ac:dyDescent="0.3">
      <c r="O365" s="102"/>
      <c r="P365" s="1"/>
    </row>
    <row r="366" spans="15:16" x14ac:dyDescent="0.3">
      <c r="O366" s="102"/>
      <c r="P366" s="1"/>
    </row>
    <row r="367" spans="15:16" x14ac:dyDescent="0.3">
      <c r="O367" s="102"/>
      <c r="P367" s="1"/>
    </row>
    <row r="368" spans="15:16" x14ac:dyDescent="0.3">
      <c r="O368" s="102"/>
      <c r="P368" s="1"/>
    </row>
    <row r="369" spans="15:16" x14ac:dyDescent="0.3">
      <c r="O369" s="102"/>
      <c r="P369" s="1"/>
    </row>
    <row r="370" spans="15:16" x14ac:dyDescent="0.3">
      <c r="O370" s="102"/>
      <c r="P370" s="1"/>
    </row>
    <row r="371" spans="15:16" x14ac:dyDescent="0.3">
      <c r="O371" s="102"/>
      <c r="P371" s="1"/>
    </row>
    <row r="372" spans="15:16" x14ac:dyDescent="0.3">
      <c r="O372" s="102"/>
      <c r="P372" s="1"/>
    </row>
    <row r="373" spans="15:16" x14ac:dyDescent="0.3">
      <c r="O373" s="102"/>
      <c r="P373" s="1"/>
    </row>
    <row r="374" spans="15:16" x14ac:dyDescent="0.3">
      <c r="O374" s="102"/>
      <c r="P374" s="1"/>
    </row>
    <row r="375" spans="15:16" x14ac:dyDescent="0.3">
      <c r="O375" s="102"/>
      <c r="P375" s="1"/>
    </row>
    <row r="376" spans="15:16" x14ac:dyDescent="0.3">
      <c r="O376" s="102"/>
      <c r="P376" s="1"/>
    </row>
    <row r="377" spans="15:16" x14ac:dyDescent="0.3">
      <c r="O377" s="102"/>
      <c r="P377" s="1"/>
    </row>
    <row r="378" spans="15:16" x14ac:dyDescent="0.3">
      <c r="O378" s="102"/>
      <c r="P378" s="1"/>
    </row>
    <row r="379" spans="15:16" x14ac:dyDescent="0.3">
      <c r="O379" s="102"/>
      <c r="P379" s="1"/>
    </row>
    <row r="380" spans="15:16" x14ac:dyDescent="0.3">
      <c r="O380" s="102"/>
      <c r="P380" s="1"/>
    </row>
    <row r="381" spans="15:16" x14ac:dyDescent="0.3">
      <c r="O381" s="102"/>
      <c r="P381" s="1"/>
    </row>
    <row r="382" spans="15:16" x14ac:dyDescent="0.3">
      <c r="O382" s="102"/>
      <c r="P382" s="1"/>
    </row>
    <row r="383" spans="15:16" x14ac:dyDescent="0.3">
      <c r="O383" s="102"/>
      <c r="P383" s="1"/>
    </row>
    <row r="384" spans="15:16" x14ac:dyDescent="0.3">
      <c r="O384" s="102"/>
      <c r="P384" s="1"/>
    </row>
    <row r="385" spans="15:16" x14ac:dyDescent="0.3">
      <c r="O385" s="102"/>
      <c r="P385" s="1"/>
    </row>
    <row r="386" spans="15:16" x14ac:dyDescent="0.3">
      <c r="O386" s="102"/>
      <c r="P386" s="1"/>
    </row>
    <row r="387" spans="15:16" x14ac:dyDescent="0.3">
      <c r="O387" s="102"/>
      <c r="P387" s="1"/>
    </row>
    <row r="388" spans="15:16" x14ac:dyDescent="0.3">
      <c r="O388" s="102"/>
      <c r="P388" s="1"/>
    </row>
    <row r="389" spans="15:16" x14ac:dyDescent="0.3">
      <c r="O389" s="102"/>
      <c r="P389" s="1"/>
    </row>
    <row r="390" spans="15:16" x14ac:dyDescent="0.3">
      <c r="O390" s="102"/>
      <c r="P390" s="1"/>
    </row>
    <row r="391" spans="15:16" x14ac:dyDescent="0.3">
      <c r="O391" s="102"/>
      <c r="P391" s="1"/>
    </row>
    <row r="392" spans="15:16" x14ac:dyDescent="0.3">
      <c r="O392" s="102"/>
      <c r="P392" s="1"/>
    </row>
    <row r="393" spans="15:16" x14ac:dyDescent="0.3">
      <c r="O393" s="102"/>
      <c r="P393" s="1"/>
    </row>
    <row r="394" spans="15:16" x14ac:dyDescent="0.3">
      <c r="O394" s="102"/>
      <c r="P394" s="1"/>
    </row>
    <row r="395" spans="15:16" x14ac:dyDescent="0.3">
      <c r="O395" s="102"/>
      <c r="P395" s="1"/>
    </row>
    <row r="396" spans="15:16" x14ac:dyDescent="0.3">
      <c r="O396" s="102"/>
      <c r="P396" s="1"/>
    </row>
    <row r="397" spans="15:16" x14ac:dyDescent="0.3">
      <c r="O397" s="102"/>
      <c r="P397" s="1"/>
    </row>
    <row r="398" spans="15:16" x14ac:dyDescent="0.3">
      <c r="O398" s="102"/>
      <c r="P398" s="1"/>
    </row>
    <row r="399" spans="15:16" x14ac:dyDescent="0.3">
      <c r="O399" s="102"/>
      <c r="P399" s="1"/>
    </row>
    <row r="400" spans="15:16" x14ac:dyDescent="0.3">
      <c r="O400" s="102"/>
      <c r="P400" s="1"/>
    </row>
    <row r="401" spans="15:16" x14ac:dyDescent="0.3">
      <c r="O401" s="102"/>
      <c r="P401" s="1"/>
    </row>
    <row r="402" spans="15:16" x14ac:dyDescent="0.3">
      <c r="O402" s="102"/>
      <c r="P402" s="1"/>
    </row>
    <row r="403" spans="15:16" x14ac:dyDescent="0.3">
      <c r="O403" s="102"/>
      <c r="P403" s="1"/>
    </row>
    <row r="404" spans="15:16" x14ac:dyDescent="0.3">
      <c r="O404" s="102"/>
      <c r="P404" s="1"/>
    </row>
    <row r="405" spans="15:16" x14ac:dyDescent="0.3">
      <c r="O405" s="102"/>
      <c r="P405" s="1"/>
    </row>
    <row r="406" spans="15:16" x14ac:dyDescent="0.3">
      <c r="O406" s="102"/>
      <c r="P406" s="1"/>
    </row>
    <row r="407" spans="15:16" x14ac:dyDescent="0.3">
      <c r="O407" s="102"/>
      <c r="P407" s="1"/>
    </row>
    <row r="408" spans="15:16" x14ac:dyDescent="0.3">
      <c r="O408" s="102"/>
      <c r="P408" s="1"/>
    </row>
    <row r="409" spans="15:16" x14ac:dyDescent="0.3">
      <c r="O409" s="102"/>
      <c r="P409" s="1"/>
    </row>
    <row r="410" spans="15:16" x14ac:dyDescent="0.3">
      <c r="O410" s="102"/>
      <c r="P410" s="1"/>
    </row>
    <row r="411" spans="15:16" x14ac:dyDescent="0.3">
      <c r="O411" s="102"/>
      <c r="P411" s="1"/>
    </row>
    <row r="412" spans="15:16" x14ac:dyDescent="0.3">
      <c r="O412" s="102"/>
      <c r="P412" s="1"/>
    </row>
    <row r="413" spans="15:16" x14ac:dyDescent="0.3">
      <c r="O413" s="102"/>
      <c r="P413" s="1"/>
    </row>
    <row r="414" spans="15:16" x14ac:dyDescent="0.3">
      <c r="O414" s="102"/>
      <c r="P414" s="1"/>
    </row>
    <row r="415" spans="15:16" x14ac:dyDescent="0.3">
      <c r="O415" s="102"/>
      <c r="P415" s="1"/>
    </row>
    <row r="416" spans="15:16" x14ac:dyDescent="0.3">
      <c r="O416" s="102"/>
      <c r="P416" s="1"/>
    </row>
    <row r="417" spans="15:16" x14ac:dyDescent="0.3">
      <c r="O417" s="102"/>
      <c r="P417" s="1"/>
    </row>
    <row r="418" spans="15:16" x14ac:dyDescent="0.3">
      <c r="O418" s="102"/>
      <c r="P418" s="1"/>
    </row>
    <row r="419" spans="15:16" x14ac:dyDescent="0.3">
      <c r="O419" s="102"/>
      <c r="P419" s="1"/>
    </row>
    <row r="420" spans="15:16" x14ac:dyDescent="0.3">
      <c r="O420" s="102"/>
      <c r="P420" s="1"/>
    </row>
    <row r="421" spans="15:16" x14ac:dyDescent="0.3">
      <c r="O421" s="102"/>
      <c r="P421" s="1"/>
    </row>
    <row r="422" spans="15:16" x14ac:dyDescent="0.3">
      <c r="O422" s="102"/>
      <c r="P422" s="1"/>
    </row>
    <row r="423" spans="15:16" x14ac:dyDescent="0.3">
      <c r="O423" s="102"/>
      <c r="P423" s="1"/>
    </row>
    <row r="424" spans="15:16" x14ac:dyDescent="0.3">
      <c r="O424" s="102"/>
      <c r="P424" s="1"/>
    </row>
    <row r="425" spans="15:16" x14ac:dyDescent="0.3">
      <c r="O425" s="102"/>
      <c r="P425" s="1"/>
    </row>
    <row r="426" spans="15:16" x14ac:dyDescent="0.3">
      <c r="O426" s="102"/>
      <c r="P426" s="1"/>
    </row>
    <row r="427" spans="15:16" x14ac:dyDescent="0.3">
      <c r="O427" s="102"/>
      <c r="P427" s="1"/>
    </row>
    <row r="428" spans="15:16" x14ac:dyDescent="0.3">
      <c r="O428" s="102"/>
      <c r="P428" s="1"/>
    </row>
    <row r="429" spans="15:16" x14ac:dyDescent="0.3">
      <c r="O429" s="102"/>
      <c r="P429" s="1"/>
    </row>
    <row r="430" spans="15:16" x14ac:dyDescent="0.3">
      <c r="O430" s="102"/>
      <c r="P430" s="1"/>
    </row>
    <row r="431" spans="15:16" x14ac:dyDescent="0.3">
      <c r="O431" s="102"/>
      <c r="P431" s="1"/>
    </row>
    <row r="432" spans="15:16" x14ac:dyDescent="0.3">
      <c r="O432" s="102"/>
      <c r="P432" s="1"/>
    </row>
    <row r="433" spans="15:16" x14ac:dyDescent="0.3">
      <c r="O433" s="102"/>
      <c r="P433" s="1"/>
    </row>
    <row r="434" spans="15:16" x14ac:dyDescent="0.3">
      <c r="O434" s="102"/>
      <c r="P434" s="1"/>
    </row>
    <row r="435" spans="15:16" x14ac:dyDescent="0.3">
      <c r="O435" s="102"/>
      <c r="P435" s="1"/>
    </row>
    <row r="436" spans="15:16" x14ac:dyDescent="0.3">
      <c r="O436" s="102"/>
      <c r="P436" s="1"/>
    </row>
    <row r="437" spans="15:16" x14ac:dyDescent="0.3">
      <c r="O437" s="102"/>
      <c r="P437" s="1"/>
    </row>
    <row r="438" spans="15:16" x14ac:dyDescent="0.3">
      <c r="O438" s="102"/>
      <c r="P438" s="1"/>
    </row>
    <row r="439" spans="15:16" x14ac:dyDescent="0.3">
      <c r="O439" s="102"/>
      <c r="P439" s="1"/>
    </row>
    <row r="440" spans="15:16" x14ac:dyDescent="0.3">
      <c r="O440" s="102"/>
      <c r="P440" s="1"/>
    </row>
    <row r="441" spans="15:16" x14ac:dyDescent="0.3">
      <c r="O441" s="102"/>
      <c r="P441" s="1"/>
    </row>
    <row r="442" spans="15:16" x14ac:dyDescent="0.3">
      <c r="O442" s="102"/>
      <c r="P442" s="1"/>
    </row>
    <row r="443" spans="15:16" x14ac:dyDescent="0.3">
      <c r="O443" s="102"/>
      <c r="P443" s="1"/>
    </row>
    <row r="444" spans="15:16" x14ac:dyDescent="0.3">
      <c r="O444" s="102"/>
      <c r="P444" s="1"/>
    </row>
    <row r="445" spans="15:16" x14ac:dyDescent="0.3">
      <c r="O445" s="102"/>
      <c r="P445" s="1"/>
    </row>
    <row r="446" spans="15:16" x14ac:dyDescent="0.3">
      <c r="O446" s="102"/>
      <c r="P446" s="1"/>
    </row>
    <row r="447" spans="15:16" x14ac:dyDescent="0.3">
      <c r="O447" s="102"/>
      <c r="P447" s="1"/>
    </row>
    <row r="448" spans="15:16" x14ac:dyDescent="0.3">
      <c r="O448" s="102"/>
      <c r="P448" s="1"/>
    </row>
    <row r="449" spans="15:16" x14ac:dyDescent="0.3">
      <c r="O449" s="102"/>
      <c r="P449" s="1"/>
    </row>
    <row r="450" spans="15:16" x14ac:dyDescent="0.3">
      <c r="O450" s="102"/>
      <c r="P450" s="1"/>
    </row>
    <row r="451" spans="15:16" x14ac:dyDescent="0.3">
      <c r="O451" s="102"/>
      <c r="P451" s="1"/>
    </row>
    <row r="452" spans="15:16" x14ac:dyDescent="0.3">
      <c r="O452" s="102"/>
      <c r="P452" s="1"/>
    </row>
    <row r="453" spans="15:16" x14ac:dyDescent="0.3">
      <c r="O453" s="102"/>
      <c r="P453" s="1"/>
    </row>
    <row r="454" spans="15:16" x14ac:dyDescent="0.3">
      <c r="O454" s="102"/>
      <c r="P454" s="1"/>
    </row>
    <row r="455" spans="15:16" x14ac:dyDescent="0.3">
      <c r="O455" s="102"/>
      <c r="P455" s="1"/>
    </row>
    <row r="456" spans="15:16" x14ac:dyDescent="0.3">
      <c r="O456" s="102"/>
      <c r="P456" s="1"/>
    </row>
    <row r="457" spans="15:16" x14ac:dyDescent="0.3">
      <c r="O457" s="102"/>
      <c r="P457" s="1"/>
    </row>
    <row r="458" spans="15:16" x14ac:dyDescent="0.3">
      <c r="O458" s="102"/>
      <c r="P458" s="1"/>
    </row>
    <row r="459" spans="15:16" x14ac:dyDescent="0.3">
      <c r="O459" s="102"/>
      <c r="P459" s="1"/>
    </row>
    <row r="460" spans="15:16" x14ac:dyDescent="0.3">
      <c r="O460" s="102"/>
      <c r="P460" s="1"/>
    </row>
    <row r="461" spans="15:16" x14ac:dyDescent="0.3">
      <c r="O461" s="102"/>
      <c r="P461" s="1"/>
    </row>
    <row r="462" spans="15:16" x14ac:dyDescent="0.3">
      <c r="O462" s="102"/>
      <c r="P462" s="1"/>
    </row>
    <row r="463" spans="15:16" x14ac:dyDescent="0.3">
      <c r="O463" s="102"/>
      <c r="P463" s="1"/>
    </row>
    <row r="464" spans="15:16" x14ac:dyDescent="0.3">
      <c r="O464" s="102"/>
      <c r="P464" s="1"/>
    </row>
    <row r="465" spans="15:16" x14ac:dyDescent="0.3">
      <c r="O465" s="102"/>
      <c r="P465" s="1"/>
    </row>
    <row r="466" spans="15:16" x14ac:dyDescent="0.3">
      <c r="O466" s="102"/>
      <c r="P466" s="1"/>
    </row>
    <row r="467" spans="15:16" x14ac:dyDescent="0.3">
      <c r="O467" s="102"/>
      <c r="P467" s="1"/>
    </row>
    <row r="468" spans="15:16" x14ac:dyDescent="0.3">
      <c r="O468" s="102"/>
      <c r="P468" s="1"/>
    </row>
    <row r="469" spans="15:16" x14ac:dyDescent="0.3">
      <c r="O469" s="102"/>
      <c r="P469" s="1"/>
    </row>
    <row r="470" spans="15:16" x14ac:dyDescent="0.3">
      <c r="O470" s="102"/>
      <c r="P470" s="1"/>
    </row>
    <row r="471" spans="15:16" x14ac:dyDescent="0.3">
      <c r="O471" s="102"/>
      <c r="P471" s="1"/>
    </row>
    <row r="472" spans="15:16" x14ac:dyDescent="0.3">
      <c r="O472" s="102"/>
      <c r="P472" s="1"/>
    </row>
    <row r="473" spans="15:16" x14ac:dyDescent="0.3">
      <c r="O473" s="102"/>
      <c r="P473" s="1"/>
    </row>
    <row r="474" spans="15:16" x14ac:dyDescent="0.3">
      <c r="O474" s="102"/>
      <c r="P474" s="1"/>
    </row>
    <row r="475" spans="15:16" x14ac:dyDescent="0.3">
      <c r="O475" s="102"/>
      <c r="P475" s="1"/>
    </row>
    <row r="476" spans="15:16" x14ac:dyDescent="0.3">
      <c r="O476" s="102"/>
      <c r="P476" s="1"/>
    </row>
    <row r="477" spans="15:16" x14ac:dyDescent="0.3">
      <c r="O477" s="102"/>
      <c r="P477" s="1"/>
    </row>
    <row r="478" spans="15:16" x14ac:dyDescent="0.3">
      <c r="O478" s="102"/>
      <c r="P478" s="1"/>
    </row>
    <row r="479" spans="15:16" x14ac:dyDescent="0.3">
      <c r="O479" s="102"/>
      <c r="P479" s="1"/>
    </row>
    <row r="480" spans="15:16" x14ac:dyDescent="0.3">
      <c r="O480" s="102"/>
      <c r="P480" s="1"/>
    </row>
    <row r="481" spans="15:16" x14ac:dyDescent="0.3">
      <c r="O481" s="102"/>
      <c r="P481" s="1"/>
    </row>
    <row r="482" spans="15:16" x14ac:dyDescent="0.3">
      <c r="O482" s="102"/>
      <c r="P482" s="1"/>
    </row>
    <row r="483" spans="15:16" x14ac:dyDescent="0.3">
      <c r="O483" s="102"/>
      <c r="P483" s="1"/>
    </row>
    <row r="484" spans="15:16" x14ac:dyDescent="0.3">
      <c r="O484" s="102"/>
      <c r="P484" s="1"/>
    </row>
    <row r="485" spans="15:16" x14ac:dyDescent="0.3">
      <c r="O485" s="102"/>
      <c r="P485" s="1"/>
    </row>
    <row r="486" spans="15:16" x14ac:dyDescent="0.3">
      <c r="O486" s="102"/>
      <c r="P486" s="1"/>
    </row>
    <row r="487" spans="15:16" x14ac:dyDescent="0.3">
      <c r="O487" s="102"/>
      <c r="P487" s="1"/>
    </row>
    <row r="488" spans="15:16" x14ac:dyDescent="0.3">
      <c r="O488" s="102"/>
      <c r="P488" s="1"/>
    </row>
    <row r="489" spans="15:16" x14ac:dyDescent="0.3">
      <c r="O489" s="102"/>
      <c r="P489" s="1"/>
    </row>
    <row r="490" spans="15:16" x14ac:dyDescent="0.3">
      <c r="O490" s="102"/>
      <c r="P490" s="1"/>
    </row>
    <row r="491" spans="15:16" x14ac:dyDescent="0.3">
      <c r="O491" s="102"/>
      <c r="P491" s="1"/>
    </row>
    <row r="492" spans="15:16" x14ac:dyDescent="0.3">
      <c r="O492" s="102"/>
      <c r="P492" s="1"/>
    </row>
    <row r="493" spans="15:16" x14ac:dyDescent="0.3">
      <c r="O493" s="102"/>
      <c r="P493" s="1"/>
    </row>
    <row r="494" spans="15:16" x14ac:dyDescent="0.3">
      <c r="O494" s="102"/>
      <c r="P494" s="1"/>
    </row>
    <row r="495" spans="15:16" x14ac:dyDescent="0.3">
      <c r="O495" s="102"/>
      <c r="P495" s="1"/>
    </row>
    <row r="496" spans="15:16" x14ac:dyDescent="0.3">
      <c r="O496" s="102"/>
      <c r="P496" s="1"/>
    </row>
    <row r="497" spans="15:16" x14ac:dyDescent="0.3">
      <c r="O497" s="102"/>
      <c r="P497" s="1"/>
    </row>
    <row r="498" spans="15:16" x14ac:dyDescent="0.3">
      <c r="P498" s="1"/>
    </row>
    <row r="499" spans="15:16" x14ac:dyDescent="0.3">
      <c r="P499" s="1"/>
    </row>
    <row r="500" spans="15:16" x14ac:dyDescent="0.3">
      <c r="P500" s="1"/>
    </row>
    <row r="501" spans="15:16" x14ac:dyDescent="0.3">
      <c r="P501" s="1"/>
    </row>
    <row r="502" spans="15:16" x14ac:dyDescent="0.3">
      <c r="P502" s="1"/>
    </row>
    <row r="503" spans="15:16" x14ac:dyDescent="0.3">
      <c r="P503" s="1"/>
    </row>
    <row r="504" spans="15:16" x14ac:dyDescent="0.3">
      <c r="P504" s="1"/>
    </row>
    <row r="505" spans="15:16" x14ac:dyDescent="0.3">
      <c r="P505" s="1"/>
    </row>
    <row r="506" spans="15:16" x14ac:dyDescent="0.3">
      <c r="P506" s="1"/>
    </row>
    <row r="507" spans="15:16" x14ac:dyDescent="0.3">
      <c r="P507" s="1"/>
    </row>
    <row r="508" spans="15:16" x14ac:dyDescent="0.3">
      <c r="P508" s="1"/>
    </row>
    <row r="509" spans="15:16" x14ac:dyDescent="0.3">
      <c r="P509" s="1"/>
    </row>
    <row r="510" spans="15:16" x14ac:dyDescent="0.3">
      <c r="P510" s="1"/>
    </row>
    <row r="511" spans="15:16" x14ac:dyDescent="0.3">
      <c r="P511" s="1"/>
    </row>
    <row r="512" spans="15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</sheetData>
  <phoneticPr fontId="1" type="noConversion"/>
  <conditionalFormatting sqref="B3:M4 B2:C2 E1:M2 I8:M10 I5:M6 G18:M22 G28:L28 G24:M27 G23:L23 G43:M44 A32:F44 G29:M30 A18:F30 I13:M16 A17:M17 A5:L16 A60:M1048576 A46:D58 G46:M58 A58:B59">
    <cfRule type="expression" dxfId="107" priority="82">
      <formula>$D1="합계"</formula>
    </cfRule>
  </conditionalFormatting>
  <conditionalFormatting sqref="A2:A4">
    <cfRule type="expression" dxfId="106" priority="80">
      <formula>$D2="합계"</formula>
    </cfRule>
  </conditionalFormatting>
  <conditionalFormatting sqref="A1:D1">
    <cfRule type="expression" dxfId="105" priority="68">
      <formula>$D1="합계"</formula>
    </cfRule>
  </conditionalFormatting>
  <conditionalFormatting sqref="I5:M5">
    <cfRule type="expression" dxfId="104" priority="67">
      <formula>$D5="합계"</formula>
    </cfRule>
  </conditionalFormatting>
  <conditionalFormatting sqref="A5">
    <cfRule type="expression" dxfId="103" priority="66">
      <formula>$D5="합계"</formula>
    </cfRule>
  </conditionalFormatting>
  <conditionalFormatting sqref="M12">
    <cfRule type="expression" dxfId="102" priority="15">
      <formula>$D12="합계"</formula>
    </cfRule>
  </conditionalFormatting>
  <conditionalFormatting sqref="M11">
    <cfRule type="expression" dxfId="101" priority="14">
      <formula>$D11="합계"</formula>
    </cfRule>
  </conditionalFormatting>
  <conditionalFormatting sqref="M7">
    <cfRule type="expression" dxfId="100" priority="13">
      <formula>$D7="합계"</formula>
    </cfRule>
  </conditionalFormatting>
  <conditionalFormatting sqref="D2">
    <cfRule type="expression" dxfId="99" priority="12">
      <formula>$D2="합계"</formula>
    </cfRule>
  </conditionalFormatting>
  <conditionalFormatting sqref="A31:M31">
    <cfRule type="expression" dxfId="98" priority="10">
      <formula>$D31="합계"</formula>
    </cfRule>
  </conditionalFormatting>
  <conditionalFormatting sqref="M28">
    <cfRule type="expression" dxfId="97" priority="9">
      <formula>$D28="합계"</formula>
    </cfRule>
  </conditionalFormatting>
  <conditionalFormatting sqref="M23">
    <cfRule type="expression" dxfId="96" priority="8">
      <formula>$D23="합계"</formula>
    </cfRule>
  </conditionalFormatting>
  <conditionalFormatting sqref="G33:M36 G42:L42 G38:M41 G37:L37 G32:L32">
    <cfRule type="expression" dxfId="95" priority="7">
      <formula>$D32="합계"</formula>
    </cfRule>
  </conditionalFormatting>
  <conditionalFormatting sqref="A45:M45 E45:F58">
    <cfRule type="expression" dxfId="94" priority="5">
      <formula>$D45="합계"</formula>
    </cfRule>
  </conditionalFormatting>
  <conditionalFormatting sqref="M42">
    <cfRule type="expression" dxfId="93" priority="4">
      <formula>$D42="합계"</formula>
    </cfRule>
  </conditionalFormatting>
  <conditionalFormatting sqref="M37">
    <cfRule type="expression" dxfId="92" priority="3">
      <formula>$D37="합계"</formula>
    </cfRule>
  </conditionalFormatting>
  <conditionalFormatting sqref="M32">
    <cfRule type="expression" dxfId="91" priority="2">
      <formula>$D32="합계"</formula>
    </cfRule>
  </conditionalFormatting>
  <conditionalFormatting sqref="A59:M59">
    <cfRule type="expression" dxfId="90" priority="1">
      <formula>$D59="합계"</formula>
    </cfRule>
  </conditionalFormatting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7"/>
  <sheetViews>
    <sheetView zoomScale="90" zoomScaleNormal="90" workbookViewId="0">
      <pane ySplit="4" topLeftCell="A41" activePane="bottomLeft" state="frozen"/>
      <selection activeCell="O36" sqref="O1:O1048576"/>
      <selection pane="bottomLeft" activeCell="M62" sqref="M62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5" width="9" style="100"/>
    <col min="16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50</v>
      </c>
      <c r="B2" s="37" t="s">
        <v>47</v>
      </c>
      <c r="C2" s="9" t="s">
        <v>638</v>
      </c>
      <c r="D2" s="25">
        <v>32500000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  <c r="O4" s="101"/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6</v>
      </c>
      <c r="H5" s="83">
        <v>60630</v>
      </c>
      <c r="I5" s="42">
        <f t="shared" ref="I5:I16" si="0">H5/SUMIF(B:B,B5,H:H)</f>
        <v>1.899927440508189E-3</v>
      </c>
      <c r="J5" s="42">
        <f>SUMIFS('MP내역(중립)'!G:G,'MP내역(중립)'!A:A,A5,'MP내역(중립)'!B:B,D5)</f>
        <v>1.9737750000000001E-3</v>
      </c>
      <c r="K5" s="42">
        <f t="shared" ref="K5:K16" si="1">ABS(I5-J5)</f>
        <v>7.3847559491811102E-5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02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441</v>
      </c>
      <c r="H6" s="83">
        <v>4857615</v>
      </c>
      <c r="I6" s="42">
        <f t="shared" si="0"/>
        <v>0.15222028754616834</v>
      </c>
      <c r="J6" s="42">
        <f>SUMIFS('MP내역(중립)'!G:G,'MP내역(중립)'!A:A,A6,'MP내역(중립)'!B:B,D6)</f>
        <v>0.15190119999999999</v>
      </c>
      <c r="K6" s="42">
        <f t="shared" si="1"/>
        <v>3.1908754616835622E-4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02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77</v>
      </c>
      <c r="H7" s="83">
        <v>773080</v>
      </c>
      <c r="I7" s="42">
        <f t="shared" si="0"/>
        <v>2.4225563346661236E-2</v>
      </c>
      <c r="J7" s="42">
        <f>SUMIFS('MP내역(중립)'!G:G,'MP내역(중립)'!A:A,A7,'MP내역(중립)'!B:B,D7)</f>
        <v>2.473245E-2</v>
      </c>
      <c r="K7" s="42">
        <f t="shared" si="1"/>
        <v>5.0688665333876309E-4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02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3</v>
      </c>
      <c r="H8" s="83">
        <v>60870</v>
      </c>
      <c r="I8" s="42">
        <f t="shared" si="0"/>
        <v>1.9074481824795228E-3</v>
      </c>
      <c r="J8" s="42">
        <f>SUMIFS('MP내역(중립)'!G:G,'MP내역(중립)'!A:A,A8,'MP내역(중립)'!B:B,D8)</f>
        <v>2.0003040000000001E-3</v>
      </c>
      <c r="K8" s="42">
        <f t="shared" si="1"/>
        <v>9.285581752047729E-5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02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106</v>
      </c>
      <c r="H9" s="83">
        <v>11251370</v>
      </c>
      <c r="I9" s="42">
        <f t="shared" si="0"/>
        <v>0.35257771080835598</v>
      </c>
      <c r="J9" s="42">
        <f>SUMIFS('MP내역(중립)'!G:G,'MP내역(중립)'!A:A,A9,'MP내역(중립)'!B:B,D9)</f>
        <v>0.34998859999999998</v>
      </c>
      <c r="K9" s="42">
        <f t="shared" si="1"/>
        <v>2.5891108083559988E-3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02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270</v>
      </c>
      <c r="H10" s="83">
        <v>4342950</v>
      </c>
      <c r="I10" s="42">
        <f t="shared" si="0"/>
        <v>0.13609252643501632</v>
      </c>
      <c r="J10" s="42">
        <f>SUMIFS('MP내역(중립)'!G:G,'MP내역(중립)'!A:A,A10,'MP내역(중립)'!B:B,D10)</f>
        <v>0.13608049999999999</v>
      </c>
      <c r="K10" s="42">
        <f t="shared" si="1"/>
        <v>1.2026435016326831E-5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02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222</v>
      </c>
      <c r="E11" s="38" t="str">
        <f>IF(OR(D11="",D11="합계"),"",INDEX(투자유니버스!B:B,MATCH($D11,투자유니버스!$A:$A,0)))</f>
        <v>TIGER 단기선진하이일드(합성 H)</v>
      </c>
      <c r="F11" s="38" t="str">
        <f>IF(OR(D11="",D11="합계"),"",INDEX(투자유니버스!E:E,MATCH($D11,투자유니버스!$A:$A,0)))</f>
        <v>채권</v>
      </c>
      <c r="G11" s="83">
        <v>12</v>
      </c>
      <c r="H11" s="83">
        <v>143340</v>
      </c>
      <c r="I11" s="42">
        <f t="shared" si="0"/>
        <v>4.4917631423790835E-3</v>
      </c>
      <c r="J11" s="42">
        <f>SUMIFS('MP내역(중립)'!G:G,'MP내역(중립)'!A:A,A11,'MP내역(중립)'!B:B,D11)</f>
        <v>4.6391619999999996E-3</v>
      </c>
      <c r="K11" s="42">
        <f t="shared" si="1"/>
        <v>1.473988576209161E-4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02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148</v>
      </c>
      <c r="E12" s="38" t="str">
        <f>IF(OR(D12="",D12="합계"),"",INDEX(투자유니버스!B:B,MATCH($D12,투자유니버스!$A:$A,0)))</f>
        <v>TIGER 단기통안채</v>
      </c>
      <c r="F12" s="38" t="str">
        <f>IF(OR(D12="",D12="합계"),"",INDEX(투자유니버스!E:E,MATCH($D12,투자유니버스!$A:$A,0)))</f>
        <v>채권</v>
      </c>
      <c r="G12" s="83">
        <v>6</v>
      </c>
      <c r="H12" s="83">
        <v>604890</v>
      </c>
      <c r="I12" s="42">
        <f t="shared" si="0"/>
        <v>1.8955090046000305E-2</v>
      </c>
      <c r="J12" s="42">
        <f>SUMIFS('MP내역(중립)'!G:G,'MP내역(중립)'!A:A,A12,'MP내역(중립)'!B:B,D12)</f>
        <v>2.1121069999999999E-2</v>
      </c>
      <c r="K12" s="42">
        <f t="shared" si="1"/>
        <v>2.1659799539996936E-3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02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286</v>
      </c>
      <c r="E13" s="38" t="str">
        <f>IF(OR(D13="",D13="합계"),"",INDEX(투자유니버스!B:B,MATCH($D13,투자유니버스!$A:$A,0)))</f>
        <v>TIGER 부동산인프라고배당</v>
      </c>
      <c r="F13" s="38" t="str">
        <f>IF(OR(D13="",D13="합계"),"",INDEX(투자유니버스!E:E,MATCH($D13,투자유니버스!$A:$A,0)))</f>
        <v>대체자산</v>
      </c>
      <c r="G13" s="83">
        <v>234</v>
      </c>
      <c r="H13" s="83">
        <v>1488240</v>
      </c>
      <c r="I13" s="42">
        <f t="shared" si="0"/>
        <v>4.6636120964240593E-2</v>
      </c>
      <c r="J13" s="42">
        <f>SUMIFS('MP내역(중립)'!G:G,'MP내역(중립)'!A:A,A13,'MP내역(중립)'!B:B,D13)</f>
        <v>4.6579490000000001E-2</v>
      </c>
      <c r="K13" s="42">
        <f t="shared" si="1"/>
        <v>5.6630964240592108E-5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02"/>
      <c r="P13" s="1"/>
    </row>
    <row r="14" spans="1:16" s="24" customFormat="1" x14ac:dyDescent="0.3">
      <c r="A14" s="3">
        <v>44683</v>
      </c>
      <c r="B14" s="2">
        <v>44684</v>
      </c>
      <c r="C14" s="13" t="s">
        <v>639</v>
      </c>
      <c r="D14" s="77" t="s">
        <v>326</v>
      </c>
      <c r="E14" s="38" t="str">
        <f>IF(OR(D14="",D14="합계"),"",INDEX(투자유니버스!B:B,MATCH($D14,투자유니버스!$A:$A,0)))</f>
        <v>TIGER 미국S&amp;P500</v>
      </c>
      <c r="F14" s="38" t="str">
        <f>IF(OR(D14="",D14="합계"),"",INDEX(투자유니버스!E:E,MATCH($D14,투자유니버스!$A:$A,0)))</f>
        <v>주식</v>
      </c>
      <c r="G14" s="83">
        <v>138</v>
      </c>
      <c r="H14" s="83">
        <v>1829880</v>
      </c>
      <c r="I14" s="42">
        <f t="shared" si="0"/>
        <v>5.734189716043419E-2</v>
      </c>
      <c r="J14" s="42">
        <f>SUMIFS('MP내역(중립)'!G:G,'MP내역(중립)'!A:A,A14,'MP내역(중립)'!B:B,D14)</f>
        <v>5.7392690000000003E-2</v>
      </c>
      <c r="K14" s="42">
        <f t="shared" si="1"/>
        <v>5.0792839565813597E-5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  <c r="O14" s="102"/>
      <c r="P14" s="1"/>
    </row>
    <row r="15" spans="1:16" s="24" customFormat="1" x14ac:dyDescent="0.3">
      <c r="A15" s="3">
        <v>44683</v>
      </c>
      <c r="B15" s="2">
        <v>44684</v>
      </c>
      <c r="C15" s="13" t="s">
        <v>639</v>
      </c>
      <c r="D15" s="77" t="s">
        <v>322</v>
      </c>
      <c r="E15" s="38" t="str">
        <f>IF(OR(D15="",D15="합계"),"",INDEX(투자유니버스!B:B,MATCH($D15,투자유니버스!$A:$A,0)))</f>
        <v>TIGER 미국나스닥100</v>
      </c>
      <c r="F15" s="38" t="str">
        <f>IF(OR(D15="",D15="합계"),"",INDEX(투자유니버스!E:E,MATCH($D15,투자유니버스!$A:$A,0)))</f>
        <v>주식</v>
      </c>
      <c r="G15" s="83">
        <v>8</v>
      </c>
      <c r="H15" s="83">
        <v>594080</v>
      </c>
      <c r="I15" s="42">
        <f t="shared" si="0"/>
        <v>1.861634329304148E-2</v>
      </c>
      <c r="J15" s="42">
        <f>SUMIFS('MP내역(중립)'!G:G,'MP내역(중립)'!A:A,A15,'MP내역(중립)'!B:B,D15)</f>
        <v>1.9859890000000002E-2</v>
      </c>
      <c r="K15" s="42">
        <f t="shared" si="1"/>
        <v>1.2435467069585211E-3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02"/>
      <c r="P15" s="1"/>
    </row>
    <row r="16" spans="1:16" s="24" customFormat="1" x14ac:dyDescent="0.3">
      <c r="A16" s="3">
        <v>44683</v>
      </c>
      <c r="B16" s="2">
        <v>44684</v>
      </c>
      <c r="C16" s="13" t="s">
        <v>639</v>
      </c>
      <c r="D16" s="77" t="s">
        <v>176</v>
      </c>
      <c r="E16" s="38" t="str">
        <f>IF(OR(D16="",D16="합계"),"",INDEX(투자유니버스!B:B,MATCH($D16,투자유니버스!$A:$A,0)))</f>
        <v>TIGER 중장기국채</v>
      </c>
      <c r="F16" s="38" t="str">
        <f>IF(OR(D16="",D16="합계"),"",INDEX(투자유니버스!E:E,MATCH($D16,투자유니버스!$A:$A,0)))</f>
        <v>채권</v>
      </c>
      <c r="G16" s="83">
        <v>122</v>
      </c>
      <c r="H16" s="83">
        <v>5904800</v>
      </c>
      <c r="I16" s="42">
        <f t="shared" si="0"/>
        <v>0.18503532163471476</v>
      </c>
      <c r="J16" s="42">
        <f>SUMIFS('MP내역(중립)'!G:G,'MP내역(중립)'!A:A,A16,'MP내역(중립)'!B:B,D16)</f>
        <v>0.18368989999999999</v>
      </c>
      <c r="K16" s="42">
        <f t="shared" si="1"/>
        <v>1.3454216347147663E-3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02"/>
      <c r="P16" s="1"/>
    </row>
    <row r="17" spans="1:16" s="24" customFormat="1" x14ac:dyDescent="0.3">
      <c r="A17" s="3">
        <v>44683</v>
      </c>
      <c r="B17" s="2">
        <v>44684</v>
      </c>
      <c r="C17" s="13"/>
      <c r="D17" s="78" t="s">
        <v>115</v>
      </c>
      <c r="E17" s="38" t="str">
        <f>IF(OR(D17="",D17="합계"),"",INDEX(투자유니버스!B:B,MATCH($D17,투자유니버스!$A:$A,0)))</f>
        <v/>
      </c>
      <c r="F17" s="38" t="str">
        <f>IF(OR(D17="",D17="합계"),"",INDEX(투자유니버스!E:E,MATCH($D17,투자유니버스!$A:$A,0)))</f>
        <v/>
      </c>
      <c r="G17" s="76"/>
      <c r="H17" s="76"/>
      <c r="I17" s="42">
        <f>SUM(I5:I16)</f>
        <v>1</v>
      </c>
      <c r="J17" s="42">
        <f>SUM(J5:J16)</f>
        <v>0.99995903099999994</v>
      </c>
      <c r="K17" s="42">
        <f>SUM(K5:K16)</f>
        <v>8.6035857769920371E-3</v>
      </c>
      <c r="L17" s="64" t="str">
        <f>IF(A17="","",IF(OR(D17="",D17="현금",D17="합계"),"",IF(I17&lt;J17,IFERROR(INT((SUMIF(B:B,B17,H:H)*0.95*K17)/SUMIFS(전체매매내역!I:I,전체매매내역!A:A,B17,전체매매내역!D:D,$C$2,전체매매내역!F:F,D17)),0),0)))</f>
        <v/>
      </c>
      <c r="M17" s="38"/>
      <c r="O17" s="102"/>
      <c r="P17" s="1"/>
    </row>
    <row r="18" spans="1:16" x14ac:dyDescent="0.3">
      <c r="A18" s="3">
        <v>44714</v>
      </c>
      <c r="B18" s="3">
        <v>44714</v>
      </c>
      <c r="C18" s="13" t="s">
        <v>644</v>
      </c>
      <c r="D18" s="82" t="s">
        <v>326</v>
      </c>
      <c r="E18" s="38" t="str">
        <f>IF(OR(D18="",D18="합계"),"",INDEX(투자유니버스!B:B,MATCH($D18,투자유니버스!$A:$A,0)))</f>
        <v>TIGER 미국S&amp;P500</v>
      </c>
      <c r="F18" s="38" t="str">
        <f>IF(OR(D18="",D18="합계"),"",INDEX(투자유니버스!E:E,MATCH($D18,투자유니버스!$A:$A,0)))</f>
        <v>주식</v>
      </c>
      <c r="G18" s="63">
        <v>96</v>
      </c>
      <c r="H18" s="63">
        <v>1239840</v>
      </c>
      <c r="I18" s="42">
        <f t="shared" ref="I18:I30" si="2">H18/SUMIF(B:B,B18,H:H)</f>
        <v>3.8537487671851972E-2</v>
      </c>
      <c r="J18" s="42">
        <f>SUMIFS('MP내역(중립)'!G:G,'MP내역(중립)'!A:A,A18,'MP내역(중립)'!B:B,D18)</f>
        <v>3.8358209999999997E-2</v>
      </c>
      <c r="K18" s="42">
        <f t="shared" ref="K18:K30" si="3">ABS(I18-J18)</f>
        <v>1.7927767185197535E-4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02"/>
      <c r="P18" s="1"/>
    </row>
    <row r="19" spans="1:16" x14ac:dyDescent="0.3">
      <c r="A19" s="3">
        <v>44714</v>
      </c>
      <c r="B19" s="3">
        <v>44714</v>
      </c>
      <c r="C19" s="13" t="s">
        <v>644</v>
      </c>
      <c r="D19" s="82" t="s">
        <v>322</v>
      </c>
      <c r="E19" s="38" t="str">
        <f>IF(OR(D19="",D19="합계"),"",INDEX(투자유니버스!B:B,MATCH($D19,투자유니버스!$A:$A,0)))</f>
        <v>TIGER 미국나스닥100</v>
      </c>
      <c r="F19" s="38" t="str">
        <f>IF(OR(D19="",D19="합계"),"",INDEX(투자유니버스!E:E,MATCH($D19,투자유니버스!$A:$A,0)))</f>
        <v>주식</v>
      </c>
      <c r="G19" s="63">
        <v>5</v>
      </c>
      <c r="H19" s="63">
        <v>351700</v>
      </c>
      <c r="I19" s="42">
        <f t="shared" si="2"/>
        <v>1.0931760883815927E-2</v>
      </c>
      <c r="J19" s="42">
        <f>SUMIFS('MP내역(중립)'!G:G,'MP내역(중립)'!A:A,A19,'MP내역(중립)'!B:B,D19)</f>
        <v>1.2122279999999999E-2</v>
      </c>
      <c r="K19" s="42">
        <f t="shared" si="3"/>
        <v>1.190519116184072E-3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02"/>
      <c r="P19" s="1"/>
    </row>
    <row r="20" spans="1:16" x14ac:dyDescent="0.3">
      <c r="A20" s="3">
        <v>44714</v>
      </c>
      <c r="B20" s="3">
        <v>44714</v>
      </c>
      <c r="C20" s="13" t="s">
        <v>639</v>
      </c>
      <c r="D20" s="82" t="s">
        <v>362</v>
      </c>
      <c r="E20" s="38" t="str">
        <f>IF(OR(D20="",D20="합계"),"",INDEX(투자유니버스!B:B,MATCH($D20,투자유니버스!$A:$A,0)))</f>
        <v>KODEX 선진국MSCI World</v>
      </c>
      <c r="F20" s="38" t="str">
        <f>IF(OR(D20="",D20="합계"),"",INDEX(투자유니버스!E:E,MATCH($D20,투자유니버스!$A:$A,0)))</f>
        <v>주식</v>
      </c>
      <c r="G20" s="63">
        <v>8</v>
      </c>
      <c r="H20" s="63">
        <v>159040</v>
      </c>
      <c r="I20" s="42">
        <f t="shared" si="2"/>
        <v>4.9433814357750499E-3</v>
      </c>
      <c r="J20" s="42">
        <f>SUMIFS('MP내역(중립)'!G:G,'MP내역(중립)'!A:A,A20,'MP내역(중립)'!B:B,D20)</f>
        <v>4.9300969999999996E-3</v>
      </c>
      <c r="K20" s="42">
        <f t="shared" si="3"/>
        <v>1.3284435775050285E-5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02"/>
      <c r="P20" s="1"/>
    </row>
    <row r="21" spans="1:16" x14ac:dyDescent="0.3">
      <c r="A21" s="3">
        <v>44714</v>
      </c>
      <c r="B21" s="3">
        <v>44714</v>
      </c>
      <c r="C21" s="13" t="s">
        <v>639</v>
      </c>
      <c r="D21" s="82" t="s">
        <v>368</v>
      </c>
      <c r="E21" s="38" t="str">
        <f>IF(OR(D21="",D21="합계"),"",INDEX(투자유니버스!B:B,MATCH($D21,투자유니버스!$A:$A,0)))</f>
        <v>ARIRANG 신흥국MSCI(합성 H)</v>
      </c>
      <c r="F21" s="38" t="str">
        <f>IF(OR(D21="",D21="합계"),"",INDEX(투자유니버스!E:E,MATCH($D21,투자유니버스!$A:$A,0)))</f>
        <v>주식</v>
      </c>
      <c r="G21" s="63">
        <v>9</v>
      </c>
      <c r="H21" s="63">
        <v>89865</v>
      </c>
      <c r="I21" s="42">
        <f t="shared" si="2"/>
        <v>2.7932405226730687E-3</v>
      </c>
      <c r="J21" s="42">
        <f>SUMIFS('MP내역(중립)'!G:G,'MP내역(중립)'!A:A,A21,'MP내역(중립)'!B:B,D21)</f>
        <v>2.9330250000000001E-3</v>
      </c>
      <c r="K21" s="42">
        <f t="shared" si="3"/>
        <v>1.3978447732693145E-4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02"/>
      <c r="P21" s="1"/>
    </row>
    <row r="22" spans="1:16" x14ac:dyDescent="0.3">
      <c r="A22" s="3">
        <v>44714</v>
      </c>
      <c r="B22" s="3">
        <v>44714</v>
      </c>
      <c r="C22" s="13" t="s">
        <v>120</v>
      </c>
      <c r="D22" s="82" t="s">
        <v>172</v>
      </c>
      <c r="E22" s="38" t="str">
        <f>IF(OR(D22="",D22="합계"),"",INDEX(투자유니버스!B:B,MATCH($D22,투자유니버스!$A:$A,0)))</f>
        <v>TIGER 국채3년</v>
      </c>
      <c r="F22" s="38" t="str">
        <f>IF(OR(D22="",D22="합계"),"",INDEX(투자유니버스!E:E,MATCH($D22,투자유니버스!$A:$A,0)))</f>
        <v>채권</v>
      </c>
      <c r="G22" s="63">
        <v>106</v>
      </c>
      <c r="H22" s="63">
        <v>11277870</v>
      </c>
      <c r="I22" s="42">
        <f t="shared" si="2"/>
        <v>0.3505458576023916</v>
      </c>
      <c r="J22" s="42">
        <f>SUMIFS('MP내역(중립)'!G:G,'MP내역(중립)'!A:A,A22,'MP내역(중립)'!B:B,D22)</f>
        <v>0.34998230000000002</v>
      </c>
      <c r="K22" s="42">
        <f t="shared" si="3"/>
        <v>5.6355760239157338E-4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  <c r="O22" s="102"/>
      <c r="P22" s="1"/>
    </row>
    <row r="23" spans="1:16" x14ac:dyDescent="0.3">
      <c r="A23" s="3">
        <v>44714</v>
      </c>
      <c r="B23" s="3">
        <v>44714</v>
      </c>
      <c r="C23" s="13" t="s">
        <v>644</v>
      </c>
      <c r="D23" s="82" t="s">
        <v>176</v>
      </c>
      <c r="E23" s="38" t="str">
        <f>IF(OR(D23="",D23="합계"),"",INDEX(투자유니버스!B:B,MATCH($D23,투자유니버스!$A:$A,0)))</f>
        <v>TIGER 중장기국채</v>
      </c>
      <c r="F23" s="38" t="str">
        <f>IF(OR(D23="",D23="합계"),"",INDEX(투자유니버스!E:E,MATCH($D23,투자유니버스!$A:$A,0)))</f>
        <v>채권</v>
      </c>
      <c r="G23" s="63">
        <v>110</v>
      </c>
      <c r="H23" s="63">
        <v>5333900</v>
      </c>
      <c r="I23" s="42">
        <f t="shared" si="2"/>
        <v>0.16579163883476195</v>
      </c>
      <c r="J23" s="42">
        <f>SUMIFS('MP내역(중립)'!G:G,'MP내역(중립)'!A:A,A23,'MP내역(중립)'!B:B,D23)</f>
        <v>0.16610159999999999</v>
      </c>
      <c r="K23" s="42">
        <f t="shared" si="3"/>
        <v>3.0996116523804296E-4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02"/>
      <c r="P23" s="1"/>
    </row>
    <row r="24" spans="1:16" x14ac:dyDescent="0.3">
      <c r="A24" s="3">
        <v>44714</v>
      </c>
      <c r="B24" s="3">
        <v>44714</v>
      </c>
      <c r="C24" s="13" t="s">
        <v>644</v>
      </c>
      <c r="D24" s="82" t="s">
        <v>258</v>
      </c>
      <c r="E24" s="38" t="str">
        <f>IF(OR(D24="",D24="합계"),"",INDEX(투자유니버스!B:B,MATCH($D24,투자유니버스!$A:$A,0)))</f>
        <v>KODEX 미국채울트라30년선물(H)</v>
      </c>
      <c r="F24" s="38" t="str">
        <f>IF(OR(D24="",D24="합계"),"",INDEX(투자유니버스!E:E,MATCH($D24,투자유니버스!$A:$A,0)))</f>
        <v>채권</v>
      </c>
      <c r="G24" s="63">
        <v>70</v>
      </c>
      <c r="H24" s="63">
        <v>698600</v>
      </c>
      <c r="I24" s="42">
        <f t="shared" si="2"/>
        <v>2.1714325144821741E-2</v>
      </c>
      <c r="J24" s="42">
        <f>SUMIFS('MP내역(중립)'!G:G,'MP내역(중립)'!A:A,A24,'MP내역(중립)'!B:B,D24)</f>
        <v>2.193256E-2</v>
      </c>
      <c r="K24" s="42">
        <f t="shared" si="3"/>
        <v>2.1823485517825925E-4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02"/>
      <c r="P24" s="1"/>
    </row>
    <row r="25" spans="1:16" x14ac:dyDescent="0.3">
      <c r="A25" s="3">
        <v>44714</v>
      </c>
      <c r="B25" s="3">
        <v>44714</v>
      </c>
      <c r="C25" s="13" t="s">
        <v>120</v>
      </c>
      <c r="D25" s="82" t="s">
        <v>208</v>
      </c>
      <c r="E25" s="38" t="str">
        <f>IF(OR(D25="",D25="합계"),"",INDEX(투자유니버스!B:B,MATCH($D25,투자유니버스!$A:$A,0)))</f>
        <v>KBSTAR 중기우량회사채</v>
      </c>
      <c r="F25" s="38" t="str">
        <f>IF(OR(D25="",D25="합계"),"",INDEX(투자유니버스!E:E,MATCH($D25,투자유니버스!$A:$A,0)))</f>
        <v>채권</v>
      </c>
      <c r="G25" s="63">
        <v>0</v>
      </c>
      <c r="H25" s="63">
        <v>0</v>
      </c>
      <c r="I25" s="42">
        <f t="shared" si="2"/>
        <v>0</v>
      </c>
      <c r="J25" s="42">
        <f>SUMIFS('MP내역(중립)'!G:G,'MP내역(중립)'!A:A,A25,'MP내역(중립)'!B:B,D25)</f>
        <v>3.9522810000000001E-5</v>
      </c>
      <c r="K25" s="42">
        <f t="shared" si="3"/>
        <v>3.9522810000000001E-5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0</v>
      </c>
      <c r="M25" s="38"/>
      <c r="O25" s="102"/>
      <c r="P25" s="1"/>
    </row>
    <row r="26" spans="1:16" x14ac:dyDescent="0.3">
      <c r="A26" s="3">
        <v>44714</v>
      </c>
      <c r="B26" s="3">
        <v>44714</v>
      </c>
      <c r="C26" s="13" t="s">
        <v>639</v>
      </c>
      <c r="D26" s="82" t="s">
        <v>222</v>
      </c>
      <c r="E26" s="38" t="str">
        <f>IF(OR(D26="",D26="합계"),"",INDEX(투자유니버스!B:B,MATCH($D26,투자유니버스!$A:$A,0)))</f>
        <v>TIGER 단기선진하이일드(합성 H)</v>
      </c>
      <c r="F26" s="38" t="str">
        <f>IF(OR(D26="",D26="합계"),"",INDEX(투자유니버스!E:E,MATCH($D26,투자유니버스!$A:$A,0)))</f>
        <v>채권</v>
      </c>
      <c r="G26" s="63">
        <v>149</v>
      </c>
      <c r="H26" s="63">
        <v>1795450</v>
      </c>
      <c r="I26" s="42">
        <f t="shared" si="2"/>
        <v>5.580730758841998E-2</v>
      </c>
      <c r="J26" s="42">
        <f>SUMIFS('MP내역(중립)'!G:G,'MP내역(중립)'!A:A,A26,'MP내역(중립)'!B:B,D26)</f>
        <v>5.543584E-2</v>
      </c>
      <c r="K26" s="42">
        <f t="shared" si="3"/>
        <v>3.7146758841997973E-4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102"/>
      <c r="P26" s="1"/>
    </row>
    <row r="27" spans="1:16" x14ac:dyDescent="0.3">
      <c r="A27" s="3">
        <v>44714</v>
      </c>
      <c r="B27" s="3">
        <v>44714</v>
      </c>
      <c r="C27" s="13" t="s">
        <v>639</v>
      </c>
      <c r="D27" s="82" t="s">
        <v>629</v>
      </c>
      <c r="E27" s="38" t="str">
        <f>IF(OR(D27="",D27="합계"),"",INDEX(투자유니버스!B:B,MATCH($D27,투자유니버스!$A:$A,0)))</f>
        <v>KINDEX KRX금현물</v>
      </c>
      <c r="F27" s="38" t="str">
        <f>IF(OR(D27="",D27="합계"),"",INDEX(투자유니버스!E:E,MATCH($D27,투자유니버스!$A:$A,0)))</f>
        <v>대체자산</v>
      </c>
      <c r="G27" s="63">
        <v>455</v>
      </c>
      <c r="H27" s="63">
        <v>4914000</v>
      </c>
      <c r="I27" s="42">
        <f t="shared" si="2"/>
        <v>0.15274004260185234</v>
      </c>
      <c r="J27" s="42">
        <f>SUMIFS('MP내역(중립)'!G:G,'MP내역(중립)'!A:A,A27,'MP내역(중립)'!B:B,D27)</f>
        <v>0.15002550000000001</v>
      </c>
      <c r="K27" s="42">
        <f t="shared" si="3"/>
        <v>2.7145426018523322E-3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02"/>
      <c r="P27" s="1"/>
    </row>
    <row r="28" spans="1:16" x14ac:dyDescent="0.3">
      <c r="A28" s="3">
        <v>44714</v>
      </c>
      <c r="B28" s="3">
        <v>44714</v>
      </c>
      <c r="C28" s="13" t="s">
        <v>644</v>
      </c>
      <c r="D28" s="82" t="s">
        <v>506</v>
      </c>
      <c r="E28" s="38" t="str">
        <f>IF(OR(D28="",D28="합계"),"",INDEX(투자유니버스!B:B,MATCH($D28,투자유니버스!$A:$A,0)))</f>
        <v>TIGER 글로벌자원생산기업(합성 H)</v>
      </c>
      <c r="F28" s="38" t="str">
        <f>IF(OR(D28="",D28="합계"),"",INDEX(투자유니버스!E:E,MATCH($D28,투자유니버스!$A:$A,0)))</f>
        <v>대체자산</v>
      </c>
      <c r="G28" s="63">
        <v>260</v>
      </c>
      <c r="H28" s="63">
        <v>4368000</v>
      </c>
      <c r="I28" s="42">
        <f t="shared" si="2"/>
        <v>0.13576892675720209</v>
      </c>
      <c r="J28" s="42">
        <f>SUMIFS('MP내역(중립)'!G:G,'MP내역(중립)'!A:A,A28,'MP내역(중립)'!B:B,D28)</f>
        <v>0.1367332</v>
      </c>
      <c r="K28" s="42">
        <f t="shared" si="3"/>
        <v>9.6427324279790838E-4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1</v>
      </c>
      <c r="M28" s="38" t="s">
        <v>646</v>
      </c>
      <c r="O28" s="102"/>
      <c r="P28" s="1"/>
    </row>
    <row r="29" spans="1:16" x14ac:dyDescent="0.3">
      <c r="A29" s="3">
        <v>44714</v>
      </c>
      <c r="B29" s="3">
        <v>44714</v>
      </c>
      <c r="C29" s="13" t="s">
        <v>644</v>
      </c>
      <c r="D29" s="82" t="s">
        <v>286</v>
      </c>
      <c r="E29" s="38" t="str">
        <f>IF(OR(D29="",D29="합계"),"",INDEX(투자유니버스!B:B,MATCH($D29,투자유니버스!$A:$A,0)))</f>
        <v>TIGER 부동산인프라고배당</v>
      </c>
      <c r="F29" s="38" t="str">
        <f>IF(OR(D29="",D29="합계"),"",INDEX(투자유니버스!E:E,MATCH($D29,투자유니버스!$A:$A,0)))</f>
        <v>대체자산</v>
      </c>
      <c r="G29" s="63">
        <v>211</v>
      </c>
      <c r="H29" s="63">
        <v>1338795</v>
      </c>
      <c r="I29" s="42">
        <f t="shared" si="2"/>
        <v>4.1613269298971696E-2</v>
      </c>
      <c r="J29" s="42">
        <f>SUMIFS('MP내역(중립)'!G:G,'MP내역(중립)'!A:A,A29,'MP내역(중립)'!B:B,D29)</f>
        <v>4.1266129999999998E-2</v>
      </c>
      <c r="K29" s="42">
        <f t="shared" si="3"/>
        <v>3.4713929897169787E-4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02"/>
      <c r="P29" s="1"/>
    </row>
    <row r="30" spans="1:16" x14ac:dyDescent="0.3">
      <c r="A30" s="3">
        <v>44714</v>
      </c>
      <c r="B30" s="3">
        <v>44714</v>
      </c>
      <c r="C30" s="13" t="s">
        <v>120</v>
      </c>
      <c r="D30" s="82" t="s">
        <v>148</v>
      </c>
      <c r="E30" s="38" t="str">
        <f>IF(OR(D30="",D30="합계"),"",INDEX(투자유니버스!B:B,MATCH($D30,투자유니버스!$A:$A,0)))</f>
        <v>TIGER 단기통안채</v>
      </c>
      <c r="F30" s="38" t="str">
        <f>IF(OR(D30="",D30="합계"),"",INDEX(투자유니버스!E:E,MATCH($D30,투자유니버스!$A:$A,0)))</f>
        <v>채권</v>
      </c>
      <c r="G30" s="63">
        <v>6</v>
      </c>
      <c r="H30" s="63">
        <v>605250</v>
      </c>
      <c r="I30" s="42">
        <f t="shared" si="2"/>
        <v>1.8812761657462582E-2</v>
      </c>
      <c r="J30" s="42">
        <f>SUMIFS('MP내역(중립)'!G:G,'MP내역(중립)'!A:A,A30,'MP내역(중립)'!B:B,D30)</f>
        <v>2.0139850000000001E-2</v>
      </c>
      <c r="K30" s="42">
        <f t="shared" si="3"/>
        <v>1.3270883425374191E-3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02"/>
      <c r="P30" s="1"/>
    </row>
    <row r="31" spans="1:16" s="24" customFormat="1" x14ac:dyDescent="0.3">
      <c r="A31" s="3">
        <v>44714</v>
      </c>
      <c r="B31" s="2">
        <v>44714</v>
      </c>
      <c r="C31" s="13"/>
      <c r="D31" s="78" t="s">
        <v>37</v>
      </c>
      <c r="E31" s="38" t="str">
        <f>IF(OR(D31="",D31="합계"),"",INDEX(투자유니버스!B:B,MATCH($D31,투자유니버스!$A:$A,0)))</f>
        <v/>
      </c>
      <c r="F31" s="38" t="str">
        <f>IF(OR(D31="",D31="합계"),"",INDEX(투자유니버스!E:E,MATCH($D31,투자유니버스!$A:$A,0)))</f>
        <v/>
      </c>
      <c r="G31" s="76"/>
      <c r="H31" s="76"/>
      <c r="I31" s="42">
        <f>SUM(I18:I30)</f>
        <v>1</v>
      </c>
      <c r="J31" s="42">
        <f>SUM(J18:J30)</f>
        <v>1.00000011481</v>
      </c>
      <c r="K31" s="42">
        <f>SUM(K18:K30)</f>
        <v>8.378653208525242E-3</v>
      </c>
      <c r="L31" s="64" t="str">
        <f>IF(A31="","",IF(OR(D31="",D31="현금",D31="합계"),"",IF(I31&lt;J31,IFERROR(INT((SUMIF(B:B,B31,H:H)*0.95*K31)/SUMIFS(전체매매내역!I:I,전체매매내역!A:A,B31,전체매매내역!D:D,$C$2,전체매매내역!F:F,D31)),0),0)))</f>
        <v/>
      </c>
      <c r="M31" s="38"/>
      <c r="O31" s="102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326</v>
      </c>
      <c r="E32" s="38" t="str">
        <f>IF(OR(D32="",D32="합계"),"",INDEX(투자유니버스!B:B,MATCH($D32,투자유니버스!$A:$A,0)))</f>
        <v>TIGER 미국S&amp;P500</v>
      </c>
      <c r="F32" s="38" t="str">
        <f>IF(OR(D32="",D32="합계"),"",INDEX(투자유니버스!E:E,MATCH($D32,투자유니버스!$A:$A,0)))</f>
        <v>주식</v>
      </c>
      <c r="G32" s="63">
        <v>64</v>
      </c>
      <c r="H32" s="63">
        <v>784640</v>
      </c>
      <c r="I32" s="42">
        <f t="shared" ref="I32:I44" si="4">H32/SUMIF(B:B,B32,H:H)</f>
        <v>2.5273978052121782E-2</v>
      </c>
      <c r="J32" s="42">
        <f>SUMIFS('MP내역(중립)'!G:G,'MP내역(중립)'!A:A,A32,'MP내역(중립)'!B:B,D32)</f>
        <v>2.5776730000000001E-2</v>
      </c>
      <c r="K32" s="42">
        <f t="shared" ref="K32:K44" si="5">ABS(I32-J32)</f>
        <v>5.0275194787821956E-4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1</v>
      </c>
      <c r="M32" s="38" t="s">
        <v>646</v>
      </c>
      <c r="O32" s="102"/>
      <c r="P32" s="1"/>
    </row>
    <row r="33" spans="1:16" x14ac:dyDescent="0.3">
      <c r="A33" s="3">
        <v>44743</v>
      </c>
      <c r="B33" s="3">
        <v>44743</v>
      </c>
      <c r="C33" s="13" t="s">
        <v>644</v>
      </c>
      <c r="D33" s="82" t="s">
        <v>322</v>
      </c>
      <c r="E33" s="38" t="str">
        <f>IF(OR(D33="",D33="합계"),"",INDEX(투자유니버스!B:B,MATCH($D33,투자유니버스!$A:$A,0)))</f>
        <v>TIGER 미국나스닥100</v>
      </c>
      <c r="F33" s="38" t="str">
        <f>IF(OR(D33="",D33="합계"),"",INDEX(투자유니버스!E:E,MATCH($D33,투자유니버스!$A:$A,0)))</f>
        <v>주식</v>
      </c>
      <c r="G33" s="63">
        <v>3</v>
      </c>
      <c r="H33" s="63">
        <v>198795</v>
      </c>
      <c r="I33" s="42">
        <f t="shared" si="4"/>
        <v>6.4033702932192469E-3</v>
      </c>
      <c r="J33" s="42">
        <f>SUMIFS('MP내역(중립)'!G:G,'MP내역(중립)'!A:A,A33,'MP내역(중립)'!B:B,D33)</f>
        <v>8.5219590000000008E-3</v>
      </c>
      <c r="K33" s="42">
        <f t="shared" si="5"/>
        <v>2.118588706780754E-3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0</v>
      </c>
      <c r="M33" s="38"/>
      <c r="O33" s="102"/>
      <c r="P33" s="1"/>
    </row>
    <row r="34" spans="1:16" x14ac:dyDescent="0.3">
      <c r="A34" s="3">
        <v>44743</v>
      </c>
      <c r="B34" s="3">
        <v>44743</v>
      </c>
      <c r="C34" s="13" t="s">
        <v>644</v>
      </c>
      <c r="D34" s="82" t="s">
        <v>362</v>
      </c>
      <c r="E34" s="38" t="str">
        <f>IF(OR(D34="",D34="합계"),"",INDEX(투자유니버스!B:B,MATCH($D34,투자유니버스!$A:$A,0)))</f>
        <v>KODEX 선진국MSCI World</v>
      </c>
      <c r="F34" s="38" t="str">
        <f>IF(OR(D34="",D34="합계"),"",INDEX(투자유니버스!E:E,MATCH($D34,투자유니버스!$A:$A,0)))</f>
        <v>주식</v>
      </c>
      <c r="G34" s="63">
        <v>4</v>
      </c>
      <c r="H34" s="63">
        <v>75180</v>
      </c>
      <c r="I34" s="42">
        <f t="shared" si="4"/>
        <v>2.4216171364683367E-3</v>
      </c>
      <c r="J34" s="42">
        <f>SUMIFS('MP내역(중립)'!G:G,'MP내역(중립)'!A:A,A34,'MP내역(중립)'!B:B,D34)</f>
        <v>2.4555900000000001E-3</v>
      </c>
      <c r="K34" s="42">
        <f t="shared" si="5"/>
        <v>3.3972863531663445E-5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02"/>
      <c r="P34" s="1"/>
    </row>
    <row r="35" spans="1:16" x14ac:dyDescent="0.3">
      <c r="A35" s="3">
        <v>44743</v>
      </c>
      <c r="B35" s="3">
        <v>44743</v>
      </c>
      <c r="C35" s="13" t="s">
        <v>639</v>
      </c>
      <c r="D35" s="82" t="s">
        <v>368</v>
      </c>
      <c r="E35" s="38" t="str">
        <f>IF(OR(D35="",D35="합계"),"",INDEX(투자유니버스!B:B,MATCH($D35,투자유니버스!$A:$A,0)))</f>
        <v>ARIRANG 신흥국MSCI(합성 H)</v>
      </c>
      <c r="F35" s="38" t="str">
        <f>IF(OR(D35="",D35="합계"),"",INDEX(투자유니버스!E:E,MATCH($D35,투자유니버스!$A:$A,0)))</f>
        <v>주식</v>
      </c>
      <c r="G35" s="63">
        <v>63</v>
      </c>
      <c r="H35" s="63">
        <v>593460</v>
      </c>
      <c r="I35" s="42">
        <f t="shared" si="4"/>
        <v>1.9115893932009829E-2</v>
      </c>
      <c r="J35" s="42">
        <f>SUMIFS('MP내역(중립)'!G:G,'MP내역(중립)'!A:A,A35,'MP내역(중립)'!B:B,D35)</f>
        <v>1.9294769999999999E-2</v>
      </c>
      <c r="K35" s="42">
        <f t="shared" si="5"/>
        <v>1.7887606799017047E-4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02"/>
      <c r="P35" s="1"/>
    </row>
    <row r="36" spans="1:16" x14ac:dyDescent="0.3">
      <c r="A36" s="3">
        <v>44743</v>
      </c>
      <c r="B36" s="3">
        <v>44743</v>
      </c>
      <c r="C36" s="13" t="s">
        <v>644</v>
      </c>
      <c r="D36" s="82" t="s">
        <v>172</v>
      </c>
      <c r="E36" s="38" t="str">
        <f>IF(OR(D36="",D36="합계"),"",INDEX(투자유니버스!B:B,MATCH($D36,투자유니버스!$A:$A,0)))</f>
        <v>TIGER 국채3년</v>
      </c>
      <c r="F36" s="38" t="str">
        <f>IF(OR(D36="",D36="합계"),"",INDEX(투자유니버스!E:E,MATCH($D36,투자유니버스!$A:$A,0)))</f>
        <v>채권</v>
      </c>
      <c r="G36" s="63">
        <v>104</v>
      </c>
      <c r="H36" s="63">
        <v>10977200</v>
      </c>
      <c r="I36" s="42">
        <f t="shared" si="4"/>
        <v>0.35358573597286808</v>
      </c>
      <c r="J36" s="42">
        <f>SUMIFS('MP내역(중립)'!G:G,'MP내역(중립)'!A:A,A36,'MP내역(중립)'!B:B,D36)</f>
        <v>0.34926740000000001</v>
      </c>
      <c r="K36" s="42">
        <f t="shared" si="5"/>
        <v>4.3183359728680704E-3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  <c r="O36" s="102"/>
      <c r="P36" s="1"/>
    </row>
    <row r="37" spans="1:16" x14ac:dyDescent="0.3">
      <c r="A37" s="3">
        <v>44743</v>
      </c>
      <c r="B37" s="3">
        <v>44743</v>
      </c>
      <c r="C37" s="13" t="s">
        <v>639</v>
      </c>
      <c r="D37" s="82" t="s">
        <v>176</v>
      </c>
      <c r="E37" s="38" t="str">
        <f>IF(OR(D37="",D37="합계"),"",INDEX(투자유니버스!B:B,MATCH($D37,투자유니버스!$A:$A,0)))</f>
        <v>TIGER 중장기국채</v>
      </c>
      <c r="F37" s="38" t="str">
        <f>IF(OR(D37="",D37="합계"),"",INDEX(투자유니버스!E:E,MATCH($D37,투자유니버스!$A:$A,0)))</f>
        <v>채권</v>
      </c>
      <c r="G37" s="63">
        <v>138</v>
      </c>
      <c r="H37" s="63">
        <v>6666780</v>
      </c>
      <c r="I37" s="42">
        <f t="shared" si="4"/>
        <v>0.21474313238978954</v>
      </c>
      <c r="J37" s="42">
        <f>SUMIFS('MP내역(중립)'!G:G,'MP내역(중립)'!A:A,A37,'MP내역(중립)'!B:B,D37)</f>
        <v>0.21090159999999999</v>
      </c>
      <c r="K37" s="42">
        <f t="shared" si="5"/>
        <v>3.8415323897895426E-3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02"/>
      <c r="P37" s="1"/>
    </row>
    <row r="38" spans="1:16" x14ac:dyDescent="0.3">
      <c r="A38" s="3">
        <v>44743</v>
      </c>
      <c r="B38" s="3">
        <v>44743</v>
      </c>
      <c r="C38" s="13" t="s">
        <v>644</v>
      </c>
      <c r="D38" s="82" t="s">
        <v>258</v>
      </c>
      <c r="E38" s="38" t="str">
        <f>IF(OR(D38="",D38="합계"),"",INDEX(투자유니버스!B:B,MATCH($D38,투자유니버스!$A:$A,0)))</f>
        <v>KODEX 미국채울트라30년선물(H)</v>
      </c>
      <c r="F38" s="38" t="str">
        <f>IF(OR(D38="",D38="합계"),"",INDEX(투자유니버스!E:E,MATCH($D38,투자유니버스!$A:$A,0)))</f>
        <v>채권</v>
      </c>
      <c r="G38" s="63">
        <v>35</v>
      </c>
      <c r="H38" s="63">
        <v>343175</v>
      </c>
      <c r="I38" s="42">
        <f t="shared" si="4"/>
        <v>1.1053983250964636E-2</v>
      </c>
      <c r="J38" s="42">
        <f>SUMIFS('MP내역(중립)'!G:G,'MP내역(중립)'!A:A,A38,'MP내역(중립)'!B:B,D38)</f>
        <v>1.0840310000000001E-2</v>
      </c>
      <c r="K38" s="42">
        <f t="shared" si="5"/>
        <v>2.1367325096463552E-4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02"/>
      <c r="P38" s="1"/>
    </row>
    <row r="39" spans="1:16" x14ac:dyDescent="0.3">
      <c r="A39" s="3">
        <v>44743</v>
      </c>
      <c r="B39" s="3">
        <v>44743</v>
      </c>
      <c r="C39" s="13" t="s">
        <v>120</v>
      </c>
      <c r="D39" s="82" t="s">
        <v>208</v>
      </c>
      <c r="E39" s="38" t="str">
        <f>IF(OR(D39="",D39="합계"),"",INDEX(투자유니버스!B:B,MATCH($D39,투자유니버스!$A:$A,0)))</f>
        <v>KBSTAR 중기우량회사채</v>
      </c>
      <c r="F39" s="38" t="str">
        <f>IF(OR(D39="",D39="합계"),"",INDEX(투자유니버스!E:E,MATCH($D39,투자유니버스!$A:$A,0)))</f>
        <v>채권</v>
      </c>
      <c r="G39" s="63">
        <v>0</v>
      </c>
      <c r="H39" s="63">
        <v>0</v>
      </c>
      <c r="I39" s="42">
        <f t="shared" si="4"/>
        <v>0</v>
      </c>
      <c r="J39" s="42">
        <f>SUMIFS('MP내역(중립)'!G:G,'MP내역(중립)'!A:A,A39,'MP내역(중립)'!B:B,D39)</f>
        <v>2.3288110000000001E-3</v>
      </c>
      <c r="K39" s="42">
        <f t="shared" si="5"/>
        <v>2.3288110000000001E-3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02"/>
      <c r="P39" s="1"/>
    </row>
    <row r="40" spans="1:16" x14ac:dyDescent="0.3">
      <c r="A40" s="3">
        <v>44743</v>
      </c>
      <c r="B40" s="3">
        <v>44743</v>
      </c>
      <c r="C40" s="13" t="s">
        <v>644</v>
      </c>
      <c r="D40" s="82" t="s">
        <v>222</v>
      </c>
      <c r="E40" s="38" t="str">
        <f>IF(OR(D40="",D40="합계"),"",INDEX(투자유니버스!B:B,MATCH($D40,투자유니버스!$A:$A,0)))</f>
        <v>TIGER 단기선진하이일드(합성 H)</v>
      </c>
      <c r="F40" s="38" t="str">
        <f>IF(OR(D40="",D40="합계"),"",INDEX(투자유니버스!E:E,MATCH($D40,투자유니버스!$A:$A,0)))</f>
        <v>채권</v>
      </c>
      <c r="G40" s="63">
        <v>122</v>
      </c>
      <c r="H40" s="63">
        <v>1394460</v>
      </c>
      <c r="I40" s="42">
        <f t="shared" si="4"/>
        <v>4.4916842672514452E-2</v>
      </c>
      <c r="J40" s="42">
        <f>SUMIFS('MP내역(중립)'!G:G,'MP내역(중립)'!A:A,A40,'MP내역(중립)'!B:B,D40)</f>
        <v>4.4630200000000002E-2</v>
      </c>
      <c r="K40" s="42">
        <f t="shared" si="5"/>
        <v>2.8664267251445052E-4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02"/>
      <c r="P40" s="1"/>
    </row>
    <row r="41" spans="1:16" x14ac:dyDescent="0.3">
      <c r="A41" s="3">
        <v>44743</v>
      </c>
      <c r="B41" s="3">
        <v>44743</v>
      </c>
      <c r="C41" s="13" t="s">
        <v>644</v>
      </c>
      <c r="D41" s="82" t="s">
        <v>629</v>
      </c>
      <c r="E41" s="38" t="str">
        <f>IF(OR(D41="",D41="합계"),"",INDEX(투자유니버스!B:B,MATCH($D41,투자유니버스!$A:$A,0)))</f>
        <v>KINDEX KRX금현물</v>
      </c>
      <c r="F41" s="38" t="str">
        <f>IF(OR(D41="",D41="합계"),"",INDEX(투자유니버스!E:E,MATCH($D41,투자유니버스!$A:$A,0)))</f>
        <v>대체자산</v>
      </c>
      <c r="G41" s="63">
        <v>409</v>
      </c>
      <c r="H41" s="63">
        <v>4443785</v>
      </c>
      <c r="I41" s="42">
        <f t="shared" si="4"/>
        <v>0.14313841323198917</v>
      </c>
      <c r="J41" s="42">
        <f>SUMIFS('MP내역(중립)'!G:G,'MP내역(중립)'!A:A,A41,'MP내역(중립)'!B:B,D41)</f>
        <v>0.14303399999999999</v>
      </c>
      <c r="K41" s="42">
        <f t="shared" si="5"/>
        <v>1.0441323198917551E-4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02"/>
      <c r="P41" s="1"/>
    </row>
    <row r="42" spans="1:16" x14ac:dyDescent="0.3">
      <c r="A42" s="3">
        <v>44743</v>
      </c>
      <c r="B42" s="3">
        <v>44743</v>
      </c>
      <c r="C42" s="13" t="s">
        <v>639</v>
      </c>
      <c r="D42" s="82" t="s">
        <v>506</v>
      </c>
      <c r="E42" s="38" t="str">
        <f>IF(OR(D42="",D42="합계"),"",INDEX(투자유니버스!B:B,MATCH($D42,투자유니버스!$A:$A,0)))</f>
        <v>TIGER 글로벌자원생산기업(합성 H)</v>
      </c>
      <c r="F42" s="38" t="str">
        <f>IF(OR(D42="",D42="합계"),"",INDEX(투자유니버스!E:E,MATCH($D42,투자유니버스!$A:$A,0)))</f>
        <v>대체자산</v>
      </c>
      <c r="G42" s="63">
        <v>302</v>
      </c>
      <c r="H42" s="63">
        <v>4318600</v>
      </c>
      <c r="I42" s="42">
        <f t="shared" si="4"/>
        <v>0.13910608892727</v>
      </c>
      <c r="J42" s="42">
        <f>SUMIFS('MP내역(중립)'!G:G,'MP내역(중립)'!A:A,A42,'MP내역(중립)'!B:B,D42)</f>
        <v>0.1424029</v>
      </c>
      <c r="K42" s="42">
        <f t="shared" si="5"/>
        <v>3.2968110727299993E-3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6</v>
      </c>
      <c r="M42" s="38" t="s">
        <v>646</v>
      </c>
      <c r="O42" s="102"/>
      <c r="P42" s="1"/>
    </row>
    <row r="43" spans="1:16" x14ac:dyDescent="0.3">
      <c r="A43" s="3">
        <v>44743</v>
      </c>
      <c r="B43" s="3">
        <v>44743</v>
      </c>
      <c r="C43" s="13" t="s">
        <v>644</v>
      </c>
      <c r="D43" s="82" t="s">
        <v>286</v>
      </c>
      <c r="E43" s="38" t="str">
        <f>IF(OR(D43="",D43="합계"),"",INDEX(투자유니버스!B:B,MATCH($D43,투자유니버스!$A:$A,0)))</f>
        <v>TIGER 부동산인프라고배당</v>
      </c>
      <c r="F43" s="38" t="str">
        <f>IF(OR(D43="",D43="합계"),"",INDEX(투자유니버스!E:E,MATCH($D43,투자유니버스!$A:$A,0)))</f>
        <v>대체자산</v>
      </c>
      <c r="G43" s="63">
        <v>169</v>
      </c>
      <c r="H43" s="63">
        <v>946400</v>
      </c>
      <c r="I43" s="42">
        <f t="shared" si="4"/>
        <v>3.048441683896826E-2</v>
      </c>
      <c r="J43" s="42">
        <f>SUMIFS('MP내역(중립)'!G:G,'MP내역(중립)'!A:A,A43,'MP내역(중립)'!B:B,D43)</f>
        <v>3.054917E-2</v>
      </c>
      <c r="K43" s="42">
        <f t="shared" si="5"/>
        <v>6.4753161031740752E-5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  <c r="O43" s="102"/>
      <c r="P43" s="1"/>
    </row>
    <row r="44" spans="1:16" x14ac:dyDescent="0.3">
      <c r="A44" s="3">
        <v>44743</v>
      </c>
      <c r="B44" s="3">
        <v>44743</v>
      </c>
      <c r="C44" s="13" t="s">
        <v>644</v>
      </c>
      <c r="D44" s="82" t="s">
        <v>148</v>
      </c>
      <c r="E44" s="38" t="str">
        <f>IF(OR(D44="",D44="합계"),"",INDEX(투자유니버스!B:B,MATCH($D44,투자유니버스!$A:$A,0)))</f>
        <v>TIGER 단기통안채</v>
      </c>
      <c r="F44" s="38" t="str">
        <f>IF(OR(D44="",D44="합계"),"",INDEX(투자유니버스!E:E,MATCH($D44,투자유니버스!$A:$A,0)))</f>
        <v>채권</v>
      </c>
      <c r="G44" s="63">
        <v>3</v>
      </c>
      <c r="H44" s="63">
        <v>302895</v>
      </c>
      <c r="I44" s="42">
        <f t="shared" si="4"/>
        <v>9.7565273018166646E-3</v>
      </c>
      <c r="J44" s="42">
        <f>SUMIFS('MP내역(중립)'!G:G,'MP내역(중립)'!A:A,A44,'MP내역(중립)'!B:B,D44)</f>
        <v>9.9965829999999999E-3</v>
      </c>
      <c r="K44" s="42">
        <f t="shared" si="5"/>
        <v>2.4005569818333523E-4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02"/>
      <c r="P44" s="1"/>
    </row>
    <row r="45" spans="1:16" x14ac:dyDescent="0.3">
      <c r="A45" s="3">
        <v>44743</v>
      </c>
      <c r="B45" s="3">
        <v>44743</v>
      </c>
      <c r="C45" s="13"/>
      <c r="D45" s="82" t="s">
        <v>37</v>
      </c>
      <c r="E45" s="38" t="str">
        <f>IF(OR(D45="",D45="합계"),"",INDEX(투자유니버스!B:B,MATCH($D45,투자유니버스!$A:$A,0)))</f>
        <v/>
      </c>
      <c r="F45" s="38" t="str">
        <f>IF(OR(D45="",D45="합계"),"",INDEX(투자유니버스!E:E,MATCH($D45,투자유니버스!$A:$A,0)))</f>
        <v/>
      </c>
      <c r="G45" s="63"/>
      <c r="H45" s="63"/>
      <c r="I45" s="42">
        <f>SUM(I32:I44)</f>
        <v>1</v>
      </c>
      <c r="J45" s="42">
        <f>SUM(J32:J44)</f>
        <v>1.0000000229999999</v>
      </c>
      <c r="K45" s="42">
        <f>SUM(K32:K44)</f>
        <v>1.7529218036251758E-2</v>
      </c>
      <c r="L45" s="64" t="str">
        <f>IF(A45="","",IF(OR(D45="",D45="현금",D45="합계"),"",IF(I45&lt;J45,IFERROR(INT((SUMIF(B:B,B45,H:H)*0.95*K45)/SUMIFS(전체매매내역!I:I,전체매매내역!A:A,B45,전체매매내역!D:D,$C$2,전체매매내역!F:F,D45)),0),0)))</f>
        <v/>
      </c>
      <c r="M45" s="38"/>
      <c r="O45" s="102"/>
      <c r="P45" s="1"/>
    </row>
    <row r="46" spans="1:16" x14ac:dyDescent="0.3">
      <c r="A46" s="3">
        <v>44774</v>
      </c>
      <c r="B46" s="3">
        <v>44774</v>
      </c>
      <c r="C46" s="13" t="s">
        <v>644</v>
      </c>
      <c r="D46" s="82" t="s">
        <v>648</v>
      </c>
      <c r="E46" s="38" t="str">
        <f>IF(OR(D46="",D46="합계"),"",INDEX(투자유니버스!B:B,MATCH($D46,투자유니버스!$A:$A,0)))</f>
        <v>TIGER 미국S&amp;P500</v>
      </c>
      <c r="F46" s="38" t="str">
        <f>IF(OR(D46="",D46="합계"),"",INDEX(투자유니버스!E:E,MATCH($D46,투자유니버스!$A:$A,0)))</f>
        <v>주식</v>
      </c>
      <c r="G46" s="63">
        <v>28</v>
      </c>
      <c r="H46" s="63">
        <v>377160</v>
      </c>
      <c r="I46" s="42">
        <f t="shared" ref="I46:I58" si="6">H46/SUMIF(B:B,B46,H:H)</f>
        <v>1.188593773118702E-2</v>
      </c>
      <c r="J46" s="42">
        <f>SUMIFS('MP내역(중립)'!G:G,'MP내역(중립)'!A:A,A46,'MP내역(중립)'!B:B,D46)</f>
        <v>1.169678E-2</v>
      </c>
      <c r="K46" s="42">
        <f t="shared" ref="K46:K58" si="7">ABS(I46-J46)</f>
        <v>1.8915773118701948E-4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02"/>
      <c r="P46" s="1"/>
    </row>
    <row r="47" spans="1:16" x14ac:dyDescent="0.3">
      <c r="A47" s="3">
        <v>44774</v>
      </c>
      <c r="B47" s="3">
        <v>44774</v>
      </c>
      <c r="C47" s="13" t="s">
        <v>644</v>
      </c>
      <c r="D47" s="82" t="s">
        <v>649</v>
      </c>
      <c r="E47" s="38" t="str">
        <f>IF(OR(D47="",D47="합계"),"",INDEX(투자유니버스!B:B,MATCH($D47,투자유니버스!$A:$A,0)))</f>
        <v>TIGER 미국나스닥100</v>
      </c>
      <c r="F47" s="38" t="str">
        <f>IF(OR(D47="",D47="합계"),"",INDEX(투자유니버스!E:E,MATCH($D47,투자유니버스!$A:$A,0)))</f>
        <v>주식</v>
      </c>
      <c r="G47" s="63">
        <v>1</v>
      </c>
      <c r="H47" s="63">
        <v>75195</v>
      </c>
      <c r="I47" s="42">
        <f t="shared" si="6"/>
        <v>2.3697186544082297E-3</v>
      </c>
      <c r="J47" s="42">
        <f>SUMIFS('MP내역(중립)'!G:G,'MP내역(중립)'!A:A,A47,'MP내역(중립)'!B:B,D47)</f>
        <v>3.7402049999999999E-3</v>
      </c>
      <c r="K47" s="42">
        <f t="shared" si="7"/>
        <v>1.3704863455917702E-3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  <c r="O47" s="102"/>
      <c r="P47" s="1"/>
    </row>
    <row r="48" spans="1:16" x14ac:dyDescent="0.3">
      <c r="A48" s="3">
        <v>44774</v>
      </c>
      <c r="B48" s="3">
        <v>44774</v>
      </c>
      <c r="C48" s="13" t="s">
        <v>644</v>
      </c>
      <c r="D48" s="82" t="s">
        <v>650</v>
      </c>
      <c r="E48" s="38" t="str">
        <f>IF(OR(D48="",D48="합계"),"",INDEX(투자유니버스!B:B,MATCH($D48,투자유니버스!$A:$A,0)))</f>
        <v>KODEX 선진국MSCI World</v>
      </c>
      <c r="F48" s="38" t="str">
        <f>IF(OR(D48="",D48="합계"),"",INDEX(투자유니버스!E:E,MATCH($D48,투자유니버스!$A:$A,0)))</f>
        <v>주식</v>
      </c>
      <c r="G48" s="63">
        <v>1</v>
      </c>
      <c r="H48" s="63">
        <v>20530</v>
      </c>
      <c r="I48" s="42">
        <f t="shared" si="6"/>
        <v>6.4698881541327155E-4</v>
      </c>
      <c r="J48" s="42">
        <f>SUMIFS('MP내역(중립)'!G:G,'MP내역(중립)'!A:A,A48,'MP내역(중립)'!B:B,D48)</f>
        <v>1.250702E-3</v>
      </c>
      <c r="K48" s="42">
        <f t="shared" si="7"/>
        <v>6.0371318458672847E-4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  <c r="O48" s="102"/>
      <c r="P48" s="1"/>
    </row>
    <row r="49" spans="1:16" x14ac:dyDescent="0.3">
      <c r="A49" s="3">
        <v>44774</v>
      </c>
      <c r="B49" s="3">
        <v>44774</v>
      </c>
      <c r="C49" s="13" t="s">
        <v>644</v>
      </c>
      <c r="D49" s="82" t="s">
        <v>651</v>
      </c>
      <c r="E49" s="38" t="str">
        <f>IF(OR(D49="",D49="합계"),"",INDEX(투자유니버스!B:B,MATCH($D49,투자유니버스!$A:$A,0)))</f>
        <v>ARIRANG 신흥국MSCI(합성 H)</v>
      </c>
      <c r="F49" s="38" t="str">
        <f>IF(OR(D49="",D49="합계"),"",INDEX(투자유니버스!E:E,MATCH($D49,투자유니버스!$A:$A,0)))</f>
        <v>주식</v>
      </c>
      <c r="G49" s="63">
        <v>46</v>
      </c>
      <c r="H49" s="63">
        <v>435620</v>
      </c>
      <c r="I49" s="42">
        <f t="shared" si="6"/>
        <v>1.3728264382383311E-2</v>
      </c>
      <c r="J49" s="42">
        <f>SUMIFS('MP내역(중립)'!G:G,'MP내역(중립)'!A:A,A49,'MP내역(중립)'!B:B,D49)</f>
        <v>1.3739339999999999E-2</v>
      </c>
      <c r="K49" s="42">
        <f t="shared" si="7"/>
        <v>1.1075617616687974E-5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  <c r="O49" s="102"/>
      <c r="P49" s="1"/>
    </row>
    <row r="50" spans="1:16" x14ac:dyDescent="0.3">
      <c r="A50" s="3">
        <v>44774</v>
      </c>
      <c r="B50" s="3">
        <v>44774</v>
      </c>
      <c r="C50" s="13" t="s">
        <v>644</v>
      </c>
      <c r="D50" s="82" t="s">
        <v>652</v>
      </c>
      <c r="E50" s="38" t="str">
        <f>IF(OR(D50="",D50="합계"),"",INDEX(투자유니버스!B:B,MATCH($D50,투자유니버스!$A:$A,0)))</f>
        <v>TIGER 국채3년</v>
      </c>
      <c r="F50" s="38" t="str">
        <f>IF(OR(D50="",D50="합계"),"",INDEX(투자유니버스!E:E,MATCH($D50,투자유니버스!$A:$A,0)))</f>
        <v>채권</v>
      </c>
      <c r="G50" s="63">
        <v>102</v>
      </c>
      <c r="H50" s="63">
        <v>10903800</v>
      </c>
      <c r="I50" s="42">
        <f t="shared" si="6"/>
        <v>0.34362574990273898</v>
      </c>
      <c r="J50" s="42">
        <f>SUMIFS('MP내역(중립)'!G:G,'MP내역(중립)'!A:A,A50,'MP내역(중립)'!B:B,D50)</f>
        <v>0.34303810000000001</v>
      </c>
      <c r="K50" s="42">
        <f t="shared" si="7"/>
        <v>5.8764990273896256E-4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  <c r="O50" s="102"/>
      <c r="P50" s="1"/>
    </row>
    <row r="51" spans="1:16" x14ac:dyDescent="0.3">
      <c r="A51" s="3">
        <v>44774</v>
      </c>
      <c r="B51" s="3">
        <v>44774</v>
      </c>
      <c r="C51" s="13" t="s">
        <v>644</v>
      </c>
      <c r="D51" s="82" t="s">
        <v>653</v>
      </c>
      <c r="E51" s="38" t="str">
        <f>IF(OR(D51="",D51="합계"),"",INDEX(투자유니버스!B:B,MATCH($D51,투자유니버스!$A:$A,0)))</f>
        <v>TIGER 중장기국채</v>
      </c>
      <c r="F51" s="38" t="str">
        <f>IF(OR(D51="",D51="합계"),"",INDEX(투자유니버스!E:E,MATCH($D51,투자유니버스!$A:$A,0)))</f>
        <v>채권</v>
      </c>
      <c r="G51" s="63">
        <v>131</v>
      </c>
      <c r="H51" s="63">
        <v>6458955</v>
      </c>
      <c r="I51" s="42">
        <f t="shared" si="6"/>
        <v>0.20354951993461409</v>
      </c>
      <c r="J51" s="42">
        <f>SUMIFS('MP내역(중립)'!G:G,'MP내역(중립)'!A:A,A51,'MP내역(중립)'!B:B,D51)</f>
        <v>0.20411969999999999</v>
      </c>
      <c r="K51" s="42">
        <f t="shared" si="7"/>
        <v>5.7018006538589461E-4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  <c r="O51" s="102"/>
      <c r="P51" s="1"/>
    </row>
    <row r="52" spans="1:16" x14ac:dyDescent="0.3">
      <c r="A52" s="3">
        <v>44774</v>
      </c>
      <c r="B52" s="3">
        <v>44774</v>
      </c>
      <c r="C52" s="13" t="s">
        <v>639</v>
      </c>
      <c r="D52" s="82" t="s">
        <v>654</v>
      </c>
      <c r="E52" s="38" t="str">
        <f>IF(OR(D52="",D52="합계"),"",INDEX(투자유니버스!B:B,MATCH($D52,투자유니버스!$A:$A,0)))</f>
        <v>KODEX 미국채울트라30년선물(H)</v>
      </c>
      <c r="F52" s="38" t="str">
        <f>IF(OR(D52="",D52="합계"),"",INDEX(투자유니버스!E:E,MATCH($D52,투자유니버스!$A:$A,0)))</f>
        <v>채권</v>
      </c>
      <c r="G52" s="63">
        <v>54</v>
      </c>
      <c r="H52" s="63">
        <v>542160</v>
      </c>
      <c r="I52" s="42">
        <f t="shared" si="6"/>
        <v>1.7085799131244975E-2</v>
      </c>
      <c r="J52" s="42">
        <f>SUMIFS('MP내역(중립)'!G:G,'MP내역(중립)'!A:A,A52,'MP내역(중립)'!B:B,D52)</f>
        <v>1.7273210000000001E-2</v>
      </c>
      <c r="K52" s="42">
        <f t="shared" si="7"/>
        <v>1.8741086875502522E-4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  <c r="O52" s="102"/>
      <c r="P52" s="1"/>
    </row>
    <row r="53" spans="1:16" x14ac:dyDescent="0.3">
      <c r="A53" s="3">
        <v>44774</v>
      </c>
      <c r="B53" s="3">
        <v>44774</v>
      </c>
      <c r="C53" s="13" t="s">
        <v>645</v>
      </c>
      <c r="D53" s="82" t="s">
        <v>655</v>
      </c>
      <c r="E53" s="38" t="str">
        <f>IF(OR(D53="",D53="합계"),"",INDEX(투자유니버스!B:B,MATCH($D53,투자유니버스!$A:$A,0)))</f>
        <v>KBSTAR 중기우량회사채</v>
      </c>
      <c r="F53" s="38" t="str">
        <f>IF(OR(D53="",D53="합계"),"",INDEX(투자유니버스!E:E,MATCH($D53,투자유니버스!$A:$A,0)))</f>
        <v>채권</v>
      </c>
      <c r="G53" s="63">
        <v>7</v>
      </c>
      <c r="H53" s="63">
        <v>715225</v>
      </c>
      <c r="I53" s="42">
        <f t="shared" si="6"/>
        <v>2.2539823453675459E-2</v>
      </c>
      <c r="J53" s="42">
        <f>SUMIFS('MP내역(중립)'!G:G,'MP내역(중립)'!A:A,A53,'MP내역(중립)'!B:B,D53)</f>
        <v>2.4326670000000002E-2</v>
      </c>
      <c r="K53" s="42">
        <f t="shared" si="7"/>
        <v>1.7868465463245428E-3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  <c r="O53" s="102"/>
      <c r="P53" s="1"/>
    </row>
    <row r="54" spans="1:16" x14ac:dyDescent="0.3">
      <c r="A54" s="3">
        <v>44774</v>
      </c>
      <c r="B54" s="3">
        <v>44774</v>
      </c>
      <c r="C54" s="13" t="s">
        <v>639</v>
      </c>
      <c r="D54" s="82" t="s">
        <v>656</v>
      </c>
      <c r="E54" s="38" t="str">
        <f>IF(OR(D54="",D54="합계"),"",INDEX(투자유니버스!B:B,MATCH($D54,투자유니버스!$A:$A,0)))</f>
        <v>TIGER 단기선진하이일드(합성 H)</v>
      </c>
      <c r="F54" s="38" t="str">
        <f>IF(OR(D54="",D54="합계"),"",INDEX(투자유니버스!E:E,MATCH($D54,투자유니버스!$A:$A,0)))</f>
        <v>채권</v>
      </c>
      <c r="G54" s="63">
        <v>153</v>
      </c>
      <c r="H54" s="63">
        <v>1829115</v>
      </c>
      <c r="I54" s="42">
        <f t="shared" si="6"/>
        <v>5.7643299907678823E-2</v>
      </c>
      <c r="J54" s="42">
        <f>SUMIFS('MP내역(중립)'!G:G,'MP내역(중립)'!A:A,A54,'MP내역(중립)'!B:B,D54)</f>
        <v>5.7122619999999999E-2</v>
      </c>
      <c r="K54" s="42">
        <f t="shared" si="7"/>
        <v>5.2067990767882405E-4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  <c r="O54" s="102"/>
      <c r="P54" s="1"/>
    </row>
    <row r="55" spans="1:16" x14ac:dyDescent="0.3">
      <c r="A55" s="3">
        <v>44774</v>
      </c>
      <c r="B55" s="3">
        <v>44774</v>
      </c>
      <c r="C55" s="13" t="s">
        <v>644</v>
      </c>
      <c r="D55" s="82" t="s">
        <v>657</v>
      </c>
      <c r="E55" s="38" t="str">
        <f>IF(OR(D55="",D55="합계"),"",INDEX(투자유니버스!B:B,MATCH($D55,투자유니버스!$A:$A,0)))</f>
        <v>KINDEX KRX금현물</v>
      </c>
      <c r="F55" s="38" t="str">
        <f>IF(OR(D55="",D55="합계"),"",INDEX(투자유니버스!E:E,MATCH($D55,투자유니버스!$A:$A,0)))</f>
        <v>대체자산</v>
      </c>
      <c r="G55" s="63">
        <v>305</v>
      </c>
      <c r="H55" s="63">
        <v>3245200</v>
      </c>
      <c r="I55" s="42">
        <f t="shared" si="6"/>
        <v>0.10227024373010954</v>
      </c>
      <c r="J55" s="42">
        <f>SUMIFS('MP내역(중립)'!G:G,'MP내역(중립)'!A:A,A55,'MP내역(중립)'!B:B,D55)</f>
        <v>0.1015553</v>
      </c>
      <c r="K55" s="42">
        <f t="shared" si="7"/>
        <v>7.1494373010953793E-4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  <c r="O55" s="102"/>
      <c r="P55" s="1"/>
    </row>
    <row r="56" spans="1:16" x14ac:dyDescent="0.3">
      <c r="A56" s="3">
        <v>44774</v>
      </c>
      <c r="B56" s="3">
        <v>44774</v>
      </c>
      <c r="C56" s="13" t="s">
        <v>644</v>
      </c>
      <c r="D56" s="82" t="s">
        <v>658</v>
      </c>
      <c r="E56" s="38" t="str">
        <f>IF(OR(D56="",D56="합계"),"",INDEX(투자유니버스!B:B,MATCH($D56,투자유니버스!$A:$A,0)))</f>
        <v>TIGER 글로벌자원생산기업(합성 H)</v>
      </c>
      <c r="F56" s="38" t="str">
        <f>IF(OR(D56="",D56="합계"),"",INDEX(투자유니버스!E:E,MATCH($D56,투자유니버스!$A:$A,0)))</f>
        <v>대체자산</v>
      </c>
      <c r="G56" s="63">
        <v>296</v>
      </c>
      <c r="H56" s="63">
        <v>4394120</v>
      </c>
      <c r="I56" s="42">
        <f t="shared" si="6"/>
        <v>0.13847766651650098</v>
      </c>
      <c r="J56" s="42">
        <f>SUMIFS('MP내역(중립)'!G:G,'MP내역(중립)'!A:A,A56,'MP내역(중립)'!B:B,D56)</f>
        <v>0.1352814</v>
      </c>
      <c r="K56" s="42">
        <f t="shared" si="7"/>
        <v>3.196266516500984E-3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  <c r="O56" s="102"/>
      <c r="P56" s="1"/>
    </row>
    <row r="57" spans="1:16" x14ac:dyDescent="0.3">
      <c r="A57" s="3">
        <v>44774</v>
      </c>
      <c r="B57" s="3">
        <v>44774</v>
      </c>
      <c r="C57" s="13" t="s">
        <v>644</v>
      </c>
      <c r="D57" s="82" t="s">
        <v>659</v>
      </c>
      <c r="E57" s="38" t="str">
        <f>IF(OR(D57="",D57="합계"),"",INDEX(투자유니버스!B:B,MATCH($D57,투자유니버스!$A:$A,0)))</f>
        <v>TIGER 부동산인프라고배당</v>
      </c>
      <c r="F57" s="38" t="str">
        <f>IF(OR(D57="",D57="합계"),"",INDEX(투자유니버스!E:E,MATCH($D57,투자유니버스!$A:$A,0)))</f>
        <v>대체자산</v>
      </c>
      <c r="G57" s="63">
        <v>146</v>
      </c>
      <c r="H57" s="63">
        <v>814680</v>
      </c>
      <c r="I57" s="42">
        <f t="shared" si="6"/>
        <v>2.5674079305449786E-2</v>
      </c>
      <c r="J57" s="42">
        <f>SUMIFS('MP내역(중립)'!G:G,'MP내역(중립)'!A:A,A57,'MP내역(중립)'!B:B,D57)</f>
        <v>2.5124529999999999E-2</v>
      </c>
      <c r="K57" s="42">
        <f t="shared" si="7"/>
        <v>5.4954930544978686E-4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  <c r="O57" s="102"/>
      <c r="P57" s="1"/>
    </row>
    <row r="58" spans="1:16" x14ac:dyDescent="0.3">
      <c r="A58" s="3">
        <v>44774</v>
      </c>
      <c r="B58" s="3">
        <v>44774</v>
      </c>
      <c r="C58" s="13" t="s">
        <v>639</v>
      </c>
      <c r="D58" s="82" t="s">
        <v>660</v>
      </c>
      <c r="E58" s="38" t="str">
        <f>IF(OR(D58="",D58="합계"),"",INDEX(투자유니버스!B:B,MATCH($D58,투자유니버스!$A:$A,0)))</f>
        <v>TIGER 단기통안채</v>
      </c>
      <c r="F58" s="38" t="str">
        <f>IF(OR(D58="",D58="합계"),"",INDEX(투자유니버스!E:E,MATCH($D58,투자유니버스!$A:$A,0)))</f>
        <v>채권</v>
      </c>
      <c r="G58" s="63">
        <v>19</v>
      </c>
      <c r="H58" s="63">
        <v>1919855</v>
      </c>
      <c r="I58" s="42">
        <f t="shared" si="6"/>
        <v>6.0502908534595543E-2</v>
      </c>
      <c r="J58" s="42">
        <f>SUMIFS('MP내역(중립)'!G:G,'MP내역(중립)'!A:A,A58,'MP내역(중립)'!B:B,D58)</f>
        <v>6.1731469999999997E-2</v>
      </c>
      <c r="K58" s="42">
        <f t="shared" si="7"/>
        <v>1.2285614654044541E-3</v>
      </c>
      <c r="L58" s="64">
        <f>IF(A58="","",IF(OR(D58="",D58="현금",D58="합계"),"",IF(I58&lt;J58,IFERROR(INT((SUMIF(B:B,B58,H:H)*0.95*K58)/SUMIFS(전체매매내역!I:I,전체매매내역!A:A,B58,전체매매내역!D:D,$C$2,전체매매내역!F:F,D58)),0),0)))</f>
        <v>0</v>
      </c>
      <c r="M58" s="38"/>
      <c r="O58" s="102"/>
      <c r="P58" s="1"/>
    </row>
    <row r="59" spans="1:16" x14ac:dyDescent="0.3">
      <c r="A59" s="3">
        <v>44774</v>
      </c>
      <c r="B59" s="3">
        <v>44774</v>
      </c>
      <c r="C59" s="13"/>
      <c r="D59" s="82" t="s">
        <v>37</v>
      </c>
      <c r="E59" s="38" t="str">
        <f>IF(OR(D59="",D59="합계"),"",INDEX(투자유니버스!B:B,MATCH($D59,투자유니버스!$A:$A,0)))</f>
        <v/>
      </c>
      <c r="F59" s="38" t="str">
        <f>IF(OR(D59="",D59="합계"),"",INDEX(투자유니버스!E:E,MATCH($D59,투자유니버스!$A:$A,0)))</f>
        <v/>
      </c>
      <c r="G59" s="63"/>
      <c r="H59" s="63"/>
      <c r="I59" s="42">
        <f>SUM(I46:I58)</f>
        <v>0.99999999999999978</v>
      </c>
      <c r="J59" s="42">
        <f>SUM(J46:J58)</f>
        <v>1.000000027</v>
      </c>
      <c r="K59" s="42">
        <f>SUM(K46:K58)</f>
        <v>1.1516521187330219E-2</v>
      </c>
      <c r="L59" s="64" t="str">
        <f>IF(A59="","",IF(OR(D59="",D59="현금",D59="합계"),"",IF(I59&lt;J59,IFERROR(INT((SUMIF(B:B,B59,H:H)*0.95*K59)/SUMIFS(전체매매내역!I:I,전체매매내역!A:A,B59,전체매매내역!D:D,$C$2,전체매매내역!F:F,D59)),0),0)))</f>
        <v/>
      </c>
      <c r="M59" s="38"/>
      <c r="O59" s="102"/>
      <c r="P59" s="1"/>
    </row>
    <row r="60" spans="1:16" x14ac:dyDescent="0.3">
      <c r="O60" s="102"/>
      <c r="P60" s="1"/>
    </row>
    <row r="61" spans="1:16" x14ac:dyDescent="0.3">
      <c r="O61" s="102"/>
      <c r="P61" s="1"/>
    </row>
    <row r="62" spans="1:16" x14ac:dyDescent="0.3">
      <c r="O62" s="102"/>
      <c r="P62" s="1"/>
    </row>
    <row r="63" spans="1:16" x14ac:dyDescent="0.3">
      <c r="O63" s="102"/>
      <c r="P63" s="1"/>
    </row>
    <row r="64" spans="1:16" x14ac:dyDescent="0.3">
      <c r="O64" s="102"/>
      <c r="P64" s="1"/>
    </row>
    <row r="65" spans="15:16" x14ac:dyDescent="0.3">
      <c r="O65" s="102"/>
      <c r="P65" s="1"/>
    </row>
    <row r="66" spans="15:16" x14ac:dyDescent="0.3">
      <c r="O66" s="102"/>
      <c r="P66" s="1"/>
    </row>
    <row r="67" spans="15:16" x14ac:dyDescent="0.3">
      <c r="O67" s="102"/>
      <c r="P67" s="1"/>
    </row>
    <row r="68" spans="15:16" x14ac:dyDescent="0.3">
      <c r="O68" s="102"/>
      <c r="P68" s="1"/>
    </row>
    <row r="69" spans="15:16" x14ac:dyDescent="0.3">
      <c r="O69" s="102"/>
      <c r="P69" s="1"/>
    </row>
    <row r="70" spans="15:16" x14ac:dyDescent="0.3">
      <c r="O70" s="102"/>
      <c r="P70" s="1"/>
    </row>
    <row r="71" spans="15:16" x14ac:dyDescent="0.3">
      <c r="O71" s="102"/>
      <c r="P71" s="1"/>
    </row>
    <row r="72" spans="15:16" x14ac:dyDescent="0.3">
      <c r="O72" s="102"/>
      <c r="P72" s="1"/>
    </row>
    <row r="73" spans="15:16" x14ac:dyDescent="0.3">
      <c r="O73" s="102"/>
      <c r="P73" s="1"/>
    </row>
    <row r="74" spans="15:16" x14ac:dyDescent="0.3">
      <c r="O74" s="102"/>
      <c r="P74" s="1"/>
    </row>
    <row r="75" spans="15:16" x14ac:dyDescent="0.3">
      <c r="O75" s="102"/>
      <c r="P75" s="1"/>
    </row>
    <row r="76" spans="15:16" x14ac:dyDescent="0.3">
      <c r="O76" s="102"/>
      <c r="P76" s="1"/>
    </row>
    <row r="77" spans="15:16" x14ac:dyDescent="0.3">
      <c r="O77" s="102"/>
      <c r="P77" s="1"/>
    </row>
    <row r="78" spans="15:16" x14ac:dyDescent="0.3">
      <c r="O78" s="102"/>
      <c r="P78" s="1"/>
    </row>
    <row r="79" spans="15:16" x14ac:dyDescent="0.3">
      <c r="O79" s="102"/>
      <c r="P79" s="1"/>
    </row>
    <row r="80" spans="15:16" x14ac:dyDescent="0.3">
      <c r="O80" s="102"/>
      <c r="P80" s="1"/>
    </row>
    <row r="81" spans="15:16" x14ac:dyDescent="0.3">
      <c r="O81" s="102"/>
      <c r="P81" s="1"/>
    </row>
    <row r="82" spans="15:16" x14ac:dyDescent="0.3">
      <c r="O82" s="102"/>
      <c r="P82" s="1"/>
    </row>
    <row r="83" spans="15:16" x14ac:dyDescent="0.3">
      <c r="O83" s="102"/>
      <c r="P83" s="1"/>
    </row>
    <row r="84" spans="15:16" x14ac:dyDescent="0.3">
      <c r="O84" s="102"/>
      <c r="P84" s="1"/>
    </row>
    <row r="85" spans="15:16" x14ac:dyDescent="0.3">
      <c r="O85" s="102"/>
      <c r="P85" s="1"/>
    </row>
    <row r="86" spans="15:16" x14ac:dyDescent="0.3">
      <c r="O86" s="102"/>
      <c r="P86" s="1"/>
    </row>
    <row r="87" spans="15:16" x14ac:dyDescent="0.3">
      <c r="O87" s="102"/>
      <c r="P87" s="1"/>
    </row>
    <row r="88" spans="15:16" x14ac:dyDescent="0.3">
      <c r="O88" s="102"/>
      <c r="P88" s="1"/>
    </row>
    <row r="89" spans="15:16" x14ac:dyDescent="0.3">
      <c r="O89" s="102"/>
      <c r="P89" s="1"/>
    </row>
    <row r="90" spans="15:16" x14ac:dyDescent="0.3">
      <c r="O90" s="102"/>
      <c r="P90" s="1"/>
    </row>
    <row r="91" spans="15:16" x14ac:dyDescent="0.3">
      <c r="O91" s="102"/>
      <c r="P91" s="1"/>
    </row>
    <row r="92" spans="15:16" x14ac:dyDescent="0.3">
      <c r="O92" s="102"/>
      <c r="P92" s="1"/>
    </row>
    <row r="93" spans="15:16" x14ac:dyDescent="0.3">
      <c r="O93" s="102"/>
      <c r="P93" s="1"/>
    </row>
    <row r="94" spans="15:16" x14ac:dyDescent="0.3">
      <c r="O94" s="102"/>
      <c r="P94" s="1"/>
    </row>
    <row r="95" spans="15:16" x14ac:dyDescent="0.3">
      <c r="O95" s="102"/>
      <c r="P95" s="1"/>
    </row>
    <row r="96" spans="15:16" x14ac:dyDescent="0.3">
      <c r="O96" s="102"/>
      <c r="P96" s="1"/>
    </row>
    <row r="97" spans="15:16" x14ac:dyDescent="0.3">
      <c r="O97" s="102"/>
      <c r="P97" s="1"/>
    </row>
    <row r="98" spans="15:16" x14ac:dyDescent="0.3">
      <c r="O98" s="102"/>
      <c r="P98" s="1"/>
    </row>
    <row r="99" spans="15:16" x14ac:dyDescent="0.3">
      <c r="O99" s="102"/>
      <c r="P99" s="1"/>
    </row>
    <row r="100" spans="15:16" x14ac:dyDescent="0.3">
      <c r="O100" s="102"/>
      <c r="P100" s="1"/>
    </row>
    <row r="101" spans="15:16" x14ac:dyDescent="0.3">
      <c r="O101" s="102"/>
      <c r="P101" s="1"/>
    </row>
    <row r="102" spans="15:16" x14ac:dyDescent="0.3">
      <c r="O102" s="102"/>
      <c r="P102" s="1"/>
    </row>
    <row r="103" spans="15:16" x14ac:dyDescent="0.3">
      <c r="O103" s="102"/>
      <c r="P103" s="1"/>
    </row>
    <row r="104" spans="15:16" x14ac:dyDescent="0.3">
      <c r="O104" s="102"/>
      <c r="P104" s="1"/>
    </row>
    <row r="105" spans="15:16" x14ac:dyDescent="0.3">
      <c r="O105" s="102"/>
      <c r="P105" s="1"/>
    </row>
    <row r="106" spans="15:16" x14ac:dyDescent="0.3">
      <c r="O106" s="102"/>
      <c r="P106" s="1"/>
    </row>
    <row r="107" spans="15:16" x14ac:dyDescent="0.3">
      <c r="O107" s="102"/>
      <c r="P107" s="1"/>
    </row>
    <row r="108" spans="15:16" x14ac:dyDescent="0.3">
      <c r="O108" s="102"/>
      <c r="P108" s="1"/>
    </row>
    <row r="109" spans="15:16" x14ac:dyDescent="0.3">
      <c r="O109" s="102"/>
      <c r="P109" s="1"/>
    </row>
    <row r="110" spans="15:16" x14ac:dyDescent="0.3">
      <c r="O110" s="102"/>
      <c r="P110" s="1"/>
    </row>
    <row r="111" spans="15:16" x14ac:dyDescent="0.3">
      <c r="O111" s="102"/>
      <c r="P111" s="1"/>
    </row>
    <row r="112" spans="15:16" x14ac:dyDescent="0.3">
      <c r="O112" s="102"/>
      <c r="P112" s="1"/>
    </row>
    <row r="113" spans="15:16" x14ac:dyDescent="0.3">
      <c r="O113" s="102"/>
      <c r="P113" s="1"/>
    </row>
    <row r="114" spans="15:16" x14ac:dyDescent="0.3">
      <c r="O114" s="102"/>
      <c r="P114" s="1"/>
    </row>
    <row r="115" spans="15:16" x14ac:dyDescent="0.3">
      <c r="O115" s="102"/>
      <c r="P115" s="1"/>
    </row>
    <row r="116" spans="15:16" x14ac:dyDescent="0.3">
      <c r="O116" s="102"/>
      <c r="P116" s="1"/>
    </row>
    <row r="117" spans="15:16" x14ac:dyDescent="0.3">
      <c r="O117" s="102"/>
      <c r="P117" s="1"/>
    </row>
    <row r="118" spans="15:16" x14ac:dyDescent="0.3">
      <c r="O118" s="102"/>
      <c r="P118" s="1"/>
    </row>
    <row r="119" spans="15:16" x14ac:dyDescent="0.3">
      <c r="O119" s="102"/>
      <c r="P119" s="1"/>
    </row>
    <row r="120" spans="15:16" x14ac:dyDescent="0.3">
      <c r="O120" s="102"/>
      <c r="P120" s="1"/>
    </row>
    <row r="121" spans="15:16" x14ac:dyDescent="0.3">
      <c r="O121" s="102"/>
      <c r="P121" s="1"/>
    </row>
    <row r="122" spans="15:16" x14ac:dyDescent="0.3">
      <c r="O122" s="102"/>
      <c r="P122" s="1"/>
    </row>
    <row r="123" spans="15:16" x14ac:dyDescent="0.3">
      <c r="O123" s="102"/>
      <c r="P123" s="1"/>
    </row>
    <row r="124" spans="15:16" x14ac:dyDescent="0.3">
      <c r="O124" s="102"/>
      <c r="P124" s="1"/>
    </row>
    <row r="125" spans="15:16" x14ac:dyDescent="0.3">
      <c r="O125" s="102"/>
      <c r="P125" s="1"/>
    </row>
    <row r="126" spans="15:16" x14ac:dyDescent="0.3">
      <c r="O126" s="102"/>
      <c r="P126" s="1"/>
    </row>
    <row r="127" spans="15:16" x14ac:dyDescent="0.3">
      <c r="O127" s="102"/>
      <c r="P127" s="1"/>
    </row>
    <row r="128" spans="15:16" x14ac:dyDescent="0.3">
      <c r="O128" s="102"/>
      <c r="P128" s="1"/>
    </row>
    <row r="129" spans="15:16" x14ac:dyDescent="0.3">
      <c r="O129" s="102"/>
      <c r="P129" s="1"/>
    </row>
    <row r="130" spans="15:16" x14ac:dyDescent="0.3">
      <c r="O130" s="102"/>
      <c r="P130" s="1"/>
    </row>
    <row r="131" spans="15:16" x14ac:dyDescent="0.3">
      <c r="O131" s="102"/>
      <c r="P131" s="1"/>
    </row>
    <row r="132" spans="15:16" x14ac:dyDescent="0.3">
      <c r="O132" s="102"/>
      <c r="P132" s="1"/>
    </row>
    <row r="133" spans="15:16" x14ac:dyDescent="0.3">
      <c r="O133" s="102"/>
      <c r="P133" s="1"/>
    </row>
    <row r="134" spans="15:16" x14ac:dyDescent="0.3">
      <c r="O134" s="102"/>
      <c r="P134" s="1"/>
    </row>
    <row r="135" spans="15:16" x14ac:dyDescent="0.3">
      <c r="O135" s="102"/>
      <c r="P135" s="1"/>
    </row>
    <row r="136" spans="15:16" x14ac:dyDescent="0.3">
      <c r="O136" s="102"/>
      <c r="P136" s="1"/>
    </row>
    <row r="137" spans="15:16" x14ac:dyDescent="0.3">
      <c r="O137" s="102"/>
      <c r="P137" s="1"/>
    </row>
    <row r="138" spans="15:16" x14ac:dyDescent="0.3">
      <c r="O138" s="102"/>
      <c r="P138" s="1"/>
    </row>
    <row r="139" spans="15:16" x14ac:dyDescent="0.3">
      <c r="O139" s="102"/>
      <c r="P139" s="1"/>
    </row>
    <row r="140" spans="15:16" x14ac:dyDescent="0.3">
      <c r="O140" s="102"/>
      <c r="P140" s="1"/>
    </row>
    <row r="141" spans="15:16" x14ac:dyDescent="0.3">
      <c r="O141" s="102"/>
      <c r="P141" s="1"/>
    </row>
    <row r="142" spans="15:16" x14ac:dyDescent="0.3">
      <c r="O142" s="102"/>
      <c r="P142" s="1"/>
    </row>
    <row r="143" spans="15:16" x14ac:dyDescent="0.3">
      <c r="O143" s="102"/>
      <c r="P143" s="1"/>
    </row>
    <row r="144" spans="15:16" x14ac:dyDescent="0.3">
      <c r="O144" s="102"/>
      <c r="P144" s="1"/>
    </row>
    <row r="145" spans="15:16" x14ac:dyDescent="0.3">
      <c r="O145" s="102"/>
      <c r="P145" s="1"/>
    </row>
    <row r="146" spans="15:16" x14ac:dyDescent="0.3">
      <c r="O146" s="102"/>
      <c r="P146" s="1"/>
    </row>
    <row r="147" spans="15:16" x14ac:dyDescent="0.3">
      <c r="O147" s="102"/>
      <c r="P147" s="1"/>
    </row>
    <row r="148" spans="15:16" x14ac:dyDescent="0.3">
      <c r="O148" s="102"/>
      <c r="P148" s="1"/>
    </row>
    <row r="149" spans="15:16" x14ac:dyDescent="0.3">
      <c r="O149" s="102"/>
      <c r="P149" s="1"/>
    </row>
    <row r="150" spans="15:16" x14ac:dyDescent="0.3">
      <c r="O150" s="102"/>
      <c r="P150" s="1"/>
    </row>
    <row r="151" spans="15:16" x14ac:dyDescent="0.3">
      <c r="O151" s="102"/>
      <c r="P151" s="1"/>
    </row>
    <row r="152" spans="15:16" x14ac:dyDescent="0.3">
      <c r="O152" s="102"/>
      <c r="P152" s="1"/>
    </row>
    <row r="153" spans="15:16" x14ac:dyDescent="0.3">
      <c r="O153" s="102"/>
      <c r="P153" s="1"/>
    </row>
    <row r="154" spans="15:16" x14ac:dyDescent="0.3">
      <c r="O154" s="102"/>
      <c r="P154" s="1"/>
    </row>
    <row r="155" spans="15:16" x14ac:dyDescent="0.3">
      <c r="O155" s="102"/>
      <c r="P155" s="1"/>
    </row>
    <row r="156" spans="15:16" x14ac:dyDescent="0.3">
      <c r="O156" s="102"/>
      <c r="P156" s="1"/>
    </row>
    <row r="157" spans="15:16" x14ac:dyDescent="0.3">
      <c r="O157" s="102"/>
      <c r="P157" s="1"/>
    </row>
    <row r="158" spans="15:16" x14ac:dyDescent="0.3">
      <c r="O158" s="102"/>
      <c r="P158" s="1"/>
    </row>
    <row r="159" spans="15:16" x14ac:dyDescent="0.3">
      <c r="O159" s="102"/>
      <c r="P159" s="1"/>
    </row>
    <row r="160" spans="15:16" x14ac:dyDescent="0.3">
      <c r="O160" s="102"/>
      <c r="P160" s="1"/>
    </row>
    <row r="161" spans="15:16" x14ac:dyDescent="0.3">
      <c r="O161" s="102"/>
      <c r="P161" s="1"/>
    </row>
    <row r="162" spans="15:16" x14ac:dyDescent="0.3">
      <c r="O162" s="102"/>
      <c r="P162" s="1"/>
    </row>
    <row r="163" spans="15:16" x14ac:dyDescent="0.3">
      <c r="O163" s="102"/>
      <c r="P163" s="1"/>
    </row>
    <row r="164" spans="15:16" x14ac:dyDescent="0.3">
      <c r="O164" s="102"/>
      <c r="P164" s="1"/>
    </row>
    <row r="165" spans="15:16" x14ac:dyDescent="0.3">
      <c r="O165" s="102"/>
      <c r="P165" s="1"/>
    </row>
    <row r="166" spans="15:16" x14ac:dyDescent="0.3">
      <c r="O166" s="102"/>
      <c r="P166" s="1"/>
    </row>
    <row r="167" spans="15:16" x14ac:dyDescent="0.3">
      <c r="O167" s="102"/>
      <c r="P167" s="1"/>
    </row>
    <row r="168" spans="15:16" x14ac:dyDescent="0.3">
      <c r="O168" s="102"/>
      <c r="P168" s="1"/>
    </row>
    <row r="169" spans="15:16" x14ac:dyDescent="0.3">
      <c r="O169" s="102"/>
      <c r="P169" s="1"/>
    </row>
    <row r="170" spans="15:16" x14ac:dyDescent="0.3">
      <c r="O170" s="102"/>
      <c r="P170" s="1"/>
    </row>
    <row r="171" spans="15:16" x14ac:dyDescent="0.3">
      <c r="O171" s="102"/>
      <c r="P171" s="1"/>
    </row>
    <row r="172" spans="15:16" x14ac:dyDescent="0.3">
      <c r="O172" s="102"/>
      <c r="P172" s="1"/>
    </row>
    <row r="173" spans="15:16" x14ac:dyDescent="0.3">
      <c r="O173" s="102"/>
      <c r="P173" s="1"/>
    </row>
    <row r="174" spans="15:16" x14ac:dyDescent="0.3">
      <c r="O174" s="102"/>
      <c r="P174" s="1"/>
    </row>
    <row r="175" spans="15:16" x14ac:dyDescent="0.3">
      <c r="O175" s="102"/>
      <c r="P175" s="1"/>
    </row>
    <row r="176" spans="15:16" x14ac:dyDescent="0.3">
      <c r="O176" s="102"/>
      <c r="P176" s="1"/>
    </row>
    <row r="177" spans="15:16" x14ac:dyDescent="0.3">
      <c r="O177" s="102"/>
      <c r="P177" s="1"/>
    </row>
    <row r="178" spans="15:16" x14ac:dyDescent="0.3">
      <c r="O178" s="102"/>
      <c r="P178" s="1"/>
    </row>
    <row r="179" spans="15:16" x14ac:dyDescent="0.3">
      <c r="O179" s="102"/>
      <c r="P179" s="1"/>
    </row>
    <row r="180" spans="15:16" x14ac:dyDescent="0.3">
      <c r="O180" s="102"/>
      <c r="P180" s="1"/>
    </row>
    <row r="181" spans="15:16" x14ac:dyDescent="0.3">
      <c r="O181" s="102"/>
      <c r="P181" s="1"/>
    </row>
    <row r="182" spans="15:16" x14ac:dyDescent="0.3">
      <c r="O182" s="102"/>
      <c r="P182" s="1"/>
    </row>
    <row r="183" spans="15:16" x14ac:dyDescent="0.3">
      <c r="O183" s="102"/>
      <c r="P183" s="1"/>
    </row>
    <row r="184" spans="15:16" x14ac:dyDescent="0.3">
      <c r="O184" s="102"/>
      <c r="P184" s="1"/>
    </row>
    <row r="185" spans="15:16" x14ac:dyDescent="0.3">
      <c r="O185" s="102"/>
      <c r="P185" s="1"/>
    </row>
    <row r="186" spans="15:16" x14ac:dyDescent="0.3">
      <c r="O186" s="102"/>
      <c r="P186" s="1"/>
    </row>
    <row r="187" spans="15:16" x14ac:dyDescent="0.3">
      <c r="O187" s="102"/>
      <c r="P187" s="1"/>
    </row>
    <row r="188" spans="15:16" x14ac:dyDescent="0.3">
      <c r="O188" s="102"/>
      <c r="P188" s="1"/>
    </row>
    <row r="189" spans="15:16" x14ac:dyDescent="0.3">
      <c r="O189" s="102"/>
      <c r="P189" s="1"/>
    </row>
    <row r="190" spans="15:16" x14ac:dyDescent="0.3">
      <c r="O190" s="102"/>
      <c r="P190" s="1"/>
    </row>
    <row r="191" spans="15:16" x14ac:dyDescent="0.3">
      <c r="O191" s="102"/>
      <c r="P191" s="1"/>
    </row>
    <row r="192" spans="15:16" x14ac:dyDescent="0.3">
      <c r="O192" s="102"/>
      <c r="P192" s="1"/>
    </row>
    <row r="193" spans="15:16" x14ac:dyDescent="0.3">
      <c r="O193" s="102"/>
      <c r="P193" s="1"/>
    </row>
    <row r="194" spans="15:16" x14ac:dyDescent="0.3">
      <c r="O194" s="102"/>
      <c r="P194" s="1"/>
    </row>
    <row r="195" spans="15:16" x14ac:dyDescent="0.3">
      <c r="O195" s="102"/>
      <c r="P195" s="1"/>
    </row>
    <row r="196" spans="15:16" x14ac:dyDescent="0.3">
      <c r="O196" s="102"/>
      <c r="P196" s="1"/>
    </row>
    <row r="197" spans="15:16" x14ac:dyDescent="0.3">
      <c r="O197" s="102"/>
      <c r="P197" s="1"/>
    </row>
    <row r="198" spans="15:16" x14ac:dyDescent="0.3">
      <c r="O198" s="102"/>
      <c r="P198" s="1"/>
    </row>
    <row r="199" spans="15:16" x14ac:dyDescent="0.3">
      <c r="O199" s="102"/>
      <c r="P199" s="1"/>
    </row>
    <row r="200" spans="15:16" x14ac:dyDescent="0.3">
      <c r="O200" s="102"/>
      <c r="P200" s="1"/>
    </row>
    <row r="201" spans="15:16" x14ac:dyDescent="0.3">
      <c r="O201" s="102"/>
      <c r="P201" s="1"/>
    </row>
    <row r="202" spans="15:16" x14ac:dyDescent="0.3">
      <c r="O202" s="102"/>
      <c r="P202" s="1"/>
    </row>
    <row r="203" spans="15:16" x14ac:dyDescent="0.3">
      <c r="O203" s="102"/>
      <c r="P203" s="1"/>
    </row>
    <row r="204" spans="15:16" x14ac:dyDescent="0.3">
      <c r="O204" s="102"/>
      <c r="P204" s="1"/>
    </row>
    <row r="205" spans="15:16" x14ac:dyDescent="0.3">
      <c r="O205" s="102"/>
      <c r="P205" s="1"/>
    </row>
    <row r="206" spans="15:16" x14ac:dyDescent="0.3">
      <c r="O206" s="102"/>
      <c r="P206" s="1"/>
    </row>
    <row r="207" spans="15:16" x14ac:dyDescent="0.3">
      <c r="O207" s="102"/>
      <c r="P207" s="1"/>
    </row>
    <row r="208" spans="15:16" x14ac:dyDescent="0.3">
      <c r="O208" s="102"/>
      <c r="P208" s="1"/>
    </row>
    <row r="209" spans="15:16" x14ac:dyDescent="0.3">
      <c r="O209" s="102"/>
      <c r="P209" s="1"/>
    </row>
    <row r="210" spans="15:16" x14ac:dyDescent="0.3">
      <c r="O210" s="102"/>
      <c r="P210" s="1"/>
    </row>
    <row r="211" spans="15:16" x14ac:dyDescent="0.3">
      <c r="O211" s="102"/>
      <c r="P211" s="1"/>
    </row>
    <row r="212" spans="15:16" x14ac:dyDescent="0.3">
      <c r="O212" s="102"/>
      <c r="P212" s="1"/>
    </row>
    <row r="213" spans="15:16" x14ac:dyDescent="0.3">
      <c r="O213" s="102"/>
      <c r="P213" s="1"/>
    </row>
    <row r="214" spans="15:16" x14ac:dyDescent="0.3">
      <c r="O214" s="102"/>
      <c r="P214" s="1"/>
    </row>
    <row r="215" spans="15:16" x14ac:dyDescent="0.3">
      <c r="O215" s="102"/>
      <c r="P215" s="1"/>
    </row>
    <row r="216" spans="15:16" x14ac:dyDescent="0.3">
      <c r="O216" s="102"/>
      <c r="P216" s="1"/>
    </row>
    <row r="217" spans="15:16" x14ac:dyDescent="0.3">
      <c r="O217" s="102"/>
      <c r="P217" s="1"/>
    </row>
    <row r="218" spans="15:16" x14ac:dyDescent="0.3">
      <c r="O218" s="102"/>
      <c r="P218" s="1"/>
    </row>
    <row r="219" spans="15:16" x14ac:dyDescent="0.3">
      <c r="O219" s="102"/>
      <c r="P219" s="1"/>
    </row>
    <row r="220" spans="15:16" x14ac:dyDescent="0.3">
      <c r="O220" s="102"/>
      <c r="P220" s="1"/>
    </row>
    <row r="221" spans="15:16" x14ac:dyDescent="0.3">
      <c r="O221" s="102"/>
      <c r="P221" s="1"/>
    </row>
    <row r="222" spans="15:16" x14ac:dyDescent="0.3">
      <c r="O222" s="102"/>
      <c r="P222" s="1"/>
    </row>
    <row r="223" spans="15:16" x14ac:dyDescent="0.3">
      <c r="O223" s="102"/>
      <c r="P223" s="1"/>
    </row>
    <row r="224" spans="15:16" x14ac:dyDescent="0.3">
      <c r="O224" s="102"/>
      <c r="P224" s="1"/>
    </row>
    <row r="225" spans="15:16" x14ac:dyDescent="0.3">
      <c r="O225" s="102"/>
      <c r="P225" s="1"/>
    </row>
    <row r="226" spans="15:16" x14ac:dyDescent="0.3">
      <c r="O226" s="102"/>
      <c r="P226" s="1"/>
    </row>
    <row r="227" spans="15:16" x14ac:dyDescent="0.3">
      <c r="O227" s="102"/>
      <c r="P227" s="1"/>
    </row>
    <row r="228" spans="15:16" x14ac:dyDescent="0.3">
      <c r="O228" s="102"/>
      <c r="P228" s="1"/>
    </row>
    <row r="229" spans="15:16" x14ac:dyDescent="0.3">
      <c r="O229" s="102"/>
      <c r="P229" s="1"/>
    </row>
    <row r="230" spans="15:16" x14ac:dyDescent="0.3">
      <c r="O230" s="102"/>
      <c r="P230" s="1"/>
    </row>
    <row r="231" spans="15:16" x14ac:dyDescent="0.3">
      <c r="O231" s="102"/>
      <c r="P231" s="1"/>
    </row>
    <row r="232" spans="15:16" x14ac:dyDescent="0.3">
      <c r="O232" s="102"/>
      <c r="P232" s="1"/>
    </row>
    <row r="233" spans="15:16" x14ac:dyDescent="0.3">
      <c r="O233" s="102"/>
      <c r="P233" s="1"/>
    </row>
    <row r="234" spans="15:16" x14ac:dyDescent="0.3">
      <c r="O234" s="102"/>
      <c r="P234" s="1"/>
    </row>
    <row r="235" spans="15:16" x14ac:dyDescent="0.3">
      <c r="O235" s="102"/>
      <c r="P235" s="1"/>
    </row>
    <row r="236" spans="15:16" x14ac:dyDescent="0.3">
      <c r="O236" s="102"/>
      <c r="P236" s="1"/>
    </row>
    <row r="237" spans="15:16" x14ac:dyDescent="0.3">
      <c r="O237" s="102"/>
      <c r="P237" s="1"/>
    </row>
    <row r="238" spans="15:16" x14ac:dyDescent="0.3">
      <c r="O238" s="102"/>
      <c r="P238" s="1"/>
    </row>
    <row r="239" spans="15:16" x14ac:dyDescent="0.3">
      <c r="O239" s="102"/>
      <c r="P239" s="1"/>
    </row>
    <row r="240" spans="15:16" x14ac:dyDescent="0.3">
      <c r="O240" s="102"/>
      <c r="P240" s="1"/>
    </row>
    <row r="241" spans="15:16" x14ac:dyDescent="0.3">
      <c r="O241" s="102"/>
      <c r="P241" s="1"/>
    </row>
    <row r="242" spans="15:16" x14ac:dyDescent="0.3">
      <c r="O242" s="102"/>
      <c r="P242" s="1"/>
    </row>
    <row r="243" spans="15:16" x14ac:dyDescent="0.3">
      <c r="O243" s="102"/>
      <c r="P243" s="1"/>
    </row>
    <row r="244" spans="15:16" x14ac:dyDescent="0.3">
      <c r="O244" s="102"/>
      <c r="P244" s="1"/>
    </row>
    <row r="245" spans="15:16" x14ac:dyDescent="0.3">
      <c r="O245" s="102"/>
      <c r="P245" s="1"/>
    </row>
    <row r="246" spans="15:16" x14ac:dyDescent="0.3">
      <c r="O246" s="102"/>
      <c r="P246" s="1"/>
    </row>
    <row r="247" spans="15:16" x14ac:dyDescent="0.3">
      <c r="O247" s="102"/>
      <c r="P247" s="1"/>
    </row>
    <row r="248" spans="15:16" x14ac:dyDescent="0.3">
      <c r="O248" s="102"/>
      <c r="P248" s="1"/>
    </row>
    <row r="249" spans="15:16" x14ac:dyDescent="0.3">
      <c r="O249" s="102"/>
      <c r="P249" s="1"/>
    </row>
    <row r="250" spans="15:16" x14ac:dyDescent="0.3">
      <c r="O250" s="102"/>
      <c r="P250" s="1"/>
    </row>
    <row r="251" spans="15:16" x14ac:dyDescent="0.3">
      <c r="O251" s="102"/>
      <c r="P251" s="1"/>
    </row>
    <row r="252" spans="15:16" x14ac:dyDescent="0.3">
      <c r="O252" s="102"/>
      <c r="P252" s="1"/>
    </row>
    <row r="253" spans="15:16" x14ac:dyDescent="0.3">
      <c r="O253" s="102"/>
      <c r="P253" s="1"/>
    </row>
    <row r="254" spans="15:16" x14ac:dyDescent="0.3">
      <c r="O254" s="102"/>
      <c r="P254" s="1"/>
    </row>
    <row r="255" spans="15:16" x14ac:dyDescent="0.3">
      <c r="O255" s="102"/>
      <c r="P255" s="1"/>
    </row>
    <row r="256" spans="15:16" x14ac:dyDescent="0.3">
      <c r="O256" s="102"/>
      <c r="P256" s="1"/>
    </row>
    <row r="257" spans="15:16" x14ac:dyDescent="0.3">
      <c r="O257" s="102"/>
      <c r="P257" s="1"/>
    </row>
    <row r="258" spans="15:16" x14ac:dyDescent="0.3">
      <c r="O258" s="102"/>
      <c r="P258" s="1"/>
    </row>
    <row r="259" spans="15:16" x14ac:dyDescent="0.3">
      <c r="O259" s="102"/>
      <c r="P259" s="1"/>
    </row>
    <row r="260" spans="15:16" x14ac:dyDescent="0.3">
      <c r="O260" s="102"/>
      <c r="P260" s="1"/>
    </row>
    <row r="261" spans="15:16" x14ac:dyDescent="0.3">
      <c r="O261" s="102"/>
      <c r="P261" s="1"/>
    </row>
    <row r="262" spans="15:16" x14ac:dyDescent="0.3">
      <c r="O262" s="102"/>
      <c r="P262" s="1"/>
    </row>
    <row r="263" spans="15:16" x14ac:dyDescent="0.3">
      <c r="O263" s="102"/>
      <c r="P263" s="1"/>
    </row>
    <row r="264" spans="15:16" x14ac:dyDescent="0.3">
      <c r="O264" s="102"/>
      <c r="P264" s="1"/>
    </row>
    <row r="265" spans="15:16" x14ac:dyDescent="0.3">
      <c r="O265" s="102"/>
      <c r="P265" s="1"/>
    </row>
    <row r="266" spans="15:16" x14ac:dyDescent="0.3">
      <c r="O266" s="102"/>
      <c r="P266" s="1"/>
    </row>
    <row r="267" spans="15:16" x14ac:dyDescent="0.3">
      <c r="O267" s="102"/>
      <c r="P267" s="1"/>
    </row>
    <row r="268" spans="15:16" x14ac:dyDescent="0.3">
      <c r="O268" s="102"/>
      <c r="P268" s="1"/>
    </row>
    <row r="269" spans="15:16" x14ac:dyDescent="0.3">
      <c r="O269" s="102"/>
      <c r="P269" s="1"/>
    </row>
    <row r="270" spans="15:16" x14ac:dyDescent="0.3">
      <c r="O270" s="102"/>
      <c r="P270" s="1"/>
    </row>
    <row r="271" spans="15:16" x14ac:dyDescent="0.3">
      <c r="O271" s="102"/>
      <c r="P271" s="1"/>
    </row>
    <row r="272" spans="15:16" x14ac:dyDescent="0.3">
      <c r="O272" s="102"/>
      <c r="P272" s="1"/>
    </row>
    <row r="273" spans="15:16" x14ac:dyDescent="0.3">
      <c r="O273" s="102"/>
      <c r="P273" s="1"/>
    </row>
    <row r="274" spans="15:16" x14ac:dyDescent="0.3">
      <c r="O274" s="102"/>
      <c r="P274" s="1"/>
    </row>
    <row r="275" spans="15:16" x14ac:dyDescent="0.3">
      <c r="O275" s="102"/>
      <c r="P275" s="1"/>
    </row>
    <row r="276" spans="15:16" x14ac:dyDescent="0.3">
      <c r="O276" s="102"/>
      <c r="P276" s="1"/>
    </row>
    <row r="277" spans="15:16" x14ac:dyDescent="0.3">
      <c r="O277" s="102"/>
      <c r="P277" s="1"/>
    </row>
    <row r="278" spans="15:16" x14ac:dyDescent="0.3">
      <c r="O278" s="102"/>
      <c r="P278" s="1"/>
    </row>
    <row r="279" spans="15:16" x14ac:dyDescent="0.3">
      <c r="O279" s="102"/>
      <c r="P279" s="1"/>
    </row>
    <row r="280" spans="15:16" x14ac:dyDescent="0.3">
      <c r="O280" s="102"/>
      <c r="P280" s="1"/>
    </row>
    <row r="281" spans="15:16" x14ac:dyDescent="0.3">
      <c r="O281" s="102"/>
      <c r="P281" s="1"/>
    </row>
    <row r="282" spans="15:16" x14ac:dyDescent="0.3">
      <c r="O282" s="102"/>
      <c r="P282" s="1"/>
    </row>
    <row r="283" spans="15:16" x14ac:dyDescent="0.3">
      <c r="O283" s="102"/>
      <c r="P283" s="1"/>
    </row>
    <row r="284" spans="15:16" x14ac:dyDescent="0.3">
      <c r="O284" s="102"/>
      <c r="P284" s="1"/>
    </row>
    <row r="285" spans="15:16" x14ac:dyDescent="0.3">
      <c r="O285" s="102"/>
      <c r="P285" s="1"/>
    </row>
    <row r="286" spans="15:16" x14ac:dyDescent="0.3">
      <c r="O286" s="102"/>
      <c r="P286" s="1"/>
    </row>
    <row r="287" spans="15:16" x14ac:dyDescent="0.3">
      <c r="O287" s="102"/>
      <c r="P287" s="1"/>
    </row>
    <row r="288" spans="15:16" x14ac:dyDescent="0.3">
      <c r="O288" s="102"/>
      <c r="P288" s="1"/>
    </row>
    <row r="289" spans="15:16" x14ac:dyDescent="0.3">
      <c r="O289" s="102"/>
      <c r="P289" s="1"/>
    </row>
    <row r="290" spans="15:16" x14ac:dyDescent="0.3">
      <c r="O290" s="102"/>
      <c r="P290" s="1"/>
    </row>
    <row r="291" spans="15:16" x14ac:dyDescent="0.3">
      <c r="O291" s="102"/>
      <c r="P291" s="1"/>
    </row>
    <row r="292" spans="15:16" x14ac:dyDescent="0.3">
      <c r="O292" s="102"/>
      <c r="P292" s="1"/>
    </row>
    <row r="293" spans="15:16" x14ac:dyDescent="0.3">
      <c r="O293" s="102"/>
      <c r="P293" s="1"/>
    </row>
    <row r="294" spans="15:16" x14ac:dyDescent="0.3">
      <c r="O294" s="102"/>
      <c r="P294" s="1"/>
    </row>
    <row r="295" spans="15:16" x14ac:dyDescent="0.3">
      <c r="O295" s="102"/>
      <c r="P295" s="1"/>
    </row>
    <row r="296" spans="15:16" x14ac:dyDescent="0.3">
      <c r="O296" s="102"/>
      <c r="P296" s="1"/>
    </row>
    <row r="297" spans="15:16" x14ac:dyDescent="0.3">
      <c r="O297" s="102"/>
      <c r="P297" s="1"/>
    </row>
    <row r="298" spans="15:16" x14ac:dyDescent="0.3">
      <c r="O298" s="102"/>
      <c r="P298" s="1"/>
    </row>
    <row r="299" spans="15:16" x14ac:dyDescent="0.3">
      <c r="O299" s="102"/>
      <c r="P299" s="1"/>
    </row>
    <row r="300" spans="15:16" x14ac:dyDescent="0.3">
      <c r="O300" s="102"/>
      <c r="P300" s="1"/>
    </row>
    <row r="301" spans="15:16" x14ac:dyDescent="0.3">
      <c r="O301" s="102"/>
      <c r="P301" s="1"/>
    </row>
    <row r="302" spans="15:16" x14ac:dyDescent="0.3">
      <c r="O302" s="102"/>
      <c r="P302" s="1"/>
    </row>
    <row r="303" spans="15:16" x14ac:dyDescent="0.3">
      <c r="O303" s="102"/>
      <c r="P303" s="1"/>
    </row>
    <row r="304" spans="15:16" x14ac:dyDescent="0.3">
      <c r="O304" s="102"/>
      <c r="P304" s="1"/>
    </row>
    <row r="305" spans="15:16" x14ac:dyDescent="0.3">
      <c r="O305" s="102"/>
      <c r="P305" s="1"/>
    </row>
    <row r="306" spans="15:16" x14ac:dyDescent="0.3">
      <c r="O306" s="102"/>
      <c r="P306" s="1"/>
    </row>
    <row r="307" spans="15:16" x14ac:dyDescent="0.3">
      <c r="O307" s="102"/>
      <c r="P307" s="1"/>
    </row>
    <row r="308" spans="15:16" x14ac:dyDescent="0.3">
      <c r="O308" s="102"/>
      <c r="P308" s="1"/>
    </row>
    <row r="309" spans="15:16" x14ac:dyDescent="0.3">
      <c r="O309" s="102"/>
      <c r="P309" s="1"/>
    </row>
    <row r="310" spans="15:16" x14ac:dyDescent="0.3">
      <c r="O310" s="102"/>
      <c r="P310" s="1"/>
    </row>
    <row r="311" spans="15:16" x14ac:dyDescent="0.3">
      <c r="O311" s="102"/>
      <c r="P311" s="1"/>
    </row>
    <row r="312" spans="15:16" x14ac:dyDescent="0.3">
      <c r="O312" s="102"/>
      <c r="P312" s="1"/>
    </row>
    <row r="313" spans="15:16" x14ac:dyDescent="0.3">
      <c r="O313" s="102"/>
      <c r="P313" s="1"/>
    </row>
    <row r="314" spans="15:16" x14ac:dyDescent="0.3">
      <c r="O314" s="102"/>
      <c r="P314" s="1"/>
    </row>
    <row r="315" spans="15:16" x14ac:dyDescent="0.3">
      <c r="O315" s="102"/>
      <c r="P315" s="1"/>
    </row>
    <row r="316" spans="15:16" x14ac:dyDescent="0.3">
      <c r="O316" s="102"/>
      <c r="P316" s="1"/>
    </row>
    <row r="317" spans="15:16" x14ac:dyDescent="0.3">
      <c r="O317" s="102"/>
      <c r="P317" s="1"/>
    </row>
    <row r="318" spans="15:16" x14ac:dyDescent="0.3">
      <c r="O318" s="102"/>
      <c r="P318" s="1"/>
    </row>
    <row r="319" spans="15:16" x14ac:dyDescent="0.3">
      <c r="O319" s="102"/>
      <c r="P319" s="1"/>
    </row>
    <row r="320" spans="15:16" x14ac:dyDescent="0.3">
      <c r="O320" s="102"/>
      <c r="P320" s="1"/>
    </row>
    <row r="321" spans="15:16" x14ac:dyDescent="0.3">
      <c r="O321" s="102"/>
      <c r="P321" s="1"/>
    </row>
    <row r="322" spans="15:16" x14ac:dyDescent="0.3">
      <c r="O322" s="102"/>
      <c r="P322" s="1"/>
    </row>
    <row r="323" spans="15:16" x14ac:dyDescent="0.3">
      <c r="O323" s="102"/>
      <c r="P323" s="1"/>
    </row>
    <row r="324" spans="15:16" x14ac:dyDescent="0.3">
      <c r="O324" s="102"/>
      <c r="P324" s="1"/>
    </row>
    <row r="325" spans="15:16" x14ac:dyDescent="0.3">
      <c r="O325" s="102"/>
      <c r="P325" s="1"/>
    </row>
    <row r="326" spans="15:16" x14ac:dyDescent="0.3">
      <c r="O326" s="102"/>
      <c r="P326" s="1"/>
    </row>
    <row r="327" spans="15:16" x14ac:dyDescent="0.3">
      <c r="O327" s="102"/>
      <c r="P327" s="1"/>
    </row>
    <row r="328" spans="15:16" x14ac:dyDescent="0.3">
      <c r="O328" s="102"/>
      <c r="P328" s="1"/>
    </row>
    <row r="329" spans="15:16" x14ac:dyDescent="0.3">
      <c r="O329" s="102"/>
      <c r="P329" s="1"/>
    </row>
    <row r="330" spans="15:16" x14ac:dyDescent="0.3">
      <c r="O330" s="102"/>
      <c r="P330" s="1"/>
    </row>
    <row r="331" spans="15:16" x14ac:dyDescent="0.3">
      <c r="O331" s="102"/>
      <c r="P331" s="1"/>
    </row>
    <row r="332" spans="15:16" x14ac:dyDescent="0.3">
      <c r="O332" s="102"/>
      <c r="P332" s="1"/>
    </row>
    <row r="333" spans="15:16" x14ac:dyDescent="0.3">
      <c r="O333" s="102"/>
      <c r="P333" s="1"/>
    </row>
    <row r="334" spans="15:16" x14ac:dyDescent="0.3">
      <c r="O334" s="102"/>
      <c r="P334" s="1"/>
    </row>
    <row r="335" spans="15:16" x14ac:dyDescent="0.3">
      <c r="O335" s="102"/>
      <c r="P335" s="1"/>
    </row>
    <row r="336" spans="15:16" x14ac:dyDescent="0.3">
      <c r="O336" s="102"/>
      <c r="P336" s="1"/>
    </row>
    <row r="337" spans="15:16" x14ac:dyDescent="0.3">
      <c r="O337" s="102"/>
      <c r="P337" s="1"/>
    </row>
    <row r="338" spans="15:16" x14ac:dyDescent="0.3">
      <c r="O338" s="102"/>
      <c r="P338" s="1"/>
    </row>
    <row r="339" spans="15:16" x14ac:dyDescent="0.3">
      <c r="O339" s="102"/>
      <c r="P339" s="1"/>
    </row>
    <row r="340" spans="15:16" x14ac:dyDescent="0.3">
      <c r="O340" s="102"/>
      <c r="P340" s="1"/>
    </row>
    <row r="341" spans="15:16" x14ac:dyDescent="0.3">
      <c r="O341" s="102"/>
      <c r="P341" s="1"/>
    </row>
    <row r="342" spans="15:16" x14ac:dyDescent="0.3">
      <c r="O342" s="102"/>
      <c r="P342" s="1"/>
    </row>
    <row r="343" spans="15:16" x14ac:dyDescent="0.3">
      <c r="O343" s="102"/>
      <c r="P343" s="1"/>
    </row>
    <row r="344" spans="15:16" x14ac:dyDescent="0.3">
      <c r="O344" s="102"/>
      <c r="P344" s="1"/>
    </row>
    <row r="345" spans="15:16" x14ac:dyDescent="0.3">
      <c r="O345" s="102"/>
      <c r="P345" s="1"/>
    </row>
    <row r="346" spans="15:16" x14ac:dyDescent="0.3">
      <c r="O346" s="102"/>
      <c r="P346" s="1"/>
    </row>
    <row r="347" spans="15:16" x14ac:dyDescent="0.3">
      <c r="O347" s="102"/>
      <c r="P347" s="1"/>
    </row>
    <row r="348" spans="15:16" x14ac:dyDescent="0.3">
      <c r="O348" s="102"/>
      <c r="P348" s="1"/>
    </row>
    <row r="349" spans="15:16" x14ac:dyDescent="0.3">
      <c r="O349" s="102"/>
      <c r="P349" s="1"/>
    </row>
    <row r="350" spans="15:16" x14ac:dyDescent="0.3">
      <c r="O350" s="102"/>
      <c r="P350" s="1"/>
    </row>
    <row r="351" spans="15:16" x14ac:dyDescent="0.3">
      <c r="O351" s="102"/>
      <c r="P351" s="1"/>
    </row>
    <row r="352" spans="15:16" x14ac:dyDescent="0.3">
      <c r="O352" s="102"/>
      <c r="P352" s="1"/>
    </row>
    <row r="353" spans="15:16" x14ac:dyDescent="0.3">
      <c r="O353" s="102"/>
      <c r="P353" s="1"/>
    </row>
    <row r="354" spans="15:16" x14ac:dyDescent="0.3">
      <c r="O354" s="102"/>
      <c r="P354" s="1"/>
    </row>
    <row r="355" spans="15:16" x14ac:dyDescent="0.3">
      <c r="O355" s="102"/>
      <c r="P355" s="1"/>
    </row>
    <row r="356" spans="15:16" x14ac:dyDescent="0.3">
      <c r="O356" s="102"/>
      <c r="P356" s="1"/>
    </row>
    <row r="357" spans="15:16" x14ac:dyDescent="0.3">
      <c r="O357" s="102"/>
      <c r="P357" s="1"/>
    </row>
    <row r="358" spans="15:16" x14ac:dyDescent="0.3">
      <c r="O358" s="102"/>
      <c r="P358" s="1"/>
    </row>
    <row r="359" spans="15:16" x14ac:dyDescent="0.3">
      <c r="O359" s="102"/>
      <c r="P359" s="1"/>
    </row>
    <row r="360" spans="15:16" x14ac:dyDescent="0.3">
      <c r="O360" s="102"/>
      <c r="P360" s="1"/>
    </row>
    <row r="361" spans="15:16" x14ac:dyDescent="0.3">
      <c r="O361" s="102"/>
      <c r="P361" s="1"/>
    </row>
    <row r="362" spans="15:16" x14ac:dyDescent="0.3">
      <c r="O362" s="102"/>
      <c r="P362" s="1"/>
    </row>
    <row r="363" spans="15:16" x14ac:dyDescent="0.3">
      <c r="O363" s="102"/>
      <c r="P363" s="1"/>
    </row>
    <row r="364" spans="15:16" x14ac:dyDescent="0.3">
      <c r="O364" s="102"/>
      <c r="P364" s="1"/>
    </row>
    <row r="365" spans="15:16" x14ac:dyDescent="0.3">
      <c r="O365" s="102"/>
      <c r="P365" s="1"/>
    </row>
    <row r="366" spans="15:16" x14ac:dyDescent="0.3">
      <c r="O366" s="102"/>
      <c r="P366" s="1"/>
    </row>
    <row r="367" spans="15:16" x14ac:dyDescent="0.3">
      <c r="O367" s="102"/>
      <c r="P367" s="1"/>
    </row>
    <row r="368" spans="15:16" x14ac:dyDescent="0.3">
      <c r="O368" s="102"/>
      <c r="P368" s="1"/>
    </row>
    <row r="369" spans="15:16" x14ac:dyDescent="0.3">
      <c r="O369" s="102"/>
      <c r="P369" s="1"/>
    </row>
    <row r="370" spans="15:16" x14ac:dyDescent="0.3">
      <c r="O370" s="102"/>
      <c r="P370" s="1"/>
    </row>
    <row r="371" spans="15:16" x14ac:dyDescent="0.3">
      <c r="O371" s="102"/>
      <c r="P371" s="1"/>
    </row>
    <row r="372" spans="15:16" x14ac:dyDescent="0.3">
      <c r="O372" s="102"/>
      <c r="P372" s="1"/>
    </row>
    <row r="373" spans="15:16" x14ac:dyDescent="0.3">
      <c r="O373" s="102"/>
      <c r="P373" s="1"/>
    </row>
    <row r="374" spans="15:16" x14ac:dyDescent="0.3">
      <c r="O374" s="102"/>
      <c r="P374" s="1"/>
    </row>
    <row r="375" spans="15:16" x14ac:dyDescent="0.3">
      <c r="O375" s="102"/>
      <c r="P375" s="1"/>
    </row>
    <row r="376" spans="15:16" x14ac:dyDescent="0.3">
      <c r="O376" s="102"/>
      <c r="P376" s="1"/>
    </row>
    <row r="377" spans="15:16" x14ac:dyDescent="0.3">
      <c r="O377" s="102"/>
      <c r="P377" s="1"/>
    </row>
    <row r="378" spans="15:16" x14ac:dyDescent="0.3">
      <c r="O378" s="102"/>
      <c r="P378" s="1"/>
    </row>
    <row r="379" spans="15:16" x14ac:dyDescent="0.3">
      <c r="O379" s="102"/>
      <c r="P379" s="1"/>
    </row>
    <row r="380" spans="15:16" x14ac:dyDescent="0.3">
      <c r="O380" s="102"/>
      <c r="P380" s="1"/>
    </row>
    <row r="381" spans="15:16" x14ac:dyDescent="0.3">
      <c r="O381" s="102"/>
      <c r="P381" s="1"/>
    </row>
    <row r="382" spans="15:16" x14ac:dyDescent="0.3">
      <c r="O382" s="102"/>
      <c r="P382" s="1"/>
    </row>
    <row r="383" spans="15:16" x14ac:dyDescent="0.3">
      <c r="O383" s="102"/>
      <c r="P383" s="1"/>
    </row>
    <row r="384" spans="15:16" x14ac:dyDescent="0.3">
      <c r="O384" s="102"/>
      <c r="P384" s="1"/>
    </row>
    <row r="385" spans="15:16" x14ac:dyDescent="0.3">
      <c r="O385" s="102"/>
      <c r="P385" s="1"/>
    </row>
    <row r="386" spans="15:16" x14ac:dyDescent="0.3">
      <c r="O386" s="102"/>
      <c r="P386" s="1"/>
    </row>
    <row r="387" spans="15:16" x14ac:dyDescent="0.3">
      <c r="O387" s="102"/>
      <c r="P387" s="1"/>
    </row>
    <row r="388" spans="15:16" x14ac:dyDescent="0.3">
      <c r="O388" s="102"/>
      <c r="P388" s="1"/>
    </row>
    <row r="389" spans="15:16" x14ac:dyDescent="0.3">
      <c r="O389" s="102"/>
      <c r="P389" s="1"/>
    </row>
    <row r="390" spans="15:16" x14ac:dyDescent="0.3">
      <c r="O390" s="102"/>
      <c r="P390" s="1"/>
    </row>
    <row r="391" spans="15:16" x14ac:dyDescent="0.3">
      <c r="O391" s="102"/>
      <c r="P391" s="1"/>
    </row>
    <row r="392" spans="15:16" x14ac:dyDescent="0.3">
      <c r="O392" s="102"/>
      <c r="P392" s="1"/>
    </row>
    <row r="393" spans="15:16" x14ac:dyDescent="0.3">
      <c r="O393" s="102"/>
      <c r="P393" s="1"/>
    </row>
    <row r="394" spans="15:16" x14ac:dyDescent="0.3">
      <c r="O394" s="102"/>
      <c r="P394" s="1"/>
    </row>
    <row r="395" spans="15:16" x14ac:dyDescent="0.3">
      <c r="O395" s="102"/>
      <c r="P395" s="1"/>
    </row>
    <row r="396" spans="15:16" x14ac:dyDescent="0.3">
      <c r="O396" s="102"/>
      <c r="P396" s="1"/>
    </row>
    <row r="397" spans="15:16" x14ac:dyDescent="0.3">
      <c r="O397" s="102"/>
      <c r="P397" s="1"/>
    </row>
    <row r="398" spans="15:16" x14ac:dyDescent="0.3">
      <c r="O398" s="102"/>
      <c r="P398" s="1"/>
    </row>
    <row r="399" spans="15:16" x14ac:dyDescent="0.3">
      <c r="O399" s="102"/>
      <c r="P399" s="1"/>
    </row>
    <row r="400" spans="15:16" x14ac:dyDescent="0.3">
      <c r="O400" s="102"/>
      <c r="P400" s="1"/>
    </row>
    <row r="401" spans="15:16" x14ac:dyDescent="0.3">
      <c r="O401" s="102"/>
      <c r="P401" s="1"/>
    </row>
    <row r="402" spans="15:16" x14ac:dyDescent="0.3">
      <c r="O402" s="102"/>
      <c r="P402" s="1"/>
    </row>
    <row r="403" spans="15:16" x14ac:dyDescent="0.3">
      <c r="O403" s="102"/>
      <c r="P403" s="1"/>
    </row>
    <row r="404" spans="15:16" x14ac:dyDescent="0.3">
      <c r="O404" s="102"/>
      <c r="P404" s="1"/>
    </row>
    <row r="405" spans="15:16" x14ac:dyDescent="0.3">
      <c r="O405" s="102"/>
      <c r="P405" s="1"/>
    </row>
    <row r="406" spans="15:16" x14ac:dyDescent="0.3">
      <c r="O406" s="102"/>
      <c r="P406" s="1"/>
    </row>
    <row r="407" spans="15:16" x14ac:dyDescent="0.3">
      <c r="O407" s="102"/>
      <c r="P407" s="1"/>
    </row>
    <row r="408" spans="15:16" x14ac:dyDescent="0.3">
      <c r="O408" s="102"/>
      <c r="P408" s="1"/>
    </row>
    <row r="409" spans="15:16" x14ac:dyDescent="0.3">
      <c r="O409" s="102"/>
      <c r="P409" s="1"/>
    </row>
    <row r="410" spans="15:16" x14ac:dyDescent="0.3">
      <c r="O410" s="102"/>
      <c r="P410" s="1"/>
    </row>
    <row r="411" spans="15:16" x14ac:dyDescent="0.3">
      <c r="O411" s="102"/>
      <c r="P411" s="1"/>
    </row>
    <row r="412" spans="15:16" x14ac:dyDescent="0.3">
      <c r="O412" s="102"/>
      <c r="P412" s="1"/>
    </row>
    <row r="413" spans="15:16" x14ac:dyDescent="0.3">
      <c r="O413" s="102"/>
      <c r="P413" s="1"/>
    </row>
    <row r="414" spans="15:16" x14ac:dyDescent="0.3">
      <c r="O414" s="102"/>
      <c r="P414" s="1"/>
    </row>
    <row r="415" spans="15:16" x14ac:dyDescent="0.3">
      <c r="O415" s="102"/>
      <c r="P415" s="1"/>
    </row>
    <row r="416" spans="15:16" x14ac:dyDescent="0.3">
      <c r="O416" s="102"/>
      <c r="P416" s="1"/>
    </row>
    <row r="417" spans="15:16" x14ac:dyDescent="0.3">
      <c r="O417" s="102"/>
      <c r="P417" s="1"/>
    </row>
    <row r="418" spans="15:16" x14ac:dyDescent="0.3">
      <c r="O418" s="102"/>
      <c r="P418" s="1"/>
    </row>
    <row r="419" spans="15:16" x14ac:dyDescent="0.3">
      <c r="O419" s="102"/>
      <c r="P419" s="1"/>
    </row>
    <row r="420" spans="15:16" x14ac:dyDescent="0.3">
      <c r="O420" s="102"/>
      <c r="P420" s="1"/>
    </row>
    <row r="421" spans="15:16" x14ac:dyDescent="0.3">
      <c r="O421" s="102"/>
      <c r="P421" s="1"/>
    </row>
    <row r="422" spans="15:16" x14ac:dyDescent="0.3">
      <c r="O422" s="102"/>
      <c r="P422" s="1"/>
    </row>
    <row r="423" spans="15:16" x14ac:dyDescent="0.3">
      <c r="O423" s="102"/>
      <c r="P423" s="1"/>
    </row>
    <row r="424" spans="15:16" x14ac:dyDescent="0.3">
      <c r="O424" s="102"/>
      <c r="P424" s="1"/>
    </row>
    <row r="425" spans="15:16" x14ac:dyDescent="0.3">
      <c r="O425" s="102"/>
      <c r="P425" s="1"/>
    </row>
    <row r="426" spans="15:16" x14ac:dyDescent="0.3">
      <c r="O426" s="102"/>
      <c r="P426" s="1"/>
    </row>
    <row r="427" spans="15:16" x14ac:dyDescent="0.3">
      <c r="O427" s="102"/>
      <c r="P427" s="1"/>
    </row>
    <row r="428" spans="15:16" x14ac:dyDescent="0.3">
      <c r="O428" s="102"/>
      <c r="P428" s="1"/>
    </row>
    <row r="429" spans="15:16" x14ac:dyDescent="0.3">
      <c r="O429" s="102"/>
      <c r="P429" s="1"/>
    </row>
    <row r="430" spans="15:16" x14ac:dyDescent="0.3">
      <c r="O430" s="102"/>
      <c r="P430" s="1"/>
    </row>
    <row r="431" spans="15:16" x14ac:dyDescent="0.3">
      <c r="O431" s="102"/>
      <c r="P431" s="1"/>
    </row>
    <row r="432" spans="15:16" x14ac:dyDescent="0.3">
      <c r="O432" s="102"/>
      <c r="P432" s="1"/>
    </row>
    <row r="433" spans="15:16" x14ac:dyDescent="0.3">
      <c r="O433" s="102"/>
      <c r="P433" s="1"/>
    </row>
    <row r="434" spans="15:16" x14ac:dyDescent="0.3">
      <c r="O434" s="102"/>
      <c r="P434" s="1"/>
    </row>
    <row r="435" spans="15:16" x14ac:dyDescent="0.3">
      <c r="O435" s="102"/>
      <c r="P435" s="1"/>
    </row>
    <row r="436" spans="15:16" x14ac:dyDescent="0.3">
      <c r="O436" s="102"/>
      <c r="P436" s="1"/>
    </row>
    <row r="437" spans="15:16" x14ac:dyDescent="0.3">
      <c r="O437" s="102"/>
      <c r="P437" s="1"/>
    </row>
    <row r="438" spans="15:16" x14ac:dyDescent="0.3">
      <c r="O438" s="102"/>
      <c r="P438" s="1"/>
    </row>
    <row r="439" spans="15:16" x14ac:dyDescent="0.3">
      <c r="O439" s="102"/>
      <c r="P439" s="1"/>
    </row>
    <row r="440" spans="15:16" x14ac:dyDescent="0.3">
      <c r="O440" s="102"/>
      <c r="P440" s="1"/>
    </row>
    <row r="441" spans="15:16" x14ac:dyDescent="0.3">
      <c r="O441" s="102"/>
      <c r="P441" s="1"/>
    </row>
    <row r="442" spans="15:16" x14ac:dyDescent="0.3">
      <c r="O442" s="102"/>
      <c r="P442" s="1"/>
    </row>
    <row r="443" spans="15:16" x14ac:dyDescent="0.3">
      <c r="O443" s="102"/>
      <c r="P443" s="1"/>
    </row>
    <row r="444" spans="15:16" x14ac:dyDescent="0.3">
      <c r="O444" s="102"/>
      <c r="P444" s="1"/>
    </row>
    <row r="445" spans="15:16" x14ac:dyDescent="0.3">
      <c r="O445" s="102"/>
      <c r="P445" s="1"/>
    </row>
    <row r="446" spans="15:16" x14ac:dyDescent="0.3">
      <c r="O446" s="102"/>
      <c r="P446" s="1"/>
    </row>
    <row r="447" spans="15:16" x14ac:dyDescent="0.3">
      <c r="O447" s="102"/>
      <c r="P447" s="1"/>
    </row>
    <row r="448" spans="15:16" x14ac:dyDescent="0.3">
      <c r="O448" s="102"/>
      <c r="P448" s="1"/>
    </row>
    <row r="449" spans="15:16" x14ac:dyDescent="0.3">
      <c r="O449" s="102"/>
      <c r="P449" s="1"/>
    </row>
    <row r="450" spans="15:16" x14ac:dyDescent="0.3">
      <c r="O450" s="102"/>
      <c r="P450" s="1"/>
    </row>
    <row r="451" spans="15:16" x14ac:dyDescent="0.3">
      <c r="O451" s="102"/>
      <c r="P451" s="1"/>
    </row>
    <row r="452" spans="15:16" x14ac:dyDescent="0.3">
      <c r="O452" s="102"/>
      <c r="P452" s="1"/>
    </row>
    <row r="453" spans="15:16" x14ac:dyDescent="0.3">
      <c r="O453" s="102"/>
      <c r="P453" s="1"/>
    </row>
    <row r="454" spans="15:16" x14ac:dyDescent="0.3">
      <c r="O454" s="102"/>
      <c r="P454" s="1"/>
    </row>
    <row r="455" spans="15:16" x14ac:dyDescent="0.3">
      <c r="O455" s="102"/>
      <c r="P455" s="1"/>
    </row>
    <row r="456" spans="15:16" x14ac:dyDescent="0.3">
      <c r="O456" s="102"/>
      <c r="P456" s="1"/>
    </row>
    <row r="457" spans="15:16" x14ac:dyDescent="0.3">
      <c r="O457" s="102"/>
      <c r="P457" s="1"/>
    </row>
    <row r="458" spans="15:16" x14ac:dyDescent="0.3">
      <c r="O458" s="102"/>
      <c r="P458" s="1"/>
    </row>
    <row r="459" spans="15:16" x14ac:dyDescent="0.3">
      <c r="O459" s="102"/>
      <c r="P459" s="1"/>
    </row>
    <row r="460" spans="15:16" x14ac:dyDescent="0.3">
      <c r="O460" s="102"/>
      <c r="P460" s="1"/>
    </row>
    <row r="461" spans="15:16" x14ac:dyDescent="0.3">
      <c r="O461" s="102"/>
      <c r="P461" s="1"/>
    </row>
    <row r="462" spans="15:16" x14ac:dyDescent="0.3">
      <c r="O462" s="102"/>
      <c r="P462" s="1"/>
    </row>
    <row r="463" spans="15:16" x14ac:dyDescent="0.3">
      <c r="O463" s="102"/>
      <c r="P463" s="1"/>
    </row>
    <row r="464" spans="15:16" x14ac:dyDescent="0.3">
      <c r="O464" s="102"/>
      <c r="P464" s="1"/>
    </row>
    <row r="465" spans="15:16" x14ac:dyDescent="0.3">
      <c r="O465" s="102"/>
      <c r="P465" s="1"/>
    </row>
    <row r="466" spans="15:16" x14ac:dyDescent="0.3">
      <c r="O466" s="102"/>
      <c r="P466" s="1"/>
    </row>
    <row r="467" spans="15:16" x14ac:dyDescent="0.3">
      <c r="O467" s="102"/>
      <c r="P467" s="1"/>
    </row>
    <row r="468" spans="15:16" x14ac:dyDescent="0.3">
      <c r="O468" s="102"/>
      <c r="P468" s="1"/>
    </row>
    <row r="469" spans="15:16" x14ac:dyDescent="0.3">
      <c r="O469" s="102"/>
      <c r="P469" s="1"/>
    </row>
    <row r="470" spans="15:16" x14ac:dyDescent="0.3">
      <c r="O470" s="102"/>
      <c r="P470" s="1"/>
    </row>
    <row r="471" spans="15:16" x14ac:dyDescent="0.3">
      <c r="O471" s="102"/>
      <c r="P471" s="1"/>
    </row>
    <row r="472" spans="15:16" x14ac:dyDescent="0.3">
      <c r="O472" s="102"/>
      <c r="P472" s="1"/>
    </row>
    <row r="473" spans="15:16" x14ac:dyDescent="0.3">
      <c r="O473" s="102"/>
      <c r="P473" s="1"/>
    </row>
    <row r="474" spans="15:16" x14ac:dyDescent="0.3">
      <c r="O474" s="102"/>
      <c r="P474" s="1"/>
    </row>
    <row r="475" spans="15:16" x14ac:dyDescent="0.3">
      <c r="O475" s="102"/>
      <c r="P475" s="1"/>
    </row>
    <row r="476" spans="15:16" x14ac:dyDescent="0.3">
      <c r="O476" s="102"/>
      <c r="P476" s="1"/>
    </row>
    <row r="477" spans="15:16" x14ac:dyDescent="0.3">
      <c r="O477" s="102"/>
      <c r="P477" s="1"/>
    </row>
    <row r="478" spans="15:16" x14ac:dyDescent="0.3">
      <c r="O478" s="102"/>
      <c r="P478" s="1"/>
    </row>
    <row r="479" spans="15:16" x14ac:dyDescent="0.3">
      <c r="O479" s="102"/>
      <c r="P479" s="1"/>
    </row>
    <row r="480" spans="15:16" x14ac:dyDescent="0.3">
      <c r="O480" s="102"/>
      <c r="P480" s="1"/>
    </row>
    <row r="481" spans="15:16" x14ac:dyDescent="0.3">
      <c r="O481" s="102"/>
      <c r="P481" s="1"/>
    </row>
    <row r="482" spans="15:16" x14ac:dyDescent="0.3">
      <c r="O482" s="102"/>
      <c r="P482" s="1"/>
    </row>
    <row r="483" spans="15:16" x14ac:dyDescent="0.3">
      <c r="O483" s="102"/>
      <c r="P483" s="1"/>
    </row>
    <row r="484" spans="15:16" x14ac:dyDescent="0.3">
      <c r="O484" s="102"/>
      <c r="P484" s="1"/>
    </row>
    <row r="485" spans="15:16" x14ac:dyDescent="0.3">
      <c r="O485" s="102"/>
      <c r="P485" s="1"/>
    </row>
    <row r="486" spans="15:16" x14ac:dyDescent="0.3">
      <c r="O486" s="102"/>
      <c r="P486" s="1"/>
    </row>
    <row r="487" spans="15:16" x14ac:dyDescent="0.3">
      <c r="O487" s="102"/>
      <c r="P487" s="1"/>
    </row>
    <row r="488" spans="15:16" x14ac:dyDescent="0.3">
      <c r="O488" s="102"/>
      <c r="P488" s="1"/>
    </row>
    <row r="489" spans="15:16" x14ac:dyDescent="0.3">
      <c r="O489" s="102"/>
      <c r="P489" s="1"/>
    </row>
    <row r="490" spans="15:16" x14ac:dyDescent="0.3">
      <c r="O490" s="102"/>
      <c r="P490" s="1"/>
    </row>
    <row r="491" spans="15:16" x14ac:dyDescent="0.3">
      <c r="O491" s="102"/>
      <c r="P491" s="1"/>
    </row>
    <row r="492" spans="15:16" x14ac:dyDescent="0.3">
      <c r="O492" s="102"/>
      <c r="P492" s="1"/>
    </row>
    <row r="493" spans="15:16" x14ac:dyDescent="0.3">
      <c r="O493" s="102"/>
      <c r="P493" s="1"/>
    </row>
    <row r="494" spans="15:16" x14ac:dyDescent="0.3">
      <c r="O494" s="102"/>
      <c r="P494" s="1"/>
    </row>
    <row r="495" spans="15:16" x14ac:dyDescent="0.3">
      <c r="O495" s="102"/>
      <c r="P495" s="1"/>
    </row>
    <row r="496" spans="15:16" x14ac:dyDescent="0.3">
      <c r="O496" s="102"/>
      <c r="P496" s="1"/>
    </row>
    <row r="497" spans="15:16" x14ac:dyDescent="0.3">
      <c r="O497" s="102"/>
      <c r="P497" s="1"/>
    </row>
    <row r="498" spans="15:16" x14ac:dyDescent="0.3">
      <c r="P498" s="1"/>
    </row>
    <row r="499" spans="15:16" x14ac:dyDescent="0.3">
      <c r="P499" s="1"/>
    </row>
    <row r="500" spans="15:16" x14ac:dyDescent="0.3">
      <c r="P500" s="1"/>
    </row>
    <row r="501" spans="15:16" x14ac:dyDescent="0.3">
      <c r="P501" s="1"/>
    </row>
    <row r="502" spans="15:16" x14ac:dyDescent="0.3">
      <c r="P502" s="1"/>
    </row>
    <row r="503" spans="15:16" x14ac:dyDescent="0.3">
      <c r="P503" s="1"/>
    </row>
    <row r="504" spans="15:16" x14ac:dyDescent="0.3">
      <c r="P504" s="1"/>
    </row>
    <row r="505" spans="15:16" x14ac:dyDescent="0.3">
      <c r="P505" s="1"/>
    </row>
    <row r="506" spans="15:16" x14ac:dyDescent="0.3">
      <c r="P506" s="1"/>
    </row>
    <row r="507" spans="15:16" x14ac:dyDescent="0.3">
      <c r="P507" s="1"/>
    </row>
    <row r="508" spans="15:16" x14ac:dyDescent="0.3">
      <c r="P508" s="1"/>
    </row>
    <row r="509" spans="15:16" x14ac:dyDescent="0.3">
      <c r="P509" s="1"/>
    </row>
    <row r="510" spans="15:16" x14ac:dyDescent="0.3">
      <c r="P510" s="1"/>
    </row>
    <row r="511" spans="15:16" x14ac:dyDescent="0.3">
      <c r="P511" s="1"/>
    </row>
    <row r="512" spans="15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</sheetData>
  <phoneticPr fontId="1" type="noConversion"/>
  <conditionalFormatting sqref="B3:M4 C2 C17:M17 E1:M2 I6:M16 A6:A16 I32:L44 E18:F30 I18:L30 I29:M30 B5:L16 E32:F59 I43:M59">
    <cfRule type="expression" dxfId="89" priority="91">
      <formula>$D1="합계"</formula>
    </cfRule>
  </conditionalFormatting>
  <conditionalFormatting sqref="A2:A4">
    <cfRule type="expression" dxfId="88" priority="89">
      <formula>$D2="합계"</formula>
    </cfRule>
  </conditionalFormatting>
  <conditionalFormatting sqref="A1:D1">
    <cfRule type="expression" dxfId="87" priority="77">
      <formula>$D1="합계"</formula>
    </cfRule>
  </conditionalFormatting>
  <conditionalFormatting sqref="I5:M5">
    <cfRule type="expression" dxfId="86" priority="76">
      <formula>$D5="합계"</formula>
    </cfRule>
  </conditionalFormatting>
  <conditionalFormatting sqref="A5">
    <cfRule type="expression" dxfId="85" priority="75">
      <formula>$D5="합계"</formula>
    </cfRule>
  </conditionalFormatting>
  <conditionalFormatting sqref="B2">
    <cfRule type="expression" dxfId="84" priority="35">
      <formula>$D2="합계"</formula>
    </cfRule>
  </conditionalFormatting>
  <conditionalFormatting sqref="B17">
    <cfRule type="expression" dxfId="83" priority="26">
      <formula>$D17="합계"</formula>
    </cfRule>
  </conditionalFormatting>
  <conditionalFormatting sqref="A17">
    <cfRule type="expression" dxfId="82" priority="25">
      <formula>$D17="합계"</formula>
    </cfRule>
  </conditionalFormatting>
  <conditionalFormatting sqref="D2">
    <cfRule type="expression" dxfId="81" priority="22">
      <formula>$D2="합계"</formula>
    </cfRule>
  </conditionalFormatting>
  <conditionalFormatting sqref="I18:M23 I25:M27 I24:L24 I28:L28">
    <cfRule type="expression" dxfId="80" priority="19">
      <formula>$D18="합계"</formula>
    </cfRule>
  </conditionalFormatting>
  <conditionalFormatting sqref="C31:M31">
    <cfRule type="expression" dxfId="79" priority="18">
      <formula>$D31="합계"</formula>
    </cfRule>
  </conditionalFormatting>
  <conditionalFormatting sqref="B31">
    <cfRule type="expression" dxfId="78" priority="17">
      <formula>$D31="합계"</formula>
    </cfRule>
  </conditionalFormatting>
  <conditionalFormatting sqref="A31">
    <cfRule type="expression" dxfId="77" priority="16">
      <formula>$D31="합계"</formula>
    </cfRule>
  </conditionalFormatting>
  <conditionalFormatting sqref="M24">
    <cfRule type="expression" dxfId="76" priority="15">
      <formula>$D24="합계"</formula>
    </cfRule>
  </conditionalFormatting>
  <conditionalFormatting sqref="M28">
    <cfRule type="expression" dxfId="75" priority="14">
      <formula>$D28="합계"</formula>
    </cfRule>
  </conditionalFormatting>
  <conditionalFormatting sqref="I33:M37 I39:M41 I38:L38 I42:L42 I32:L32">
    <cfRule type="expression" dxfId="74" priority="11">
      <formula>$D32="합계"</formula>
    </cfRule>
  </conditionalFormatting>
  <conditionalFormatting sqref="C45:M59">
    <cfRule type="expression" dxfId="73" priority="10">
      <formula>$D45="합계"</formula>
    </cfRule>
  </conditionalFormatting>
  <conditionalFormatting sqref="B45:B59">
    <cfRule type="expression" dxfId="72" priority="9">
      <formula>$D45="합계"</formula>
    </cfRule>
  </conditionalFormatting>
  <conditionalFormatting sqref="A45:A59">
    <cfRule type="expression" dxfId="71" priority="8">
      <formula>$D45="합계"</formula>
    </cfRule>
  </conditionalFormatting>
  <conditionalFormatting sqref="M38">
    <cfRule type="expression" dxfId="70" priority="7">
      <formula>$D38="합계"</formula>
    </cfRule>
  </conditionalFormatting>
  <conditionalFormatting sqref="M42">
    <cfRule type="expression" dxfId="69" priority="6">
      <formula>$D42="합계"</formula>
    </cfRule>
  </conditionalFormatting>
  <conditionalFormatting sqref="M32">
    <cfRule type="expression" dxfId="68" priority="5">
      <formula>$D32="합계"</formula>
    </cfRule>
  </conditionalFormatting>
  <conditionalFormatting sqref="I46:M58">
    <cfRule type="expression" dxfId="67" priority="4">
      <formula>$D46="합계"</formula>
    </cfRule>
  </conditionalFormatting>
  <conditionalFormatting sqref="C59:M59">
    <cfRule type="expression" dxfId="66" priority="3">
      <formula>$D59="합계"</formula>
    </cfRule>
  </conditionalFormatting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1"/>
  <sheetViews>
    <sheetView zoomScale="80" zoomScaleNormal="80" workbookViewId="0">
      <pane xSplit="1" ySplit="5" topLeftCell="F6" activePane="bottomRight" state="frozen"/>
      <selection pane="topRight"/>
      <selection pane="bottomLeft"/>
      <selection pane="bottomRight" activeCell="A9" sqref="A9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4.625" style="1" customWidth="1"/>
    <col min="8" max="8" width="17.25" style="1" customWidth="1"/>
    <col min="9" max="11" width="16.625" style="1" customWidth="1"/>
    <col min="12" max="13" width="10.125" style="1" customWidth="1"/>
    <col min="14" max="14" width="11.25" style="18" customWidth="1"/>
    <col min="15" max="15" width="11.875" style="19" bestFit="1" customWidth="1"/>
    <col min="16" max="16" width="20.625" style="19" customWidth="1"/>
    <col min="17" max="17" width="11.25" style="19" bestFit="1" customWidth="1"/>
    <col min="18" max="18" width="14.875" style="19" customWidth="1"/>
    <col min="19" max="19" width="14.375" style="19" customWidth="1"/>
    <col min="20" max="20" width="9.25" style="19" customWidth="1"/>
    <col min="21" max="21" width="14.375" style="19" customWidth="1"/>
    <col min="22" max="22" width="8.75" style="18" customWidth="1"/>
    <col min="23" max="23" width="9" style="18"/>
    <col min="24" max="24" width="15.5" style="18" customWidth="1"/>
    <col min="25" max="16384" width="9" style="18"/>
  </cols>
  <sheetData>
    <row r="1" spans="1:24" s="40" customFormat="1" ht="33" x14ac:dyDescent="0.3">
      <c r="A1" s="50" t="s">
        <v>8</v>
      </c>
      <c r="B1" s="51" t="s">
        <v>619</v>
      </c>
      <c r="C1" s="50" t="s">
        <v>13</v>
      </c>
      <c r="D1" s="50" t="s">
        <v>14</v>
      </c>
      <c r="E1" s="55" t="s">
        <v>2</v>
      </c>
      <c r="F1" s="56" t="s">
        <v>18</v>
      </c>
      <c r="G1" s="57" t="s">
        <v>3</v>
      </c>
      <c r="H1" s="58" t="s">
        <v>35</v>
      </c>
      <c r="I1" s="58" t="s">
        <v>36</v>
      </c>
      <c r="J1" s="12"/>
      <c r="K1" s="12"/>
      <c r="L1" s="12"/>
      <c r="N1" s="41"/>
      <c r="O1" s="41"/>
      <c r="P1" s="41"/>
      <c r="Q1" s="41"/>
      <c r="R1" s="41"/>
      <c r="S1" s="41"/>
      <c r="T1" s="41"/>
    </row>
    <row r="2" spans="1:24" s="1" customFormat="1" x14ac:dyDescent="0.3">
      <c r="A2" s="9" t="s">
        <v>84</v>
      </c>
      <c r="B2" s="37" t="s">
        <v>84</v>
      </c>
      <c r="C2" s="11">
        <v>1</v>
      </c>
      <c r="D2" s="22">
        <v>1</v>
      </c>
      <c r="E2" s="22">
        <v>5</v>
      </c>
      <c r="F2" s="10">
        <v>0.4</v>
      </c>
      <c r="G2" s="16"/>
      <c r="H2" s="17"/>
      <c r="I2" s="17"/>
      <c r="J2" s="14"/>
      <c r="K2" s="14"/>
      <c r="L2" s="14"/>
      <c r="N2" s="21"/>
      <c r="O2" s="21"/>
      <c r="P2" s="21"/>
      <c r="Q2" s="21"/>
      <c r="R2" s="21"/>
      <c r="S2" s="21"/>
      <c r="T2" s="21"/>
    </row>
    <row r="3" spans="1:24" s="1" customFormat="1" x14ac:dyDescent="0.3">
      <c r="O3" s="21"/>
      <c r="P3" s="21"/>
      <c r="Q3" s="21"/>
      <c r="R3" s="21"/>
      <c r="S3" s="21"/>
      <c r="T3" s="21"/>
      <c r="U3" s="21"/>
    </row>
    <row r="4" spans="1:24" s="1" customFormat="1" ht="16.5" customHeight="1" x14ac:dyDescent="0.3">
      <c r="A4" s="59" t="s">
        <v>22</v>
      </c>
      <c r="B4" s="70" t="s">
        <v>107</v>
      </c>
      <c r="C4" s="70" t="s">
        <v>110</v>
      </c>
      <c r="D4" s="70" t="s">
        <v>107</v>
      </c>
      <c r="E4" s="70" t="s">
        <v>110</v>
      </c>
      <c r="F4" s="70" t="s">
        <v>107</v>
      </c>
      <c r="G4" s="70" t="s">
        <v>110</v>
      </c>
      <c r="H4" s="70" t="s">
        <v>104</v>
      </c>
      <c r="I4" s="70" t="s">
        <v>110</v>
      </c>
      <c r="J4" s="70" t="s">
        <v>104</v>
      </c>
      <c r="K4" s="70" t="s">
        <v>104</v>
      </c>
      <c r="L4" s="70" t="s">
        <v>102</v>
      </c>
      <c r="M4" s="106" t="s">
        <v>37</v>
      </c>
      <c r="N4" s="106" t="s">
        <v>64</v>
      </c>
      <c r="O4" s="106" t="s">
        <v>38</v>
      </c>
      <c r="P4" s="108" t="s">
        <v>0</v>
      </c>
      <c r="Q4" s="103" t="s">
        <v>78</v>
      </c>
      <c r="R4" s="103"/>
      <c r="S4" s="103"/>
      <c r="T4" s="103" t="s">
        <v>29</v>
      </c>
      <c r="U4" s="103"/>
      <c r="V4" s="103"/>
      <c r="W4" s="103"/>
      <c r="X4" s="104" t="s">
        <v>11</v>
      </c>
    </row>
    <row r="5" spans="1:24" s="1" customFormat="1" ht="33" x14ac:dyDescent="0.3">
      <c r="A5" s="60" t="s">
        <v>79</v>
      </c>
      <c r="B5" s="70">
        <v>5</v>
      </c>
      <c r="C5" s="70">
        <v>5</v>
      </c>
      <c r="D5" s="70">
        <v>4</v>
      </c>
      <c r="E5" s="70">
        <v>4</v>
      </c>
      <c r="F5" s="70">
        <v>3</v>
      </c>
      <c r="G5" s="70">
        <v>3</v>
      </c>
      <c r="H5" s="70">
        <v>3</v>
      </c>
      <c r="I5" s="70">
        <v>2</v>
      </c>
      <c r="J5" s="70">
        <v>2</v>
      </c>
      <c r="K5" s="70">
        <v>1</v>
      </c>
      <c r="L5" s="70">
        <v>1</v>
      </c>
      <c r="M5" s="107"/>
      <c r="N5" s="107"/>
      <c r="O5" s="107"/>
      <c r="P5" s="109"/>
      <c r="Q5" s="30" t="s">
        <v>15</v>
      </c>
      <c r="R5" s="30" t="s">
        <v>80</v>
      </c>
      <c r="S5" s="30" t="s">
        <v>81</v>
      </c>
      <c r="T5" s="30" t="s">
        <v>82</v>
      </c>
      <c r="U5" s="31" t="s">
        <v>83</v>
      </c>
      <c r="V5" s="31" t="s">
        <v>33</v>
      </c>
      <c r="W5" s="31" t="s">
        <v>24</v>
      </c>
      <c r="X5" s="105"/>
    </row>
    <row r="6" spans="1:24" s="1" customFormat="1" x14ac:dyDescent="0.3">
      <c r="A6" s="3">
        <v>44683</v>
      </c>
      <c r="B6" s="27">
        <f>IF(ISBLANK($A6),"",SUMIFS('MP내역(적극)'!$G:$G,'MP내역(적극)'!$A:$A,$A6,'MP내역(적극)'!$D:$D,B$4,'MP내역(적극)'!$E:$E,B$5))</f>
        <v>0</v>
      </c>
      <c r="C6" s="27">
        <f>IF(ISBLANK($A6),"",SUMIFS('MP내역(적극)'!$G:$G,'MP내역(적극)'!$A:$A,$A6,'MP내역(적극)'!$D:$D,C$4,'MP내역(적극)'!$E:$E,C$5))</f>
        <v>0.12611810000000001</v>
      </c>
      <c r="D6" s="27">
        <f>IF(ISBLANK($A6),"",SUMIFS('MP내역(적극)'!$G:$G,'MP내역(적극)'!$A:$A,$A6,'MP내역(적극)'!$D:$D,D$4,'MP내역(적극)'!$E:$E,D$5))</f>
        <v>0.41352648000000003</v>
      </c>
      <c r="E6" s="27">
        <f>IF(ISBLANK($A6),"",SUMIFS('MP내역(적극)'!$G:$G,'MP내역(적극)'!$A:$A,$A6,'MP내역(적극)'!$D:$D,E$4,'MP내역(적극)'!$E:$E,E$5))</f>
        <v>1.6739709999999999E-5</v>
      </c>
      <c r="F6" s="27">
        <f>IF(ISBLANK($A6),"",SUMIFS('MP내역(적극)'!$G:$G,'MP내역(적극)'!$A:$A,$A6,'MP내역(적극)'!$D:$D,F$4,'MP내역(적극)'!$E:$E,F$5))</f>
        <v>0</v>
      </c>
      <c r="G6" s="27">
        <f>IF(ISBLANK($A6),"",SUMIFS('MP내역(적극)'!$G:$G,'MP내역(적극)'!$A:$A,$A6,'MP내역(적극)'!$D:$D,G$4,'MP내역(적극)'!$E:$E,G$5))</f>
        <v>0.27383980000000002</v>
      </c>
      <c r="H6" s="27">
        <f>IF(ISBLANK($A6),"",SUMIFS('MP내역(적극)'!$G:$G,'MP내역(적극)'!$A:$A,$A6,'MP내역(적극)'!$D:$D,H$4,'MP내역(적극)'!$E:$E,H$5))</f>
        <v>4.0564910000000003E-2</v>
      </c>
      <c r="I6" s="27">
        <f>IF(ISBLANK($A6),"",SUMIFS('MP내역(적극)'!$G:$G,'MP내역(적극)'!$A:$A,$A6,'MP내역(적극)'!$D:$D,I$4,'MP내역(적극)'!$E:$E,I$5))</f>
        <v>0</v>
      </c>
      <c r="J6" s="27">
        <f>IF(ISBLANK($A6),"",SUMIFS('MP내역(적극)'!$G:$G,'MP내역(적극)'!$A:$A,$A6,'MP내역(적극)'!$D:$D,J$4,'MP내역(적극)'!$E:$E,J$5))</f>
        <v>0</v>
      </c>
      <c r="K6" s="27">
        <f>IF(ISBLANK($A6),"",SUMIFS('MP내역(적극)'!$G:$G,'MP내역(적극)'!$A:$A,$A6,'MP내역(적극)'!$D:$D,K$4,'MP내역(적극)'!$E:$E,K$5))</f>
        <v>0.14593395000000001</v>
      </c>
      <c r="L6" s="27">
        <f>IF(ISBLANK($A6),"",SUMIFS('MP내역(적극)'!$G:$G,'MP내역(적극)'!$A:$A,$A6,'MP내역(적극)'!$D:$D,L$4,'MP내역(적극)'!$E:$E,L$5))</f>
        <v>0</v>
      </c>
      <c r="M6" s="27">
        <f>IF(ISBLANK(A6),"",SUM(B6:L6))</f>
        <v>0.9999999797100001</v>
      </c>
      <c r="N6" s="27">
        <f>IF(ISBLANK(A6),"",SUMIFS('MP내역(적극)'!G:G,'MP내역(적극)'!A:A,'포트변경내역(적극)'!A6,'MP내역(적극)'!F:F,"Y"))</f>
        <v>0.53966131971000009</v>
      </c>
      <c r="O6" s="34">
        <f>IF(ISBLANK(A6),"",SUMPRODUCT($B$5:$L$5,B6:L6))</f>
        <v>3.3739114588400008</v>
      </c>
      <c r="P6" s="15" t="s">
        <v>10</v>
      </c>
      <c r="Q6" s="13" t="str">
        <f>IF(ISBLANK(A6),"",IF($C$2&gt;=N6,"O","X"))</f>
        <v>O</v>
      </c>
      <c r="R6" s="13" t="str">
        <f>IF(ISBLANK(A6),"",IF(AND($D$2&lt;=O6,O6&lt;=$E$2),"O","X"))</f>
        <v>O</v>
      </c>
      <c r="S6" s="22" t="str">
        <f>IF(ISBLANK(A6),"",IFERROR(IF(O6&gt;INDEX('포트변경내역(중립)'!O:O,MATCH(A6,'포트변경내역(중립)'!A:A,0)),"O","X"),""))</f>
        <v>O</v>
      </c>
      <c r="T6" s="13">
        <f>IF(ISBLANK(A6),"",COUNTIFS('MP내역(적극)'!$A:$A,A6)-COUNTIFS('MP내역(적극)'!$A:$A,A6,'MP내역(적극)'!$B:$B,"현금")-COUNTIFS('MP내역(적극)'!$A:$A,A6,'MP내역(적극)'!$B:$B,"예수금")-COUNTIFS('MP내역(적극)'!$A:$A,A6,'MP내역(적극)'!$B:$B,"예탁금")-COUNTIFS('MP내역(적극)'!$A:$A,A6,'MP내역(적극)'!$B:$B,"합계"))</f>
        <v>10</v>
      </c>
      <c r="U6" s="13" t="str">
        <f>IF(ISBLANK(A6),"",IF(COUNTIFS('MP내역(적극)'!A:A,A6,'MP내역(적극)'!G:G,"&gt;"&amp;$F$2,'MP내역(적극)'!D:D,"&lt;&gt;"&amp;$H$2,'MP내역(적극)'!D:D,"&lt;&gt;"&amp;$I$2,'MP내역(적극)'!B:B,"&lt;&gt;현금",'MP내역(적극)'!B:B,"&lt;&gt;합계")=0,"O","X"))</f>
        <v>O</v>
      </c>
      <c r="V6" s="13" t="str">
        <f>IF(ISBLANK(A6),"",IF(AND(ABS(N6-SUMIFS('MP내역(적극)'!G:G,'MP내역(적극)'!A:A,A6,'MP내역(적극)'!F:F,"Y"))&lt;0.001,ABS(M6-SUMIFS('MP내역(적극)'!G:G,'MP내역(적극)'!A:A,A6,'MP내역(적극)'!B:B,"&lt;&gt;합계"))&lt;0.001),"O","X"))</f>
        <v>O</v>
      </c>
      <c r="W6" s="13" t="str">
        <f>IF(ISBLANK(A6),"",IF(COUNTIFS('MP내역(적극)'!A:A,A6,'MP내역(적극)'!H:H,"X")=0,"O","X"))</f>
        <v>O</v>
      </c>
      <c r="X6" s="32"/>
    </row>
    <row r="7" spans="1:24" s="1" customFormat="1" x14ac:dyDescent="0.3">
      <c r="A7" s="3">
        <v>44714</v>
      </c>
      <c r="B7" s="27">
        <f>IF(ISBLANK($A7),"",SUMIFS('MP내역(적극)'!$G:$G,'MP내역(적극)'!$A:$A,$A7,'MP내역(적극)'!$D:$D,B$4,'MP내역(적극)'!$E:$E,B$5))</f>
        <v>0</v>
      </c>
      <c r="C7" s="27">
        <f>IF(ISBLANK($A7),"",SUMIFS('MP내역(적극)'!$G:$G,'MP내역(적극)'!$A:$A,$A7,'MP내역(적극)'!$D:$D,C$4,'MP내역(적극)'!$E:$E,C$5))</f>
        <v>0.1341425</v>
      </c>
      <c r="D7" s="27">
        <f>IF(ISBLANK($A7),"",SUMIFS('MP내역(적극)'!$G:$G,'MP내역(적극)'!$A:$A,$A7,'MP내역(적극)'!$D:$D,D$4,'MP내역(적극)'!$E:$E,D$5))</f>
        <v>0.33073743</v>
      </c>
      <c r="E7" s="27">
        <f>IF(ISBLANK($A7),"",SUMIFS('MP내역(적극)'!$G:$G,'MP내역(적극)'!$A:$A,$A7,'MP내역(적극)'!$D:$D,E$4,'MP내역(적극)'!$E:$E,E$5))</f>
        <v>1.6020630000000001E-2</v>
      </c>
      <c r="F7" s="27">
        <f>IF(ISBLANK($A7),"",SUMIFS('MP내역(적극)'!$G:$G,'MP내역(적극)'!$A:$A,$A7,'MP내역(적극)'!$D:$D,F$4,'MP내역(적극)'!$E:$E,F$5))</f>
        <v>0</v>
      </c>
      <c r="G7" s="27">
        <f>IF(ISBLANK($A7),"",SUMIFS('MP내역(적극)'!$G:$G,'MP내역(적극)'!$A:$A,$A7,'MP내역(적극)'!$D:$D,G$4,'MP내역(적극)'!$E:$E,G$5))</f>
        <v>0.24979760000000001</v>
      </c>
      <c r="H7" s="27">
        <f>IF(ISBLANK($A7),"",SUMIFS('MP내역(적극)'!$G:$G,'MP내역(적극)'!$A:$A,$A7,'MP내역(적극)'!$D:$D,H$4,'MP내역(적극)'!$E:$E,H$5))</f>
        <v>2.0297249999999999E-2</v>
      </c>
      <c r="I7" s="27">
        <f>IF(ISBLANK($A7),"",SUMIFS('MP내역(적극)'!$G:$G,'MP내역(적극)'!$A:$A,$A7,'MP내역(적극)'!$D:$D,I$4,'MP내역(적극)'!$E:$E,I$5))</f>
        <v>0</v>
      </c>
      <c r="J7" s="27">
        <f>IF(ISBLANK($A7),"",SUMIFS('MP내역(적극)'!$G:$G,'MP내역(적극)'!$A:$A,$A7,'MP내역(적극)'!$D:$D,J$4,'MP내역(적극)'!$E:$E,J$5))</f>
        <v>0</v>
      </c>
      <c r="K7" s="27">
        <f>IF(ISBLANK($A7),"",SUMIFS('MP내역(적극)'!$G:$G,'MP내역(적극)'!$A:$A,$A7,'MP내역(적극)'!$D:$D,K$4,'MP내역(적극)'!$E:$E,K$5))</f>
        <v>0.24900452000000001</v>
      </c>
      <c r="L7" s="27">
        <f>IF(ISBLANK($A7),"",SUMIFS('MP내역(적극)'!$G:$G,'MP내역(적극)'!$A:$A,$A7,'MP내역(적극)'!$D:$D,L$4,'MP내역(적극)'!$E:$E,L$5))</f>
        <v>0</v>
      </c>
      <c r="M7" s="27">
        <f>IF(ISBLANK(A7),"",SUM(B7:L7))</f>
        <v>0.99999992999999998</v>
      </c>
      <c r="N7" s="27">
        <f>IF(ISBLANK(A7),"",SUMIFS('MP내역(적극)'!G:G,'MP내역(적극)'!A:A,'포트변경내역(적극)'!A7,'MP내역(적극)'!F:F,"Y"))</f>
        <v>0.48090055999999998</v>
      </c>
      <c r="O7" s="34">
        <f>IF(ISBLANK(A7),"",SUMPRODUCT($B$5:$L$5,B7:L7))</f>
        <v>3.1170338100000006</v>
      </c>
      <c r="P7" s="15" t="s">
        <v>642</v>
      </c>
      <c r="Q7" s="13" t="str">
        <f>IF(ISBLANK(A7),"",IF($C$2&gt;=N7,"O","X"))</f>
        <v>O</v>
      </c>
      <c r="R7" s="13" t="str">
        <f>IF(ISBLANK(A7),"",IF(AND($D$2&lt;=O7,O7&lt;=$E$2),"O","X"))</f>
        <v>O</v>
      </c>
      <c r="S7" s="22" t="str">
        <f>IF(ISBLANK(A7),"",IFERROR(IF(O7&gt;INDEX('포트변경내역(중립)'!O:O,MATCH(A7,'포트변경내역(중립)'!A:A,0)),"O","X"),""))</f>
        <v>O</v>
      </c>
      <c r="T7" s="13">
        <f>IF(ISBLANK(A7),"",COUNTIFS('MP내역(적극)'!$A:$A,A7)-COUNTIFS('MP내역(적극)'!$A:$A,A7,'MP내역(적극)'!$B:$B,"현금")-COUNTIFS('MP내역(적극)'!$A:$A,A7,'MP내역(적극)'!$B:$B,"예수금")-COUNTIFS('MP내역(적극)'!$A:$A,A7,'MP내역(적극)'!$B:$B,"예탁금")-COUNTIFS('MP내역(적극)'!$A:$A,A7,'MP내역(적극)'!$B:$B,"합계"))</f>
        <v>10</v>
      </c>
      <c r="U7" s="13" t="str">
        <f>IF(ISBLANK(A7),"",IF(COUNTIFS('MP내역(적극)'!A:A,A7,'MP내역(적극)'!G:G,"&gt;"&amp;$F$2,'MP내역(적극)'!D:D,"&lt;&gt;"&amp;$H$2,'MP내역(적극)'!D:D,"&lt;&gt;"&amp;$I$2,'MP내역(적극)'!B:B,"&lt;&gt;현금",'MP내역(적극)'!B:B,"&lt;&gt;합계")=0,"O","X"))</f>
        <v>O</v>
      </c>
      <c r="V7" s="13" t="str">
        <f>IF(ISBLANK(A7),"",IF(AND(ABS(N7-SUMIFS('MP내역(적극)'!G:G,'MP내역(적극)'!A:A,A7,'MP내역(적극)'!F:F,"Y"))&lt;0.001,ABS(M7-SUMIFS('MP내역(적극)'!G:G,'MP내역(적극)'!A:A,A7,'MP내역(적극)'!B:B,"&lt;&gt;합계"))&lt;0.001),"O","X"))</f>
        <v>O</v>
      </c>
      <c r="W7" s="13" t="str">
        <f>IF(ISBLANK(A7),"",IF(COUNTIFS('MP내역(적극)'!A:A,A7,'MP내역(적극)'!H:H,"X")=0,"O","X"))</f>
        <v>O</v>
      </c>
      <c r="X7" s="32"/>
    </row>
    <row r="8" spans="1:24" s="1" customFormat="1" x14ac:dyDescent="0.3">
      <c r="A8" s="3">
        <v>44743</v>
      </c>
      <c r="B8" s="27">
        <f>IF(ISBLANK($A8),"",SUMIFS('MP내역(적극)'!$G:$G,'MP내역(적극)'!$A:$A,$A8,'MP내역(적극)'!$D:$D,B$4,'MP내역(적극)'!$E:$E,B$5))</f>
        <v>0</v>
      </c>
      <c r="C8" s="27">
        <f>IF(ISBLANK($A8),"",SUMIFS('MP내역(적극)'!$G:$G,'MP내역(적극)'!$A:$A,$A8,'MP내역(적극)'!$D:$D,C$4,'MP내역(적극)'!$E:$E,C$5))</f>
        <v>0.1342286</v>
      </c>
      <c r="D8" s="27">
        <f>IF(ISBLANK($A8),"",SUMIFS('MP내역(적극)'!$G:$G,'MP내역(적극)'!$A:$A,$A8,'MP내역(적극)'!$D:$D,D$4,'MP내역(적극)'!$E:$E,D$5))</f>
        <v>0.24107518999999999</v>
      </c>
      <c r="E8" s="27">
        <f>IF(ISBLANK($A8),"",SUMIFS('MP내역(적극)'!$G:$G,'MP내역(적극)'!$A:$A,$A8,'MP내역(적극)'!$D:$D,E$4,'MP내역(적극)'!$E:$E,E$5))</f>
        <v>3.1269020000000002E-2</v>
      </c>
      <c r="F8" s="27">
        <f>IF(ISBLANK($A8),"",SUMIFS('MP내역(적극)'!$G:$G,'MP내역(적극)'!$A:$A,$A8,'MP내역(적극)'!$D:$D,F$4,'MP내역(적극)'!$E:$E,F$5))</f>
        <v>0</v>
      </c>
      <c r="G8" s="27">
        <f>IF(ISBLANK($A8),"",SUMIFS('MP내역(적극)'!$G:$G,'MP내역(적극)'!$A:$A,$A8,'MP내역(적극)'!$D:$D,G$4,'MP내역(적극)'!$E:$E,G$5))</f>
        <v>0.2247267</v>
      </c>
      <c r="H8" s="27">
        <f>IF(ISBLANK($A8),"",SUMIFS('MP내역(적극)'!$G:$G,'MP내역(적극)'!$A:$A,$A8,'MP내역(적극)'!$D:$D,H$4,'MP내역(적극)'!$E:$E,H$5))</f>
        <v>1.6560120000000001E-2</v>
      </c>
      <c r="I8" s="27">
        <f>IF(ISBLANK($A8),"",SUMIFS('MP내역(적극)'!$G:$G,'MP내역(적극)'!$A:$A,$A8,'MP내역(적극)'!$D:$D,I$4,'MP내역(적극)'!$E:$E,I$5))</f>
        <v>0</v>
      </c>
      <c r="J8" s="27">
        <f>IF(ISBLANK($A8),"",SUMIFS('MP내역(적극)'!$G:$G,'MP내역(적극)'!$A:$A,$A8,'MP내역(적극)'!$D:$D,J$4,'MP내역(적극)'!$E:$E,J$5))</f>
        <v>0</v>
      </c>
      <c r="K8" s="27">
        <f>IF(ISBLANK($A8),"",SUMIFS('MP내역(적극)'!$G:$G,'MP내역(적극)'!$A:$A,$A8,'MP내역(적극)'!$D:$D,K$4,'MP내역(적극)'!$E:$E,K$5))</f>
        <v>0.35214037000000004</v>
      </c>
      <c r="L8" s="27">
        <f>IF(ISBLANK($A8),"",SUMIFS('MP내역(적극)'!$G:$G,'MP내역(적극)'!$A:$A,$A8,'MP내역(적극)'!$D:$D,L$4,'MP내역(적극)'!$E:$E,L$5))</f>
        <v>0</v>
      </c>
      <c r="M8" s="27">
        <f>IF(ISBLANK(A8),"",SUM(B8:L8))</f>
        <v>1</v>
      </c>
      <c r="N8" s="27">
        <f>IF(ISBLANK(A8),"",SUMIFS('MP내역(적극)'!G:G,'MP내역(적극)'!A:A,'포트변경내역(적극)'!A8,'MP내역(적극)'!F:F,"Y"))</f>
        <v>0.40657281000000001</v>
      </c>
      <c r="O8" s="34">
        <f>IF(ISBLANK(A8),"",SUMPRODUCT($B$5:$L$5,B8:L8))</f>
        <v>2.8365206699999996</v>
      </c>
      <c r="P8" s="15" t="s">
        <v>642</v>
      </c>
      <c r="Q8" s="13" t="str">
        <f>IF(ISBLANK(A8),"",IF($C$2&gt;=N8,"O","X"))</f>
        <v>O</v>
      </c>
      <c r="R8" s="13" t="str">
        <f>IF(ISBLANK(A8),"",IF(AND($D$2&lt;=O8,O8&lt;=$E$2),"O","X"))</f>
        <v>O</v>
      </c>
      <c r="S8" s="22" t="str">
        <f>IF(ISBLANK(A8),"",IFERROR(IF(O8&gt;INDEX('포트변경내역(중립)'!O:O,MATCH(A8,'포트변경내역(중립)'!A:A,0)),"O","X"),""))</f>
        <v>O</v>
      </c>
      <c r="T8" s="13">
        <f>IF(ISBLANK(A8),"",COUNTIFS('MP내역(적극)'!$A:$A,A8)-COUNTIFS('MP내역(적극)'!$A:$A,A8,'MP내역(적극)'!$B:$B,"현금")-COUNTIFS('MP내역(적극)'!$A:$A,A8,'MP내역(적극)'!$B:$B,"예수금")-COUNTIFS('MP내역(적극)'!$A:$A,A8,'MP내역(적극)'!$B:$B,"예탁금")-COUNTIFS('MP내역(적극)'!$A:$A,A8,'MP내역(적극)'!$B:$B,"합계"))</f>
        <v>10</v>
      </c>
      <c r="U8" s="13" t="str">
        <f>IF(ISBLANK(A8),"",IF(COUNTIFS('MP내역(적극)'!A:A,A8,'MP내역(적극)'!G:G,"&gt;"&amp;$F$2,'MP내역(적극)'!D:D,"&lt;&gt;"&amp;$H$2,'MP내역(적극)'!D:D,"&lt;&gt;"&amp;$I$2,'MP내역(적극)'!B:B,"&lt;&gt;현금",'MP내역(적극)'!B:B,"&lt;&gt;합계")=0,"O","X"))</f>
        <v>O</v>
      </c>
      <c r="V8" s="13" t="str">
        <f>IF(ISBLANK(A8),"",IF(AND(ABS(N8-SUMIFS('MP내역(적극)'!G:G,'MP내역(적극)'!A:A,A8,'MP내역(적극)'!F:F,"Y"))&lt;0.001,ABS(M8-SUMIFS('MP내역(적극)'!G:G,'MP내역(적극)'!A:A,A8,'MP내역(적극)'!B:B,"&lt;&gt;합계"))&lt;0.001),"O","X"))</f>
        <v>O</v>
      </c>
      <c r="W8" s="13" t="str">
        <f>IF(ISBLANK(A8),"",IF(COUNTIFS('MP내역(적극)'!A:A,A8,'MP내역(적극)'!H:H,"X")=0,"O","X"))</f>
        <v>O</v>
      </c>
      <c r="X8" s="32"/>
    </row>
    <row r="9" spans="1:24" s="1" customFormat="1" x14ac:dyDescent="0.3">
      <c r="A9" s="3">
        <v>44774</v>
      </c>
      <c r="B9" s="27">
        <f>IF(ISBLANK($A9),"",SUMIFS('MP내역(적극)'!$G:$G,'MP내역(적극)'!$A:$A,$A9,'MP내역(적극)'!$D:$D,B$4,'MP내역(적극)'!$E:$E,B$5))</f>
        <v>0</v>
      </c>
      <c r="C9" s="27">
        <f>IF(ISBLANK($A9),"",SUMIFS('MP내역(적극)'!$G:$G,'MP내역(적극)'!$A:$A,$A9,'MP내역(적극)'!$D:$D,C$4,'MP내역(적극)'!$E:$E,C$5))</f>
        <v>0.12938079999999999</v>
      </c>
      <c r="D9" s="27">
        <f>IF(ISBLANK($A9),"",SUMIFS('MP내역(적극)'!$G:$G,'MP내역(적극)'!$A:$A,$A9,'MP내역(적극)'!$D:$D,D$4,'MP내역(적극)'!$E:$E,D$5))</f>
        <v>0.20877357000000002</v>
      </c>
      <c r="E9" s="27">
        <f>IF(ISBLANK($A9),"",SUMIFS('MP내역(적극)'!$G:$G,'MP내역(적극)'!$A:$A,$A9,'MP내역(적극)'!$D:$D,E$4,'MP내역(적극)'!$E:$E,E$5))</f>
        <v>3.143891E-2</v>
      </c>
      <c r="F9" s="27">
        <f>IF(ISBLANK($A9),"",SUMIFS('MP내역(적극)'!$G:$G,'MP내역(적극)'!$A:$A,$A9,'MP내역(적극)'!$D:$D,F$4,'MP내역(적극)'!$E:$E,F$5))</f>
        <v>0</v>
      </c>
      <c r="G9" s="27">
        <f>IF(ISBLANK($A9),"",SUMIFS('MP내역(적극)'!$G:$G,'MP내역(적극)'!$A:$A,$A9,'MP내역(적극)'!$D:$D,G$4,'MP내역(적극)'!$E:$E,G$5))</f>
        <v>0.18931809999999999</v>
      </c>
      <c r="H9" s="27">
        <f>IF(ISBLANK($A9),"",SUMIFS('MP내역(적극)'!$G:$G,'MP내역(적극)'!$A:$A,$A9,'MP내역(적극)'!$D:$D,H$4,'MP내역(적극)'!$E:$E,H$5))</f>
        <v>0.10545839999999999</v>
      </c>
      <c r="I9" s="27">
        <f>IF(ISBLANK($A9),"",SUMIFS('MP내역(적극)'!$G:$G,'MP내역(적극)'!$A:$A,$A9,'MP내역(적극)'!$D:$D,I$4,'MP내역(적극)'!$E:$E,I$5))</f>
        <v>0</v>
      </c>
      <c r="J9" s="27">
        <f>IF(ISBLANK($A9),"",SUMIFS('MP내역(적극)'!$G:$G,'MP내역(적극)'!$A:$A,$A9,'MP내역(적극)'!$D:$D,J$4,'MP내역(적극)'!$E:$E,J$5))</f>
        <v>0</v>
      </c>
      <c r="K9" s="27">
        <f>IF(ISBLANK($A9),"",SUMIFS('MP내역(적극)'!$G:$G,'MP내역(적극)'!$A:$A,$A9,'MP내역(적극)'!$D:$D,K$4,'MP내역(적극)'!$E:$E,K$5))</f>
        <v>0.33563032000000004</v>
      </c>
      <c r="L9" s="27">
        <f>IF(ISBLANK($A9),"",SUMIFS('MP내역(적극)'!$G:$G,'MP내역(적극)'!$A:$A,$A9,'MP내역(적극)'!$D:$D,L$4,'MP내역(적극)'!$E:$E,L$5))</f>
        <v>0</v>
      </c>
      <c r="M9" s="27">
        <f>IF(ISBLANK(A9),"",SUM(B9:L9))</f>
        <v>1.0000001000000001</v>
      </c>
      <c r="N9" s="27">
        <f>IF(ISBLANK(A9),"",SUMIFS('MP내역(적극)'!G:G,'MP내역(적극)'!A:A,'포트변경내역(적극)'!A9,'MP내역(적극)'!F:F,"Y"))</f>
        <v>0.36959328000000002</v>
      </c>
      <c r="O9" s="34">
        <f>IF(ISBLANK(A9),"",SUMPRODUCT($B$5:$L$5,B9:L9))</f>
        <v>2.8277137399999996</v>
      </c>
      <c r="P9" s="15" t="s">
        <v>642</v>
      </c>
      <c r="Q9" s="13" t="str">
        <f>IF(ISBLANK(A9),"",IF($C$2&gt;=N9,"O","X"))</f>
        <v>O</v>
      </c>
      <c r="R9" s="13" t="str">
        <f>IF(ISBLANK(A9),"",IF(AND($D$2&lt;=O9,O9&lt;=$E$2),"O","X"))</f>
        <v>O</v>
      </c>
      <c r="S9" s="22" t="str">
        <f>IF(ISBLANK(A9),"",IFERROR(IF(O9&gt;INDEX('포트변경내역(중립)'!O:O,MATCH(A9,'포트변경내역(중립)'!A:A,0)),"O","X"),""))</f>
        <v>O</v>
      </c>
      <c r="T9" s="13">
        <f>IF(ISBLANK(A9),"",COUNTIFS('MP내역(적극)'!$A:$A,A9)-COUNTIFS('MP내역(적극)'!$A:$A,A9,'MP내역(적극)'!$B:$B,"현금")-COUNTIFS('MP내역(적극)'!$A:$A,A9,'MP내역(적극)'!$B:$B,"예수금")-COUNTIFS('MP내역(적극)'!$A:$A,A9,'MP내역(적극)'!$B:$B,"예탁금")-COUNTIFS('MP내역(적극)'!$A:$A,A9,'MP내역(적극)'!$B:$B,"합계"))</f>
        <v>10</v>
      </c>
      <c r="U9" s="13" t="str">
        <f>IF(ISBLANK(A9),"",IF(COUNTIFS('MP내역(적극)'!A:A,A9,'MP내역(적극)'!G:G,"&gt;"&amp;$F$2,'MP내역(적극)'!D:D,"&lt;&gt;"&amp;$H$2,'MP내역(적극)'!D:D,"&lt;&gt;"&amp;$I$2,'MP내역(적극)'!B:B,"&lt;&gt;현금",'MP내역(적극)'!B:B,"&lt;&gt;합계")=0,"O","X"))</f>
        <v>O</v>
      </c>
      <c r="V9" s="13" t="str">
        <f>IF(ISBLANK(A9),"",IF(AND(ABS(N9-SUMIFS('MP내역(적극)'!G:G,'MP내역(적극)'!A:A,A9,'MP내역(적극)'!F:F,"Y"))&lt;0.001,ABS(M9-SUMIFS('MP내역(적극)'!G:G,'MP내역(적극)'!A:A,A9,'MP내역(적극)'!B:B,"&lt;&gt;합계"))&lt;0.001),"O","X"))</f>
        <v>O</v>
      </c>
      <c r="W9" s="13" t="str">
        <f>IF(ISBLANK(A9),"",IF(COUNTIFS('MP내역(적극)'!A:A,A9,'MP내역(적극)'!H:H,"X")=0,"O","X"))</f>
        <v>O</v>
      </c>
      <c r="X9" s="32"/>
    </row>
    <row r="10" spans="1:24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O10" s="18"/>
      <c r="P10" s="18"/>
      <c r="V10" s="19"/>
      <c r="W10" s="19"/>
    </row>
    <row r="11" spans="1:24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O11" s="18"/>
      <c r="P11" s="18"/>
      <c r="V11" s="19"/>
      <c r="W11" s="19"/>
    </row>
    <row r="12" spans="1:24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O12" s="18"/>
      <c r="P12" s="18"/>
      <c r="V12" s="19"/>
      <c r="W12" s="19"/>
    </row>
    <row r="13" spans="1:2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O13" s="18"/>
      <c r="P13" s="18"/>
      <c r="V13" s="19"/>
      <c r="W13" s="19"/>
    </row>
    <row r="14" spans="1:24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O14" s="18"/>
      <c r="P14" s="18"/>
      <c r="V14" s="19"/>
      <c r="W14" s="19"/>
    </row>
    <row r="15" spans="1:24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O15" s="18"/>
      <c r="P15" s="18"/>
      <c r="V15" s="19"/>
      <c r="W15" s="19"/>
    </row>
    <row r="16" spans="1:24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8"/>
      <c r="P16" s="18"/>
      <c r="V16" s="19"/>
      <c r="W16" s="19"/>
    </row>
    <row r="17" spans="1:2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U17" s="18"/>
    </row>
    <row r="18" spans="1:2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U18" s="18"/>
    </row>
    <row r="19" spans="1:2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U19" s="18"/>
    </row>
    <row r="20" spans="1:2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U20" s="18"/>
    </row>
    <row r="21" spans="1:2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U21" s="18"/>
    </row>
    <row r="22" spans="1:2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U22" s="18"/>
    </row>
    <row r="23" spans="1:2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U23" s="18"/>
    </row>
    <row r="24" spans="1:2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U24" s="18"/>
    </row>
    <row r="25" spans="1:2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U25" s="18"/>
    </row>
    <row r="26" spans="1:2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U26" s="18"/>
    </row>
    <row r="27" spans="1:2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U27" s="18"/>
    </row>
    <row r="28" spans="1:2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U28" s="18"/>
    </row>
    <row r="29" spans="1:2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U29" s="18"/>
    </row>
    <row r="30" spans="1:2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U30" s="18"/>
    </row>
    <row r="31" spans="1:2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U31" s="18"/>
    </row>
    <row r="32" spans="1:2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U32" s="18"/>
    </row>
    <row r="33" spans="1:2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U33" s="18"/>
    </row>
    <row r="34" spans="1:2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U34" s="18"/>
    </row>
    <row r="35" spans="1:2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U35" s="18"/>
    </row>
    <row r="36" spans="1:2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U36" s="18"/>
    </row>
    <row r="37" spans="1:2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U37" s="18"/>
    </row>
    <row r="38" spans="1:2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U38" s="18"/>
    </row>
    <row r="39" spans="1:2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U39" s="18"/>
    </row>
    <row r="40" spans="1:2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U40" s="18"/>
    </row>
    <row r="41" spans="1:2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U41" s="18"/>
    </row>
    <row r="42" spans="1:2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U42" s="18"/>
    </row>
    <row r="43" spans="1:2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U43" s="18"/>
    </row>
    <row r="44" spans="1:2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U44" s="18"/>
    </row>
    <row r="45" spans="1:2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U45" s="18"/>
    </row>
    <row r="46" spans="1:2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U46" s="18"/>
    </row>
    <row r="47" spans="1:2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U47" s="18"/>
    </row>
    <row r="48" spans="1:2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U48" s="18"/>
    </row>
    <row r="49" spans="1:2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U49" s="18"/>
    </row>
    <row r="50" spans="1:2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U50" s="18"/>
    </row>
    <row r="51" spans="1:2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U51" s="18"/>
    </row>
    <row r="52" spans="1:2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U52" s="18"/>
    </row>
    <row r="53" spans="1:2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U53" s="18"/>
    </row>
    <row r="54" spans="1:2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U54" s="18"/>
    </row>
    <row r="55" spans="1:2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U55" s="18"/>
    </row>
    <row r="56" spans="1:2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U56" s="18"/>
    </row>
    <row r="57" spans="1:2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U57" s="18"/>
    </row>
    <row r="58" spans="1:2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U58" s="18"/>
    </row>
    <row r="59" spans="1:2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U59" s="18"/>
    </row>
    <row r="60" spans="1:2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U60" s="18"/>
    </row>
    <row r="61" spans="1:2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U61" s="18"/>
    </row>
    <row r="62" spans="1:2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U62" s="18"/>
    </row>
    <row r="63" spans="1:2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U63" s="18"/>
    </row>
    <row r="64" spans="1:2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U64" s="18"/>
    </row>
    <row r="65" spans="1:2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U65" s="18"/>
    </row>
    <row r="66" spans="1:2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U66" s="18"/>
    </row>
    <row r="67" spans="1:2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U67" s="18"/>
    </row>
    <row r="68" spans="1:2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  <c r="U68" s="18"/>
    </row>
    <row r="69" spans="1:2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U69" s="18"/>
    </row>
    <row r="70" spans="1:2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  <c r="U70" s="18"/>
    </row>
    <row r="71" spans="1:2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U71" s="18"/>
    </row>
    <row r="72" spans="1:2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  <c r="U72" s="18"/>
    </row>
    <row r="73" spans="1:2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9"/>
      <c r="U73" s="18"/>
    </row>
    <row r="74" spans="1:2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U74" s="18"/>
    </row>
    <row r="75" spans="1:2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9"/>
      <c r="U75" s="18"/>
    </row>
    <row r="76" spans="1:2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U76" s="18"/>
    </row>
    <row r="77" spans="1:2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U77" s="18"/>
    </row>
    <row r="78" spans="1:2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9"/>
      <c r="U78" s="18"/>
    </row>
    <row r="79" spans="1:2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U79" s="18"/>
    </row>
    <row r="80" spans="1:21" x14ac:dyDescent="0.3">
      <c r="M80" s="18"/>
      <c r="N80" s="19"/>
      <c r="U80" s="18"/>
    </row>
    <row r="81" spans="13:21" x14ac:dyDescent="0.3">
      <c r="M81" s="18"/>
      <c r="N81" s="19"/>
      <c r="U81" s="18"/>
    </row>
    <row r="82" spans="13:21" x14ac:dyDescent="0.3">
      <c r="M82" s="18"/>
      <c r="N82" s="19"/>
      <c r="U82" s="18"/>
    </row>
    <row r="83" spans="13:21" x14ac:dyDescent="0.3">
      <c r="M83" s="18"/>
      <c r="N83" s="19"/>
      <c r="U83" s="18"/>
    </row>
    <row r="84" spans="13:21" x14ac:dyDescent="0.3">
      <c r="M84" s="18"/>
      <c r="N84" s="19"/>
      <c r="U84" s="18"/>
    </row>
    <row r="85" spans="13:21" x14ac:dyDescent="0.3">
      <c r="M85" s="18"/>
      <c r="N85" s="19"/>
      <c r="U85" s="18"/>
    </row>
    <row r="86" spans="13:21" x14ac:dyDescent="0.3">
      <c r="M86" s="18"/>
      <c r="N86" s="19"/>
      <c r="U86" s="18"/>
    </row>
    <row r="87" spans="13:21" x14ac:dyDescent="0.3">
      <c r="M87" s="18"/>
      <c r="N87" s="19"/>
      <c r="U87" s="18"/>
    </row>
    <row r="88" spans="13:21" x14ac:dyDescent="0.3">
      <c r="M88" s="18"/>
      <c r="N88" s="19"/>
      <c r="U88" s="18"/>
    </row>
    <row r="89" spans="13:21" x14ac:dyDescent="0.3">
      <c r="M89" s="18"/>
      <c r="N89" s="19"/>
      <c r="U89" s="18"/>
    </row>
    <row r="90" spans="13:21" x14ac:dyDescent="0.3">
      <c r="M90" s="18"/>
      <c r="N90" s="19"/>
      <c r="U90" s="18"/>
    </row>
    <row r="91" spans="13:21" x14ac:dyDescent="0.3">
      <c r="M91" s="18"/>
      <c r="N91" s="19"/>
      <c r="U91" s="18"/>
    </row>
    <row r="92" spans="13:21" x14ac:dyDescent="0.3">
      <c r="M92" s="18"/>
      <c r="N92" s="19"/>
      <c r="U92" s="18"/>
    </row>
    <row r="93" spans="13:21" x14ac:dyDescent="0.3">
      <c r="M93" s="18"/>
      <c r="N93" s="19"/>
      <c r="U93" s="18"/>
    </row>
    <row r="94" spans="13:21" x14ac:dyDescent="0.3">
      <c r="M94" s="18"/>
      <c r="N94" s="19"/>
      <c r="U94" s="18"/>
    </row>
    <row r="95" spans="13:21" x14ac:dyDescent="0.3">
      <c r="M95" s="18"/>
      <c r="N95" s="19"/>
      <c r="U95" s="18"/>
    </row>
    <row r="96" spans="13:21" x14ac:dyDescent="0.3">
      <c r="M96" s="18"/>
      <c r="N96" s="19"/>
      <c r="U96" s="18"/>
    </row>
    <row r="97" spans="13:21" x14ac:dyDescent="0.3">
      <c r="M97" s="18"/>
      <c r="N97" s="19"/>
      <c r="U97" s="18"/>
    </row>
    <row r="98" spans="13:21" x14ac:dyDescent="0.3">
      <c r="M98" s="18"/>
      <c r="N98" s="19"/>
      <c r="U98" s="18"/>
    </row>
    <row r="99" spans="13:21" x14ac:dyDescent="0.3">
      <c r="M99" s="18"/>
      <c r="N99" s="19"/>
      <c r="U99" s="18"/>
    </row>
    <row r="100" spans="13:21" x14ac:dyDescent="0.3">
      <c r="M100" s="18"/>
      <c r="N100" s="19"/>
      <c r="U100" s="18"/>
    </row>
    <row r="101" spans="13:21" x14ac:dyDescent="0.3">
      <c r="M101" s="18"/>
      <c r="N101" s="19"/>
      <c r="U101" s="18"/>
    </row>
    <row r="102" spans="13:21" x14ac:dyDescent="0.3">
      <c r="M102" s="18"/>
      <c r="N102" s="19"/>
      <c r="U102" s="18"/>
    </row>
    <row r="103" spans="13:21" x14ac:dyDescent="0.3">
      <c r="M103" s="18"/>
      <c r="N103" s="19"/>
      <c r="U103" s="18"/>
    </row>
    <row r="104" spans="13:21" x14ac:dyDescent="0.3">
      <c r="M104" s="18"/>
      <c r="N104" s="19"/>
      <c r="U104" s="18"/>
    </row>
    <row r="105" spans="13:21" x14ac:dyDescent="0.3">
      <c r="M105" s="18"/>
      <c r="N105" s="19"/>
      <c r="U105" s="18"/>
    </row>
    <row r="106" spans="13:21" x14ac:dyDescent="0.3">
      <c r="M106" s="18"/>
      <c r="N106" s="19"/>
      <c r="U106" s="18"/>
    </row>
    <row r="107" spans="13:21" x14ac:dyDescent="0.3">
      <c r="M107" s="18"/>
      <c r="N107" s="19"/>
      <c r="U107" s="18"/>
    </row>
    <row r="108" spans="13:21" x14ac:dyDescent="0.3">
      <c r="M108" s="18"/>
      <c r="N108" s="19"/>
      <c r="U108" s="18"/>
    </row>
    <row r="109" spans="13:21" x14ac:dyDescent="0.3">
      <c r="M109" s="18"/>
      <c r="N109" s="19"/>
      <c r="U109" s="18"/>
    </row>
    <row r="110" spans="13:21" x14ac:dyDescent="0.3">
      <c r="M110" s="18"/>
      <c r="N110" s="19"/>
      <c r="U110" s="18"/>
    </row>
    <row r="111" spans="13:21" x14ac:dyDescent="0.3">
      <c r="M111" s="18"/>
      <c r="N111" s="19"/>
      <c r="U111" s="18"/>
    </row>
    <row r="112" spans="13:21" x14ac:dyDescent="0.3">
      <c r="M112" s="18"/>
      <c r="N112" s="19"/>
      <c r="U112" s="18"/>
    </row>
    <row r="113" spans="13:21" x14ac:dyDescent="0.3">
      <c r="M113" s="18"/>
      <c r="N113" s="19"/>
      <c r="U113" s="18"/>
    </row>
    <row r="114" spans="13:21" x14ac:dyDescent="0.3">
      <c r="M114" s="18"/>
      <c r="N114" s="19"/>
      <c r="U114" s="18"/>
    </row>
    <row r="115" spans="13:21" x14ac:dyDescent="0.3">
      <c r="M115" s="18"/>
      <c r="N115" s="19"/>
      <c r="U115" s="18"/>
    </row>
    <row r="116" spans="13:21" x14ac:dyDescent="0.3">
      <c r="M116" s="18"/>
      <c r="N116" s="19"/>
      <c r="U116" s="18"/>
    </row>
    <row r="117" spans="13:21" x14ac:dyDescent="0.3">
      <c r="M117" s="18"/>
      <c r="N117" s="19"/>
      <c r="U117" s="18"/>
    </row>
    <row r="118" spans="13:21" x14ac:dyDescent="0.3">
      <c r="M118" s="18"/>
      <c r="N118" s="19"/>
      <c r="U118" s="18"/>
    </row>
    <row r="119" spans="13:21" x14ac:dyDescent="0.3">
      <c r="M119" s="18"/>
      <c r="N119" s="19"/>
      <c r="U119" s="18"/>
    </row>
    <row r="120" spans="13:21" x14ac:dyDescent="0.3">
      <c r="M120" s="18"/>
      <c r="N120" s="19"/>
      <c r="U120" s="18"/>
    </row>
    <row r="121" spans="13:21" x14ac:dyDescent="0.3">
      <c r="M121" s="18"/>
      <c r="N121" s="19"/>
      <c r="U121" s="18"/>
    </row>
    <row r="122" spans="13:21" x14ac:dyDescent="0.3">
      <c r="M122" s="18"/>
      <c r="N122" s="19"/>
      <c r="U122" s="18"/>
    </row>
    <row r="123" spans="13:21" x14ac:dyDescent="0.3">
      <c r="M123" s="18"/>
      <c r="N123" s="19"/>
      <c r="U123" s="18"/>
    </row>
    <row r="124" spans="13:21" x14ac:dyDescent="0.3">
      <c r="M124" s="18"/>
      <c r="N124" s="19"/>
      <c r="U124" s="18"/>
    </row>
    <row r="125" spans="13:21" x14ac:dyDescent="0.3">
      <c r="M125" s="18"/>
      <c r="N125" s="19"/>
      <c r="U125" s="18"/>
    </row>
    <row r="126" spans="13:21" x14ac:dyDescent="0.3">
      <c r="M126" s="18"/>
      <c r="N126" s="19"/>
      <c r="U126" s="18"/>
    </row>
    <row r="127" spans="13:21" x14ac:dyDescent="0.3">
      <c r="M127" s="18"/>
      <c r="N127" s="19"/>
      <c r="U127" s="18"/>
    </row>
    <row r="128" spans="13:21" x14ac:dyDescent="0.3">
      <c r="M128" s="18"/>
      <c r="N128" s="19"/>
      <c r="U128" s="18"/>
    </row>
    <row r="129" spans="13:21" x14ac:dyDescent="0.3">
      <c r="M129" s="18"/>
      <c r="N129" s="19"/>
      <c r="U129" s="18"/>
    </row>
    <row r="130" spans="13:21" x14ac:dyDescent="0.3">
      <c r="M130" s="18"/>
      <c r="N130" s="19"/>
      <c r="U130" s="18"/>
    </row>
    <row r="131" spans="13:21" x14ac:dyDescent="0.3">
      <c r="M131" s="18"/>
      <c r="N131" s="19"/>
      <c r="U131" s="18"/>
    </row>
    <row r="132" spans="13:21" x14ac:dyDescent="0.3">
      <c r="M132" s="18"/>
      <c r="N132" s="19"/>
      <c r="U132" s="18"/>
    </row>
    <row r="133" spans="13:21" x14ac:dyDescent="0.3">
      <c r="M133" s="18"/>
      <c r="N133" s="19"/>
      <c r="U133" s="18"/>
    </row>
    <row r="134" spans="13:21" x14ac:dyDescent="0.3">
      <c r="M134" s="18"/>
      <c r="N134" s="19"/>
      <c r="U134" s="18"/>
    </row>
    <row r="135" spans="13:21" x14ac:dyDescent="0.3">
      <c r="M135" s="18"/>
      <c r="N135" s="19"/>
      <c r="U135" s="18"/>
    </row>
    <row r="136" spans="13:21" x14ac:dyDescent="0.3">
      <c r="M136" s="18"/>
      <c r="N136" s="19"/>
      <c r="U136" s="18"/>
    </row>
    <row r="137" spans="13:21" x14ac:dyDescent="0.3">
      <c r="M137" s="18"/>
      <c r="N137" s="19"/>
      <c r="U137" s="18"/>
    </row>
    <row r="138" spans="13:21" x14ac:dyDescent="0.3">
      <c r="M138" s="18"/>
      <c r="N138" s="19"/>
      <c r="U138" s="18"/>
    </row>
    <row r="139" spans="13:21" x14ac:dyDescent="0.3">
      <c r="M139" s="18"/>
      <c r="N139" s="19"/>
      <c r="U139" s="18"/>
    </row>
    <row r="140" spans="13:21" x14ac:dyDescent="0.3">
      <c r="M140" s="18"/>
      <c r="N140" s="19"/>
      <c r="U140" s="18"/>
    </row>
    <row r="141" spans="13:21" x14ac:dyDescent="0.3">
      <c r="M141" s="18"/>
      <c r="N141" s="19"/>
      <c r="U141" s="18"/>
    </row>
    <row r="142" spans="13:21" x14ac:dyDescent="0.3">
      <c r="M142" s="18"/>
      <c r="N142" s="19"/>
      <c r="U142" s="18"/>
    </row>
    <row r="143" spans="13:21" x14ac:dyDescent="0.3">
      <c r="M143" s="18"/>
      <c r="N143" s="19"/>
      <c r="U143" s="18"/>
    </row>
    <row r="144" spans="13:21" x14ac:dyDescent="0.3">
      <c r="M144" s="18"/>
      <c r="N144" s="19"/>
      <c r="U144" s="18"/>
    </row>
    <row r="145" spans="13:21" x14ac:dyDescent="0.3">
      <c r="M145" s="18"/>
      <c r="N145" s="19"/>
      <c r="U145" s="18"/>
    </row>
    <row r="146" spans="13:21" x14ac:dyDescent="0.3">
      <c r="M146" s="18"/>
      <c r="N146" s="19"/>
      <c r="U146" s="18"/>
    </row>
    <row r="147" spans="13:21" x14ac:dyDescent="0.3">
      <c r="M147" s="18"/>
      <c r="N147" s="19"/>
      <c r="U147" s="18"/>
    </row>
    <row r="148" spans="13:21" x14ac:dyDescent="0.3">
      <c r="M148" s="18"/>
      <c r="N148" s="19"/>
      <c r="U148" s="18"/>
    </row>
    <row r="149" spans="13:21" x14ac:dyDescent="0.3">
      <c r="M149" s="18"/>
      <c r="N149" s="19"/>
      <c r="U149" s="18"/>
    </row>
    <row r="150" spans="13:21" x14ac:dyDescent="0.3">
      <c r="M150" s="18"/>
      <c r="N150" s="19"/>
      <c r="U150" s="18"/>
    </row>
    <row r="151" spans="13:21" x14ac:dyDescent="0.3">
      <c r="M151" s="18"/>
      <c r="N151" s="19"/>
      <c r="U151" s="18"/>
    </row>
    <row r="152" spans="13:21" x14ac:dyDescent="0.3">
      <c r="M152" s="18"/>
      <c r="N152" s="19"/>
      <c r="U152" s="18"/>
    </row>
    <row r="153" spans="13:21" x14ac:dyDescent="0.3">
      <c r="M153" s="18"/>
      <c r="N153" s="19"/>
      <c r="U153" s="18"/>
    </row>
    <row r="154" spans="13:21" x14ac:dyDescent="0.3">
      <c r="M154" s="18"/>
      <c r="N154" s="19"/>
      <c r="U154" s="18"/>
    </row>
    <row r="155" spans="13:21" x14ac:dyDescent="0.3">
      <c r="M155" s="18"/>
      <c r="N155" s="19"/>
      <c r="U155" s="18"/>
    </row>
    <row r="156" spans="13:21" x14ac:dyDescent="0.3">
      <c r="M156" s="18"/>
      <c r="N156" s="19"/>
      <c r="U156" s="18"/>
    </row>
    <row r="157" spans="13:21" x14ac:dyDescent="0.3">
      <c r="M157" s="18"/>
      <c r="N157" s="19"/>
      <c r="U157" s="18"/>
    </row>
    <row r="158" spans="13:21" x14ac:dyDescent="0.3">
      <c r="M158" s="18"/>
      <c r="N158" s="19"/>
      <c r="U158" s="18"/>
    </row>
    <row r="159" spans="13:21" x14ac:dyDescent="0.3">
      <c r="M159" s="18"/>
      <c r="N159" s="19"/>
      <c r="U159" s="18"/>
    </row>
    <row r="160" spans="13:21" x14ac:dyDescent="0.3">
      <c r="M160" s="18"/>
      <c r="N160" s="19"/>
      <c r="U160" s="18"/>
    </row>
    <row r="161" spans="13:21" x14ac:dyDescent="0.3">
      <c r="M161" s="18"/>
      <c r="N161" s="19"/>
      <c r="U161" s="18"/>
    </row>
    <row r="162" spans="13:21" x14ac:dyDescent="0.3">
      <c r="M162" s="18"/>
      <c r="N162" s="19"/>
      <c r="U162" s="18"/>
    </row>
    <row r="163" spans="13:21" x14ac:dyDescent="0.3">
      <c r="M163" s="18"/>
      <c r="N163" s="19"/>
      <c r="U163" s="18"/>
    </row>
    <row r="164" spans="13:21" x14ac:dyDescent="0.3">
      <c r="M164" s="18"/>
      <c r="N164" s="19"/>
      <c r="U164" s="18"/>
    </row>
    <row r="165" spans="13:21" x14ac:dyDescent="0.3">
      <c r="M165" s="18"/>
      <c r="N165" s="19"/>
      <c r="U165" s="18"/>
    </row>
    <row r="166" spans="13:21" x14ac:dyDescent="0.3">
      <c r="M166" s="18"/>
      <c r="N166" s="19"/>
      <c r="U166" s="18"/>
    </row>
    <row r="167" spans="13:21" x14ac:dyDescent="0.3">
      <c r="M167" s="18"/>
      <c r="N167" s="19"/>
      <c r="U167" s="18"/>
    </row>
    <row r="168" spans="13:21" x14ac:dyDescent="0.3">
      <c r="M168" s="18"/>
      <c r="N168" s="19"/>
      <c r="U168" s="18"/>
    </row>
    <row r="169" spans="13:21" x14ac:dyDescent="0.3">
      <c r="M169" s="18"/>
      <c r="N169" s="19"/>
      <c r="U169" s="18"/>
    </row>
    <row r="170" spans="13:21" x14ac:dyDescent="0.3">
      <c r="M170" s="18"/>
      <c r="N170" s="19"/>
      <c r="U170" s="18"/>
    </row>
    <row r="171" spans="13:21" x14ac:dyDescent="0.3">
      <c r="M171" s="18"/>
      <c r="N171" s="19"/>
      <c r="U171" s="18"/>
    </row>
    <row r="172" spans="13:21" x14ac:dyDescent="0.3">
      <c r="M172" s="18"/>
      <c r="N172" s="19"/>
      <c r="U172" s="18"/>
    </row>
    <row r="173" spans="13:21" x14ac:dyDescent="0.3">
      <c r="M173" s="18"/>
      <c r="N173" s="19"/>
      <c r="U173" s="18"/>
    </row>
    <row r="174" spans="13:21" x14ac:dyDescent="0.3">
      <c r="M174" s="18"/>
      <c r="N174" s="19"/>
      <c r="U174" s="18"/>
    </row>
    <row r="175" spans="13:21" x14ac:dyDescent="0.3">
      <c r="M175" s="18"/>
      <c r="N175" s="19"/>
      <c r="U175" s="18"/>
    </row>
    <row r="176" spans="13:21" x14ac:dyDescent="0.3">
      <c r="M176" s="18"/>
      <c r="N176" s="19"/>
      <c r="U176" s="18"/>
    </row>
    <row r="177" spans="13:21" x14ac:dyDescent="0.3">
      <c r="M177" s="18"/>
      <c r="N177" s="19"/>
      <c r="U177" s="18"/>
    </row>
    <row r="178" spans="13:21" x14ac:dyDescent="0.3">
      <c r="M178" s="18"/>
      <c r="N178" s="19"/>
      <c r="U178" s="18"/>
    </row>
    <row r="179" spans="13:21" x14ac:dyDescent="0.3">
      <c r="M179" s="18"/>
      <c r="N179" s="19"/>
      <c r="U179" s="18"/>
    </row>
    <row r="180" spans="13:21" x14ac:dyDescent="0.3">
      <c r="M180" s="18"/>
      <c r="N180" s="19"/>
      <c r="U180" s="18"/>
    </row>
    <row r="181" spans="13:21" x14ac:dyDescent="0.3">
      <c r="M181" s="18"/>
      <c r="N181" s="19"/>
      <c r="U181" s="18"/>
    </row>
    <row r="182" spans="13:21" x14ac:dyDescent="0.3">
      <c r="M182" s="18"/>
      <c r="N182" s="19"/>
      <c r="U182" s="18"/>
    </row>
    <row r="183" spans="13:21" x14ac:dyDescent="0.3">
      <c r="M183" s="18"/>
      <c r="N183" s="19"/>
      <c r="U183" s="18"/>
    </row>
    <row r="184" spans="13:21" x14ac:dyDescent="0.3">
      <c r="M184" s="18"/>
      <c r="N184" s="19"/>
      <c r="U184" s="18"/>
    </row>
    <row r="185" spans="13:21" x14ac:dyDescent="0.3">
      <c r="M185" s="18"/>
      <c r="N185" s="19"/>
      <c r="U185" s="18"/>
    </row>
    <row r="186" spans="13:21" x14ac:dyDescent="0.3">
      <c r="M186" s="18"/>
      <c r="N186" s="19"/>
      <c r="U186" s="18"/>
    </row>
    <row r="187" spans="13:21" x14ac:dyDescent="0.3">
      <c r="M187" s="18"/>
      <c r="N187" s="19"/>
      <c r="U187" s="18"/>
    </row>
    <row r="188" spans="13:21" x14ac:dyDescent="0.3">
      <c r="M188" s="18"/>
      <c r="N188" s="19"/>
      <c r="U188" s="18"/>
    </row>
    <row r="189" spans="13:21" x14ac:dyDescent="0.3">
      <c r="M189" s="18"/>
      <c r="N189" s="19"/>
      <c r="U189" s="18"/>
    </row>
    <row r="190" spans="13:21" x14ac:dyDescent="0.3">
      <c r="M190" s="18"/>
      <c r="N190" s="19"/>
      <c r="U190" s="18"/>
    </row>
    <row r="191" spans="13:21" x14ac:dyDescent="0.3">
      <c r="M191" s="18"/>
      <c r="N191" s="19"/>
      <c r="U191" s="18"/>
    </row>
    <row r="192" spans="13:21" x14ac:dyDescent="0.3">
      <c r="M192" s="18"/>
      <c r="N192" s="19"/>
      <c r="U192" s="18"/>
    </row>
    <row r="193" spans="13:21" x14ac:dyDescent="0.3">
      <c r="M193" s="18"/>
      <c r="N193" s="19"/>
      <c r="U193" s="18"/>
    </row>
    <row r="194" spans="13:21" x14ac:dyDescent="0.3">
      <c r="M194" s="18"/>
      <c r="N194" s="19"/>
      <c r="U194" s="18"/>
    </row>
    <row r="195" spans="13:21" x14ac:dyDescent="0.3">
      <c r="M195" s="18"/>
      <c r="N195" s="19"/>
      <c r="U195" s="18"/>
    </row>
    <row r="196" spans="13:21" x14ac:dyDescent="0.3">
      <c r="M196" s="18"/>
      <c r="N196" s="19"/>
      <c r="U196" s="18"/>
    </row>
    <row r="197" spans="13:21" x14ac:dyDescent="0.3">
      <c r="M197" s="18"/>
      <c r="N197" s="19"/>
      <c r="U197" s="18"/>
    </row>
    <row r="198" spans="13:21" x14ac:dyDescent="0.3">
      <c r="M198" s="18"/>
      <c r="N198" s="19"/>
      <c r="U198" s="18"/>
    </row>
    <row r="199" spans="13:21" x14ac:dyDescent="0.3">
      <c r="M199" s="18"/>
      <c r="N199" s="19"/>
      <c r="U199" s="18"/>
    </row>
    <row r="200" spans="13:21" x14ac:dyDescent="0.3">
      <c r="M200" s="18"/>
      <c r="N200" s="19"/>
      <c r="U200" s="18"/>
    </row>
    <row r="201" spans="13:21" x14ac:dyDescent="0.3">
      <c r="M201" s="18"/>
      <c r="N201" s="19"/>
      <c r="U201" s="18"/>
    </row>
    <row r="202" spans="13:21" x14ac:dyDescent="0.3">
      <c r="M202" s="18"/>
      <c r="N202" s="19"/>
      <c r="U202" s="18"/>
    </row>
    <row r="203" spans="13:21" x14ac:dyDescent="0.3">
      <c r="M203" s="18"/>
      <c r="N203" s="19"/>
      <c r="U203" s="18"/>
    </row>
    <row r="204" spans="13:21" x14ac:dyDescent="0.3">
      <c r="M204" s="18"/>
      <c r="N204" s="19"/>
      <c r="U204" s="18"/>
    </row>
    <row r="205" spans="13:21" x14ac:dyDescent="0.3">
      <c r="M205" s="18"/>
      <c r="N205" s="19"/>
      <c r="U205" s="18"/>
    </row>
    <row r="206" spans="13:21" x14ac:dyDescent="0.3">
      <c r="M206" s="18"/>
      <c r="N206" s="19"/>
      <c r="U206" s="18"/>
    </row>
    <row r="207" spans="13:21" x14ac:dyDescent="0.3">
      <c r="M207" s="18"/>
      <c r="N207" s="19"/>
      <c r="U207" s="18"/>
    </row>
    <row r="208" spans="13:21" x14ac:dyDescent="0.3">
      <c r="M208" s="18"/>
      <c r="N208" s="19"/>
      <c r="U208" s="18"/>
    </row>
    <row r="209" spans="13:21" x14ac:dyDescent="0.3">
      <c r="M209" s="18"/>
      <c r="N209" s="19"/>
      <c r="U209" s="18"/>
    </row>
    <row r="210" spans="13:21" x14ac:dyDescent="0.3">
      <c r="M210" s="18"/>
      <c r="N210" s="19"/>
      <c r="U210" s="18"/>
    </row>
    <row r="211" spans="13:21" x14ac:dyDescent="0.3">
      <c r="M211" s="18"/>
      <c r="N211" s="19"/>
      <c r="U211" s="18"/>
    </row>
    <row r="212" spans="13:21" x14ac:dyDescent="0.3">
      <c r="M212" s="18"/>
      <c r="N212" s="19"/>
      <c r="U212" s="18"/>
    </row>
    <row r="213" spans="13:21" x14ac:dyDescent="0.3">
      <c r="M213" s="18"/>
      <c r="N213" s="19"/>
      <c r="U213" s="18"/>
    </row>
    <row r="214" spans="13:21" x14ac:dyDescent="0.3">
      <c r="M214" s="18"/>
      <c r="N214" s="19"/>
      <c r="U214" s="18"/>
    </row>
    <row r="215" spans="13:21" x14ac:dyDescent="0.3">
      <c r="M215" s="18"/>
      <c r="N215" s="19"/>
      <c r="U215" s="18"/>
    </row>
    <row r="216" spans="13:21" x14ac:dyDescent="0.3">
      <c r="M216" s="18"/>
      <c r="N216" s="19"/>
      <c r="U216" s="18"/>
    </row>
    <row r="217" spans="13:21" x14ac:dyDescent="0.3">
      <c r="M217" s="18"/>
      <c r="N217" s="19"/>
      <c r="U217" s="18"/>
    </row>
    <row r="218" spans="13:21" x14ac:dyDescent="0.3">
      <c r="M218" s="18"/>
      <c r="N218" s="19"/>
      <c r="U218" s="18"/>
    </row>
    <row r="219" spans="13:21" x14ac:dyDescent="0.3">
      <c r="M219" s="18"/>
      <c r="N219" s="19"/>
      <c r="U219" s="18"/>
    </row>
    <row r="220" spans="13:21" x14ac:dyDescent="0.3">
      <c r="M220" s="18"/>
      <c r="N220" s="19"/>
      <c r="U220" s="18"/>
    </row>
    <row r="221" spans="13:21" x14ac:dyDescent="0.3">
      <c r="M221" s="18"/>
      <c r="N221" s="19"/>
      <c r="U221" s="18"/>
    </row>
    <row r="222" spans="13:21" x14ac:dyDescent="0.3">
      <c r="M222" s="18"/>
      <c r="N222" s="19"/>
      <c r="U222" s="18"/>
    </row>
    <row r="223" spans="13:21" x14ac:dyDescent="0.3">
      <c r="M223" s="18"/>
      <c r="N223" s="19"/>
      <c r="U223" s="18"/>
    </row>
    <row r="224" spans="13:21" x14ac:dyDescent="0.3">
      <c r="M224" s="18"/>
      <c r="N224" s="19"/>
      <c r="U224" s="18"/>
    </row>
    <row r="225" spans="13:21" x14ac:dyDescent="0.3">
      <c r="M225" s="18"/>
      <c r="N225" s="19"/>
      <c r="U225" s="18"/>
    </row>
    <row r="226" spans="13:21" x14ac:dyDescent="0.3">
      <c r="M226" s="18"/>
      <c r="N226" s="19"/>
      <c r="U226" s="18"/>
    </row>
    <row r="227" spans="13:21" x14ac:dyDescent="0.3">
      <c r="M227" s="18"/>
      <c r="N227" s="19"/>
      <c r="U227" s="18"/>
    </row>
    <row r="228" spans="13:21" x14ac:dyDescent="0.3">
      <c r="M228" s="18"/>
      <c r="N228" s="19"/>
      <c r="U228" s="18"/>
    </row>
    <row r="229" spans="13:21" x14ac:dyDescent="0.3">
      <c r="M229" s="18"/>
      <c r="N229" s="19"/>
      <c r="U229" s="18"/>
    </row>
    <row r="230" spans="13:21" x14ac:dyDescent="0.3">
      <c r="M230" s="18"/>
      <c r="N230" s="19"/>
      <c r="U230" s="18"/>
    </row>
    <row r="231" spans="13:21" x14ac:dyDescent="0.3">
      <c r="M231" s="18"/>
      <c r="N231" s="19"/>
      <c r="U231" s="18"/>
    </row>
    <row r="232" spans="13:21" x14ac:dyDescent="0.3">
      <c r="M232" s="18"/>
      <c r="N232" s="19"/>
      <c r="U232" s="18"/>
    </row>
    <row r="233" spans="13:21" x14ac:dyDescent="0.3">
      <c r="M233" s="18"/>
      <c r="N233" s="19"/>
      <c r="U233" s="18"/>
    </row>
    <row r="234" spans="13:21" x14ac:dyDescent="0.3">
      <c r="M234" s="18"/>
      <c r="N234" s="19"/>
      <c r="U234" s="18"/>
    </row>
    <row r="235" spans="13:21" x14ac:dyDescent="0.3">
      <c r="M235" s="18"/>
      <c r="N235" s="19"/>
      <c r="U235" s="18"/>
    </row>
    <row r="236" spans="13:21" x14ac:dyDescent="0.3">
      <c r="M236" s="18"/>
      <c r="N236" s="19"/>
      <c r="U236" s="18"/>
    </row>
    <row r="237" spans="13:21" x14ac:dyDescent="0.3">
      <c r="M237" s="18"/>
      <c r="N237" s="19"/>
      <c r="U237" s="18"/>
    </row>
    <row r="238" spans="13:21" x14ac:dyDescent="0.3">
      <c r="M238" s="18"/>
      <c r="N238" s="19"/>
      <c r="U238" s="18"/>
    </row>
    <row r="239" spans="13:21" x14ac:dyDescent="0.3">
      <c r="M239" s="18"/>
      <c r="N239" s="19"/>
      <c r="U239" s="18"/>
    </row>
    <row r="240" spans="13:21" x14ac:dyDescent="0.3">
      <c r="M240" s="18"/>
      <c r="N240" s="19"/>
      <c r="U240" s="18"/>
    </row>
    <row r="241" spans="13:21" x14ac:dyDescent="0.3">
      <c r="M241" s="18"/>
      <c r="N241" s="19"/>
      <c r="U241" s="18"/>
    </row>
    <row r="242" spans="13:21" x14ac:dyDescent="0.3">
      <c r="M242" s="18"/>
      <c r="N242" s="19"/>
      <c r="U242" s="18"/>
    </row>
    <row r="243" spans="13:21" x14ac:dyDescent="0.3">
      <c r="M243" s="18"/>
      <c r="N243" s="19"/>
      <c r="U243" s="18"/>
    </row>
    <row r="244" spans="13:21" x14ac:dyDescent="0.3">
      <c r="M244" s="18"/>
      <c r="N244" s="19"/>
      <c r="U244" s="18"/>
    </row>
    <row r="245" spans="13:21" x14ac:dyDescent="0.3">
      <c r="M245" s="18"/>
      <c r="N245" s="19"/>
      <c r="U245" s="18"/>
    </row>
    <row r="246" spans="13:21" x14ac:dyDescent="0.3">
      <c r="M246" s="18"/>
      <c r="N246" s="19"/>
      <c r="U246" s="18"/>
    </row>
    <row r="247" spans="13:21" x14ac:dyDescent="0.3">
      <c r="M247" s="18"/>
      <c r="N247" s="19"/>
      <c r="U247" s="18"/>
    </row>
    <row r="248" spans="13:21" x14ac:dyDescent="0.3">
      <c r="M248" s="18"/>
      <c r="N248" s="19"/>
      <c r="U248" s="18"/>
    </row>
    <row r="249" spans="13:21" x14ac:dyDescent="0.3">
      <c r="M249" s="18"/>
      <c r="N249" s="19"/>
      <c r="U249" s="18"/>
    </row>
    <row r="250" spans="13:21" x14ac:dyDescent="0.3">
      <c r="M250" s="18"/>
      <c r="N250" s="19"/>
      <c r="U250" s="18"/>
    </row>
    <row r="251" spans="13:21" x14ac:dyDescent="0.3">
      <c r="M251" s="18"/>
      <c r="N251" s="19"/>
      <c r="U251" s="18"/>
    </row>
    <row r="252" spans="13:21" x14ac:dyDescent="0.3">
      <c r="M252" s="18"/>
      <c r="N252" s="19"/>
      <c r="U252" s="18"/>
    </row>
    <row r="253" spans="13:21" x14ac:dyDescent="0.3">
      <c r="M253" s="18"/>
      <c r="N253" s="19"/>
      <c r="U253" s="18"/>
    </row>
    <row r="254" spans="13:21" x14ac:dyDescent="0.3">
      <c r="M254" s="18"/>
      <c r="N254" s="19"/>
      <c r="U254" s="18"/>
    </row>
    <row r="255" spans="13:21" x14ac:dyDescent="0.3">
      <c r="M255" s="18"/>
      <c r="N255" s="19"/>
      <c r="U255" s="18"/>
    </row>
    <row r="256" spans="13:21" x14ac:dyDescent="0.3">
      <c r="M256" s="18"/>
      <c r="N256" s="19"/>
      <c r="U256" s="18"/>
    </row>
    <row r="257" spans="13:21" x14ac:dyDescent="0.3">
      <c r="M257" s="18"/>
      <c r="N257" s="19"/>
      <c r="U257" s="18"/>
    </row>
    <row r="258" spans="13:21" x14ac:dyDescent="0.3">
      <c r="M258" s="18"/>
      <c r="N258" s="19"/>
      <c r="U258" s="18"/>
    </row>
    <row r="259" spans="13:21" x14ac:dyDescent="0.3">
      <c r="M259" s="18"/>
      <c r="N259" s="19"/>
      <c r="U259" s="18"/>
    </row>
    <row r="260" spans="13:21" x14ac:dyDescent="0.3">
      <c r="M260" s="18"/>
      <c r="N260" s="19"/>
      <c r="U260" s="18"/>
    </row>
    <row r="261" spans="13:21" x14ac:dyDescent="0.3">
      <c r="M261" s="18"/>
      <c r="N261" s="19"/>
      <c r="U261" s="18"/>
    </row>
    <row r="262" spans="13:21" x14ac:dyDescent="0.3">
      <c r="M262" s="18"/>
      <c r="N262" s="19"/>
      <c r="U262" s="18"/>
    </row>
    <row r="263" spans="13:21" x14ac:dyDescent="0.3">
      <c r="M263" s="18"/>
      <c r="N263" s="19"/>
      <c r="U263" s="18"/>
    </row>
    <row r="264" spans="13:21" x14ac:dyDescent="0.3">
      <c r="M264" s="18"/>
      <c r="N264" s="19"/>
      <c r="U264" s="18"/>
    </row>
    <row r="265" spans="13:21" x14ac:dyDescent="0.3">
      <c r="M265" s="18"/>
      <c r="N265" s="19"/>
      <c r="U265" s="18"/>
    </row>
    <row r="266" spans="13:21" x14ac:dyDescent="0.3">
      <c r="M266" s="18"/>
      <c r="N266" s="19"/>
      <c r="U266" s="18"/>
    </row>
    <row r="267" spans="13:21" x14ac:dyDescent="0.3">
      <c r="M267" s="18"/>
      <c r="N267" s="19"/>
      <c r="U267" s="18"/>
    </row>
    <row r="268" spans="13:21" x14ac:dyDescent="0.3">
      <c r="M268" s="18"/>
      <c r="N268" s="19"/>
      <c r="U268" s="18"/>
    </row>
    <row r="269" spans="13:21" x14ac:dyDescent="0.3">
      <c r="M269" s="18"/>
      <c r="N269" s="19"/>
      <c r="U269" s="18"/>
    </row>
    <row r="270" spans="13:21" x14ac:dyDescent="0.3">
      <c r="M270" s="18"/>
      <c r="N270" s="19"/>
      <c r="U270" s="18"/>
    </row>
    <row r="271" spans="13:21" x14ac:dyDescent="0.3">
      <c r="M271" s="18"/>
      <c r="N271" s="19"/>
      <c r="U271" s="18"/>
    </row>
    <row r="272" spans="13:21" x14ac:dyDescent="0.3">
      <c r="M272" s="18"/>
      <c r="N272" s="19"/>
      <c r="U272" s="18"/>
    </row>
    <row r="273" spans="13:21" x14ac:dyDescent="0.3">
      <c r="M273" s="18"/>
      <c r="N273" s="19"/>
      <c r="U273" s="18"/>
    </row>
    <row r="274" spans="13:21" x14ac:dyDescent="0.3">
      <c r="M274" s="18"/>
      <c r="N274" s="19"/>
      <c r="U274" s="18"/>
    </row>
    <row r="275" spans="13:21" x14ac:dyDescent="0.3">
      <c r="M275" s="18"/>
      <c r="N275" s="19"/>
      <c r="U275" s="18"/>
    </row>
    <row r="276" spans="13:21" x14ac:dyDescent="0.3">
      <c r="M276" s="18"/>
      <c r="N276" s="19"/>
      <c r="U276" s="18"/>
    </row>
    <row r="277" spans="13:21" x14ac:dyDescent="0.3">
      <c r="M277" s="18"/>
      <c r="N277" s="19"/>
      <c r="U277" s="18"/>
    </row>
    <row r="278" spans="13:21" x14ac:dyDescent="0.3">
      <c r="M278" s="18"/>
      <c r="N278" s="19"/>
      <c r="U278" s="18"/>
    </row>
    <row r="279" spans="13:21" x14ac:dyDescent="0.3">
      <c r="M279" s="18"/>
      <c r="N279" s="19"/>
      <c r="U279" s="18"/>
    </row>
    <row r="280" spans="13:21" x14ac:dyDescent="0.3">
      <c r="M280" s="18"/>
      <c r="N280" s="19"/>
      <c r="U280" s="18"/>
    </row>
    <row r="281" spans="13:21" x14ac:dyDescent="0.3">
      <c r="M281" s="18"/>
      <c r="N281" s="19"/>
      <c r="U281" s="18"/>
    </row>
    <row r="282" spans="13:21" x14ac:dyDescent="0.3">
      <c r="M282" s="18"/>
      <c r="N282" s="19"/>
      <c r="U282" s="18"/>
    </row>
    <row r="283" spans="13:21" x14ac:dyDescent="0.3">
      <c r="M283" s="18"/>
      <c r="N283" s="19"/>
      <c r="U283" s="18"/>
    </row>
    <row r="284" spans="13:21" x14ac:dyDescent="0.3">
      <c r="M284" s="18"/>
      <c r="N284" s="19"/>
      <c r="U284" s="18"/>
    </row>
    <row r="285" spans="13:21" x14ac:dyDescent="0.3">
      <c r="M285" s="18"/>
      <c r="N285" s="19"/>
      <c r="U285" s="18"/>
    </row>
    <row r="286" spans="13:21" x14ac:dyDescent="0.3">
      <c r="M286" s="18"/>
      <c r="N286" s="19"/>
      <c r="U286" s="18"/>
    </row>
    <row r="287" spans="13:21" x14ac:dyDescent="0.3">
      <c r="M287" s="18"/>
      <c r="N287" s="19"/>
      <c r="U287" s="18"/>
    </row>
    <row r="288" spans="13:21" x14ac:dyDescent="0.3">
      <c r="M288" s="18"/>
      <c r="N288" s="19"/>
      <c r="U288" s="18"/>
    </row>
    <row r="289" spans="13:21" x14ac:dyDescent="0.3">
      <c r="M289" s="18"/>
      <c r="N289" s="19"/>
      <c r="U289" s="18"/>
    </row>
    <row r="290" spans="13:21" x14ac:dyDescent="0.3">
      <c r="M290" s="18"/>
      <c r="N290" s="19"/>
      <c r="U290" s="18"/>
    </row>
    <row r="291" spans="13:21" x14ac:dyDescent="0.3">
      <c r="M291" s="18"/>
      <c r="N291" s="19"/>
      <c r="U291" s="18"/>
    </row>
    <row r="292" spans="13:21" x14ac:dyDescent="0.3">
      <c r="M292" s="18"/>
      <c r="N292" s="19"/>
      <c r="U292" s="18"/>
    </row>
    <row r="293" spans="13:21" x14ac:dyDescent="0.3">
      <c r="M293" s="18"/>
      <c r="N293" s="19"/>
      <c r="U293" s="18"/>
    </row>
    <row r="294" spans="13:21" x14ac:dyDescent="0.3">
      <c r="M294" s="18"/>
      <c r="N294" s="19"/>
      <c r="U294" s="18"/>
    </row>
    <row r="295" spans="13:21" x14ac:dyDescent="0.3">
      <c r="M295" s="18"/>
      <c r="N295" s="19"/>
      <c r="U295" s="18"/>
    </row>
    <row r="296" spans="13:21" x14ac:dyDescent="0.3">
      <c r="M296" s="18"/>
      <c r="N296" s="19"/>
      <c r="U296" s="18"/>
    </row>
    <row r="297" spans="13:21" x14ac:dyDescent="0.3">
      <c r="M297" s="18"/>
      <c r="N297" s="19"/>
      <c r="U297" s="18"/>
    </row>
    <row r="298" spans="13:21" x14ac:dyDescent="0.3">
      <c r="M298" s="18"/>
      <c r="N298" s="19"/>
      <c r="U298" s="18"/>
    </row>
    <row r="299" spans="13:21" x14ac:dyDescent="0.3">
      <c r="M299" s="18"/>
      <c r="N299" s="19"/>
      <c r="U299" s="18"/>
    </row>
    <row r="300" spans="13:21" x14ac:dyDescent="0.3">
      <c r="M300" s="18"/>
      <c r="N300" s="19"/>
      <c r="U300" s="18"/>
    </row>
    <row r="301" spans="13:21" x14ac:dyDescent="0.3">
      <c r="M301" s="18"/>
      <c r="N301" s="19"/>
      <c r="U301" s="18"/>
    </row>
    <row r="302" spans="13:21" x14ac:dyDescent="0.3">
      <c r="M302" s="18"/>
      <c r="N302" s="19"/>
      <c r="U302" s="18"/>
    </row>
    <row r="303" spans="13:21" x14ac:dyDescent="0.3">
      <c r="M303" s="18"/>
      <c r="N303" s="19"/>
      <c r="U303" s="18"/>
    </row>
    <row r="304" spans="13:21" x14ac:dyDescent="0.3">
      <c r="M304" s="18"/>
      <c r="N304" s="19"/>
      <c r="U304" s="18"/>
    </row>
    <row r="305" spans="13:21" x14ac:dyDescent="0.3">
      <c r="M305" s="18"/>
      <c r="N305" s="19"/>
      <c r="U305" s="18"/>
    </row>
    <row r="306" spans="13:21" x14ac:dyDescent="0.3">
      <c r="M306" s="18"/>
      <c r="N306" s="19"/>
      <c r="U306" s="18"/>
    </row>
    <row r="307" spans="13:21" x14ac:dyDescent="0.3">
      <c r="M307" s="18"/>
      <c r="N307" s="19"/>
      <c r="U307" s="18"/>
    </row>
    <row r="308" spans="13:21" x14ac:dyDescent="0.3">
      <c r="M308" s="18"/>
      <c r="N308" s="19"/>
      <c r="U308" s="18"/>
    </row>
    <row r="309" spans="13:21" x14ac:dyDescent="0.3">
      <c r="M309" s="18"/>
      <c r="N309" s="19"/>
      <c r="U309" s="18"/>
    </row>
    <row r="310" spans="13:21" x14ac:dyDescent="0.3">
      <c r="M310" s="18"/>
      <c r="N310" s="19"/>
      <c r="U310" s="18"/>
    </row>
    <row r="311" spans="13:21" x14ac:dyDescent="0.3">
      <c r="M311" s="18"/>
      <c r="N311" s="19"/>
      <c r="U311" s="18"/>
    </row>
  </sheetData>
  <mergeCells count="7">
    <mergeCell ref="X4:X5"/>
    <mergeCell ref="M4:M5"/>
    <mergeCell ref="N4:N5"/>
    <mergeCell ref="O4:O5"/>
    <mergeCell ref="P4:P5"/>
    <mergeCell ref="Q4:S4"/>
    <mergeCell ref="T4:W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4"/>
  <sheetViews>
    <sheetView zoomScale="90" zoomScaleNormal="90" workbookViewId="0">
      <pane ySplit="1" topLeftCell="A23" activePane="bottomLeft" state="frozen"/>
      <selection pane="bottomLeft" activeCell="A35" sqref="A35"/>
    </sheetView>
  </sheetViews>
  <sheetFormatPr defaultColWidth="9" defaultRowHeight="16.5" x14ac:dyDescent="0.3"/>
  <cols>
    <col min="1" max="1" width="15.125" style="5" customWidth="1"/>
    <col min="2" max="2" width="19" style="7" customWidth="1"/>
    <col min="3" max="3" width="44.25" style="8" customWidth="1"/>
    <col min="4" max="4" width="15.125" style="8" bestFit="1" customWidth="1"/>
    <col min="5" max="5" width="11.5" style="8" customWidth="1"/>
    <col min="6" max="6" width="11.625" style="5" customWidth="1"/>
    <col min="7" max="7" width="12.25" style="26" customWidth="1"/>
    <col min="8" max="8" width="13.25" style="5" bestFit="1" customWidth="1"/>
    <col min="9" max="9" width="9" style="5"/>
    <col min="10" max="10" width="21.625" style="5" bestFit="1" customWidth="1"/>
    <col min="11" max="16384" width="9" style="5"/>
  </cols>
  <sheetData>
    <row r="1" spans="1:15" s="8" customFormat="1" x14ac:dyDescent="0.3">
      <c r="A1" s="49" t="s">
        <v>85</v>
      </c>
      <c r="B1" s="84" t="s">
        <v>86</v>
      </c>
      <c r="C1" s="61" t="s">
        <v>7</v>
      </c>
      <c r="D1" s="61" t="s">
        <v>22</v>
      </c>
      <c r="E1" s="61" t="s">
        <v>38</v>
      </c>
      <c r="F1" s="61" t="s">
        <v>43</v>
      </c>
      <c r="G1" s="49" t="s">
        <v>87</v>
      </c>
      <c r="H1" s="80" t="s">
        <v>24</v>
      </c>
      <c r="O1" s="5"/>
    </row>
    <row r="2" spans="1:15" x14ac:dyDescent="0.3">
      <c r="A2" s="3">
        <v>44683</v>
      </c>
      <c r="B2" s="90" t="s">
        <v>326</v>
      </c>
      <c r="C2" s="4" t="str">
        <f>IF(OR(B2="",B2="합계"),"",INDEX(투자유니버스!B:B,MATCH($B2,투자유니버스!$A:$A,0)))</f>
        <v>TIGER 미국S&amp;P500</v>
      </c>
      <c r="D2" s="4" t="str">
        <f>IF(OR(B2="",B2="합계"),"",INDEX(투자유니버스!E:E,MATCH($B2,투자유니버스!$A:$A,0)))</f>
        <v>주식</v>
      </c>
      <c r="E2" s="4">
        <f>IF(OR(B2="",B2="합계"),"",INDEX(투자유니버스!G:G,MATCH($B2,투자유니버스!$A:$A,0)))</f>
        <v>4</v>
      </c>
      <c r="F2" s="4" t="str">
        <f>IF(OR(B2="",B2="합계"),"",INDEX(투자유니버스!H:H,MATCH($B2,투자유니버스!$A:$A,0)))</f>
        <v>Y</v>
      </c>
      <c r="G2" s="85">
        <v>0.2257962</v>
      </c>
      <c r="H2" s="35" t="str">
        <f>IF(OR(B2="",B2="합계",C2="합계"),"",IF(COUNTIF(투자유니버스!A:A,B2)&gt;0,"O","X"))</f>
        <v>O</v>
      </c>
      <c r="I2" s="33"/>
    </row>
    <row r="3" spans="1:15" x14ac:dyDescent="0.3">
      <c r="A3" s="3">
        <v>44683</v>
      </c>
      <c r="B3" s="90" t="s">
        <v>322</v>
      </c>
      <c r="C3" s="4" t="str">
        <f>IF(OR(B3="",B3="합계"),"",INDEX(투자유니버스!B:B,MATCH($B3,투자유니버스!$A:$A,0)))</f>
        <v>TIGER 미국나스닥100</v>
      </c>
      <c r="D3" s="4" t="str">
        <f>IF(OR(B3="",B3="합계"),"",INDEX(투자유니버스!E:E,MATCH($B3,투자유니버스!$A:$A,0)))</f>
        <v>주식</v>
      </c>
      <c r="E3" s="4">
        <f>IF(OR(B3="",B3="합계"),"",INDEX(투자유니버스!G:G,MATCH($B3,투자유니버스!$A:$A,0)))</f>
        <v>4</v>
      </c>
      <c r="F3" s="4" t="str">
        <f>IF(OR(B3="",B3="합계"),"",INDEX(투자유니버스!H:H,MATCH($B3,투자유니버스!$A:$A,0)))</f>
        <v>Y</v>
      </c>
      <c r="G3" s="85">
        <v>0.1115534</v>
      </c>
      <c r="H3" s="35" t="str">
        <f>IF(OR(B3="",B3="합계",C3="합계"),"",IF(COUNTIF(투자유니버스!A:A,B3)&gt;0,"O","X"))</f>
        <v>O</v>
      </c>
      <c r="I3" s="33"/>
    </row>
    <row r="4" spans="1:15" x14ac:dyDescent="0.3">
      <c r="A4" s="3">
        <v>44683</v>
      </c>
      <c r="B4" s="90" t="s">
        <v>362</v>
      </c>
      <c r="C4" s="4" t="str">
        <f>IF(OR(B4="",B4="합계"),"",INDEX(투자유니버스!B:B,MATCH($B4,투자유니버스!$A:$A,0)))</f>
        <v>KODEX 선진국MSCI World</v>
      </c>
      <c r="D4" s="4" t="str">
        <f>IF(OR(B4="",B4="합계"),"",INDEX(투자유니버스!E:E,MATCH($B4,투자유니버스!$A:$A,0)))</f>
        <v>주식</v>
      </c>
      <c r="E4" s="4">
        <f>IF(OR(B4="",B4="합계"),"",INDEX(투자유니버스!G:G,MATCH($B4,투자유니버스!$A:$A,0)))</f>
        <v>4</v>
      </c>
      <c r="F4" s="4" t="str">
        <f>IF(OR(B4="",B4="합계"),"",INDEX(투자유니버스!H:H,MATCH($B4,투자유니버스!$A:$A,0)))</f>
        <v>Y</v>
      </c>
      <c r="G4" s="85">
        <v>3.885392E-2</v>
      </c>
      <c r="H4" s="35" t="str">
        <f>IF(OR(B4="",B4="합계",C4="합계"),"",IF(COUNTIF(투자유니버스!A:A,B4)&gt;0,"O","X"))</f>
        <v>O</v>
      </c>
      <c r="I4" s="33"/>
      <c r="O4" s="8"/>
    </row>
    <row r="5" spans="1:15" x14ac:dyDescent="0.3">
      <c r="A5" s="3">
        <v>44683</v>
      </c>
      <c r="B5" s="90" t="s">
        <v>368</v>
      </c>
      <c r="C5" s="4" t="str">
        <f>IF(OR(B5="",B5="합계"),"",INDEX(투자유니버스!B:B,MATCH($B5,투자유니버스!$A:$A,0)))</f>
        <v>ARIRANG 신흥국MSCI(합성 H)</v>
      </c>
      <c r="D5" s="4" t="str">
        <f>IF(OR(B5="",B5="합계"),"",INDEX(투자유니버스!E:E,MATCH($B5,투자유니버스!$A:$A,0)))</f>
        <v>주식</v>
      </c>
      <c r="E5" s="4">
        <f>IF(OR(B5="",B5="합계"),"",INDEX(투자유니버스!G:G,MATCH($B5,투자유니버스!$A:$A,0)))</f>
        <v>4</v>
      </c>
      <c r="F5" s="4" t="str">
        <f>IF(OR(B5="",B5="합계"),"",INDEX(투자유니버스!H:H,MATCH($B5,투자유니버스!$A:$A,0)))</f>
        <v>Y</v>
      </c>
      <c r="G5" s="85">
        <v>3.7322960000000002E-2</v>
      </c>
      <c r="H5" s="35" t="str">
        <f>IF(OR(B5="",B5="합계",C5="합계"),"",IF(COUNTIF(투자유니버스!A:A,B5)&gt;0,"O","X"))</f>
        <v>O</v>
      </c>
      <c r="I5" s="33"/>
      <c r="J5" s="1"/>
      <c r="O5" s="1"/>
    </row>
    <row r="6" spans="1:15" x14ac:dyDescent="0.3">
      <c r="A6" s="3">
        <v>44683</v>
      </c>
      <c r="B6" s="90" t="s">
        <v>172</v>
      </c>
      <c r="C6" s="4" t="str">
        <f>IF(OR(B6="",B6="합계"),"",INDEX(투자유니버스!B:B,MATCH($B6,투자유니버스!$A:$A,0)))</f>
        <v>TIGER 국채3년</v>
      </c>
      <c r="D6" s="4" t="str">
        <f>IF(OR(B6="",B6="합계"),"",INDEX(투자유니버스!E:E,MATCH($B6,투자유니버스!$A:$A,0)))</f>
        <v>채권</v>
      </c>
      <c r="E6" s="4">
        <f>IF(OR(B6="",B6="합계"),"",INDEX(투자유니버스!G:G,MATCH($B6,투자유니버스!$A:$A,0)))</f>
        <v>1</v>
      </c>
      <c r="F6" s="4" t="str">
        <f>IF(OR(B6="",B6="합계"),"",INDEX(투자유니버스!H:H,MATCH($B6,투자유니버스!$A:$A,0)))</f>
        <v>N</v>
      </c>
      <c r="G6" s="85">
        <v>6.5392110000000003E-2</v>
      </c>
      <c r="H6" s="35" t="str">
        <f>IF(OR(B6="",B6="합계",C6="합계"),"",IF(COUNTIF(투자유니버스!A:A,B6)&gt;0,"O","X"))</f>
        <v>O</v>
      </c>
      <c r="I6" s="33"/>
      <c r="J6" s="1"/>
      <c r="O6" s="1"/>
    </row>
    <row r="7" spans="1:15" x14ac:dyDescent="0.3">
      <c r="A7" s="3">
        <v>44683</v>
      </c>
      <c r="B7" s="90" t="s">
        <v>176</v>
      </c>
      <c r="C7" s="4" t="str">
        <f>IF(OR(B7="",B7="합계"),"",INDEX(투자유니버스!B:B,MATCH($B7,투자유니버스!$A:$A,0)))</f>
        <v>TIGER 중장기국채</v>
      </c>
      <c r="D7" s="4" t="str">
        <f>IF(OR(B7="",B7="합계"),"",INDEX(투자유니버스!E:E,MATCH($B7,투자유니버스!$A:$A,0)))</f>
        <v>채권</v>
      </c>
      <c r="E7" s="4">
        <f>IF(OR(B7="",B7="합계"),"",INDEX(투자유니버스!G:G,MATCH($B7,투자유니버스!$A:$A,0)))</f>
        <v>1</v>
      </c>
      <c r="F7" s="4" t="str">
        <f>IF(OR(B7="",B7="합계"),"",INDEX(투자유니버스!H:H,MATCH($B7,투자유니버스!$A:$A,0)))</f>
        <v>N</v>
      </c>
      <c r="G7" s="85">
        <v>8.0541840000000003E-2</v>
      </c>
      <c r="H7" s="35" t="str">
        <f>IF(OR(B7="",B7="합계",C7="합계"),"",IF(COUNTIF(투자유니버스!A:A,B7)&gt;0,"O","X"))</f>
        <v>O</v>
      </c>
      <c r="I7" s="33"/>
      <c r="J7" s="1"/>
      <c r="O7" s="1"/>
    </row>
    <row r="8" spans="1:15" x14ac:dyDescent="0.3">
      <c r="A8" s="3">
        <v>44683</v>
      </c>
      <c r="B8" s="90" t="s">
        <v>258</v>
      </c>
      <c r="C8" s="4" t="str">
        <f>IF(OR(B8="",B8="합계"),"",INDEX(투자유니버스!B:B,MATCH($B8,투자유니버스!$A:$A,0)))</f>
        <v>KODEX 미국채울트라30년선물(H)</v>
      </c>
      <c r="D8" s="4" t="str">
        <f>IF(OR(B8="",B8="합계"),"",INDEX(투자유니버스!E:E,MATCH($B8,투자유니버스!$A:$A,0)))</f>
        <v>채권</v>
      </c>
      <c r="E8" s="4">
        <f>IF(OR(B8="",B8="합계"),"",INDEX(투자유니버스!G:G,MATCH($B8,투자유니버스!$A:$A,0)))</f>
        <v>3</v>
      </c>
      <c r="F8" s="4" t="str">
        <f>IF(OR(B8="",B8="합계"),"",INDEX(투자유니버스!H:H,MATCH($B8,투자유니버스!$A:$A,0)))</f>
        <v>N</v>
      </c>
      <c r="G8" s="85">
        <v>4.0564910000000003E-2</v>
      </c>
      <c r="H8" s="35" t="str">
        <f>IF(OR(B8="",B8="합계",C8="합계"),"",IF(COUNTIF(투자유니버스!A:A,B8)&gt;0,"O","X"))</f>
        <v>O</v>
      </c>
      <c r="I8" s="33"/>
      <c r="J8" s="1"/>
      <c r="O8" s="1"/>
    </row>
    <row r="9" spans="1:15" x14ac:dyDescent="0.3">
      <c r="A9" s="3">
        <v>44683</v>
      </c>
      <c r="B9" s="90" t="s">
        <v>629</v>
      </c>
      <c r="C9" s="4" t="str">
        <f>IF(OR(B9="",B9="합계"),"",INDEX(투자유니버스!B:B,MATCH($B9,투자유니버스!$A:$A,0)))</f>
        <v>KINDEX KRX금현물</v>
      </c>
      <c r="D9" s="4" t="str">
        <f>IF(OR(B9="",B9="합계"),"",INDEX(투자유니버스!E:E,MATCH($B9,투자유니버스!$A:$A,0)))</f>
        <v>대체자산</v>
      </c>
      <c r="E9" s="4">
        <f>IF(OR(B9="",B9="합계"),"",INDEX(투자유니버스!G:G,MATCH($B9,투자유니버스!$A:$A,0)))</f>
        <v>3</v>
      </c>
      <c r="F9" s="4" t="str">
        <f>IF(OR(B9="",B9="합계"),"",INDEX(투자유니버스!H:H,MATCH($B9,투자유니버스!$A:$A,0)))</f>
        <v>N</v>
      </c>
      <c r="G9" s="85">
        <v>0.27383980000000002</v>
      </c>
      <c r="H9" s="35" t="str">
        <f>IF(OR(B9="",B9="합계",C9="합계"),"",IF(COUNTIF(투자유니버스!A:A,B9)&gt;0,"O","X"))</f>
        <v>O</v>
      </c>
      <c r="I9" s="33"/>
      <c r="J9" s="1"/>
      <c r="O9" s="1"/>
    </row>
    <row r="10" spans="1:15" x14ac:dyDescent="0.3">
      <c r="A10" s="3">
        <v>44683</v>
      </c>
      <c r="B10" s="90" t="s">
        <v>506</v>
      </c>
      <c r="C10" s="4" t="str">
        <f>IF(OR(B10="",B10="합계"),"",INDEX(투자유니버스!B:B,MATCH($B10,투자유니버스!$A:$A,0)))</f>
        <v>TIGER 글로벌자원생산기업(합성 H)</v>
      </c>
      <c r="D10" s="4" t="str">
        <f>IF(OR(B10="",B10="합계"),"",INDEX(투자유니버스!E:E,MATCH($B10,투자유니버스!$A:$A,0)))</f>
        <v>대체자산</v>
      </c>
      <c r="E10" s="4">
        <f>IF(OR(B10="",B10="합계"),"",INDEX(투자유니버스!G:G,MATCH($B10,투자유니버스!$A:$A,0)))</f>
        <v>5</v>
      </c>
      <c r="F10" s="4" t="str">
        <f>IF(OR(B10="",B10="합계"),"",INDEX(투자유니버스!H:H,MATCH($B10,투자유니버스!$A:$A,0)))</f>
        <v>Y</v>
      </c>
      <c r="G10" s="85">
        <v>0.12611810000000001</v>
      </c>
      <c r="H10" s="35" t="str">
        <f>IF(OR(B10="",B10="합계",C10="합계"),"",IF(COUNTIF(투자유니버스!A:A,B10)&gt;0,"O","X"))</f>
        <v>O</v>
      </c>
      <c r="I10" s="33"/>
      <c r="J10" s="1"/>
      <c r="O10" s="1"/>
    </row>
    <row r="11" spans="1:15" s="1" customFormat="1" x14ac:dyDescent="0.3">
      <c r="A11" s="3">
        <v>44683</v>
      </c>
      <c r="B11" s="90" t="s">
        <v>286</v>
      </c>
      <c r="C11" s="4" t="str">
        <f>IF(OR(B11="",B11="합계"),"",INDEX(투자유니버스!B:B,MATCH($B11,투자유니버스!$A:$A,0)))</f>
        <v>TIGER 부동산인프라고배당</v>
      </c>
      <c r="D11" s="4" t="str">
        <f>IF(OR(B11="",B11="합계"),"",INDEX(투자유니버스!E:E,MATCH($B11,투자유니버스!$A:$A,0)))</f>
        <v>대체자산</v>
      </c>
      <c r="E11" s="4">
        <f>IF(OR(B11="",B11="합계"),"",INDEX(투자유니버스!G:G,MATCH($B11,투자유니버스!$A:$A,0)))</f>
        <v>4</v>
      </c>
      <c r="F11" s="4" t="str">
        <f>IF(OR(B11="",B11="합계"),"",INDEX(투자유니버스!H:H,MATCH($B11,투자유니버스!$A:$A,0)))</f>
        <v>Y</v>
      </c>
      <c r="G11" s="85">
        <v>1.6739709999999999E-5</v>
      </c>
      <c r="H11" s="35" t="str">
        <f>IF(OR(B11="",B11="합계",C11="합계"),"",IF(COUNTIF(투자유니버스!A:A,B11)&gt;0,"O","X"))</f>
        <v>O</v>
      </c>
    </row>
    <row r="12" spans="1:15" x14ac:dyDescent="0.3">
      <c r="A12" s="3">
        <v>44683</v>
      </c>
      <c r="B12" s="91" t="s">
        <v>617</v>
      </c>
      <c r="C12" s="4" t="str">
        <f>IF(OR(B12="",B12="합계"),"",INDEX(투자유니버스!B:B,MATCH($B12,투자유니버스!$A:$A,0)))</f>
        <v/>
      </c>
      <c r="D12" s="4" t="str">
        <f>IF(OR(B12="",B12="합계"),"",INDEX(투자유니버스!E:E,MATCH($B12,투자유니버스!$A:$A,0)))</f>
        <v/>
      </c>
      <c r="E12" s="4" t="str">
        <f>IF(OR(B12="",B12="합계"),"",INDEX(투자유니버스!G:G,MATCH($B12,투자유니버스!$A:$A,0)))</f>
        <v/>
      </c>
      <c r="F12" s="4" t="str">
        <f>IF(OR(B12="",B12="합계"),"",INDEX(투자유니버스!H:H,MATCH($B12,투자유니버스!$A:$A,0)))</f>
        <v/>
      </c>
      <c r="G12" s="72">
        <v>1</v>
      </c>
      <c r="H12" s="35" t="str">
        <f>IF(OR(B12="",B12="합계",C12="합계"),"",IF(COUNTIF(투자유니버스!A:A,B12)&gt;0,"O","X"))</f>
        <v/>
      </c>
      <c r="J12" s="1"/>
      <c r="O12" s="1"/>
    </row>
    <row r="13" spans="1:15" x14ac:dyDescent="0.3">
      <c r="A13" s="2">
        <v>44714</v>
      </c>
      <c r="B13" s="79" t="s">
        <v>326</v>
      </c>
      <c r="C13" s="4" t="str">
        <f>IF(OR(B13="",B13="합계"),"",INDEX(투자유니버스!B:B,MATCH($B13,투자유니버스!$A:$A,0)))</f>
        <v>TIGER 미국S&amp;P500</v>
      </c>
      <c r="D13" s="4" t="str">
        <f>IF(OR(B13="",B13="합계"),"",INDEX(투자유니버스!E:E,MATCH($B13,투자유니버스!$A:$A,0)))</f>
        <v>주식</v>
      </c>
      <c r="E13" s="4">
        <f>IF(OR(B13="",B13="합계"),"",INDEX(투자유니버스!G:G,MATCH($B13,투자유니버스!$A:$A,0)))</f>
        <v>4</v>
      </c>
      <c r="F13" s="4" t="str">
        <f>IF(OR(B13="",B13="합계"),"",INDEX(투자유니버스!H:H,MATCH($B13,투자유니버스!$A:$A,0)))</f>
        <v>Y</v>
      </c>
      <c r="G13" s="96">
        <v>0.14533460000000001</v>
      </c>
      <c r="H13" s="35" t="str">
        <f>IF(OR(B13="",B13="합계",C13="합계"),"",IF(COUNTIF(투자유니버스!A:A,B13)&gt;0,"O","X"))</f>
        <v>O</v>
      </c>
      <c r="J13" s="1"/>
      <c r="O13" s="1"/>
    </row>
    <row r="14" spans="1:15" x14ac:dyDescent="0.3">
      <c r="A14" s="2">
        <v>44714</v>
      </c>
      <c r="B14" s="79" t="s">
        <v>322</v>
      </c>
      <c r="C14" s="4" t="str">
        <f>IF(OR(B14="",B14="합계"),"",INDEX(투자유니버스!B:B,MATCH($B14,투자유니버스!$A:$A,0)))</f>
        <v>TIGER 미국나스닥100</v>
      </c>
      <c r="D14" s="4" t="str">
        <f>IF(OR(B14="",B14="합계"),"",INDEX(투자유니버스!E:E,MATCH($B14,투자유니버스!$A:$A,0)))</f>
        <v>주식</v>
      </c>
      <c r="E14" s="4">
        <f>IF(OR(B14="",B14="합계"),"",INDEX(투자유니버스!G:G,MATCH($B14,투자유니버스!$A:$A,0)))</f>
        <v>4</v>
      </c>
      <c r="F14" s="4" t="str">
        <f>IF(OR(B14="",B14="합계"),"",INDEX(투자유니버스!H:H,MATCH($B14,투자유니버스!$A:$A,0)))</f>
        <v>Y</v>
      </c>
      <c r="G14" s="96">
        <v>6.9397630000000002E-2</v>
      </c>
      <c r="H14" s="35" t="str">
        <f>IF(OR(B14="",B14="합계",C14="합계"),"",IF(COUNTIF(투자유니버스!A:A,B14)&gt;0,"O","X"))</f>
        <v>O</v>
      </c>
      <c r="J14" s="1"/>
      <c r="O14" s="1"/>
    </row>
    <row r="15" spans="1:15" x14ac:dyDescent="0.3">
      <c r="A15" s="2">
        <v>44714</v>
      </c>
      <c r="B15" s="79" t="s">
        <v>362</v>
      </c>
      <c r="C15" s="4" t="str">
        <f>IF(OR(B15="",B15="합계"),"",INDEX(투자유니버스!B:B,MATCH($B15,투자유니버스!$A:$A,0)))</f>
        <v>KODEX 선진국MSCI World</v>
      </c>
      <c r="D15" s="4" t="str">
        <f>IF(OR(B15="",B15="합계"),"",INDEX(투자유니버스!E:E,MATCH($B15,투자유니버스!$A:$A,0)))</f>
        <v>주식</v>
      </c>
      <c r="E15" s="4">
        <f>IF(OR(B15="",B15="합계"),"",INDEX(투자유니버스!G:G,MATCH($B15,투자유니버스!$A:$A,0)))</f>
        <v>4</v>
      </c>
      <c r="F15" s="4" t="str">
        <f>IF(OR(B15="",B15="합계"),"",INDEX(투자유니버스!H:H,MATCH($B15,투자유니버스!$A:$A,0)))</f>
        <v>Y</v>
      </c>
      <c r="G15" s="96">
        <v>7.7727080000000004E-2</v>
      </c>
      <c r="H15" s="35" t="str">
        <f>IF(OR(B15="",B15="합계",C15="합계"),"",IF(COUNTIF(투자유니버스!A:A,B15)&gt;0,"O","X"))</f>
        <v>O</v>
      </c>
      <c r="J15" s="1"/>
      <c r="O15" s="1"/>
    </row>
    <row r="16" spans="1:15" x14ac:dyDescent="0.3">
      <c r="A16" s="2">
        <v>44714</v>
      </c>
      <c r="B16" s="79" t="s">
        <v>368</v>
      </c>
      <c r="C16" s="4" t="str">
        <f>IF(OR(B16="",B16="합계"),"",INDEX(투자유니버스!B:B,MATCH($B16,투자유니버스!$A:$A,0)))</f>
        <v>ARIRANG 신흥국MSCI(합성 H)</v>
      </c>
      <c r="D16" s="4" t="str">
        <f>IF(OR(B16="",B16="합계"),"",INDEX(투자유니버스!E:E,MATCH($B16,투자유니버스!$A:$A,0)))</f>
        <v>주식</v>
      </c>
      <c r="E16" s="4">
        <f>IF(OR(B16="",B16="합계"),"",INDEX(투자유니버스!G:G,MATCH($B16,투자유니버스!$A:$A,0)))</f>
        <v>4</v>
      </c>
      <c r="F16" s="4" t="str">
        <f>IF(OR(B16="",B16="합계"),"",INDEX(투자유니버스!H:H,MATCH($B16,투자유니버스!$A:$A,0)))</f>
        <v>Y</v>
      </c>
      <c r="G16" s="96">
        <v>3.8278119999999999E-2</v>
      </c>
      <c r="H16" s="35" t="str">
        <f>IF(OR(B16="",B16="합계",C16="합계"),"",IF(COUNTIF(투자유니버스!A:A,B16)&gt;0,"O","X"))</f>
        <v>O</v>
      </c>
      <c r="J16" s="1"/>
      <c r="O16" s="1"/>
    </row>
    <row r="17" spans="1:15" x14ac:dyDescent="0.3">
      <c r="A17" s="2">
        <v>44714</v>
      </c>
      <c r="B17" s="79" t="s">
        <v>176</v>
      </c>
      <c r="C17" s="4" t="str">
        <f>IF(OR(B17="",B17="합계"),"",INDEX(투자유니버스!B:B,MATCH($B17,투자유니버스!$A:$A,0)))</f>
        <v>TIGER 중장기국채</v>
      </c>
      <c r="D17" s="4" t="str">
        <f>IF(OR(B17="",B17="합계"),"",INDEX(투자유니버스!E:E,MATCH($B17,투자유니버스!$A:$A,0)))</f>
        <v>채권</v>
      </c>
      <c r="E17" s="4">
        <f>IF(OR(B17="",B17="합계"),"",INDEX(투자유니버스!G:G,MATCH($B17,투자유니버스!$A:$A,0)))</f>
        <v>1</v>
      </c>
      <c r="F17" s="4" t="str">
        <f>IF(OR(B17="",B17="합계"),"",INDEX(투자유니버스!H:H,MATCH($B17,투자유니버스!$A:$A,0)))</f>
        <v>N</v>
      </c>
      <c r="G17" s="96">
        <v>0.2030151</v>
      </c>
      <c r="H17" s="35" t="str">
        <f>IF(OR(B17="",B17="합계",C17="합계"),"",IF(COUNTIF(투자유니버스!A:A,B17)&gt;0,"O","X"))</f>
        <v>O</v>
      </c>
      <c r="J17" s="1"/>
      <c r="O17" s="1"/>
    </row>
    <row r="18" spans="1:15" x14ac:dyDescent="0.3">
      <c r="A18" s="2">
        <v>44714</v>
      </c>
      <c r="B18" s="79" t="s">
        <v>258</v>
      </c>
      <c r="C18" s="4" t="str">
        <f>IF(OR(B18="",B18="합계"),"",INDEX(투자유니버스!B:B,MATCH($B18,투자유니버스!$A:$A,0)))</f>
        <v>KODEX 미국채울트라30년선물(H)</v>
      </c>
      <c r="D18" s="4" t="str">
        <f>IF(OR(B18="",B18="합계"),"",INDEX(투자유니버스!E:E,MATCH($B18,투자유니버스!$A:$A,0)))</f>
        <v>채권</v>
      </c>
      <c r="E18" s="4">
        <f>IF(OR(B18="",B18="합계"),"",INDEX(투자유니버스!G:G,MATCH($B18,투자유니버스!$A:$A,0)))</f>
        <v>3</v>
      </c>
      <c r="F18" s="4" t="str">
        <f>IF(OR(B18="",B18="합계"),"",INDEX(투자유니버스!H:H,MATCH($B18,투자유니버스!$A:$A,0)))</f>
        <v>N</v>
      </c>
      <c r="G18" s="96">
        <v>2.0297249999999999E-2</v>
      </c>
      <c r="H18" s="35" t="str">
        <f>IF(OR(B18="",B18="합계",C18="합계"),"",IF(COUNTIF(투자유니버스!A:A,B18)&gt;0,"O","X"))</f>
        <v>O</v>
      </c>
      <c r="J18" s="1"/>
      <c r="O18" s="1"/>
    </row>
    <row r="19" spans="1:15" x14ac:dyDescent="0.3">
      <c r="A19" s="2">
        <v>44714</v>
      </c>
      <c r="B19" s="79" t="s">
        <v>629</v>
      </c>
      <c r="C19" s="4" t="str">
        <f>IF(OR(B19="",B19="합계"),"",INDEX(투자유니버스!B:B,MATCH($B19,투자유니버스!$A:$A,0)))</f>
        <v>KINDEX KRX금현물</v>
      </c>
      <c r="D19" s="4" t="str">
        <f>IF(OR(B19="",B19="합계"),"",INDEX(투자유니버스!E:E,MATCH($B19,투자유니버스!$A:$A,0)))</f>
        <v>대체자산</v>
      </c>
      <c r="E19" s="4">
        <f>IF(OR(B19="",B19="합계"),"",INDEX(투자유니버스!G:G,MATCH($B19,투자유니버스!$A:$A,0)))</f>
        <v>3</v>
      </c>
      <c r="F19" s="4" t="str">
        <f>IF(OR(B19="",B19="합계"),"",INDEX(투자유니버스!H:H,MATCH($B19,투자유니버스!$A:$A,0)))</f>
        <v>N</v>
      </c>
      <c r="G19" s="96">
        <v>0.24979760000000001</v>
      </c>
      <c r="H19" s="35" t="str">
        <f>IF(OR(B19="",B19="합계",C19="합계"),"",IF(COUNTIF(투자유니버스!A:A,B19)&gt;0,"O","X"))</f>
        <v>O</v>
      </c>
      <c r="J19" s="1"/>
      <c r="O19" s="1"/>
    </row>
    <row r="20" spans="1:15" x14ac:dyDescent="0.3">
      <c r="A20" s="2">
        <v>44714</v>
      </c>
      <c r="B20" s="79" t="s">
        <v>506</v>
      </c>
      <c r="C20" s="4" t="str">
        <f>IF(OR(B20="",B20="합계"),"",INDEX(투자유니버스!B:B,MATCH($B20,투자유니버스!$A:$A,0)))</f>
        <v>TIGER 글로벌자원생산기업(합성 H)</v>
      </c>
      <c r="D20" s="4" t="str">
        <f>IF(OR(B20="",B20="합계"),"",INDEX(투자유니버스!E:E,MATCH($B20,투자유니버스!$A:$A,0)))</f>
        <v>대체자산</v>
      </c>
      <c r="E20" s="4">
        <f>IF(OR(B20="",B20="합계"),"",INDEX(투자유니버스!G:G,MATCH($B20,투자유니버스!$A:$A,0)))</f>
        <v>5</v>
      </c>
      <c r="F20" s="4" t="str">
        <f>IF(OR(B20="",B20="합계"),"",INDEX(투자유니버스!H:H,MATCH($B20,투자유니버스!$A:$A,0)))</f>
        <v>Y</v>
      </c>
      <c r="G20" s="96">
        <v>0.1341425</v>
      </c>
      <c r="H20" s="35" t="str">
        <f>IF(OR(B20="",B20="합계",C20="합계"),"",IF(COUNTIF(투자유니버스!A:A,B20)&gt;0,"O","X"))</f>
        <v>O</v>
      </c>
      <c r="J20" s="1"/>
      <c r="O20" s="1"/>
    </row>
    <row r="21" spans="1:15" x14ac:dyDescent="0.3">
      <c r="A21" s="2">
        <v>44714</v>
      </c>
      <c r="B21" s="79" t="s">
        <v>286</v>
      </c>
      <c r="C21" s="4" t="str">
        <f>IF(OR(B21="",B21="합계"),"",INDEX(투자유니버스!B:B,MATCH($B21,투자유니버스!$A:$A,0)))</f>
        <v>TIGER 부동산인프라고배당</v>
      </c>
      <c r="D21" s="4" t="str">
        <f>IF(OR(B21="",B21="합계"),"",INDEX(투자유니버스!E:E,MATCH($B21,투자유니버스!$A:$A,0)))</f>
        <v>대체자산</v>
      </c>
      <c r="E21" s="4">
        <f>IF(OR(B21="",B21="합계"),"",INDEX(투자유니버스!G:G,MATCH($B21,투자유니버스!$A:$A,0)))</f>
        <v>4</v>
      </c>
      <c r="F21" s="4" t="str">
        <f>IF(OR(B21="",B21="합계"),"",INDEX(투자유니버스!H:H,MATCH($B21,투자유니버스!$A:$A,0)))</f>
        <v>Y</v>
      </c>
      <c r="G21" s="96">
        <v>1.6020630000000001E-2</v>
      </c>
      <c r="H21" s="35" t="str">
        <f>IF(OR(B21="",B21="합계",C21="합계"),"",IF(COUNTIF(투자유니버스!A:A,B21)&gt;0,"O","X"))</f>
        <v>O</v>
      </c>
      <c r="J21" s="1"/>
      <c r="O21" s="1"/>
    </row>
    <row r="22" spans="1:15" x14ac:dyDescent="0.3">
      <c r="A22" s="2">
        <v>44714</v>
      </c>
      <c r="B22" s="79" t="s">
        <v>148</v>
      </c>
      <c r="C22" s="4" t="str">
        <f>IF(OR(B22="",B22="합계"),"",INDEX(투자유니버스!B:B,MATCH($B22,투자유니버스!$A:$A,0)))</f>
        <v>TIGER 단기통안채</v>
      </c>
      <c r="D22" s="4" t="str">
        <f>IF(OR(B22="",B22="합계"),"",INDEX(투자유니버스!E:E,MATCH($B22,투자유니버스!$A:$A,0)))</f>
        <v>채권</v>
      </c>
      <c r="E22" s="4">
        <f>IF(OR(B22="",B22="합계"),"",INDEX(투자유니버스!G:G,MATCH($B22,투자유니버스!$A:$A,0)))</f>
        <v>1</v>
      </c>
      <c r="F22" s="4" t="str">
        <f>IF(OR(B22="",B22="합계"),"",INDEX(투자유니버스!H:H,MATCH($B22,투자유니버스!$A:$A,0)))</f>
        <v>N</v>
      </c>
      <c r="G22" s="96">
        <v>4.5989420000000003E-2</v>
      </c>
      <c r="H22" s="35" t="str">
        <f>IF(OR(B22="",B22="합계",C22="합계"),"",IF(COUNTIF(투자유니버스!A:A,B22)&gt;0,"O","X"))</f>
        <v>O</v>
      </c>
      <c r="J22" s="1"/>
      <c r="O22" s="1"/>
    </row>
    <row r="23" spans="1:15" x14ac:dyDescent="0.3">
      <c r="A23" s="2">
        <v>44714</v>
      </c>
      <c r="B23" s="81" t="s">
        <v>643</v>
      </c>
      <c r="C23" s="4" t="str">
        <f>IF(OR(B23="",B23="합계"),"",INDEX(투자유니버스!B:B,MATCH($B23,투자유니버스!$A:$A,0)))</f>
        <v/>
      </c>
      <c r="D23" s="4" t="str">
        <f>IF(OR(B23="",B23="합계"),"",INDEX(투자유니버스!E:E,MATCH($B23,투자유니버스!$A:$A,0)))</f>
        <v/>
      </c>
      <c r="E23" s="4" t="str">
        <f>IF(OR(B23="",B23="합계"),"",INDEX(투자유니버스!G:G,MATCH($B23,투자유니버스!$A:$A,0)))</f>
        <v/>
      </c>
      <c r="F23" s="4" t="str">
        <f>IF(OR(B23="",B23="합계"),"",INDEX(투자유니버스!H:H,MATCH($B23,투자유니버스!$A:$A,0)))</f>
        <v/>
      </c>
      <c r="G23" s="72">
        <v>1</v>
      </c>
      <c r="H23" s="35" t="str">
        <f>IF(OR(B23="",B23="합계",C23="합계"),"",IF(COUNTIF(투자유니버스!A:A,B23)&gt;0,"O","X"))</f>
        <v/>
      </c>
      <c r="J23" s="1"/>
      <c r="O23" s="1"/>
    </row>
    <row r="24" spans="1:15" x14ac:dyDescent="0.3">
      <c r="A24" s="2">
        <v>44743</v>
      </c>
      <c r="B24" s="79" t="s">
        <v>326</v>
      </c>
      <c r="C24" s="4" t="str">
        <f>IF(OR(B24="",B24="합계"),"",INDEX(투자유니버스!B:B,MATCH($B24,투자유니버스!$A:$A,0)))</f>
        <v>TIGER 미국S&amp;P500</v>
      </c>
      <c r="D24" s="4" t="str">
        <f>IF(OR(B24="",B24="합계"),"",INDEX(투자유니버스!E:E,MATCH($B24,투자유니버스!$A:$A,0)))</f>
        <v>주식</v>
      </c>
      <c r="E24" s="4">
        <f>IF(OR(B24="",B24="합계"),"",INDEX(투자유니버스!G:G,MATCH($B24,투자유니버스!$A:$A,0)))</f>
        <v>4</v>
      </c>
      <c r="F24" s="4" t="str">
        <f>IF(OR(B24="",B24="합계"),"",INDEX(투자유니버스!H:H,MATCH($B24,투자유니버스!$A:$A,0)))</f>
        <v>Y</v>
      </c>
      <c r="G24" s="96">
        <v>9.2077080000000006E-2</v>
      </c>
      <c r="H24" s="35" t="str">
        <f>IF(OR(B24="",B24="합계",C24="합계"),"",IF(COUNTIF(투자유니버스!A:A,B24)&gt;0,"O","X"))</f>
        <v>O</v>
      </c>
      <c r="J24" s="1"/>
      <c r="O24" s="1"/>
    </row>
    <row r="25" spans="1:15" x14ac:dyDescent="0.3">
      <c r="A25" s="2">
        <v>44743</v>
      </c>
      <c r="B25" s="79" t="s">
        <v>322</v>
      </c>
      <c r="C25" s="4" t="str">
        <f>IF(OR(B25="",B25="합계"),"",INDEX(투자유니버스!B:B,MATCH($B25,투자유니버스!$A:$A,0)))</f>
        <v>TIGER 미국나스닥100</v>
      </c>
      <c r="D25" s="4" t="str">
        <f>IF(OR(B25="",B25="합계"),"",INDEX(투자유니버스!E:E,MATCH($B25,투자유니버스!$A:$A,0)))</f>
        <v>주식</v>
      </c>
      <c r="E25" s="4">
        <f>IF(OR(B25="",B25="합계"),"",INDEX(투자유니버스!G:G,MATCH($B25,투자유니버스!$A:$A,0)))</f>
        <v>4</v>
      </c>
      <c r="F25" s="4" t="str">
        <f>IF(OR(B25="",B25="합계"),"",INDEX(투자유니버스!H:H,MATCH($B25,투자유니버스!$A:$A,0)))</f>
        <v>Y</v>
      </c>
      <c r="G25" s="96">
        <v>3.9013869999999999E-2</v>
      </c>
      <c r="H25" s="35" t="str">
        <f>IF(OR(B25="",B25="합계",C25="합계"),"",IF(COUNTIF(투자유니버스!A:A,B25)&gt;0,"O","X"))</f>
        <v>O</v>
      </c>
      <c r="J25" s="1"/>
      <c r="O25" s="1"/>
    </row>
    <row r="26" spans="1:15" x14ac:dyDescent="0.3">
      <c r="A26" s="2">
        <v>44743</v>
      </c>
      <c r="B26" s="79" t="s">
        <v>362</v>
      </c>
      <c r="C26" s="4" t="str">
        <f>IF(OR(B26="",B26="합계"),"",INDEX(투자유니버스!B:B,MATCH($B26,투자유니버스!$A:$A,0)))</f>
        <v>KODEX 선진국MSCI World</v>
      </c>
      <c r="D26" s="4" t="str">
        <f>IF(OR(B26="",B26="합계"),"",INDEX(투자유니버스!E:E,MATCH($B26,투자유니버스!$A:$A,0)))</f>
        <v>주식</v>
      </c>
      <c r="E26" s="4">
        <f>IF(OR(B26="",B26="합계"),"",INDEX(투자유니버스!G:G,MATCH($B26,투자유니버스!$A:$A,0)))</f>
        <v>4</v>
      </c>
      <c r="F26" s="4" t="str">
        <f>IF(OR(B26="",B26="합계"),"",INDEX(투자유니버스!H:H,MATCH($B26,투자유니버스!$A:$A,0)))</f>
        <v>Y</v>
      </c>
      <c r="G26" s="96">
        <v>5.3894169999999998E-2</v>
      </c>
      <c r="H26" s="35" t="str">
        <f>IF(OR(B26="",B26="합계",C26="합계"),"",IF(COUNTIF(투자유니버스!A:A,B26)&gt;0,"O","X"))</f>
        <v>O</v>
      </c>
      <c r="J26" s="1"/>
      <c r="O26" s="1"/>
    </row>
    <row r="27" spans="1:15" x14ac:dyDescent="0.3">
      <c r="A27" s="2">
        <v>44743</v>
      </c>
      <c r="B27" s="79" t="s">
        <v>368</v>
      </c>
      <c r="C27" s="4" t="str">
        <f>IF(OR(B27="",B27="합계"),"",INDEX(투자유니버스!B:B,MATCH($B27,투자유니버스!$A:$A,0)))</f>
        <v>ARIRANG 신흥국MSCI(합성 H)</v>
      </c>
      <c r="D27" s="4" t="str">
        <f>IF(OR(B27="",B27="합계"),"",INDEX(투자유니버스!E:E,MATCH($B27,투자유니버스!$A:$A,0)))</f>
        <v>주식</v>
      </c>
      <c r="E27" s="4">
        <f>IF(OR(B27="",B27="합계"),"",INDEX(투자유니버스!G:G,MATCH($B27,투자유니버스!$A:$A,0)))</f>
        <v>4</v>
      </c>
      <c r="F27" s="4" t="str">
        <f>IF(OR(B27="",B27="합계"),"",INDEX(투자유니버스!H:H,MATCH($B27,투자유니버스!$A:$A,0)))</f>
        <v>Y</v>
      </c>
      <c r="G27" s="96">
        <v>5.6090069999999999E-2</v>
      </c>
      <c r="H27" s="35" t="str">
        <f>IF(OR(B27="",B27="합계",C27="합계"),"",IF(COUNTIF(투자유니버스!A:A,B27)&gt;0,"O","X"))</f>
        <v>O</v>
      </c>
      <c r="J27" s="1"/>
      <c r="O27" s="1"/>
    </row>
    <row r="28" spans="1:15" x14ac:dyDescent="0.3">
      <c r="A28" s="2">
        <v>44743</v>
      </c>
      <c r="B28" s="79" t="s">
        <v>176</v>
      </c>
      <c r="C28" s="4" t="str">
        <f>IF(OR(B28="",B28="합계"),"",INDEX(투자유니버스!B:B,MATCH($B28,투자유니버스!$A:$A,0)))</f>
        <v>TIGER 중장기국채</v>
      </c>
      <c r="D28" s="4" t="str">
        <f>IF(OR(B28="",B28="합계"),"",INDEX(투자유니버스!E:E,MATCH($B28,투자유니버스!$A:$A,0)))</f>
        <v>채권</v>
      </c>
      <c r="E28" s="4">
        <f>IF(OR(B28="",B28="합계"),"",INDEX(투자유니버스!G:G,MATCH($B28,투자유니버스!$A:$A,0)))</f>
        <v>1</v>
      </c>
      <c r="F28" s="4" t="str">
        <f>IF(OR(B28="",B28="합계"),"",INDEX(투자유니버스!H:H,MATCH($B28,투자유니버스!$A:$A,0)))</f>
        <v>N</v>
      </c>
      <c r="G28" s="96">
        <v>0.32909830000000001</v>
      </c>
      <c r="H28" s="35" t="str">
        <f>IF(OR(B28="",B28="합계",C28="합계"),"",IF(COUNTIF(투자유니버스!A:A,B28)&gt;0,"O","X"))</f>
        <v>O</v>
      </c>
      <c r="J28" s="1"/>
      <c r="O28" s="1"/>
    </row>
    <row r="29" spans="1:15" x14ac:dyDescent="0.3">
      <c r="A29" s="2">
        <v>44743</v>
      </c>
      <c r="B29" s="79" t="s">
        <v>258</v>
      </c>
      <c r="C29" s="4" t="str">
        <f>IF(OR(B29="",B29="합계"),"",INDEX(투자유니버스!B:B,MATCH($B29,투자유니버스!$A:$A,0)))</f>
        <v>KODEX 미국채울트라30년선물(H)</v>
      </c>
      <c r="D29" s="4" t="str">
        <f>IF(OR(B29="",B29="합계"),"",INDEX(투자유니버스!E:E,MATCH($B29,투자유니버스!$A:$A,0)))</f>
        <v>채권</v>
      </c>
      <c r="E29" s="4">
        <f>IF(OR(B29="",B29="합계"),"",INDEX(투자유니버스!G:G,MATCH($B29,투자유니버스!$A:$A,0)))</f>
        <v>3</v>
      </c>
      <c r="F29" s="4" t="str">
        <f>IF(OR(B29="",B29="합계"),"",INDEX(투자유니버스!H:H,MATCH($B29,투자유니버스!$A:$A,0)))</f>
        <v>N</v>
      </c>
      <c r="G29" s="96">
        <v>1.6560120000000001E-2</v>
      </c>
      <c r="H29" s="35" t="str">
        <f>IF(OR(B29="",B29="합계",C29="합계"),"",IF(COUNTIF(투자유니버스!A:A,B29)&gt;0,"O","X"))</f>
        <v>O</v>
      </c>
      <c r="J29" s="1"/>
      <c r="O29" s="1"/>
    </row>
    <row r="30" spans="1:15" x14ac:dyDescent="0.3">
      <c r="A30" s="2">
        <v>44743</v>
      </c>
      <c r="B30" s="79" t="s">
        <v>629</v>
      </c>
      <c r="C30" s="4" t="str">
        <f>IF(OR(B30="",B30="합계"),"",INDEX(투자유니버스!B:B,MATCH($B30,투자유니버스!$A:$A,0)))</f>
        <v>KINDEX KRX금현물</v>
      </c>
      <c r="D30" s="4" t="str">
        <f>IF(OR(B30="",B30="합계"),"",INDEX(투자유니버스!E:E,MATCH($B30,투자유니버스!$A:$A,0)))</f>
        <v>대체자산</v>
      </c>
      <c r="E30" s="4">
        <f>IF(OR(B30="",B30="합계"),"",INDEX(투자유니버스!G:G,MATCH($B30,투자유니버스!$A:$A,0)))</f>
        <v>3</v>
      </c>
      <c r="F30" s="4" t="str">
        <f>IF(OR(B30="",B30="합계"),"",INDEX(투자유니버스!H:H,MATCH($B30,투자유니버스!$A:$A,0)))</f>
        <v>N</v>
      </c>
      <c r="G30" s="96">
        <v>0.2247267</v>
      </c>
      <c r="H30" s="35" t="str">
        <f>IF(OR(B30="",B30="합계",C30="합계"),"",IF(COUNTIF(투자유니버스!A:A,B30)&gt;0,"O","X"))</f>
        <v>O</v>
      </c>
      <c r="J30" s="1"/>
      <c r="O30" s="1"/>
    </row>
    <row r="31" spans="1:15" x14ac:dyDescent="0.3">
      <c r="A31" s="2">
        <v>44743</v>
      </c>
      <c r="B31" s="79" t="s">
        <v>506</v>
      </c>
      <c r="C31" s="4" t="str">
        <f>IF(OR(B31="",B31="합계"),"",INDEX(투자유니버스!B:B,MATCH($B31,투자유니버스!$A:$A,0)))</f>
        <v>TIGER 글로벌자원생산기업(합성 H)</v>
      </c>
      <c r="D31" s="4" t="str">
        <f>IF(OR(B31="",B31="합계"),"",INDEX(투자유니버스!E:E,MATCH($B31,투자유니버스!$A:$A,0)))</f>
        <v>대체자산</v>
      </c>
      <c r="E31" s="4">
        <f>IF(OR(B31="",B31="합계"),"",INDEX(투자유니버스!G:G,MATCH($B31,투자유니버스!$A:$A,0)))</f>
        <v>5</v>
      </c>
      <c r="F31" s="4" t="str">
        <f>IF(OR(B31="",B31="합계"),"",INDEX(투자유니버스!H:H,MATCH($B31,투자유니버스!$A:$A,0)))</f>
        <v>Y</v>
      </c>
      <c r="G31" s="96">
        <v>0.1342286</v>
      </c>
      <c r="H31" s="35" t="str">
        <f>IF(OR(B31="",B31="합계",C31="합계"),"",IF(COUNTIF(투자유니버스!A:A,B31)&gt;0,"O","X"))</f>
        <v>O</v>
      </c>
      <c r="J31" s="1"/>
      <c r="O31" s="1"/>
    </row>
    <row r="32" spans="1:15" x14ac:dyDescent="0.3">
      <c r="A32" s="2">
        <v>44743</v>
      </c>
      <c r="B32" s="79" t="s">
        <v>286</v>
      </c>
      <c r="C32" s="4" t="str">
        <f>IF(OR(B32="",B32="합계"),"",INDEX(투자유니버스!B:B,MATCH($B32,투자유니버스!$A:$A,0)))</f>
        <v>TIGER 부동산인프라고배당</v>
      </c>
      <c r="D32" s="4" t="str">
        <f>IF(OR(B32="",B32="합계"),"",INDEX(투자유니버스!E:E,MATCH($B32,투자유니버스!$A:$A,0)))</f>
        <v>대체자산</v>
      </c>
      <c r="E32" s="4">
        <f>IF(OR(B32="",B32="합계"),"",INDEX(투자유니버스!G:G,MATCH($B32,투자유니버스!$A:$A,0)))</f>
        <v>4</v>
      </c>
      <c r="F32" s="4" t="str">
        <f>IF(OR(B32="",B32="합계"),"",INDEX(투자유니버스!H:H,MATCH($B32,투자유니버스!$A:$A,0)))</f>
        <v>Y</v>
      </c>
      <c r="G32" s="96">
        <v>3.1269020000000002E-2</v>
      </c>
      <c r="H32" s="35" t="str">
        <f>IF(OR(B32="",B32="합계",C32="합계"),"",IF(COUNTIF(투자유니버스!A:A,B32)&gt;0,"O","X"))</f>
        <v>O</v>
      </c>
      <c r="J32" s="1"/>
      <c r="O32" s="1"/>
    </row>
    <row r="33" spans="1:15" x14ac:dyDescent="0.3">
      <c r="A33" s="2">
        <v>44743</v>
      </c>
      <c r="B33" s="79" t="s">
        <v>148</v>
      </c>
      <c r="C33" s="4" t="str">
        <f>IF(OR(B33="",B33="합계"),"",INDEX(투자유니버스!B:B,MATCH($B33,투자유니버스!$A:$A,0)))</f>
        <v>TIGER 단기통안채</v>
      </c>
      <c r="D33" s="4" t="str">
        <f>IF(OR(B33="",B33="합계"),"",INDEX(투자유니버스!E:E,MATCH($B33,투자유니버스!$A:$A,0)))</f>
        <v>채권</v>
      </c>
      <c r="E33" s="4">
        <f>IF(OR(B33="",B33="합계"),"",INDEX(투자유니버스!G:G,MATCH($B33,투자유니버스!$A:$A,0)))</f>
        <v>1</v>
      </c>
      <c r="F33" s="4" t="str">
        <f>IF(OR(B33="",B33="합계"),"",INDEX(투자유니버스!H:H,MATCH($B33,투자유니버스!$A:$A,0)))</f>
        <v>N</v>
      </c>
      <c r="G33" s="96">
        <v>2.3042070000000001E-2</v>
      </c>
      <c r="H33" s="35" t="str">
        <f>IF(OR(B33="",B33="합계",C33="합계"),"",IF(COUNTIF(투자유니버스!A:A,B33)&gt;0,"O","X"))</f>
        <v>O</v>
      </c>
      <c r="J33" s="1"/>
      <c r="O33" s="1"/>
    </row>
    <row r="34" spans="1:15" x14ac:dyDescent="0.3">
      <c r="A34" s="2">
        <v>44743</v>
      </c>
      <c r="B34" s="79" t="s">
        <v>37</v>
      </c>
      <c r="C34" s="4" t="str">
        <f>IF(OR(B34="",B34="합계"),"",INDEX(투자유니버스!B:B,MATCH($B34,투자유니버스!$A:$A,0)))</f>
        <v/>
      </c>
      <c r="D34" s="4" t="str">
        <f>IF(OR(B34="",B34="합계"),"",INDEX(투자유니버스!E:E,MATCH($B34,투자유니버스!$A:$A,0)))</f>
        <v/>
      </c>
      <c r="E34" s="4" t="str">
        <f>IF(OR(B34="",B34="합계"),"",INDEX(투자유니버스!G:G,MATCH($B34,투자유니버스!$A:$A,0)))</f>
        <v/>
      </c>
      <c r="F34" s="4" t="str">
        <f>IF(OR(B34="",B34="합계"),"",INDEX(투자유니버스!H:H,MATCH($B34,투자유니버스!$A:$A,0)))</f>
        <v/>
      </c>
      <c r="G34" s="96">
        <v>1</v>
      </c>
      <c r="H34" s="35" t="str">
        <f>IF(OR(B34="",B34="합계",C34="합계"),"",IF(COUNTIF(투자유니버스!A:A,B34)&gt;0,"O","X"))</f>
        <v/>
      </c>
      <c r="J34" s="1"/>
      <c r="O34" s="1"/>
    </row>
    <row r="35" spans="1:15" x14ac:dyDescent="0.3">
      <c r="A35" s="2">
        <v>44774</v>
      </c>
      <c r="B35" s="79" t="s">
        <v>326</v>
      </c>
      <c r="C35" s="4" t="str">
        <f>IF(OR(B35="",B35="합계"),"",INDEX(투자유니버스!B:B,MATCH($B35,투자유니버스!$A:$A,0)))</f>
        <v>TIGER 미국S&amp;P500</v>
      </c>
      <c r="D35" s="4" t="str">
        <f>IF(OR(B35="",B35="합계"),"",INDEX(투자유니버스!E:E,MATCH($B35,투자유니버스!$A:$A,0)))</f>
        <v>주식</v>
      </c>
      <c r="E35" s="4">
        <f>IF(OR(B35="",B35="합계"),"",INDEX(투자유니버스!G:G,MATCH($B35,투자유니버스!$A:$A,0)))</f>
        <v>4</v>
      </c>
      <c r="F35" s="4" t="str">
        <f>IF(OR(B35="",B35="합계"),"",INDEX(투자유니버스!H:H,MATCH($B35,투자유니버스!$A:$A,0)))</f>
        <v>Y</v>
      </c>
      <c r="G35" s="96">
        <v>8.9328130000000006E-2</v>
      </c>
      <c r="H35" s="35" t="str">
        <f>IF(OR(B35="",B35="합계",C35="합계"),"",IF(COUNTIF(투자유니버스!A:A,B35)&gt;0,"O","X"))</f>
        <v>O</v>
      </c>
      <c r="J35" s="1"/>
      <c r="O35" s="1"/>
    </row>
    <row r="36" spans="1:15" x14ac:dyDescent="0.3">
      <c r="A36" s="2">
        <v>44774</v>
      </c>
      <c r="B36" s="79" t="s">
        <v>322</v>
      </c>
      <c r="C36" s="4" t="str">
        <f>IF(OR(B36="",B36="합계"),"",INDEX(투자유니버스!B:B,MATCH($B36,투자유니버스!$A:$A,0)))</f>
        <v>TIGER 미국나스닥100</v>
      </c>
      <c r="D36" s="4" t="str">
        <f>IF(OR(B36="",B36="합계"),"",INDEX(투자유니버스!E:E,MATCH($B36,투자유니버스!$A:$A,0)))</f>
        <v>주식</v>
      </c>
      <c r="E36" s="4">
        <f>IF(OR(B36="",B36="합계"),"",INDEX(투자유니버스!G:G,MATCH($B36,투자유니버스!$A:$A,0)))</f>
        <v>4</v>
      </c>
      <c r="F36" s="4" t="str">
        <f>IF(OR(B36="",B36="합계"),"",INDEX(투자유니버스!H:H,MATCH($B36,투자유니버스!$A:$A,0)))</f>
        <v>Y</v>
      </c>
      <c r="G36" s="96">
        <v>3.0303360000000001E-2</v>
      </c>
      <c r="H36" s="35" t="str">
        <f>IF(OR(B36="",B36="합계",C36="합계"),"",IF(COUNTIF(투자유니버스!A:A,B36)&gt;0,"O","X"))</f>
        <v>O</v>
      </c>
      <c r="J36" s="1"/>
      <c r="O36" s="1"/>
    </row>
    <row r="37" spans="1:15" x14ac:dyDescent="0.3">
      <c r="A37" s="2">
        <v>44774</v>
      </c>
      <c r="B37" s="79" t="s">
        <v>362</v>
      </c>
      <c r="C37" s="4" t="str">
        <f>IF(OR(B37="",B37="합계"),"",INDEX(투자유니버스!B:B,MATCH($B37,투자유니버스!$A:$A,0)))</f>
        <v>KODEX 선진국MSCI World</v>
      </c>
      <c r="D37" s="4" t="str">
        <f>IF(OR(B37="",B37="합계"),"",INDEX(투자유니버스!E:E,MATCH($B37,투자유니버스!$A:$A,0)))</f>
        <v>주식</v>
      </c>
      <c r="E37" s="4">
        <f>IF(OR(B37="",B37="합계"),"",INDEX(투자유니버스!G:G,MATCH($B37,투자유니버스!$A:$A,0)))</f>
        <v>4</v>
      </c>
      <c r="F37" s="4" t="str">
        <f>IF(OR(B37="",B37="합계"),"",INDEX(투자유니버스!H:H,MATCH($B37,투자유니버스!$A:$A,0)))</f>
        <v>Y</v>
      </c>
      <c r="G37" s="96">
        <v>3.8521760000000002E-2</v>
      </c>
      <c r="H37" s="35" t="str">
        <f>IF(OR(B37="",B37="합계",C37="합계"),"",IF(COUNTIF(투자유니버스!A:A,B37)&gt;0,"O","X"))</f>
        <v>O</v>
      </c>
      <c r="J37" s="1"/>
      <c r="O37" s="1"/>
    </row>
    <row r="38" spans="1:15" x14ac:dyDescent="0.3">
      <c r="A38" s="2">
        <v>44774</v>
      </c>
      <c r="B38" s="79" t="s">
        <v>368</v>
      </c>
      <c r="C38" s="4" t="str">
        <f>IF(OR(B38="",B38="합계"),"",INDEX(투자유니버스!B:B,MATCH($B38,투자유니버스!$A:$A,0)))</f>
        <v>ARIRANG 신흥국MSCI(합성 H)</v>
      </c>
      <c r="D38" s="4" t="str">
        <f>IF(OR(B38="",B38="합계"),"",INDEX(투자유니버스!E:E,MATCH($B38,투자유니버스!$A:$A,0)))</f>
        <v>주식</v>
      </c>
      <c r="E38" s="4">
        <f>IF(OR(B38="",B38="합계"),"",INDEX(투자유니버스!G:G,MATCH($B38,투자유니버스!$A:$A,0)))</f>
        <v>4</v>
      </c>
      <c r="F38" s="4" t="str">
        <f>IF(OR(B38="",B38="합계"),"",INDEX(투자유니버스!H:H,MATCH($B38,투자유니버스!$A:$A,0)))</f>
        <v>Y</v>
      </c>
      <c r="G38" s="96">
        <v>5.0620320000000003E-2</v>
      </c>
      <c r="H38" s="35" t="str">
        <f>IF(OR(B38="",B38="합계",C38="합계"),"",IF(COUNTIF(투자유니버스!A:A,B38)&gt;0,"O","X"))</f>
        <v>O</v>
      </c>
      <c r="J38" s="1"/>
      <c r="O38" s="1"/>
    </row>
    <row r="39" spans="1:15" x14ac:dyDescent="0.3">
      <c r="A39" s="2">
        <v>44774</v>
      </c>
      <c r="B39" s="79" t="s">
        <v>172</v>
      </c>
      <c r="C39" s="4" t="str">
        <f>IF(OR(B39="",B39="합계"),"",INDEX(투자유니버스!B:B,MATCH($B39,투자유니버스!$A:$A,0)))</f>
        <v>TIGER 국채3년</v>
      </c>
      <c r="D39" s="4" t="str">
        <f>IF(OR(B39="",B39="합계"),"",INDEX(투자유니버스!E:E,MATCH($B39,투자유니버스!$A:$A,0)))</f>
        <v>채권</v>
      </c>
      <c r="E39" s="4">
        <f>IF(OR(B39="",B39="합계"),"",INDEX(투자유니버스!G:G,MATCH($B39,투자유니버스!$A:$A,0)))</f>
        <v>1</v>
      </c>
      <c r="F39" s="4" t="str">
        <f>IF(OR(B39="",B39="합계"),"",INDEX(투자유니버스!H:H,MATCH($B39,투자유니버스!$A:$A,0)))</f>
        <v>N</v>
      </c>
      <c r="G39" s="96">
        <v>7.6719019999999999E-2</v>
      </c>
      <c r="H39" s="35" t="str">
        <f>IF(OR(B39="",B39="합계",C39="합계"),"",IF(COUNTIF(투자유니버스!A:A,B39)&gt;0,"O","X"))</f>
        <v>O</v>
      </c>
      <c r="J39" s="1"/>
      <c r="O39" s="1"/>
    </row>
    <row r="40" spans="1:15" x14ac:dyDescent="0.3">
      <c r="A40" s="2">
        <v>44774</v>
      </c>
      <c r="B40" s="79" t="s">
        <v>176</v>
      </c>
      <c r="C40" s="4" t="str">
        <f>IF(OR(B40="",B40="합계"),"",INDEX(투자유니버스!B:B,MATCH($B40,투자유니버스!$A:$A,0)))</f>
        <v>TIGER 중장기국채</v>
      </c>
      <c r="D40" s="4" t="str">
        <f>IF(OR(B40="",B40="합계"),"",INDEX(투자유니버스!E:E,MATCH($B40,투자유니버스!$A:$A,0)))</f>
        <v>채권</v>
      </c>
      <c r="E40" s="4">
        <f>IF(OR(B40="",B40="합계"),"",INDEX(투자유니버스!G:G,MATCH($B40,투자유니버스!$A:$A,0)))</f>
        <v>1</v>
      </c>
      <c r="F40" s="4" t="str">
        <f>IF(OR(B40="",B40="합계"),"",INDEX(투자유니버스!H:H,MATCH($B40,투자유니버스!$A:$A,0)))</f>
        <v>N</v>
      </c>
      <c r="G40" s="96">
        <v>0.25891130000000001</v>
      </c>
      <c r="H40" s="35" t="str">
        <f>IF(OR(B40="",B40="합계",C40="합계"),"",IF(COUNTIF(투자유니버스!A:A,B40)&gt;0,"O","X"))</f>
        <v>O</v>
      </c>
      <c r="J40" s="1"/>
      <c r="O40" s="1"/>
    </row>
    <row r="41" spans="1:15" x14ac:dyDescent="0.3">
      <c r="A41" s="2">
        <v>44774</v>
      </c>
      <c r="B41" s="79" t="s">
        <v>258</v>
      </c>
      <c r="C41" s="4" t="str">
        <f>IF(OR(B41="",B41="합계"),"",INDEX(투자유니버스!B:B,MATCH($B41,투자유니버스!$A:$A,0)))</f>
        <v>KODEX 미국채울트라30년선물(H)</v>
      </c>
      <c r="D41" s="4" t="str">
        <f>IF(OR(B41="",B41="합계"),"",INDEX(투자유니버스!E:E,MATCH($B41,투자유니버스!$A:$A,0)))</f>
        <v>채권</v>
      </c>
      <c r="E41" s="4">
        <f>IF(OR(B41="",B41="합계"),"",INDEX(투자유니버스!G:G,MATCH($B41,투자유니버스!$A:$A,0)))</f>
        <v>3</v>
      </c>
      <c r="F41" s="4" t="str">
        <f>IF(OR(B41="",B41="합계"),"",INDEX(투자유니버스!H:H,MATCH($B41,투자유니버스!$A:$A,0)))</f>
        <v>N</v>
      </c>
      <c r="G41" s="96">
        <v>0.10545839999999999</v>
      </c>
      <c r="H41" s="35" t="str">
        <f>IF(OR(B41="",B41="합계",C41="합계"),"",IF(COUNTIF(투자유니버스!A:A,B41)&gt;0,"O","X"))</f>
        <v>O</v>
      </c>
      <c r="J41" s="1"/>
      <c r="O41" s="1"/>
    </row>
    <row r="42" spans="1:15" x14ac:dyDescent="0.3">
      <c r="A42" s="2">
        <v>44774</v>
      </c>
      <c r="B42" s="79" t="s">
        <v>629</v>
      </c>
      <c r="C42" s="4" t="str">
        <f>IF(OR(B42="",B42="합계"),"",INDEX(투자유니버스!B:B,MATCH($B42,투자유니버스!$A:$A,0)))</f>
        <v>KINDEX KRX금현물</v>
      </c>
      <c r="D42" s="4" t="str">
        <f>IF(OR(B42="",B42="합계"),"",INDEX(투자유니버스!E:E,MATCH($B42,투자유니버스!$A:$A,0)))</f>
        <v>대체자산</v>
      </c>
      <c r="E42" s="4">
        <f>IF(OR(B42="",B42="합계"),"",INDEX(투자유니버스!G:G,MATCH($B42,투자유니버스!$A:$A,0)))</f>
        <v>3</v>
      </c>
      <c r="F42" s="4" t="str">
        <f>IF(OR(B42="",B42="합계"),"",INDEX(투자유니버스!H:H,MATCH($B42,투자유니버스!$A:$A,0)))</f>
        <v>N</v>
      </c>
      <c r="G42" s="96">
        <v>0.18931809999999999</v>
      </c>
      <c r="H42" s="35" t="str">
        <f>IF(OR(B42="",B42="합계",C42="합계"),"",IF(COUNTIF(투자유니버스!A:A,B42)&gt;0,"O","X"))</f>
        <v>O</v>
      </c>
      <c r="J42" s="1"/>
      <c r="O42" s="1"/>
    </row>
    <row r="43" spans="1:15" x14ac:dyDescent="0.3">
      <c r="A43" s="2">
        <v>44774</v>
      </c>
      <c r="B43" s="79" t="s">
        <v>506</v>
      </c>
      <c r="C43" s="4" t="str">
        <f>IF(OR(B43="",B43="합계"),"",INDEX(투자유니버스!B:B,MATCH($B43,투자유니버스!$A:$A,0)))</f>
        <v>TIGER 글로벌자원생산기업(합성 H)</v>
      </c>
      <c r="D43" s="4" t="str">
        <f>IF(OR(B43="",B43="합계"),"",INDEX(투자유니버스!E:E,MATCH($B43,투자유니버스!$A:$A,0)))</f>
        <v>대체자산</v>
      </c>
      <c r="E43" s="4">
        <f>IF(OR(B43="",B43="합계"),"",INDEX(투자유니버스!G:G,MATCH($B43,투자유니버스!$A:$A,0)))</f>
        <v>5</v>
      </c>
      <c r="F43" s="4" t="str">
        <f>IF(OR(B43="",B43="합계"),"",INDEX(투자유니버스!H:H,MATCH($B43,투자유니버스!$A:$A,0)))</f>
        <v>Y</v>
      </c>
      <c r="G43" s="96">
        <v>0.12938079999999999</v>
      </c>
      <c r="H43" s="35" t="str">
        <f>IF(OR(B43="",B43="합계",C43="합계"),"",IF(COUNTIF(투자유니버스!A:A,B43)&gt;0,"O","X"))</f>
        <v>O</v>
      </c>
      <c r="J43" s="1"/>
      <c r="O43" s="1"/>
    </row>
    <row r="44" spans="1:15" x14ac:dyDescent="0.3">
      <c r="A44" s="2">
        <v>44774</v>
      </c>
      <c r="B44" s="79" t="s">
        <v>286</v>
      </c>
      <c r="C44" s="4" t="str">
        <f>IF(OR(B44="",B44="합계"),"",INDEX(투자유니버스!B:B,MATCH($B44,투자유니버스!$A:$A,0)))</f>
        <v>TIGER 부동산인프라고배당</v>
      </c>
      <c r="D44" s="4" t="str">
        <f>IF(OR(B44="",B44="합계"),"",INDEX(투자유니버스!E:E,MATCH($B44,투자유니버스!$A:$A,0)))</f>
        <v>대체자산</v>
      </c>
      <c r="E44" s="4">
        <f>IF(OR(B44="",B44="합계"),"",INDEX(투자유니버스!G:G,MATCH($B44,투자유니버스!$A:$A,0)))</f>
        <v>4</v>
      </c>
      <c r="F44" s="4" t="str">
        <f>IF(OR(B44="",B44="합계"),"",INDEX(투자유니버스!H:H,MATCH($B44,투자유니버스!$A:$A,0)))</f>
        <v>Y</v>
      </c>
      <c r="G44" s="96">
        <v>3.143891E-2</v>
      </c>
      <c r="H44" s="35" t="str">
        <f>IF(OR(B44="",B44="합계",C44="합계"),"",IF(COUNTIF(투자유니버스!A:A,B44)&gt;0,"O","X"))</f>
        <v>O</v>
      </c>
      <c r="J44" s="1"/>
      <c r="O44" s="1"/>
    </row>
    <row r="45" spans="1:15" x14ac:dyDescent="0.3">
      <c r="A45" s="2">
        <v>44774</v>
      </c>
      <c r="B45" s="79" t="s">
        <v>37</v>
      </c>
      <c r="C45" s="4" t="str">
        <f>IF(OR(B45="",B45="합계"),"",INDEX(투자유니버스!B:B,MATCH($B45,투자유니버스!$A:$A,0)))</f>
        <v/>
      </c>
      <c r="D45" s="4" t="str">
        <f>IF(OR(B45="",B45="합계"),"",INDEX(투자유니버스!E:E,MATCH($B45,투자유니버스!$A:$A,0)))</f>
        <v/>
      </c>
      <c r="E45" s="4" t="str">
        <f>IF(OR(B45="",B45="합계"),"",INDEX(투자유니버스!G:G,MATCH($B45,투자유니버스!$A:$A,0)))</f>
        <v/>
      </c>
      <c r="F45" s="4" t="str">
        <f>IF(OR(B45="",B45="합계"),"",INDEX(투자유니버스!H:H,MATCH($B45,투자유니버스!$A:$A,0)))</f>
        <v/>
      </c>
      <c r="G45" s="96">
        <v>1</v>
      </c>
      <c r="H45" s="35" t="str">
        <f>IF(OR(B45="",B45="합계",C45="합계"),"",IF(COUNTIF(투자유니버스!A:A,B45)&gt;0,"O","X"))</f>
        <v/>
      </c>
      <c r="J45" s="1"/>
      <c r="O45" s="1"/>
    </row>
    <row r="46" spans="1:15" x14ac:dyDescent="0.3">
      <c r="J46" s="1"/>
      <c r="O46" s="1"/>
    </row>
    <row r="47" spans="1:15" x14ac:dyDescent="0.3">
      <c r="J47" s="1"/>
      <c r="O47" s="1"/>
    </row>
    <row r="48" spans="1:15" x14ac:dyDescent="0.3">
      <c r="J48" s="1"/>
      <c r="O48" s="1"/>
    </row>
    <row r="49" spans="10:15" x14ac:dyDescent="0.3">
      <c r="J49" s="1"/>
      <c r="O49" s="1"/>
    </row>
    <row r="50" spans="10:15" x14ac:dyDescent="0.3">
      <c r="J50" s="1"/>
      <c r="O50" s="1"/>
    </row>
    <row r="51" spans="10:15" x14ac:dyDescent="0.3">
      <c r="J51" s="1"/>
      <c r="O51" s="1"/>
    </row>
    <row r="52" spans="10:15" x14ac:dyDescent="0.3">
      <c r="J52" s="1"/>
      <c r="O52" s="1"/>
    </row>
    <row r="53" spans="10:15" x14ac:dyDescent="0.3">
      <c r="J53" s="1"/>
      <c r="O53" s="1"/>
    </row>
    <row r="54" spans="10:15" x14ac:dyDescent="0.3">
      <c r="J54" s="1"/>
      <c r="O54" s="1"/>
    </row>
    <row r="55" spans="10:15" x14ac:dyDescent="0.3">
      <c r="J55" s="1"/>
      <c r="O55" s="1"/>
    </row>
    <row r="56" spans="10:15" x14ac:dyDescent="0.3">
      <c r="J56" s="1"/>
      <c r="O56" s="1"/>
    </row>
    <row r="57" spans="10:15" x14ac:dyDescent="0.3">
      <c r="J57" s="1"/>
      <c r="O57" s="1"/>
    </row>
    <row r="58" spans="10:15" x14ac:dyDescent="0.3">
      <c r="J58" s="1"/>
      <c r="O58" s="1"/>
    </row>
    <row r="59" spans="10:15" x14ac:dyDescent="0.3">
      <c r="J59" s="1"/>
      <c r="O59" s="1"/>
    </row>
    <row r="60" spans="10:15" x14ac:dyDescent="0.3">
      <c r="J60" s="1"/>
      <c r="O60" s="1"/>
    </row>
    <row r="61" spans="10:15" x14ac:dyDescent="0.3">
      <c r="J61" s="1"/>
      <c r="O61" s="1"/>
    </row>
    <row r="62" spans="10:15" x14ac:dyDescent="0.3">
      <c r="J62" s="1"/>
      <c r="O62" s="1"/>
    </row>
    <row r="63" spans="10:15" x14ac:dyDescent="0.3">
      <c r="J63" s="1"/>
      <c r="O63" s="1"/>
    </row>
    <row r="64" spans="10:15" x14ac:dyDescent="0.3">
      <c r="J64" s="1"/>
      <c r="O64" s="1"/>
    </row>
    <row r="65" spans="10:15" x14ac:dyDescent="0.3">
      <c r="J65" s="1"/>
      <c r="O65" s="1"/>
    </row>
    <row r="66" spans="10:15" x14ac:dyDescent="0.3">
      <c r="J66" s="1"/>
      <c r="O66" s="1"/>
    </row>
    <row r="67" spans="10:15" x14ac:dyDescent="0.3">
      <c r="J67" s="1"/>
      <c r="O67" s="1"/>
    </row>
    <row r="68" spans="10:15" x14ac:dyDescent="0.3">
      <c r="J68" s="1"/>
      <c r="O68" s="1"/>
    </row>
    <row r="69" spans="10:15" x14ac:dyDescent="0.3">
      <c r="J69" s="1"/>
      <c r="O69" s="1"/>
    </row>
    <row r="70" spans="10:15" x14ac:dyDescent="0.3">
      <c r="J70" s="1"/>
      <c r="O70" s="1"/>
    </row>
    <row r="71" spans="10:15" x14ac:dyDescent="0.3">
      <c r="J71" s="1"/>
      <c r="O71" s="1"/>
    </row>
    <row r="72" spans="10:15" x14ac:dyDescent="0.3">
      <c r="J72" s="1"/>
      <c r="O72" s="1"/>
    </row>
    <row r="73" spans="10:15" x14ac:dyDescent="0.3">
      <c r="J73" s="1"/>
      <c r="O73" s="1"/>
    </row>
    <row r="74" spans="10:15" x14ac:dyDescent="0.3">
      <c r="J74" s="1"/>
      <c r="O74" s="1"/>
    </row>
    <row r="75" spans="10:15" x14ac:dyDescent="0.3">
      <c r="J75" s="1"/>
      <c r="O75" s="1"/>
    </row>
    <row r="76" spans="10:15" x14ac:dyDescent="0.3">
      <c r="J76" s="1"/>
      <c r="O76" s="1"/>
    </row>
    <row r="77" spans="10:15" x14ac:dyDescent="0.3">
      <c r="J77" s="1"/>
      <c r="O77" s="1"/>
    </row>
    <row r="78" spans="10:15" x14ac:dyDescent="0.3">
      <c r="J78" s="1"/>
      <c r="O78" s="1"/>
    </row>
    <row r="79" spans="10:15" x14ac:dyDescent="0.3">
      <c r="J79" s="1"/>
      <c r="O79" s="1"/>
    </row>
    <row r="80" spans="10:15" x14ac:dyDescent="0.3">
      <c r="J80" s="1"/>
      <c r="O80" s="1"/>
    </row>
    <row r="81" spans="10:15" x14ac:dyDescent="0.3">
      <c r="J81" s="1"/>
      <c r="O81" s="1"/>
    </row>
    <row r="82" spans="10:15" x14ac:dyDescent="0.3">
      <c r="J82" s="1"/>
      <c r="O82" s="1"/>
    </row>
    <row r="83" spans="10:15" x14ac:dyDescent="0.3">
      <c r="J83" s="1"/>
      <c r="O83" s="1"/>
    </row>
    <row r="84" spans="10:15" x14ac:dyDescent="0.3">
      <c r="J84" s="1"/>
      <c r="O84" s="1"/>
    </row>
    <row r="85" spans="10:15" x14ac:dyDescent="0.3">
      <c r="J85" s="1"/>
      <c r="O85" s="1"/>
    </row>
    <row r="86" spans="10:15" x14ac:dyDescent="0.3">
      <c r="J86" s="1"/>
      <c r="O86" s="1"/>
    </row>
    <row r="87" spans="10:15" x14ac:dyDescent="0.3">
      <c r="J87" s="1"/>
      <c r="O87" s="1"/>
    </row>
    <row r="88" spans="10:15" x14ac:dyDescent="0.3">
      <c r="J88" s="1"/>
      <c r="O88" s="1"/>
    </row>
    <row r="89" spans="10:15" x14ac:dyDescent="0.3">
      <c r="J89" s="1"/>
      <c r="O89" s="1"/>
    </row>
    <row r="90" spans="10:15" x14ac:dyDescent="0.3">
      <c r="J90" s="1"/>
      <c r="O90" s="1"/>
    </row>
    <row r="91" spans="10:15" x14ac:dyDescent="0.3">
      <c r="J91" s="1"/>
      <c r="O91" s="1"/>
    </row>
    <row r="92" spans="10:15" x14ac:dyDescent="0.3">
      <c r="J92" s="1"/>
      <c r="O92" s="1"/>
    </row>
    <row r="93" spans="10:15" x14ac:dyDescent="0.3">
      <c r="J93" s="1"/>
      <c r="O93" s="1"/>
    </row>
    <row r="94" spans="10:15" x14ac:dyDescent="0.3">
      <c r="J94" s="1"/>
      <c r="O94" s="1"/>
    </row>
    <row r="95" spans="10:15" x14ac:dyDescent="0.3">
      <c r="J95" s="1"/>
      <c r="O95" s="1"/>
    </row>
    <row r="96" spans="10:15" x14ac:dyDescent="0.3">
      <c r="J96" s="1"/>
      <c r="O96" s="1"/>
    </row>
    <row r="97" spans="10:15" x14ac:dyDescent="0.3">
      <c r="J97" s="1"/>
      <c r="O97" s="1"/>
    </row>
    <row r="98" spans="10:15" x14ac:dyDescent="0.3">
      <c r="J98" s="1"/>
      <c r="O98" s="1"/>
    </row>
    <row r="99" spans="10:15" x14ac:dyDescent="0.3">
      <c r="J99" s="1"/>
      <c r="O99" s="1"/>
    </row>
    <row r="100" spans="10:15" x14ac:dyDescent="0.3">
      <c r="J100" s="1"/>
      <c r="O100" s="1"/>
    </row>
    <row r="101" spans="10:15" x14ac:dyDescent="0.3">
      <c r="J101" s="1"/>
      <c r="O101" s="1"/>
    </row>
    <row r="102" spans="10:15" x14ac:dyDescent="0.3">
      <c r="J102" s="1"/>
      <c r="O102" s="1"/>
    </row>
    <row r="103" spans="10:15" x14ac:dyDescent="0.3">
      <c r="J103" s="1"/>
      <c r="O103" s="1"/>
    </row>
    <row r="104" spans="10:15" x14ac:dyDescent="0.3">
      <c r="J104" s="1"/>
      <c r="O104" s="1"/>
    </row>
    <row r="105" spans="10:15" x14ac:dyDescent="0.3">
      <c r="J105" s="1"/>
      <c r="O105" s="1"/>
    </row>
    <row r="106" spans="10:15" x14ac:dyDescent="0.3">
      <c r="J106" s="1"/>
      <c r="O106" s="1"/>
    </row>
    <row r="107" spans="10:15" x14ac:dyDescent="0.3">
      <c r="J107" s="1"/>
      <c r="O107" s="1"/>
    </row>
    <row r="108" spans="10:15" x14ac:dyDescent="0.3">
      <c r="J108" s="1"/>
      <c r="O108" s="1"/>
    </row>
    <row r="109" spans="10:15" x14ac:dyDescent="0.3">
      <c r="J109" s="1"/>
      <c r="O109" s="1"/>
    </row>
    <row r="110" spans="10:15" x14ac:dyDescent="0.3">
      <c r="J110" s="1"/>
      <c r="O110" s="1"/>
    </row>
    <row r="111" spans="10:15" x14ac:dyDescent="0.3">
      <c r="J111" s="1"/>
      <c r="O111" s="1"/>
    </row>
    <row r="112" spans="10:15" x14ac:dyDescent="0.3">
      <c r="J112" s="1"/>
      <c r="O112" s="1"/>
    </row>
    <row r="113" spans="10:15" x14ac:dyDescent="0.3">
      <c r="J113" s="1"/>
      <c r="O113" s="1"/>
    </row>
    <row r="114" spans="10:15" x14ac:dyDescent="0.3">
      <c r="J114" s="1"/>
      <c r="O114" s="1"/>
    </row>
    <row r="115" spans="10:15" x14ac:dyDescent="0.3">
      <c r="J115" s="1"/>
      <c r="O115" s="1"/>
    </row>
    <row r="116" spans="10:15" x14ac:dyDescent="0.3">
      <c r="J116" s="1"/>
      <c r="O116" s="1"/>
    </row>
    <row r="117" spans="10:15" x14ac:dyDescent="0.3">
      <c r="J117" s="1"/>
      <c r="O117" s="1"/>
    </row>
    <row r="118" spans="10:15" x14ac:dyDescent="0.3">
      <c r="J118" s="1"/>
      <c r="O118" s="1"/>
    </row>
    <row r="119" spans="10:15" x14ac:dyDescent="0.3">
      <c r="J119" s="1"/>
      <c r="O119" s="1"/>
    </row>
    <row r="120" spans="10:15" x14ac:dyDescent="0.3">
      <c r="J120" s="1"/>
      <c r="O120" s="1"/>
    </row>
    <row r="121" spans="10:15" x14ac:dyDescent="0.3">
      <c r="J121" s="1"/>
      <c r="O121" s="1"/>
    </row>
    <row r="122" spans="10:15" x14ac:dyDescent="0.3">
      <c r="J122" s="1"/>
      <c r="O122" s="1"/>
    </row>
    <row r="123" spans="10:15" x14ac:dyDescent="0.3">
      <c r="J123" s="1"/>
      <c r="O123" s="1"/>
    </row>
    <row r="124" spans="10:15" x14ac:dyDescent="0.3">
      <c r="J124" s="1"/>
      <c r="O124" s="1"/>
    </row>
    <row r="125" spans="10:15" x14ac:dyDescent="0.3">
      <c r="J125" s="1"/>
      <c r="O125" s="1"/>
    </row>
    <row r="126" spans="10:15" x14ac:dyDescent="0.3">
      <c r="J126" s="1"/>
      <c r="O126" s="1"/>
    </row>
    <row r="127" spans="10:15" x14ac:dyDescent="0.3">
      <c r="J127" s="1"/>
      <c r="O127" s="1"/>
    </row>
    <row r="128" spans="10:15" x14ac:dyDescent="0.3">
      <c r="J128" s="1"/>
      <c r="O128" s="1"/>
    </row>
    <row r="129" spans="10:15" x14ac:dyDescent="0.3">
      <c r="J129" s="1"/>
      <c r="O129" s="1"/>
    </row>
    <row r="130" spans="10:15" x14ac:dyDescent="0.3">
      <c r="J130" s="1"/>
      <c r="O130" s="1"/>
    </row>
    <row r="131" spans="10:15" x14ac:dyDescent="0.3">
      <c r="J131" s="1"/>
      <c r="O131" s="1"/>
    </row>
    <row r="132" spans="10:15" x14ac:dyDescent="0.3">
      <c r="J132" s="1"/>
      <c r="O132" s="1"/>
    </row>
    <row r="133" spans="10:15" x14ac:dyDescent="0.3">
      <c r="J133" s="1"/>
      <c r="O133" s="1"/>
    </row>
    <row r="134" spans="10:15" x14ac:dyDescent="0.3">
      <c r="J134" s="1"/>
      <c r="O134" s="1"/>
    </row>
    <row r="135" spans="10:15" x14ac:dyDescent="0.3">
      <c r="J135" s="1"/>
      <c r="O135" s="1"/>
    </row>
    <row r="136" spans="10:15" x14ac:dyDescent="0.3">
      <c r="J136" s="1"/>
      <c r="O136" s="1"/>
    </row>
    <row r="137" spans="10:15" x14ac:dyDescent="0.3">
      <c r="J137" s="1"/>
      <c r="O137" s="1"/>
    </row>
    <row r="138" spans="10:15" x14ac:dyDescent="0.3">
      <c r="J138" s="1"/>
      <c r="O138" s="1"/>
    </row>
    <row r="139" spans="10:15" x14ac:dyDescent="0.3">
      <c r="J139" s="1"/>
      <c r="O139" s="1"/>
    </row>
    <row r="140" spans="10:15" x14ac:dyDescent="0.3">
      <c r="J140" s="1"/>
      <c r="O140" s="1"/>
    </row>
    <row r="141" spans="10:15" x14ac:dyDescent="0.3">
      <c r="J141" s="1"/>
      <c r="O141" s="1"/>
    </row>
    <row r="142" spans="10:15" x14ac:dyDescent="0.3">
      <c r="J142" s="1"/>
      <c r="O142" s="1"/>
    </row>
    <row r="143" spans="10:15" x14ac:dyDescent="0.3">
      <c r="J143" s="1"/>
      <c r="O143" s="1"/>
    </row>
    <row r="144" spans="10:15" x14ac:dyDescent="0.3">
      <c r="J144" s="1"/>
      <c r="O144" s="1"/>
    </row>
    <row r="145" spans="10:15" x14ac:dyDescent="0.3">
      <c r="J145" s="1"/>
      <c r="O145" s="1"/>
    </row>
    <row r="146" spans="10:15" x14ac:dyDescent="0.3">
      <c r="J146" s="1"/>
      <c r="O146" s="1"/>
    </row>
    <row r="147" spans="10:15" x14ac:dyDescent="0.3">
      <c r="J147" s="1"/>
      <c r="O147" s="1"/>
    </row>
    <row r="148" spans="10:15" x14ac:dyDescent="0.3">
      <c r="J148" s="1"/>
      <c r="O148" s="1"/>
    </row>
    <row r="149" spans="10:15" x14ac:dyDescent="0.3">
      <c r="J149" s="1"/>
      <c r="O149" s="1"/>
    </row>
    <row r="150" spans="10:15" x14ac:dyDescent="0.3">
      <c r="J150" s="1"/>
      <c r="O150" s="1"/>
    </row>
    <row r="151" spans="10:15" x14ac:dyDescent="0.3">
      <c r="J151" s="1"/>
      <c r="O151" s="1"/>
    </row>
    <row r="152" spans="10:15" x14ac:dyDescent="0.3">
      <c r="J152" s="1"/>
      <c r="O152" s="1"/>
    </row>
    <row r="153" spans="10:15" x14ac:dyDescent="0.3">
      <c r="J153" s="1"/>
      <c r="O153" s="1"/>
    </row>
    <row r="154" spans="10:15" x14ac:dyDescent="0.3">
      <c r="J154" s="1"/>
      <c r="O154" s="1"/>
    </row>
    <row r="155" spans="10:15" x14ac:dyDescent="0.3">
      <c r="J155" s="1"/>
      <c r="O155" s="1"/>
    </row>
    <row r="156" spans="10:15" x14ac:dyDescent="0.3">
      <c r="J156" s="1"/>
      <c r="O156" s="1"/>
    </row>
    <row r="157" spans="10:15" x14ac:dyDescent="0.3">
      <c r="J157" s="1"/>
      <c r="O157" s="1"/>
    </row>
    <row r="158" spans="10:15" x14ac:dyDescent="0.3">
      <c r="J158" s="1"/>
      <c r="O158" s="1"/>
    </row>
    <row r="159" spans="10:15" x14ac:dyDescent="0.3">
      <c r="J159" s="1"/>
      <c r="O159" s="1"/>
    </row>
    <row r="160" spans="10:15" x14ac:dyDescent="0.3">
      <c r="J160" s="1"/>
      <c r="O160" s="1"/>
    </row>
    <row r="161" spans="10:15" x14ac:dyDescent="0.3">
      <c r="J161" s="1"/>
      <c r="O161" s="1"/>
    </row>
    <row r="162" spans="10:15" x14ac:dyDescent="0.3">
      <c r="J162" s="1"/>
      <c r="O162" s="1"/>
    </row>
    <row r="163" spans="10:15" x14ac:dyDescent="0.3">
      <c r="J163" s="1"/>
      <c r="O163" s="1"/>
    </row>
    <row r="164" spans="10:15" x14ac:dyDescent="0.3">
      <c r="J164" s="1"/>
      <c r="O164" s="1"/>
    </row>
    <row r="165" spans="10:15" x14ac:dyDescent="0.3">
      <c r="J165" s="1"/>
      <c r="O165" s="1"/>
    </row>
    <row r="166" spans="10:15" x14ac:dyDescent="0.3">
      <c r="J166" s="1"/>
      <c r="O166" s="1"/>
    </row>
    <row r="167" spans="10:15" x14ac:dyDescent="0.3">
      <c r="J167" s="1"/>
      <c r="O167" s="1"/>
    </row>
    <row r="168" spans="10:15" x14ac:dyDescent="0.3">
      <c r="J168" s="1"/>
      <c r="O168" s="1"/>
    </row>
    <row r="169" spans="10:15" x14ac:dyDescent="0.3">
      <c r="J169" s="1"/>
      <c r="O169" s="1"/>
    </row>
    <row r="170" spans="10:15" x14ac:dyDescent="0.3">
      <c r="J170" s="1"/>
      <c r="O170" s="1"/>
    </row>
    <row r="171" spans="10:15" x14ac:dyDescent="0.3">
      <c r="J171" s="1"/>
      <c r="O171" s="1"/>
    </row>
    <row r="172" spans="10:15" x14ac:dyDescent="0.3">
      <c r="J172" s="1"/>
      <c r="O172" s="1"/>
    </row>
    <row r="173" spans="10:15" x14ac:dyDescent="0.3">
      <c r="J173" s="1"/>
      <c r="O173" s="1"/>
    </row>
    <row r="174" spans="10:15" x14ac:dyDescent="0.3">
      <c r="J174" s="1"/>
      <c r="O174" s="1"/>
    </row>
    <row r="175" spans="10:15" x14ac:dyDescent="0.3">
      <c r="J175" s="1"/>
      <c r="O175" s="1"/>
    </row>
    <row r="176" spans="10:15" x14ac:dyDescent="0.3">
      <c r="J176" s="1"/>
      <c r="O176" s="1"/>
    </row>
    <row r="177" spans="10:15" x14ac:dyDescent="0.3">
      <c r="J177" s="1"/>
      <c r="O177" s="1"/>
    </row>
    <row r="178" spans="10:15" x14ac:dyDescent="0.3">
      <c r="J178" s="1"/>
      <c r="O178" s="1"/>
    </row>
    <row r="179" spans="10:15" x14ac:dyDescent="0.3">
      <c r="J179" s="1"/>
      <c r="O179" s="1"/>
    </row>
    <row r="180" spans="10:15" x14ac:dyDescent="0.3">
      <c r="J180" s="1"/>
      <c r="O180" s="1"/>
    </row>
    <row r="181" spans="10:15" x14ac:dyDescent="0.3">
      <c r="J181" s="1"/>
      <c r="O181" s="1"/>
    </row>
    <row r="182" spans="10:15" x14ac:dyDescent="0.3">
      <c r="J182" s="1"/>
      <c r="O182" s="1"/>
    </row>
    <row r="183" spans="10:15" x14ac:dyDescent="0.3">
      <c r="J183" s="1"/>
      <c r="O183" s="1"/>
    </row>
    <row r="184" spans="10:15" x14ac:dyDescent="0.3">
      <c r="J184" s="1"/>
      <c r="O184" s="1"/>
    </row>
    <row r="185" spans="10:15" x14ac:dyDescent="0.3">
      <c r="J185" s="1"/>
      <c r="O185" s="1"/>
    </row>
    <row r="186" spans="10:15" x14ac:dyDescent="0.3">
      <c r="J186" s="1"/>
      <c r="O186" s="1"/>
    </row>
    <row r="187" spans="10:15" x14ac:dyDescent="0.3">
      <c r="J187" s="1"/>
      <c r="O187" s="1"/>
    </row>
    <row r="188" spans="10:15" x14ac:dyDescent="0.3">
      <c r="J188" s="1"/>
      <c r="O188" s="1"/>
    </row>
    <row r="189" spans="10:15" x14ac:dyDescent="0.3">
      <c r="J189" s="1"/>
      <c r="O189" s="1"/>
    </row>
    <row r="190" spans="10:15" x14ac:dyDescent="0.3">
      <c r="J190" s="1"/>
      <c r="O190" s="1"/>
    </row>
    <row r="191" spans="10:15" x14ac:dyDescent="0.3">
      <c r="J191" s="1"/>
      <c r="O191" s="1"/>
    </row>
    <row r="192" spans="10:15" x14ac:dyDescent="0.3">
      <c r="J192" s="1"/>
      <c r="O192" s="1"/>
    </row>
    <row r="193" spans="10:15" x14ac:dyDescent="0.3">
      <c r="J193" s="1"/>
      <c r="O193" s="1"/>
    </row>
    <row r="194" spans="10:15" x14ac:dyDescent="0.3">
      <c r="J194" s="1"/>
      <c r="O194" s="1"/>
    </row>
    <row r="195" spans="10:15" x14ac:dyDescent="0.3">
      <c r="J195" s="1"/>
      <c r="O195" s="1"/>
    </row>
    <row r="196" spans="10:15" x14ac:dyDescent="0.3">
      <c r="J196" s="1"/>
      <c r="O196" s="1"/>
    </row>
    <row r="197" spans="10:15" x14ac:dyDescent="0.3">
      <c r="J197" s="1"/>
      <c r="O197" s="1"/>
    </row>
    <row r="198" spans="10:15" x14ac:dyDescent="0.3">
      <c r="J198" s="1"/>
      <c r="O198" s="1"/>
    </row>
    <row r="199" spans="10:15" x14ac:dyDescent="0.3">
      <c r="J199" s="1"/>
      <c r="O199" s="1"/>
    </row>
    <row r="200" spans="10:15" x14ac:dyDescent="0.3">
      <c r="J200" s="1"/>
      <c r="O200" s="1"/>
    </row>
    <row r="201" spans="10:15" x14ac:dyDescent="0.3">
      <c r="J201" s="1"/>
      <c r="O201" s="1"/>
    </row>
    <row r="202" spans="10:15" x14ac:dyDescent="0.3">
      <c r="J202" s="1"/>
      <c r="O202" s="1"/>
    </row>
    <row r="203" spans="10:15" x14ac:dyDescent="0.3">
      <c r="J203" s="1"/>
      <c r="O203" s="1"/>
    </row>
    <row r="204" spans="10:15" x14ac:dyDescent="0.3">
      <c r="J204" s="1"/>
      <c r="O204" s="1"/>
    </row>
    <row r="205" spans="10:15" x14ac:dyDescent="0.3">
      <c r="J205" s="1"/>
      <c r="O205" s="1"/>
    </row>
    <row r="206" spans="10:15" x14ac:dyDescent="0.3">
      <c r="J206" s="1"/>
      <c r="O206" s="1"/>
    </row>
    <row r="207" spans="10:15" x14ac:dyDescent="0.3">
      <c r="J207" s="1"/>
      <c r="O207" s="1"/>
    </row>
    <row r="208" spans="10:15" x14ac:dyDescent="0.3">
      <c r="J208" s="1"/>
      <c r="O208" s="1"/>
    </row>
    <row r="209" spans="10:15" x14ac:dyDescent="0.3">
      <c r="J209" s="1"/>
      <c r="O209" s="1"/>
    </row>
    <row r="210" spans="10:15" x14ac:dyDescent="0.3">
      <c r="J210" s="1"/>
      <c r="O210" s="1"/>
    </row>
    <row r="211" spans="10:15" x14ac:dyDescent="0.3">
      <c r="J211" s="1"/>
      <c r="O211" s="1"/>
    </row>
    <row r="212" spans="10:15" x14ac:dyDescent="0.3">
      <c r="J212" s="1"/>
      <c r="O212" s="1"/>
    </row>
    <row r="213" spans="10:15" x14ac:dyDescent="0.3">
      <c r="J213" s="1"/>
      <c r="O213" s="1"/>
    </row>
    <row r="214" spans="10:15" x14ac:dyDescent="0.3">
      <c r="J214" s="1"/>
      <c r="O214" s="1"/>
    </row>
    <row r="215" spans="10:15" x14ac:dyDescent="0.3">
      <c r="J215" s="1"/>
      <c r="O215" s="1"/>
    </row>
    <row r="216" spans="10:15" x14ac:dyDescent="0.3">
      <c r="J216" s="1"/>
      <c r="O216" s="1"/>
    </row>
    <row r="217" spans="10:15" x14ac:dyDescent="0.3">
      <c r="J217" s="1"/>
      <c r="O217" s="1"/>
    </row>
    <row r="218" spans="10:15" x14ac:dyDescent="0.3">
      <c r="J218" s="1"/>
      <c r="O218" s="1"/>
    </row>
    <row r="219" spans="10:15" x14ac:dyDescent="0.3">
      <c r="J219" s="1"/>
      <c r="O219" s="1"/>
    </row>
    <row r="220" spans="10:15" x14ac:dyDescent="0.3">
      <c r="J220" s="1"/>
      <c r="O220" s="1"/>
    </row>
    <row r="221" spans="10:15" x14ac:dyDescent="0.3">
      <c r="J221" s="1"/>
      <c r="O221" s="1"/>
    </row>
    <row r="222" spans="10:15" x14ac:dyDescent="0.3">
      <c r="J222" s="1"/>
      <c r="O222" s="1"/>
    </row>
    <row r="223" spans="10:15" x14ac:dyDescent="0.3">
      <c r="J223" s="1"/>
      <c r="O223" s="1"/>
    </row>
    <row r="224" spans="10:15" x14ac:dyDescent="0.3">
      <c r="J224" s="1"/>
      <c r="O224" s="1"/>
    </row>
    <row r="225" spans="10:15" x14ac:dyDescent="0.3">
      <c r="J225" s="1"/>
      <c r="O225" s="1"/>
    </row>
    <row r="226" spans="10:15" x14ac:dyDescent="0.3">
      <c r="J226" s="1"/>
      <c r="O226" s="1"/>
    </row>
    <row r="227" spans="10:15" x14ac:dyDescent="0.3">
      <c r="J227" s="1"/>
      <c r="O227" s="1"/>
    </row>
    <row r="228" spans="10:15" x14ac:dyDescent="0.3">
      <c r="J228" s="1"/>
      <c r="O228" s="1"/>
    </row>
    <row r="229" spans="10:15" x14ac:dyDescent="0.3">
      <c r="J229" s="1"/>
      <c r="O229" s="1"/>
    </row>
    <row r="230" spans="10:15" x14ac:dyDescent="0.3">
      <c r="J230" s="1"/>
      <c r="O230" s="1"/>
    </row>
    <row r="231" spans="10:15" x14ac:dyDescent="0.3">
      <c r="J231" s="1"/>
      <c r="O231" s="1"/>
    </row>
    <row r="232" spans="10:15" x14ac:dyDescent="0.3">
      <c r="J232" s="1"/>
      <c r="O232" s="1"/>
    </row>
    <row r="233" spans="10:15" x14ac:dyDescent="0.3">
      <c r="J233" s="1"/>
      <c r="O233" s="1"/>
    </row>
    <row r="234" spans="10:15" x14ac:dyDescent="0.3">
      <c r="J234" s="1"/>
      <c r="O234" s="1"/>
    </row>
    <row r="235" spans="10:15" x14ac:dyDescent="0.3">
      <c r="J235" s="1"/>
      <c r="O235" s="1"/>
    </row>
    <row r="236" spans="10:15" x14ac:dyDescent="0.3">
      <c r="J236" s="1"/>
      <c r="O236" s="1"/>
    </row>
    <row r="237" spans="10:15" x14ac:dyDescent="0.3">
      <c r="J237" s="1"/>
      <c r="O237" s="1"/>
    </row>
    <row r="238" spans="10:15" x14ac:dyDescent="0.3">
      <c r="J238" s="1"/>
      <c r="O238" s="1"/>
    </row>
    <row r="239" spans="10:15" x14ac:dyDescent="0.3">
      <c r="J239" s="1"/>
      <c r="O239" s="1"/>
    </row>
    <row r="240" spans="10:15" x14ac:dyDescent="0.3">
      <c r="J240" s="1"/>
      <c r="O240" s="1"/>
    </row>
    <row r="241" spans="10:15" x14ac:dyDescent="0.3">
      <c r="J241" s="1"/>
      <c r="O241" s="1"/>
    </row>
    <row r="242" spans="10:15" x14ac:dyDescent="0.3">
      <c r="J242" s="1"/>
      <c r="O242" s="1"/>
    </row>
    <row r="243" spans="10:15" x14ac:dyDescent="0.3">
      <c r="J243" s="1"/>
      <c r="O243" s="1"/>
    </row>
    <row r="244" spans="10:15" x14ac:dyDescent="0.3">
      <c r="J244" s="1"/>
      <c r="O244" s="1"/>
    </row>
    <row r="245" spans="10:15" x14ac:dyDescent="0.3">
      <c r="J245" s="1"/>
      <c r="O245" s="1"/>
    </row>
    <row r="246" spans="10:15" x14ac:dyDescent="0.3">
      <c r="J246" s="1"/>
      <c r="O246" s="1"/>
    </row>
    <row r="247" spans="10:15" x14ac:dyDescent="0.3">
      <c r="J247" s="1"/>
      <c r="O247" s="1"/>
    </row>
    <row r="248" spans="10:15" x14ac:dyDescent="0.3">
      <c r="J248" s="1"/>
      <c r="O248" s="1"/>
    </row>
    <row r="249" spans="10:15" x14ac:dyDescent="0.3">
      <c r="J249" s="1"/>
      <c r="O249" s="1"/>
    </row>
    <row r="250" spans="10:15" x14ac:dyDescent="0.3">
      <c r="J250" s="1"/>
      <c r="O250" s="1"/>
    </row>
    <row r="251" spans="10:15" x14ac:dyDescent="0.3">
      <c r="J251" s="1"/>
      <c r="O251" s="1"/>
    </row>
    <row r="252" spans="10:15" x14ac:dyDescent="0.3">
      <c r="J252" s="1"/>
      <c r="O252" s="1"/>
    </row>
    <row r="253" spans="10:15" x14ac:dyDescent="0.3">
      <c r="J253" s="1"/>
      <c r="O253" s="1"/>
    </row>
    <row r="254" spans="10:15" x14ac:dyDescent="0.3">
      <c r="J254" s="1"/>
      <c r="O254" s="1"/>
    </row>
    <row r="255" spans="10:15" x14ac:dyDescent="0.3">
      <c r="J255" s="1"/>
      <c r="O255" s="1"/>
    </row>
    <row r="256" spans="10:15" x14ac:dyDescent="0.3">
      <c r="J256" s="1"/>
      <c r="O256" s="1"/>
    </row>
    <row r="257" spans="10:15" x14ac:dyDescent="0.3">
      <c r="J257" s="1"/>
      <c r="O257" s="1"/>
    </row>
    <row r="258" spans="10:15" x14ac:dyDescent="0.3">
      <c r="J258" s="1"/>
      <c r="O258" s="1"/>
    </row>
    <row r="259" spans="10:15" x14ac:dyDescent="0.3">
      <c r="J259" s="1"/>
      <c r="O259" s="1"/>
    </row>
    <row r="260" spans="10:15" x14ac:dyDescent="0.3">
      <c r="J260" s="1"/>
      <c r="O260" s="1"/>
    </row>
    <row r="261" spans="10:15" x14ac:dyDescent="0.3">
      <c r="J261" s="1"/>
      <c r="O261" s="1"/>
    </row>
    <row r="262" spans="10:15" x14ac:dyDescent="0.3">
      <c r="J262" s="1"/>
      <c r="O262" s="1"/>
    </row>
    <row r="263" spans="10:15" x14ac:dyDescent="0.3">
      <c r="J263" s="1"/>
      <c r="O263" s="1"/>
    </row>
    <row r="264" spans="10:15" x14ac:dyDescent="0.3">
      <c r="J264" s="1"/>
      <c r="O264" s="1"/>
    </row>
    <row r="265" spans="10:15" x14ac:dyDescent="0.3">
      <c r="J265" s="1"/>
      <c r="O265" s="1"/>
    </row>
    <row r="266" spans="10:15" x14ac:dyDescent="0.3">
      <c r="J266" s="1"/>
      <c r="O266" s="1"/>
    </row>
    <row r="267" spans="10:15" x14ac:dyDescent="0.3">
      <c r="J267" s="1"/>
      <c r="O267" s="1"/>
    </row>
    <row r="268" spans="10:15" x14ac:dyDescent="0.3">
      <c r="J268" s="1"/>
      <c r="O268" s="1"/>
    </row>
    <row r="269" spans="10:15" x14ac:dyDescent="0.3">
      <c r="J269" s="1"/>
      <c r="O269" s="1"/>
    </row>
    <row r="270" spans="10:15" x14ac:dyDescent="0.3">
      <c r="J270" s="1"/>
      <c r="O270" s="1"/>
    </row>
    <row r="271" spans="10:15" x14ac:dyDescent="0.3">
      <c r="J271" s="1"/>
      <c r="O271" s="1"/>
    </row>
    <row r="272" spans="10:15" x14ac:dyDescent="0.3">
      <c r="J272" s="1"/>
      <c r="O272" s="1"/>
    </row>
    <row r="273" spans="10:15" x14ac:dyDescent="0.3">
      <c r="J273" s="1"/>
      <c r="O273" s="1"/>
    </row>
    <row r="274" spans="10:15" x14ac:dyDescent="0.3">
      <c r="J274" s="1"/>
      <c r="O274" s="1"/>
    </row>
    <row r="275" spans="10:15" x14ac:dyDescent="0.3">
      <c r="J275" s="1"/>
      <c r="O275" s="1"/>
    </row>
    <row r="276" spans="10:15" x14ac:dyDescent="0.3">
      <c r="J276" s="1"/>
      <c r="O276" s="1"/>
    </row>
    <row r="277" spans="10:15" x14ac:dyDescent="0.3">
      <c r="J277" s="1"/>
      <c r="O277" s="1"/>
    </row>
    <row r="278" spans="10:15" x14ac:dyDescent="0.3">
      <c r="J278" s="1"/>
      <c r="O278" s="1"/>
    </row>
    <row r="279" spans="10:15" x14ac:dyDescent="0.3">
      <c r="J279" s="1"/>
      <c r="O279" s="1"/>
    </row>
    <row r="280" spans="10:15" x14ac:dyDescent="0.3">
      <c r="J280" s="1"/>
      <c r="O280" s="1"/>
    </row>
    <row r="281" spans="10:15" x14ac:dyDescent="0.3">
      <c r="J281" s="1"/>
      <c r="O281" s="1"/>
    </row>
    <row r="282" spans="10:15" x14ac:dyDescent="0.3">
      <c r="J282" s="1"/>
      <c r="O282" s="1"/>
    </row>
    <row r="283" spans="10:15" x14ac:dyDescent="0.3">
      <c r="J283" s="1"/>
      <c r="O283" s="1"/>
    </row>
    <row r="284" spans="10:15" x14ac:dyDescent="0.3">
      <c r="J284" s="1"/>
      <c r="O284" s="1"/>
    </row>
    <row r="285" spans="10:15" x14ac:dyDescent="0.3">
      <c r="J285" s="1"/>
      <c r="O285" s="1"/>
    </row>
    <row r="286" spans="10:15" x14ac:dyDescent="0.3">
      <c r="J286" s="1"/>
      <c r="O286" s="1"/>
    </row>
    <row r="287" spans="10:15" x14ac:dyDescent="0.3">
      <c r="J287" s="1"/>
      <c r="O287" s="1"/>
    </row>
    <row r="288" spans="10:15" x14ac:dyDescent="0.3">
      <c r="J288" s="1"/>
      <c r="O288" s="1"/>
    </row>
    <row r="289" spans="10:15" x14ac:dyDescent="0.3">
      <c r="J289" s="1"/>
      <c r="O289" s="1"/>
    </row>
    <row r="290" spans="10:15" x14ac:dyDescent="0.3">
      <c r="J290" s="1"/>
      <c r="O290" s="1"/>
    </row>
    <row r="291" spans="10:15" x14ac:dyDescent="0.3">
      <c r="J291" s="1"/>
      <c r="O291" s="1"/>
    </row>
    <row r="292" spans="10:15" x14ac:dyDescent="0.3">
      <c r="J292" s="1"/>
      <c r="O292" s="1"/>
    </row>
    <row r="293" spans="10:15" x14ac:dyDescent="0.3">
      <c r="J293" s="1"/>
      <c r="O293" s="1"/>
    </row>
    <row r="294" spans="10:15" x14ac:dyDescent="0.3">
      <c r="J294" s="1"/>
      <c r="O294" s="1"/>
    </row>
    <row r="295" spans="10:15" x14ac:dyDescent="0.3">
      <c r="J295" s="1"/>
      <c r="O295" s="1"/>
    </row>
    <row r="296" spans="10:15" x14ac:dyDescent="0.3">
      <c r="J296" s="1"/>
      <c r="O296" s="1"/>
    </row>
    <row r="297" spans="10:15" x14ac:dyDescent="0.3">
      <c r="J297" s="1"/>
      <c r="O297" s="1"/>
    </row>
    <row r="298" spans="10:15" x14ac:dyDescent="0.3">
      <c r="J298" s="1"/>
      <c r="O298" s="1"/>
    </row>
    <row r="299" spans="10:15" x14ac:dyDescent="0.3">
      <c r="J299" s="1"/>
      <c r="O299" s="1"/>
    </row>
    <row r="300" spans="10:15" x14ac:dyDescent="0.3">
      <c r="J300" s="1"/>
      <c r="O300" s="1"/>
    </row>
    <row r="301" spans="10:15" x14ac:dyDescent="0.3">
      <c r="J301" s="1"/>
      <c r="O301" s="1"/>
    </row>
    <row r="302" spans="10:15" x14ac:dyDescent="0.3">
      <c r="J302" s="1"/>
      <c r="O302" s="1"/>
    </row>
    <row r="303" spans="10:15" x14ac:dyDescent="0.3">
      <c r="J303" s="1"/>
      <c r="O303" s="1"/>
    </row>
    <row r="304" spans="10:15" x14ac:dyDescent="0.3">
      <c r="J304" s="1"/>
      <c r="O304" s="1"/>
    </row>
    <row r="305" spans="10:15" x14ac:dyDescent="0.3">
      <c r="J305" s="1"/>
      <c r="O305" s="1"/>
    </row>
    <row r="306" spans="10:15" x14ac:dyDescent="0.3">
      <c r="J306" s="1"/>
      <c r="O306" s="1"/>
    </row>
    <row r="307" spans="10:15" x14ac:dyDescent="0.3">
      <c r="J307" s="1"/>
      <c r="O307" s="1"/>
    </row>
    <row r="308" spans="10:15" x14ac:dyDescent="0.3">
      <c r="J308" s="1"/>
      <c r="O308" s="1"/>
    </row>
    <row r="309" spans="10:15" x14ac:dyDescent="0.3">
      <c r="J309" s="1"/>
      <c r="O309" s="1"/>
    </row>
    <row r="310" spans="10:15" x14ac:dyDescent="0.3">
      <c r="J310" s="1"/>
      <c r="O310" s="1"/>
    </row>
    <row r="311" spans="10:15" x14ac:dyDescent="0.3">
      <c r="J311" s="1"/>
      <c r="O311" s="1"/>
    </row>
    <row r="312" spans="10:15" x14ac:dyDescent="0.3">
      <c r="J312" s="1"/>
      <c r="O312" s="1"/>
    </row>
    <row r="313" spans="10:15" x14ac:dyDescent="0.3">
      <c r="J313" s="1"/>
      <c r="O313" s="1"/>
    </row>
    <row r="314" spans="10:15" x14ac:dyDescent="0.3">
      <c r="J314" s="1"/>
      <c r="O314" s="1"/>
    </row>
    <row r="315" spans="10:15" x14ac:dyDescent="0.3">
      <c r="J315" s="1"/>
      <c r="O315" s="1"/>
    </row>
    <row r="316" spans="10:15" x14ac:dyDescent="0.3">
      <c r="J316" s="1"/>
      <c r="O316" s="1"/>
    </row>
    <row r="317" spans="10:15" x14ac:dyDescent="0.3">
      <c r="J317" s="1"/>
      <c r="O317" s="1"/>
    </row>
    <row r="318" spans="10:15" x14ac:dyDescent="0.3">
      <c r="J318" s="1"/>
      <c r="O318" s="1"/>
    </row>
    <row r="319" spans="10:15" x14ac:dyDescent="0.3">
      <c r="J319" s="1"/>
      <c r="O319" s="1"/>
    </row>
    <row r="320" spans="10:15" x14ac:dyDescent="0.3">
      <c r="J320" s="1"/>
      <c r="O320" s="1"/>
    </row>
    <row r="321" spans="10:15" x14ac:dyDescent="0.3">
      <c r="J321" s="1"/>
      <c r="O321" s="1"/>
    </row>
    <row r="322" spans="10:15" x14ac:dyDescent="0.3">
      <c r="J322" s="1"/>
      <c r="O322" s="1"/>
    </row>
    <row r="323" spans="10:15" x14ac:dyDescent="0.3">
      <c r="J323" s="1"/>
      <c r="O323" s="1"/>
    </row>
    <row r="324" spans="10:15" x14ac:dyDescent="0.3">
      <c r="J324" s="1"/>
      <c r="O324" s="1"/>
    </row>
    <row r="325" spans="10:15" x14ac:dyDescent="0.3">
      <c r="J325" s="1"/>
      <c r="O325" s="1"/>
    </row>
    <row r="326" spans="10:15" x14ac:dyDescent="0.3">
      <c r="J326" s="1"/>
      <c r="O326" s="1"/>
    </row>
    <row r="327" spans="10:15" x14ac:dyDescent="0.3">
      <c r="J327" s="1"/>
      <c r="O327" s="1"/>
    </row>
    <row r="328" spans="10:15" x14ac:dyDescent="0.3">
      <c r="J328" s="1"/>
      <c r="O328" s="1"/>
    </row>
    <row r="329" spans="10:15" x14ac:dyDescent="0.3">
      <c r="J329" s="1"/>
      <c r="O329" s="1"/>
    </row>
    <row r="330" spans="10:15" x14ac:dyDescent="0.3">
      <c r="J330" s="1"/>
      <c r="O330" s="1"/>
    </row>
    <row r="331" spans="10:15" x14ac:dyDescent="0.3">
      <c r="J331" s="1"/>
      <c r="O331" s="1"/>
    </row>
    <row r="332" spans="10:15" x14ac:dyDescent="0.3">
      <c r="J332" s="1"/>
      <c r="O332" s="1"/>
    </row>
    <row r="333" spans="10:15" x14ac:dyDescent="0.3">
      <c r="J333" s="1"/>
      <c r="O333" s="1"/>
    </row>
    <row r="334" spans="10:15" x14ac:dyDescent="0.3">
      <c r="J334" s="1"/>
      <c r="O334" s="1"/>
    </row>
    <row r="335" spans="10:15" x14ac:dyDescent="0.3">
      <c r="J335" s="1"/>
      <c r="O335" s="1"/>
    </row>
    <row r="336" spans="10:15" x14ac:dyDescent="0.3">
      <c r="J336" s="1"/>
      <c r="O336" s="1"/>
    </row>
    <row r="337" spans="10:15" x14ac:dyDescent="0.3">
      <c r="J337" s="1"/>
      <c r="O337" s="1"/>
    </row>
    <row r="338" spans="10:15" x14ac:dyDescent="0.3">
      <c r="J338" s="1"/>
      <c r="O338" s="1"/>
    </row>
    <row r="339" spans="10:15" x14ac:dyDescent="0.3">
      <c r="J339" s="1"/>
      <c r="O339" s="1"/>
    </row>
    <row r="340" spans="10:15" x14ac:dyDescent="0.3">
      <c r="J340" s="1"/>
      <c r="O340" s="1"/>
    </row>
    <row r="341" spans="10:15" x14ac:dyDescent="0.3">
      <c r="J341" s="1"/>
      <c r="O341" s="1"/>
    </row>
    <row r="342" spans="10:15" x14ac:dyDescent="0.3">
      <c r="J342" s="1"/>
      <c r="O342" s="1"/>
    </row>
    <row r="343" spans="10:15" x14ac:dyDescent="0.3">
      <c r="J343" s="1"/>
      <c r="O343" s="1"/>
    </row>
    <row r="344" spans="10:15" x14ac:dyDescent="0.3">
      <c r="J344" s="1"/>
      <c r="O344" s="1"/>
    </row>
    <row r="345" spans="10:15" x14ac:dyDescent="0.3">
      <c r="J345" s="1"/>
      <c r="O345" s="1"/>
    </row>
    <row r="346" spans="10:15" x14ac:dyDescent="0.3">
      <c r="J346" s="1"/>
      <c r="O346" s="1"/>
    </row>
    <row r="347" spans="10:15" x14ac:dyDescent="0.3">
      <c r="J347" s="1"/>
      <c r="O347" s="1"/>
    </row>
    <row r="348" spans="10:15" x14ac:dyDescent="0.3">
      <c r="J348" s="1"/>
      <c r="O348" s="1"/>
    </row>
    <row r="349" spans="10:15" x14ac:dyDescent="0.3">
      <c r="J349" s="1"/>
      <c r="O349" s="1"/>
    </row>
    <row r="350" spans="10:15" x14ac:dyDescent="0.3">
      <c r="J350" s="1"/>
      <c r="O350" s="1"/>
    </row>
    <row r="351" spans="10:15" x14ac:dyDescent="0.3">
      <c r="J351" s="1"/>
      <c r="O351" s="1"/>
    </row>
    <row r="352" spans="10:15" x14ac:dyDescent="0.3">
      <c r="J352" s="1"/>
      <c r="O352" s="1"/>
    </row>
    <row r="353" spans="10:15" x14ac:dyDescent="0.3">
      <c r="J353" s="1"/>
      <c r="O353" s="1"/>
    </row>
    <row r="354" spans="10:15" x14ac:dyDescent="0.3">
      <c r="J354" s="1"/>
      <c r="O354" s="1"/>
    </row>
    <row r="355" spans="10:15" x14ac:dyDescent="0.3">
      <c r="J355" s="1"/>
      <c r="O355" s="1"/>
    </row>
    <row r="356" spans="10:15" x14ac:dyDescent="0.3">
      <c r="J356" s="1"/>
      <c r="O356" s="1"/>
    </row>
    <row r="357" spans="10:15" x14ac:dyDescent="0.3">
      <c r="J357" s="1"/>
      <c r="O357" s="1"/>
    </row>
    <row r="358" spans="10:15" x14ac:dyDescent="0.3">
      <c r="J358" s="1"/>
      <c r="O358" s="1"/>
    </row>
    <row r="359" spans="10:15" x14ac:dyDescent="0.3">
      <c r="J359" s="1"/>
      <c r="O359" s="1"/>
    </row>
    <row r="360" spans="10:15" x14ac:dyDescent="0.3">
      <c r="J360" s="1"/>
      <c r="O360" s="1"/>
    </row>
    <row r="361" spans="10:15" x14ac:dyDescent="0.3">
      <c r="J361" s="1"/>
      <c r="O361" s="1"/>
    </row>
    <row r="362" spans="10:15" x14ac:dyDescent="0.3">
      <c r="J362" s="1"/>
      <c r="O362" s="1"/>
    </row>
    <row r="363" spans="10:15" x14ac:dyDescent="0.3">
      <c r="J363" s="1"/>
      <c r="O363" s="1"/>
    </row>
    <row r="364" spans="10:15" x14ac:dyDescent="0.3">
      <c r="J364" s="1"/>
      <c r="O364" s="1"/>
    </row>
    <row r="365" spans="10:15" x14ac:dyDescent="0.3">
      <c r="J365" s="1"/>
      <c r="O365" s="1"/>
    </row>
    <row r="366" spans="10:15" x14ac:dyDescent="0.3">
      <c r="J366" s="1"/>
      <c r="O366" s="1"/>
    </row>
    <row r="367" spans="10:15" x14ac:dyDescent="0.3">
      <c r="J367" s="1"/>
      <c r="O367" s="1"/>
    </row>
    <row r="368" spans="10:15" x14ac:dyDescent="0.3">
      <c r="J368" s="1"/>
      <c r="O368" s="1"/>
    </row>
    <row r="369" spans="10:15" x14ac:dyDescent="0.3">
      <c r="J369" s="1"/>
      <c r="O369" s="1"/>
    </row>
    <row r="370" spans="10:15" x14ac:dyDescent="0.3">
      <c r="J370" s="1"/>
      <c r="O370" s="1"/>
    </row>
    <row r="371" spans="10:15" x14ac:dyDescent="0.3">
      <c r="J371" s="1"/>
      <c r="O371" s="1"/>
    </row>
    <row r="372" spans="10:15" x14ac:dyDescent="0.3">
      <c r="J372" s="1"/>
      <c r="O372" s="1"/>
    </row>
    <row r="373" spans="10:15" x14ac:dyDescent="0.3">
      <c r="J373" s="1"/>
      <c r="O373" s="1"/>
    </row>
    <row r="374" spans="10:15" x14ac:dyDescent="0.3">
      <c r="J374" s="1"/>
      <c r="O374" s="1"/>
    </row>
    <row r="375" spans="10:15" x14ac:dyDescent="0.3">
      <c r="J375" s="1"/>
      <c r="O375" s="1"/>
    </row>
    <row r="376" spans="10:15" x14ac:dyDescent="0.3">
      <c r="J376" s="1"/>
      <c r="O376" s="1"/>
    </row>
    <row r="377" spans="10:15" x14ac:dyDescent="0.3">
      <c r="J377" s="1"/>
      <c r="O377" s="1"/>
    </row>
    <row r="378" spans="10:15" x14ac:dyDescent="0.3">
      <c r="J378" s="1"/>
      <c r="O378" s="1"/>
    </row>
    <row r="379" spans="10:15" x14ac:dyDescent="0.3">
      <c r="J379" s="1"/>
      <c r="O379" s="1"/>
    </row>
    <row r="380" spans="10:15" x14ac:dyDescent="0.3">
      <c r="J380" s="1"/>
      <c r="O380" s="1"/>
    </row>
    <row r="381" spans="10:15" x14ac:dyDescent="0.3">
      <c r="J381" s="1"/>
      <c r="O381" s="1"/>
    </row>
    <row r="382" spans="10:15" x14ac:dyDescent="0.3">
      <c r="J382" s="1"/>
      <c r="O382" s="1"/>
    </row>
    <row r="383" spans="10:15" x14ac:dyDescent="0.3">
      <c r="J383" s="1"/>
      <c r="O383" s="1"/>
    </row>
    <row r="384" spans="10:15" x14ac:dyDescent="0.3">
      <c r="J384" s="1"/>
      <c r="O384" s="1"/>
    </row>
    <row r="385" spans="10:15" x14ac:dyDescent="0.3">
      <c r="J385" s="1"/>
      <c r="O385" s="1"/>
    </row>
    <row r="386" spans="10:15" x14ac:dyDescent="0.3">
      <c r="J386" s="1"/>
      <c r="O386" s="1"/>
    </row>
    <row r="387" spans="10:15" x14ac:dyDescent="0.3">
      <c r="J387" s="1"/>
      <c r="O387" s="1"/>
    </row>
    <row r="388" spans="10:15" x14ac:dyDescent="0.3">
      <c r="J388" s="1"/>
      <c r="O388" s="1"/>
    </row>
    <row r="389" spans="10:15" x14ac:dyDescent="0.3">
      <c r="J389" s="1"/>
      <c r="O389" s="1"/>
    </row>
    <row r="390" spans="10:15" x14ac:dyDescent="0.3">
      <c r="J390" s="1"/>
      <c r="O390" s="1"/>
    </row>
    <row r="391" spans="10:15" x14ac:dyDescent="0.3">
      <c r="J391" s="1"/>
      <c r="O391" s="1"/>
    </row>
    <row r="392" spans="10:15" x14ac:dyDescent="0.3">
      <c r="J392" s="1"/>
      <c r="O392" s="1"/>
    </row>
    <row r="393" spans="10:15" x14ac:dyDescent="0.3">
      <c r="J393" s="1"/>
      <c r="O393" s="1"/>
    </row>
    <row r="394" spans="10:15" x14ac:dyDescent="0.3">
      <c r="J394" s="1"/>
      <c r="O394" s="1"/>
    </row>
    <row r="395" spans="10:15" x14ac:dyDescent="0.3">
      <c r="J395" s="1"/>
      <c r="O395" s="1"/>
    </row>
    <row r="396" spans="10:15" x14ac:dyDescent="0.3">
      <c r="J396" s="1"/>
      <c r="O396" s="1"/>
    </row>
    <row r="397" spans="10:15" x14ac:dyDescent="0.3">
      <c r="J397" s="1"/>
      <c r="O397" s="1"/>
    </row>
    <row r="398" spans="10:15" x14ac:dyDescent="0.3">
      <c r="J398" s="1"/>
      <c r="O398" s="1"/>
    </row>
    <row r="399" spans="10:15" x14ac:dyDescent="0.3">
      <c r="J399" s="1"/>
      <c r="O399" s="1"/>
    </row>
    <row r="400" spans="10:15" x14ac:dyDescent="0.3">
      <c r="J400" s="1"/>
      <c r="O400" s="1"/>
    </row>
    <row r="401" spans="10:15" x14ac:dyDescent="0.3">
      <c r="J401" s="1"/>
      <c r="O401" s="1"/>
    </row>
    <row r="402" spans="10:15" x14ac:dyDescent="0.3">
      <c r="J402" s="1"/>
      <c r="O402" s="1"/>
    </row>
    <row r="403" spans="10:15" x14ac:dyDescent="0.3">
      <c r="J403" s="1"/>
      <c r="O403" s="1"/>
    </row>
    <row r="404" spans="10:15" x14ac:dyDescent="0.3">
      <c r="J404" s="1"/>
      <c r="O404" s="1"/>
    </row>
    <row r="405" spans="10:15" x14ac:dyDescent="0.3">
      <c r="J405" s="1"/>
      <c r="O405" s="1"/>
    </row>
    <row r="406" spans="10:15" x14ac:dyDescent="0.3">
      <c r="J406" s="1"/>
      <c r="O406" s="1"/>
    </row>
    <row r="407" spans="10:15" x14ac:dyDescent="0.3">
      <c r="J407" s="1"/>
      <c r="O407" s="1"/>
    </row>
    <row r="408" spans="10:15" x14ac:dyDescent="0.3">
      <c r="J408" s="1"/>
      <c r="O408" s="1"/>
    </row>
    <row r="409" spans="10:15" x14ac:dyDescent="0.3">
      <c r="J409" s="1"/>
      <c r="O409" s="1"/>
    </row>
    <row r="410" spans="10:15" x14ac:dyDescent="0.3">
      <c r="J410" s="1"/>
      <c r="O410" s="1"/>
    </row>
    <row r="411" spans="10:15" x14ac:dyDescent="0.3">
      <c r="J411" s="1"/>
      <c r="O411" s="1"/>
    </row>
    <row r="412" spans="10:15" x14ac:dyDescent="0.3">
      <c r="J412" s="1"/>
      <c r="O412" s="1"/>
    </row>
    <row r="413" spans="10:15" x14ac:dyDescent="0.3">
      <c r="J413" s="1"/>
      <c r="O413" s="1"/>
    </row>
    <row r="414" spans="10:15" x14ac:dyDescent="0.3">
      <c r="J414" s="1"/>
      <c r="O414" s="1"/>
    </row>
    <row r="415" spans="10:15" x14ac:dyDescent="0.3">
      <c r="J415" s="1"/>
      <c r="O415" s="1"/>
    </row>
    <row r="416" spans="10:15" x14ac:dyDescent="0.3">
      <c r="J416" s="1"/>
      <c r="O416" s="1"/>
    </row>
    <row r="417" spans="10:15" x14ac:dyDescent="0.3">
      <c r="J417" s="1"/>
      <c r="O417" s="1"/>
    </row>
    <row r="418" spans="10:15" x14ac:dyDescent="0.3">
      <c r="J418" s="1"/>
      <c r="O418" s="1"/>
    </row>
    <row r="419" spans="10:15" x14ac:dyDescent="0.3">
      <c r="J419" s="1"/>
      <c r="O419" s="1"/>
    </row>
    <row r="420" spans="10:15" x14ac:dyDescent="0.3">
      <c r="J420" s="1"/>
      <c r="O420" s="1"/>
    </row>
    <row r="421" spans="10:15" x14ac:dyDescent="0.3">
      <c r="J421" s="1"/>
      <c r="O421" s="1"/>
    </row>
    <row r="422" spans="10:15" x14ac:dyDescent="0.3">
      <c r="J422" s="1"/>
      <c r="O422" s="1"/>
    </row>
    <row r="423" spans="10:15" x14ac:dyDescent="0.3">
      <c r="J423" s="1"/>
      <c r="O423" s="1"/>
    </row>
    <row r="424" spans="10:15" x14ac:dyDescent="0.3">
      <c r="J424" s="1"/>
      <c r="O424" s="1"/>
    </row>
    <row r="425" spans="10:15" x14ac:dyDescent="0.3">
      <c r="J425" s="1"/>
      <c r="O425" s="1"/>
    </row>
    <row r="426" spans="10:15" x14ac:dyDescent="0.3">
      <c r="J426" s="1"/>
      <c r="O426" s="1"/>
    </row>
    <row r="427" spans="10:15" x14ac:dyDescent="0.3">
      <c r="J427" s="1"/>
      <c r="O427" s="1"/>
    </row>
    <row r="428" spans="10:15" x14ac:dyDescent="0.3">
      <c r="J428" s="1"/>
      <c r="O428" s="1"/>
    </row>
    <row r="429" spans="10:15" x14ac:dyDescent="0.3">
      <c r="J429" s="1"/>
      <c r="O429" s="1"/>
    </row>
    <row r="430" spans="10:15" x14ac:dyDescent="0.3">
      <c r="J430" s="1"/>
      <c r="O430" s="1"/>
    </row>
    <row r="431" spans="10:15" x14ac:dyDescent="0.3">
      <c r="J431" s="1"/>
      <c r="O431" s="1"/>
    </row>
    <row r="432" spans="10:15" x14ac:dyDescent="0.3">
      <c r="J432" s="1"/>
      <c r="O432" s="1"/>
    </row>
    <row r="433" spans="10:15" x14ac:dyDescent="0.3">
      <c r="J433" s="1"/>
      <c r="O433" s="1"/>
    </row>
    <row r="434" spans="10:15" x14ac:dyDescent="0.3">
      <c r="J434" s="1"/>
      <c r="O434" s="1"/>
    </row>
    <row r="435" spans="10:15" x14ac:dyDescent="0.3">
      <c r="J435" s="1"/>
      <c r="O435" s="1"/>
    </row>
    <row r="436" spans="10:15" x14ac:dyDescent="0.3">
      <c r="J436" s="1"/>
      <c r="O436" s="1"/>
    </row>
    <row r="437" spans="10:15" x14ac:dyDescent="0.3">
      <c r="J437" s="1"/>
      <c r="O437" s="1"/>
    </row>
    <row r="438" spans="10:15" x14ac:dyDescent="0.3">
      <c r="J438" s="1"/>
      <c r="O438" s="1"/>
    </row>
    <row r="439" spans="10:15" x14ac:dyDescent="0.3">
      <c r="J439" s="1"/>
      <c r="O439" s="1"/>
    </row>
    <row r="440" spans="10:15" x14ac:dyDescent="0.3">
      <c r="J440" s="1"/>
      <c r="O440" s="1"/>
    </row>
    <row r="441" spans="10:15" x14ac:dyDescent="0.3">
      <c r="J441" s="1"/>
      <c r="O441" s="1"/>
    </row>
    <row r="442" spans="10:15" x14ac:dyDescent="0.3">
      <c r="J442" s="1"/>
      <c r="O442" s="1"/>
    </row>
    <row r="443" spans="10:15" x14ac:dyDescent="0.3">
      <c r="J443" s="1"/>
      <c r="O443" s="1"/>
    </row>
    <row r="444" spans="10:15" x14ac:dyDescent="0.3">
      <c r="J444" s="1"/>
      <c r="O444" s="1"/>
    </row>
    <row r="445" spans="10:15" x14ac:dyDescent="0.3">
      <c r="J445" s="1"/>
      <c r="O445" s="1"/>
    </row>
    <row r="446" spans="10:15" x14ac:dyDescent="0.3">
      <c r="J446" s="1"/>
      <c r="O446" s="1"/>
    </row>
    <row r="447" spans="10:15" x14ac:dyDescent="0.3">
      <c r="J447" s="1"/>
      <c r="O447" s="1"/>
    </row>
    <row r="448" spans="10:15" x14ac:dyDescent="0.3">
      <c r="J448" s="1"/>
      <c r="O448" s="1"/>
    </row>
    <row r="449" spans="10:15" x14ac:dyDescent="0.3">
      <c r="J449" s="1"/>
      <c r="O449" s="1"/>
    </row>
    <row r="450" spans="10:15" x14ac:dyDescent="0.3">
      <c r="J450" s="1"/>
      <c r="O450" s="1"/>
    </row>
    <row r="451" spans="10:15" x14ac:dyDescent="0.3">
      <c r="J451" s="1"/>
      <c r="O451" s="1"/>
    </row>
    <row r="452" spans="10:15" x14ac:dyDescent="0.3">
      <c r="J452" s="1"/>
      <c r="O452" s="1"/>
    </row>
    <row r="453" spans="10:15" x14ac:dyDescent="0.3">
      <c r="J453" s="1"/>
      <c r="O453" s="1"/>
    </row>
    <row r="454" spans="10:15" x14ac:dyDescent="0.3">
      <c r="J454" s="1"/>
      <c r="O454" s="1"/>
    </row>
    <row r="455" spans="10:15" x14ac:dyDescent="0.3">
      <c r="J455" s="1"/>
      <c r="O455" s="1"/>
    </row>
    <row r="456" spans="10:15" x14ac:dyDescent="0.3">
      <c r="J456" s="1"/>
      <c r="O456" s="1"/>
    </row>
    <row r="457" spans="10:15" x14ac:dyDescent="0.3">
      <c r="J457" s="1"/>
      <c r="O457" s="1"/>
    </row>
    <row r="458" spans="10:15" x14ac:dyDescent="0.3">
      <c r="J458" s="1"/>
      <c r="O458" s="1"/>
    </row>
    <row r="459" spans="10:15" x14ac:dyDescent="0.3">
      <c r="J459" s="1"/>
      <c r="O459" s="1"/>
    </row>
    <row r="460" spans="10:15" x14ac:dyDescent="0.3">
      <c r="J460" s="1"/>
      <c r="O460" s="1"/>
    </row>
    <row r="461" spans="10:15" x14ac:dyDescent="0.3">
      <c r="J461" s="1"/>
      <c r="O461" s="1"/>
    </row>
    <row r="462" spans="10:15" x14ac:dyDescent="0.3">
      <c r="J462" s="1"/>
      <c r="O462" s="1"/>
    </row>
    <row r="463" spans="10:15" x14ac:dyDescent="0.3">
      <c r="J463" s="1"/>
      <c r="O463" s="1"/>
    </row>
    <row r="464" spans="10:15" x14ac:dyDescent="0.3">
      <c r="J464" s="1"/>
      <c r="O464" s="1"/>
    </row>
    <row r="465" spans="10:15" x14ac:dyDescent="0.3">
      <c r="J465" s="1"/>
      <c r="O465" s="1"/>
    </row>
    <row r="466" spans="10:15" x14ac:dyDescent="0.3">
      <c r="J466" s="1"/>
      <c r="O466" s="1"/>
    </row>
    <row r="467" spans="10:15" x14ac:dyDescent="0.3">
      <c r="J467" s="1"/>
      <c r="O467" s="1"/>
    </row>
    <row r="468" spans="10:15" x14ac:dyDescent="0.3">
      <c r="J468" s="1"/>
      <c r="O468" s="1"/>
    </row>
    <row r="469" spans="10:15" x14ac:dyDescent="0.3">
      <c r="J469" s="1"/>
      <c r="O469" s="1"/>
    </row>
    <row r="470" spans="10:15" x14ac:dyDescent="0.3">
      <c r="J470" s="1"/>
      <c r="O470" s="1"/>
    </row>
    <row r="471" spans="10:15" x14ac:dyDescent="0.3">
      <c r="J471" s="1"/>
      <c r="O471" s="1"/>
    </row>
    <row r="472" spans="10:15" x14ac:dyDescent="0.3">
      <c r="J472" s="1"/>
      <c r="O472" s="1"/>
    </row>
    <row r="473" spans="10:15" x14ac:dyDescent="0.3">
      <c r="J473" s="1"/>
      <c r="O473" s="1"/>
    </row>
    <row r="474" spans="10:15" x14ac:dyDescent="0.3">
      <c r="J474" s="1"/>
      <c r="O474" s="1"/>
    </row>
    <row r="475" spans="10:15" x14ac:dyDescent="0.3">
      <c r="J475" s="1"/>
      <c r="O475" s="1"/>
    </row>
    <row r="476" spans="10:15" x14ac:dyDescent="0.3">
      <c r="J476" s="1"/>
      <c r="O476" s="1"/>
    </row>
    <row r="477" spans="10:15" x14ac:dyDescent="0.3">
      <c r="J477" s="1"/>
      <c r="O477" s="1"/>
    </row>
    <row r="478" spans="10:15" x14ac:dyDescent="0.3">
      <c r="J478" s="1"/>
      <c r="O478" s="1"/>
    </row>
    <row r="479" spans="10:15" x14ac:dyDescent="0.3">
      <c r="J479" s="1"/>
      <c r="O479" s="1"/>
    </row>
    <row r="480" spans="10:15" x14ac:dyDescent="0.3">
      <c r="J480" s="1"/>
      <c r="O480" s="1"/>
    </row>
    <row r="481" spans="10:15" x14ac:dyDescent="0.3">
      <c r="J481" s="1"/>
      <c r="O481" s="1"/>
    </row>
    <row r="482" spans="10:15" x14ac:dyDescent="0.3">
      <c r="J482" s="1"/>
      <c r="O482" s="1"/>
    </row>
    <row r="483" spans="10:15" x14ac:dyDescent="0.3">
      <c r="J483" s="1"/>
      <c r="O483" s="1"/>
    </row>
    <row r="484" spans="10:15" x14ac:dyDescent="0.3">
      <c r="J484" s="1"/>
      <c r="O484" s="1"/>
    </row>
  </sheetData>
  <phoneticPr fontId="1" type="noConversion"/>
  <conditionalFormatting sqref="A1:H3 C12:H23 A13:B23 A2:A8 A6:H12 A24:H1048576">
    <cfRule type="expression" dxfId="65" priority="7">
      <formula>$B1="합계"</formula>
    </cfRule>
  </conditionalFormatting>
  <conditionalFormatting sqref="A5:H5">
    <cfRule type="expression" dxfId="64" priority="6">
      <formula>$B5="합계"</formula>
    </cfRule>
  </conditionalFormatting>
  <conditionalFormatting sqref="A4:H4">
    <cfRule type="expression" dxfId="63" priority="5">
      <formula>$B4="합계"</formula>
    </cfRule>
  </conditionalFormatting>
  <dataValidations disablePrompts="1" count="1">
    <dataValidation type="list" allowBlank="1" showInputMessage="1" showErrorMessage="1" sqref="E105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57"/>
  <sheetViews>
    <sheetView zoomScale="90" zoomScaleNormal="90" workbookViewId="0">
      <pane ySplit="4" topLeftCell="A27" activePane="bottomLeft" state="frozen"/>
      <selection activeCell="O16" sqref="O1:O1048576"/>
      <selection pane="bottomLeft" activeCell="M48" sqref="M48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53</v>
      </c>
      <c r="B2" s="37" t="s">
        <v>84</v>
      </c>
      <c r="C2" s="9" t="s">
        <v>633</v>
      </c>
      <c r="D2" s="25">
        <v>17500000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64</v>
      </c>
      <c r="H5" s="83">
        <v>646720</v>
      </c>
      <c r="I5" s="42">
        <f t="shared" ref="I5:I13" si="0">H5/SUMIF(B:B,B5,H:H)</f>
        <v>3.8011295476813353E-2</v>
      </c>
      <c r="J5" s="42">
        <f>SUMIFS('MP내역(적극)'!G:G,'MP내역(적극)'!A:A,A5,'MP내역(적극)'!B:B,D5)</f>
        <v>3.7322960000000002E-2</v>
      </c>
      <c r="K5" s="42">
        <f t="shared" ref="K5:K13" si="1">ABS(I5-J5)</f>
        <v>6.8833547681335094E-4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428</v>
      </c>
      <c r="H6" s="83">
        <v>4714420</v>
      </c>
      <c r="I6" s="42">
        <f t="shared" si="0"/>
        <v>0.27709242272049484</v>
      </c>
      <c r="J6" s="42">
        <f>SUMIFS('MP내역(적극)'!G:G,'MP내역(적극)'!A:A,A6,'MP내역(적극)'!B:B,D6)</f>
        <v>0.27383980000000002</v>
      </c>
      <c r="K6" s="42">
        <f t="shared" si="1"/>
        <v>3.2526227204948133E-3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68</v>
      </c>
      <c r="H7" s="83">
        <v>682720</v>
      </c>
      <c r="I7" s="42">
        <f t="shared" si="0"/>
        <v>4.0127213705977882E-2</v>
      </c>
      <c r="J7" s="42">
        <f>SUMIFS('MP내역(적극)'!G:G,'MP내역(적극)'!A:A,A7,'MP내역(적극)'!B:B,D7)</f>
        <v>4.0564910000000003E-2</v>
      </c>
      <c r="K7" s="42">
        <f t="shared" si="1"/>
        <v>4.3769629402212046E-4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33</v>
      </c>
      <c r="H8" s="83">
        <v>669570</v>
      </c>
      <c r="I8" s="42">
        <f t="shared" si="0"/>
        <v>3.9354315797269175E-2</v>
      </c>
      <c r="J8" s="42">
        <f>SUMIFS('MP내역(적극)'!G:G,'MP내역(적극)'!A:A,A8,'MP내역(적극)'!B:B,D8)</f>
        <v>3.885392E-2</v>
      </c>
      <c r="K8" s="42">
        <f t="shared" si="1"/>
        <v>5.0039579726917499E-4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10</v>
      </c>
      <c r="H9" s="83">
        <v>1061450</v>
      </c>
      <c r="I9" s="42">
        <f t="shared" si="0"/>
        <v>6.2387261231852328E-2</v>
      </c>
      <c r="J9" s="42">
        <f>SUMIFS('MP내역(적극)'!G:G,'MP내역(적극)'!A:A,A9,'MP내역(적극)'!B:B,D9)</f>
        <v>6.5392110000000003E-2</v>
      </c>
      <c r="K9" s="42">
        <f t="shared" si="1"/>
        <v>3.0048487681476749E-3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134</v>
      </c>
      <c r="H10" s="83">
        <v>2155390</v>
      </c>
      <c r="I10" s="42">
        <f t="shared" si="0"/>
        <v>0.12668413866552564</v>
      </c>
      <c r="J10" s="42">
        <f>SUMIFS('MP내역(적극)'!G:G,'MP내역(적극)'!A:A,A10,'MP내역(적극)'!B:B,D10)</f>
        <v>0.12611810000000001</v>
      </c>
      <c r="K10" s="42">
        <f t="shared" si="1"/>
        <v>5.6603866552562554E-4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326</v>
      </c>
      <c r="E11" s="38" t="str">
        <f>IF(OR(D11="",D11="합계"),"",INDEX(투자유니버스!B:B,MATCH($D11,투자유니버스!$A:$A,0)))</f>
        <v>TIGER 미국S&amp;P500</v>
      </c>
      <c r="F11" s="38" t="str">
        <f>IF(OR(D11="",D11="합계"),"",INDEX(투자유니버스!E:E,MATCH($D11,투자유니버스!$A:$A,0)))</f>
        <v>주식</v>
      </c>
      <c r="G11" s="83">
        <v>292</v>
      </c>
      <c r="H11" s="83">
        <v>3871920</v>
      </c>
      <c r="I11" s="42">
        <f t="shared" si="0"/>
        <v>0.22757405860740842</v>
      </c>
      <c r="J11" s="42">
        <f>SUMIFS('MP내역(적극)'!G:G,'MP내역(적극)'!A:A,A11,'MP내역(적극)'!B:B,D11)</f>
        <v>0.2257962</v>
      </c>
      <c r="K11" s="42">
        <f t="shared" si="1"/>
        <v>1.7778586074084224E-3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322</v>
      </c>
      <c r="E12" s="38" t="str">
        <f>IF(OR(D12="",D12="합계"),"",INDEX(투자유니버스!B:B,MATCH($D12,투자유니버스!$A:$A,0)))</f>
        <v>TIGER 미국나스닥100</v>
      </c>
      <c r="F12" s="38" t="str">
        <f>IF(OR(D12="",D12="합계"),"",INDEX(투자유니버스!E:E,MATCH($D12,투자유니버스!$A:$A,0)))</f>
        <v>주식</v>
      </c>
      <c r="G12" s="83">
        <v>25</v>
      </c>
      <c r="H12" s="83">
        <v>1856500</v>
      </c>
      <c r="I12" s="42">
        <f t="shared" si="0"/>
        <v>0.10911672756788718</v>
      </c>
      <c r="J12" s="42">
        <f>SUMIFS('MP내역(적극)'!G:G,'MP내역(적극)'!A:A,A12,'MP내역(적극)'!B:B,D12)</f>
        <v>0.1115534</v>
      </c>
      <c r="K12" s="42">
        <f t="shared" si="1"/>
        <v>2.4366724321128186E-3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176</v>
      </c>
      <c r="E13" s="38" t="str">
        <f>IF(OR(D13="",D13="합계"),"",INDEX(투자유니버스!B:B,MATCH($D13,투자유니버스!$A:$A,0)))</f>
        <v>TIGER 중장기국채</v>
      </c>
      <c r="F13" s="38" t="str">
        <f>IF(OR(D13="",D13="합계"),"",INDEX(투자유니버스!E:E,MATCH($D13,투자유니버스!$A:$A,0)))</f>
        <v>채권</v>
      </c>
      <c r="G13" s="83">
        <v>28</v>
      </c>
      <c r="H13" s="83">
        <v>1355200</v>
      </c>
      <c r="I13" s="42">
        <f t="shared" si="0"/>
        <v>7.9652566226771179E-2</v>
      </c>
      <c r="J13" s="42">
        <f>SUMIFS('MP내역(적극)'!G:G,'MP내역(적극)'!A:A,A13,'MP내역(적극)'!B:B,D13)</f>
        <v>8.0541840000000003E-2</v>
      </c>
      <c r="K13" s="42">
        <f t="shared" si="1"/>
        <v>8.8927377322882417E-4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"/>
      <c r="P13" s="1"/>
    </row>
    <row r="14" spans="1:16" s="24" customFormat="1" x14ac:dyDescent="0.3">
      <c r="A14" s="3">
        <v>44683</v>
      </c>
      <c r="B14" s="2">
        <v>44684</v>
      </c>
      <c r="C14" s="13"/>
      <c r="D14" s="78" t="s">
        <v>119</v>
      </c>
      <c r="E14" s="38" t="str">
        <f>IF(OR(D14="",D14="합계"),"",INDEX(투자유니버스!B:B,MATCH($D14,투자유니버스!$A:$A,0)))</f>
        <v/>
      </c>
      <c r="F14" s="38" t="str">
        <f>IF(OR(D14="",D14="합계"),"",INDEX(투자유니버스!E:E,MATCH($D14,투자유니버스!$A:$A,0)))</f>
        <v/>
      </c>
      <c r="G14" s="75"/>
      <c r="H14" s="75"/>
      <c r="I14" s="42">
        <f>SUM(I5:I13)</f>
        <v>1</v>
      </c>
      <c r="J14" s="42">
        <f>SUM(J5:J13)</f>
        <v>0.99998324000000005</v>
      </c>
      <c r="K14" s="42">
        <f>SUM(K5:K13)</f>
        <v>1.3553742535022825E-2</v>
      </c>
      <c r="L14" s="64" t="str">
        <f>IF(A14="","",IF(OR(D14="",D14="현금",D14="합계"),"",IF(I14&lt;J14,IFERROR(INT((SUMIF(B:B,B14,H:H)*0.95*K14)/SUMIFS(전체매매내역!I:I,전체매매내역!A:A,B14,전체매매내역!D:D,$C$2,전체매매내역!F:F,D14)),0),0)))</f>
        <v/>
      </c>
      <c r="M14" s="38"/>
      <c r="O14" s="1"/>
      <c r="P14" s="1"/>
    </row>
    <row r="15" spans="1:16" x14ac:dyDescent="0.3">
      <c r="A15" s="3">
        <v>44714</v>
      </c>
      <c r="B15" s="3">
        <v>44714</v>
      </c>
      <c r="C15" s="13" t="s">
        <v>644</v>
      </c>
      <c r="D15" s="82" t="s">
        <v>326</v>
      </c>
      <c r="E15" s="38" t="str">
        <f>IF(OR(D15="",D15="합계"),"",INDEX(투자유니버스!B:B,MATCH($D15,투자유니버스!$A:$A,0)))</f>
        <v>TIGER 미국S&amp;P500</v>
      </c>
      <c r="F15" s="38" t="str">
        <f>IF(OR(D15="",D15="합계"),"",INDEX(투자유니버스!E:E,MATCH($D15,투자유니버스!$A:$A,0)))</f>
        <v>주식</v>
      </c>
      <c r="G15" s="63">
        <v>193</v>
      </c>
      <c r="H15" s="63">
        <v>2492595</v>
      </c>
      <c r="I15" s="42">
        <f t="shared" ref="I15:I24" si="2">H15/SUMIF(B:B,B15,H:H)</f>
        <v>0.14627879176269057</v>
      </c>
      <c r="J15" s="42">
        <f>SUMIFS('MP내역(적극)'!G:G,'MP내역(적극)'!A:A,A15,'MP내역(적극)'!B:B,D15)</f>
        <v>0.14533460000000001</v>
      </c>
      <c r="K15" s="42">
        <f t="shared" ref="K15:K24" si="3">ABS(I15-J15)</f>
        <v>9.4419176269056049E-4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"/>
      <c r="P15" s="1"/>
    </row>
    <row r="16" spans="1:16" x14ac:dyDescent="0.3">
      <c r="A16" s="3">
        <v>44714</v>
      </c>
      <c r="B16" s="3">
        <v>44714</v>
      </c>
      <c r="C16" s="13" t="s">
        <v>644</v>
      </c>
      <c r="D16" s="82" t="s">
        <v>322</v>
      </c>
      <c r="E16" s="38" t="str">
        <f>IF(OR(D16="",D16="합계"),"",INDEX(투자유니버스!B:B,MATCH($D16,투자유니버스!$A:$A,0)))</f>
        <v>TIGER 미국나스닥100</v>
      </c>
      <c r="F16" s="38" t="str">
        <f>IF(OR(D16="",D16="합계"),"",INDEX(투자유니버스!E:E,MATCH($D16,투자유니버스!$A:$A,0)))</f>
        <v>주식</v>
      </c>
      <c r="G16" s="63">
        <v>17</v>
      </c>
      <c r="H16" s="63">
        <v>1195780</v>
      </c>
      <c r="I16" s="42">
        <f t="shared" si="2"/>
        <v>7.0174759081996926E-2</v>
      </c>
      <c r="J16" s="42">
        <f>SUMIFS('MP내역(적극)'!G:G,'MP내역(적극)'!A:A,A16,'MP내역(적극)'!B:B,D16)</f>
        <v>6.9397630000000002E-2</v>
      </c>
      <c r="K16" s="42">
        <f t="shared" si="3"/>
        <v>7.7712908199692454E-4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"/>
      <c r="P16" s="1"/>
    </row>
    <row r="17" spans="1:16" x14ac:dyDescent="0.3">
      <c r="A17" s="3">
        <v>44714</v>
      </c>
      <c r="B17" s="3">
        <v>44714</v>
      </c>
      <c r="C17" s="13" t="s">
        <v>639</v>
      </c>
      <c r="D17" s="82" t="s">
        <v>362</v>
      </c>
      <c r="E17" s="38" t="str">
        <f>IF(OR(D17="",D17="합계"),"",INDEX(투자유니버스!B:B,MATCH($D17,투자유니버스!$A:$A,0)))</f>
        <v>KODEX 선진국MSCI World</v>
      </c>
      <c r="F17" s="38" t="str">
        <f>IF(OR(D17="",D17="합계"),"",INDEX(투자유니버스!E:E,MATCH($D17,투자유니버스!$A:$A,0)))</f>
        <v>주식</v>
      </c>
      <c r="G17" s="63">
        <v>67</v>
      </c>
      <c r="H17" s="63">
        <v>1331960</v>
      </c>
      <c r="I17" s="42">
        <f t="shared" si="2"/>
        <v>7.8166529049538053E-2</v>
      </c>
      <c r="J17" s="42">
        <f>SUMIFS('MP내역(적극)'!G:G,'MP내역(적극)'!A:A,A17,'MP내역(적극)'!B:B,D17)</f>
        <v>7.7727080000000004E-2</v>
      </c>
      <c r="K17" s="42">
        <f t="shared" si="3"/>
        <v>4.3944904953804875E-4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  <c r="O17" s="1"/>
      <c r="P17" s="1"/>
    </row>
    <row r="18" spans="1:16" x14ac:dyDescent="0.3">
      <c r="A18" s="3">
        <v>44714</v>
      </c>
      <c r="B18" s="3">
        <v>44714</v>
      </c>
      <c r="C18" s="13" t="s">
        <v>639</v>
      </c>
      <c r="D18" s="82" t="s">
        <v>368</v>
      </c>
      <c r="E18" s="38" t="str">
        <f>IF(OR(D18="",D18="합계"),"",INDEX(투자유니버스!B:B,MATCH($D18,투자유니버스!$A:$A,0)))</f>
        <v>ARIRANG 신흥국MSCI(합성 H)</v>
      </c>
      <c r="F18" s="38" t="str">
        <f>IF(OR(D18="",D18="합계"),"",INDEX(투자유니버스!E:E,MATCH($D18,투자유니버스!$A:$A,0)))</f>
        <v>주식</v>
      </c>
      <c r="G18" s="63">
        <v>65</v>
      </c>
      <c r="H18" s="63">
        <v>649025</v>
      </c>
      <c r="I18" s="42">
        <f t="shared" si="2"/>
        <v>3.8088254539457973E-2</v>
      </c>
      <c r="J18" s="42">
        <f>SUMIFS('MP내역(적극)'!G:G,'MP내역(적극)'!A:A,A18,'MP내역(적극)'!B:B,D18)</f>
        <v>3.8278119999999999E-2</v>
      </c>
      <c r="K18" s="42">
        <f t="shared" si="3"/>
        <v>1.8986546054202552E-4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"/>
      <c r="P18" s="1"/>
    </row>
    <row r="19" spans="1:16" x14ac:dyDescent="0.3">
      <c r="A19" s="3">
        <v>44714</v>
      </c>
      <c r="B19" s="3">
        <v>44714</v>
      </c>
      <c r="C19" s="13" t="s">
        <v>639</v>
      </c>
      <c r="D19" s="82" t="s">
        <v>176</v>
      </c>
      <c r="E19" s="38" t="str">
        <f>IF(OR(D19="",D19="합계"),"",INDEX(투자유니버스!B:B,MATCH($D19,투자유니버스!$A:$A,0)))</f>
        <v>TIGER 중장기국채</v>
      </c>
      <c r="F19" s="38" t="str">
        <f>IF(OR(D19="",D19="합계"),"",INDEX(투자유니버스!E:E,MATCH($D19,투자유니버스!$A:$A,0)))</f>
        <v>채권</v>
      </c>
      <c r="G19" s="63">
        <v>71</v>
      </c>
      <c r="H19" s="63">
        <v>3442790</v>
      </c>
      <c r="I19" s="42">
        <f t="shared" si="2"/>
        <v>0.20204131096013328</v>
      </c>
      <c r="J19" s="42">
        <f>SUMIFS('MP내역(적극)'!G:G,'MP내역(적극)'!A:A,A19,'MP내역(적극)'!B:B,D19)</f>
        <v>0.2030151</v>
      </c>
      <c r="K19" s="42">
        <f t="shared" si="3"/>
        <v>9.7378903986672372E-4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"/>
      <c r="P19" s="1"/>
    </row>
    <row r="20" spans="1:16" x14ac:dyDescent="0.3">
      <c r="A20" s="3">
        <v>44714</v>
      </c>
      <c r="B20" s="3">
        <v>44714</v>
      </c>
      <c r="C20" s="13" t="s">
        <v>644</v>
      </c>
      <c r="D20" s="82" t="s">
        <v>258</v>
      </c>
      <c r="E20" s="38" t="str">
        <f>IF(OR(D20="",D20="합계"),"",INDEX(투자유니버스!B:B,MATCH($D20,투자유니버스!$A:$A,0)))</f>
        <v>KODEX 미국채울트라30년선물(H)</v>
      </c>
      <c r="F20" s="38" t="str">
        <f>IF(OR(D20="",D20="합계"),"",INDEX(투자유니버스!E:E,MATCH($D20,투자유니버스!$A:$A,0)))</f>
        <v>채권</v>
      </c>
      <c r="G20" s="63">
        <v>34</v>
      </c>
      <c r="H20" s="63">
        <v>339320</v>
      </c>
      <c r="I20" s="42">
        <f t="shared" si="2"/>
        <v>1.9913110481613001E-2</v>
      </c>
      <c r="J20" s="42">
        <f>SUMIFS('MP내역(적극)'!G:G,'MP내역(적극)'!A:A,A20,'MP내역(적극)'!B:B,D20)</f>
        <v>2.0297249999999999E-2</v>
      </c>
      <c r="K20" s="42">
        <f t="shared" si="3"/>
        <v>3.8413951838699861E-4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"/>
      <c r="P20" s="1"/>
    </row>
    <row r="21" spans="1:16" x14ac:dyDescent="0.3">
      <c r="A21" s="3">
        <v>44714</v>
      </c>
      <c r="B21" s="3">
        <v>44714</v>
      </c>
      <c r="C21" s="13" t="s">
        <v>644</v>
      </c>
      <c r="D21" s="82" t="s">
        <v>629</v>
      </c>
      <c r="E21" s="38" t="str">
        <f>IF(OR(D21="",D21="합계"),"",INDEX(투자유니버스!B:B,MATCH($D21,투자유니버스!$A:$A,0)))</f>
        <v>KINDEX KRX금현물</v>
      </c>
      <c r="F21" s="38" t="str">
        <f>IF(OR(D21="",D21="합계"),"",INDEX(투자유니버스!E:E,MATCH($D21,투자유니버스!$A:$A,0)))</f>
        <v>대체자산</v>
      </c>
      <c r="G21" s="63">
        <v>402</v>
      </c>
      <c r="H21" s="63">
        <v>4341600</v>
      </c>
      <c r="I21" s="42">
        <f t="shared" si="2"/>
        <v>0.25478828382344398</v>
      </c>
      <c r="J21" s="42">
        <f>SUMIFS('MP내역(적극)'!G:G,'MP내역(적극)'!A:A,A21,'MP내역(적극)'!B:B,D21)</f>
        <v>0.24979760000000001</v>
      </c>
      <c r="K21" s="42">
        <f t="shared" si="3"/>
        <v>4.9906838234439754E-3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"/>
      <c r="P21" s="1"/>
    </row>
    <row r="22" spans="1:16" x14ac:dyDescent="0.3">
      <c r="A22" s="3">
        <v>44714</v>
      </c>
      <c r="B22" s="3">
        <v>44714</v>
      </c>
      <c r="C22" s="13" t="s">
        <v>639</v>
      </c>
      <c r="D22" s="82" t="s">
        <v>506</v>
      </c>
      <c r="E22" s="38" t="str">
        <f>IF(OR(D22="",D22="합계"),"",INDEX(투자유니버스!B:B,MATCH($D22,투자유니버스!$A:$A,0)))</f>
        <v>TIGER 글로벌자원생산기업(합성 H)</v>
      </c>
      <c r="F22" s="38" t="str">
        <f>IF(OR(D22="",D22="합계"),"",INDEX(투자유니버스!E:E,MATCH($D22,투자유니버스!$A:$A,0)))</f>
        <v>대체자산</v>
      </c>
      <c r="G22" s="63">
        <v>135</v>
      </c>
      <c r="H22" s="63">
        <v>2268000</v>
      </c>
      <c r="I22" s="42">
        <f t="shared" si="2"/>
        <v>0.13309835722120208</v>
      </c>
      <c r="J22" s="42">
        <f>SUMIFS('MP내역(적극)'!G:G,'MP내역(적극)'!A:A,A22,'MP내역(적극)'!B:B,D22)</f>
        <v>0.1341425</v>
      </c>
      <c r="K22" s="42">
        <f t="shared" si="3"/>
        <v>1.044142778797913E-3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1</v>
      </c>
      <c r="M22" s="38" t="s">
        <v>646</v>
      </c>
      <c r="O22" s="1"/>
      <c r="P22" s="1"/>
    </row>
    <row r="23" spans="1:16" x14ac:dyDescent="0.3">
      <c r="A23" s="3">
        <v>44714</v>
      </c>
      <c r="B23" s="3">
        <v>44714</v>
      </c>
      <c r="C23" s="13" t="s">
        <v>645</v>
      </c>
      <c r="D23" s="82" t="s">
        <v>286</v>
      </c>
      <c r="E23" s="38" t="str">
        <f>IF(OR(D23="",D23="합계"),"",INDEX(투자유니버스!B:B,MATCH($D23,투자유니버스!$A:$A,0)))</f>
        <v>TIGER 부동산인프라고배당</v>
      </c>
      <c r="F23" s="38" t="str">
        <f>IF(OR(D23="",D23="합계"),"",INDEX(투자유니버스!E:E,MATCH($D23,투자유니버스!$A:$A,0)))</f>
        <v>대체자산</v>
      </c>
      <c r="G23" s="63">
        <v>43</v>
      </c>
      <c r="H23" s="63">
        <v>272835</v>
      </c>
      <c r="I23" s="42">
        <f t="shared" si="2"/>
        <v>1.6011415472860082E-2</v>
      </c>
      <c r="J23" s="42">
        <f>SUMIFS('MP내역(적극)'!G:G,'MP내역(적극)'!A:A,A23,'MP내역(적극)'!B:B,D23)</f>
        <v>1.6020630000000001E-2</v>
      </c>
      <c r="K23" s="42">
        <f t="shared" si="3"/>
        <v>9.2145271399189654E-6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"/>
      <c r="P23" s="1"/>
    </row>
    <row r="24" spans="1:16" x14ac:dyDescent="0.3">
      <c r="A24" s="3">
        <v>44714</v>
      </c>
      <c r="B24" s="3">
        <v>44714</v>
      </c>
      <c r="C24" s="13" t="s">
        <v>645</v>
      </c>
      <c r="D24" s="82" t="s">
        <v>148</v>
      </c>
      <c r="E24" s="38" t="str">
        <f>IF(OR(D24="",D24="합계"),"",INDEX(투자유니버스!B:B,MATCH($D24,투자유니버스!$A:$A,0)))</f>
        <v>TIGER 단기통안채</v>
      </c>
      <c r="F24" s="38" t="str">
        <f>IF(OR(D24="",D24="합계"),"",INDEX(투자유니버스!E:E,MATCH($D24,투자유니버스!$A:$A,0)))</f>
        <v>채권</v>
      </c>
      <c r="G24" s="63">
        <v>7</v>
      </c>
      <c r="H24" s="63">
        <v>706125</v>
      </c>
      <c r="I24" s="42">
        <f t="shared" si="2"/>
        <v>4.1439187607064075E-2</v>
      </c>
      <c r="J24" s="42">
        <f>SUMIFS('MP내역(적극)'!G:G,'MP내역(적극)'!A:A,A24,'MP내역(적극)'!B:B,D24)</f>
        <v>4.5989420000000003E-2</v>
      </c>
      <c r="K24" s="42">
        <f t="shared" si="3"/>
        <v>4.5502323929359281E-3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"/>
      <c r="P24" s="1"/>
    </row>
    <row r="25" spans="1:16" s="24" customFormat="1" x14ac:dyDescent="0.3">
      <c r="A25" s="3">
        <v>44714</v>
      </c>
      <c r="B25" s="2">
        <v>44714</v>
      </c>
      <c r="C25" s="13"/>
      <c r="D25" s="78" t="s">
        <v>37</v>
      </c>
      <c r="E25" s="38" t="str">
        <f>IF(OR(D25="",D25="합계"),"",INDEX(투자유니버스!B:B,MATCH($D25,투자유니버스!$A:$A,0)))</f>
        <v/>
      </c>
      <c r="F25" s="38" t="str">
        <f>IF(OR(D25="",D25="합계"),"",INDEX(투자유니버스!E:E,MATCH($D25,투자유니버스!$A:$A,0)))</f>
        <v/>
      </c>
      <c r="G25" s="75"/>
      <c r="H25" s="75"/>
      <c r="I25" s="42">
        <f>SUM(I15:I24)</f>
        <v>1</v>
      </c>
      <c r="J25" s="42">
        <f>SUM(J15:J24)</f>
        <v>0.9999999300000002</v>
      </c>
      <c r="K25" s="42">
        <f>SUM(K15:K24)</f>
        <v>1.4302837435339017E-2</v>
      </c>
      <c r="L25" s="64" t="str">
        <f>IF(A25="","",IF(OR(D25="",D25="현금",D25="합계"),"",IF(I25&lt;J25,IFERROR(INT((SUMIF(B:B,B25,H:H)*0.95*K25)/SUMIFS(전체매매내역!I:I,전체매매내역!A:A,B25,전체매매내역!D:D,$C$2,전체매매내역!F:F,D25)),0),0)))</f>
        <v/>
      </c>
      <c r="M25" s="38"/>
      <c r="O25" s="1"/>
      <c r="P25" s="1"/>
    </row>
    <row r="26" spans="1:16" x14ac:dyDescent="0.3">
      <c r="A26" s="3">
        <v>44743</v>
      </c>
      <c r="B26" s="3">
        <v>44743</v>
      </c>
      <c r="C26" s="13" t="s">
        <v>644</v>
      </c>
      <c r="D26" s="82" t="s">
        <v>326</v>
      </c>
      <c r="E26" s="38" t="str">
        <f>IF(OR(D26="",D26="합계"),"",INDEX(투자유니버스!B:B,MATCH($D26,투자유니버스!$A:$A,0)))</f>
        <v>TIGER 미국S&amp;P500</v>
      </c>
      <c r="F26" s="38" t="str">
        <f>IF(OR(D26="",D26="합계"),"",INDEX(투자유니버스!E:E,MATCH($D26,투자유니버스!$A:$A,0)))</f>
        <v>주식</v>
      </c>
      <c r="G26" s="63">
        <v>122</v>
      </c>
      <c r="H26" s="63">
        <v>1495720</v>
      </c>
      <c r="I26" s="42">
        <f t="shared" ref="I26:I35" si="4">H26/SUMIF(B:B,B26,H:H)</f>
        <v>9.2066063611339538E-2</v>
      </c>
      <c r="J26" s="42">
        <f>SUMIFS('MP내역(적극)'!G:G,'MP내역(적극)'!A:A,A26,'MP내역(적극)'!B:B,D26)</f>
        <v>9.2077080000000006E-2</v>
      </c>
      <c r="K26" s="42">
        <f t="shared" ref="K26:K35" si="5">ABS(I26-J26)</f>
        <v>1.1016388660467502E-5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1"/>
      <c r="P26" s="1"/>
    </row>
    <row r="27" spans="1:16" x14ac:dyDescent="0.3">
      <c r="A27" s="3">
        <v>44743</v>
      </c>
      <c r="B27" s="3">
        <v>44743</v>
      </c>
      <c r="C27" s="13" t="s">
        <v>644</v>
      </c>
      <c r="D27" s="82" t="s">
        <v>322</v>
      </c>
      <c r="E27" s="38" t="str">
        <f>IF(OR(D27="",D27="합계"),"",INDEX(투자유니버스!B:B,MATCH($D27,투자유니버스!$A:$A,0)))</f>
        <v>TIGER 미국나스닥100</v>
      </c>
      <c r="F27" s="38" t="str">
        <f>IF(OR(D27="",D27="합계"),"",INDEX(투자유니버스!E:E,MATCH($D27,투자유니버스!$A:$A,0)))</f>
        <v>주식</v>
      </c>
      <c r="G27" s="63">
        <v>9</v>
      </c>
      <c r="H27" s="63">
        <v>596385</v>
      </c>
      <c r="I27" s="42">
        <f t="shared" si="4"/>
        <v>3.670929007223861E-2</v>
      </c>
      <c r="J27" s="42">
        <f>SUMIFS('MP내역(적극)'!G:G,'MP내역(적극)'!A:A,A27,'MP내역(적극)'!B:B,D27)</f>
        <v>3.9013869999999999E-2</v>
      </c>
      <c r="K27" s="42">
        <f t="shared" si="5"/>
        <v>2.3045799277613896E-3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"/>
      <c r="P27" s="1"/>
    </row>
    <row r="28" spans="1:16" x14ac:dyDescent="0.3">
      <c r="A28" s="3">
        <v>44743</v>
      </c>
      <c r="B28" s="3">
        <v>44743</v>
      </c>
      <c r="C28" s="13" t="s">
        <v>644</v>
      </c>
      <c r="D28" s="82" t="s">
        <v>362</v>
      </c>
      <c r="E28" s="38" t="str">
        <f>IF(OR(D28="",D28="합계"),"",INDEX(투자유니버스!B:B,MATCH($D28,투자유니버스!$A:$A,0)))</f>
        <v>KODEX 선진국MSCI World</v>
      </c>
      <c r="F28" s="38" t="str">
        <f>IF(OR(D28="",D28="합계"),"",INDEX(투자유니버스!E:E,MATCH($D28,투자유니버스!$A:$A,0)))</f>
        <v>주식</v>
      </c>
      <c r="G28" s="63">
        <v>46</v>
      </c>
      <c r="H28" s="63">
        <v>864570</v>
      </c>
      <c r="I28" s="42">
        <f t="shared" si="4"/>
        <v>5.321688325118059E-2</v>
      </c>
      <c r="J28" s="42">
        <f>SUMIFS('MP내역(적극)'!G:G,'MP내역(적극)'!A:A,A28,'MP내역(적극)'!B:B,D28)</f>
        <v>5.3894169999999998E-2</v>
      </c>
      <c r="K28" s="42">
        <f t="shared" si="5"/>
        <v>6.7728674881940842E-4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1"/>
      <c r="P28" s="1"/>
    </row>
    <row r="29" spans="1:16" x14ac:dyDescent="0.3">
      <c r="A29" s="3">
        <v>44743</v>
      </c>
      <c r="B29" s="3">
        <v>44743</v>
      </c>
      <c r="C29" s="13" t="s">
        <v>639</v>
      </c>
      <c r="D29" s="82" t="s">
        <v>368</v>
      </c>
      <c r="E29" s="38" t="str">
        <f>IF(OR(D29="",D29="합계"),"",INDEX(투자유니버스!B:B,MATCH($D29,투자유니버스!$A:$A,0)))</f>
        <v>ARIRANG 신흥국MSCI(합성 H)</v>
      </c>
      <c r="F29" s="38" t="str">
        <f>IF(OR(D29="",D29="합계"),"",INDEX(투자유니버스!E:E,MATCH($D29,투자유니버스!$A:$A,0)))</f>
        <v>주식</v>
      </c>
      <c r="G29" s="63">
        <v>96</v>
      </c>
      <c r="H29" s="63">
        <v>904320</v>
      </c>
      <c r="I29" s="42">
        <f t="shared" si="4"/>
        <v>5.5663615278933605E-2</v>
      </c>
      <c r="J29" s="42">
        <f>SUMIFS('MP내역(적극)'!G:G,'MP내역(적극)'!A:A,A29,'MP내역(적극)'!B:B,D29)</f>
        <v>5.6090069999999999E-2</v>
      </c>
      <c r="K29" s="42">
        <f t="shared" si="5"/>
        <v>4.2645472106639382E-4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"/>
      <c r="P29" s="1"/>
    </row>
    <row r="30" spans="1:16" x14ac:dyDescent="0.3">
      <c r="A30" s="3">
        <v>44743</v>
      </c>
      <c r="B30" s="3">
        <v>44743</v>
      </c>
      <c r="C30" s="13" t="s">
        <v>639</v>
      </c>
      <c r="D30" s="82" t="s">
        <v>176</v>
      </c>
      <c r="E30" s="38" t="str">
        <f>IF(OR(D30="",D30="합계"),"",INDEX(투자유니버스!B:B,MATCH($D30,투자유니버스!$A:$A,0)))</f>
        <v>TIGER 중장기국채</v>
      </c>
      <c r="F30" s="38" t="str">
        <f>IF(OR(D30="",D30="합계"),"",INDEX(투자유니버스!E:E,MATCH($D30,투자유니버스!$A:$A,0)))</f>
        <v>채권</v>
      </c>
      <c r="G30" s="63">
        <v>113</v>
      </c>
      <c r="H30" s="63">
        <v>5459030</v>
      </c>
      <c r="I30" s="42">
        <f t="shared" si="4"/>
        <v>0.33601971173495765</v>
      </c>
      <c r="J30" s="42">
        <f>SUMIFS('MP내역(적극)'!G:G,'MP내역(적극)'!A:A,A30,'MP내역(적극)'!B:B,D30)</f>
        <v>0.32909830000000001</v>
      </c>
      <c r="K30" s="42">
        <f t="shared" si="5"/>
        <v>6.9214117349576387E-3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"/>
      <c r="P30" s="1"/>
    </row>
    <row r="31" spans="1:16" x14ac:dyDescent="0.3">
      <c r="A31" s="3">
        <v>44743</v>
      </c>
      <c r="B31" s="3">
        <v>44743</v>
      </c>
      <c r="C31" s="13" t="s">
        <v>644</v>
      </c>
      <c r="D31" s="82" t="s">
        <v>258</v>
      </c>
      <c r="E31" s="38" t="str">
        <f>IF(OR(D31="",D31="합계"),"",INDEX(투자유니버스!B:B,MATCH($D31,투자유니버스!$A:$A,0)))</f>
        <v>KODEX 미국채울트라30년선물(H)</v>
      </c>
      <c r="F31" s="38" t="str">
        <f>IF(OR(D31="",D31="합계"),"",INDEX(투자유니버스!E:E,MATCH($D31,투자유니버스!$A:$A,0)))</f>
        <v>채권</v>
      </c>
      <c r="G31" s="63">
        <v>28</v>
      </c>
      <c r="H31" s="63">
        <v>274540</v>
      </c>
      <c r="I31" s="42">
        <f t="shared" si="4"/>
        <v>1.6898762538347524E-2</v>
      </c>
      <c r="J31" s="42">
        <f>SUMIFS('MP내역(적극)'!G:G,'MP내역(적극)'!A:A,A31,'MP내역(적극)'!B:B,D31)</f>
        <v>1.6560120000000001E-2</v>
      </c>
      <c r="K31" s="42">
        <f t="shared" si="5"/>
        <v>3.3864253834752292E-4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0</v>
      </c>
      <c r="M31" s="38"/>
      <c r="O31" s="1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629</v>
      </c>
      <c r="E32" s="38" t="str">
        <f>IF(OR(D32="",D32="합계"),"",INDEX(투자유니버스!B:B,MATCH($D32,투자유니버스!$A:$A,0)))</f>
        <v>KINDEX KRX금현물</v>
      </c>
      <c r="F32" s="38" t="str">
        <f>IF(OR(D32="",D32="합계"),"",INDEX(투자유니버스!E:E,MATCH($D32,투자유니버스!$A:$A,0)))</f>
        <v>대체자산</v>
      </c>
      <c r="G32" s="63">
        <v>340</v>
      </c>
      <c r="H32" s="63">
        <v>3694100</v>
      </c>
      <c r="I32" s="42">
        <f t="shared" si="4"/>
        <v>0.22738296311251396</v>
      </c>
      <c r="J32" s="42">
        <f>SUMIFS('MP내역(적극)'!G:G,'MP내역(적극)'!A:A,A32,'MP내역(적극)'!B:B,D32)</f>
        <v>0.2247267</v>
      </c>
      <c r="K32" s="42">
        <f t="shared" si="5"/>
        <v>2.6562631125139624E-3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0</v>
      </c>
      <c r="M32" s="38"/>
      <c r="O32" s="1"/>
      <c r="P32" s="1"/>
    </row>
    <row r="33" spans="1:16" x14ac:dyDescent="0.3">
      <c r="A33" s="3">
        <v>44743</v>
      </c>
      <c r="B33" s="3">
        <v>44743</v>
      </c>
      <c r="C33" s="13" t="s">
        <v>639</v>
      </c>
      <c r="D33" s="82" t="s">
        <v>506</v>
      </c>
      <c r="E33" s="38" t="str">
        <f>IF(OR(D33="",D33="합계"),"",INDEX(투자유니버스!B:B,MATCH($D33,투자유니버스!$A:$A,0)))</f>
        <v>TIGER 글로벌자원생산기업(합성 H)</v>
      </c>
      <c r="F33" s="38" t="str">
        <f>IF(OR(D33="",D33="합계"),"",INDEX(투자유니버스!E:E,MATCH($D33,투자유니버스!$A:$A,0)))</f>
        <v>대체자산</v>
      </c>
      <c r="G33" s="63">
        <v>150</v>
      </c>
      <c r="H33" s="63">
        <v>2145000</v>
      </c>
      <c r="I33" s="42">
        <f t="shared" si="4"/>
        <v>0.13203119998818183</v>
      </c>
      <c r="J33" s="42">
        <f>SUMIFS('MP내역(적극)'!G:G,'MP내역(적극)'!A:A,A33,'MP내역(적극)'!B:B,D33)</f>
        <v>0.1342286</v>
      </c>
      <c r="K33" s="42">
        <f t="shared" si="5"/>
        <v>2.1974000118181736E-3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2</v>
      </c>
      <c r="M33" s="38" t="s">
        <v>646</v>
      </c>
      <c r="O33" s="1"/>
      <c r="P33" s="1"/>
    </row>
    <row r="34" spans="1:16" x14ac:dyDescent="0.3">
      <c r="A34" s="3">
        <v>44743</v>
      </c>
      <c r="B34" s="3">
        <v>44743</v>
      </c>
      <c r="C34" s="13" t="s">
        <v>639</v>
      </c>
      <c r="D34" s="82" t="s">
        <v>286</v>
      </c>
      <c r="E34" s="38" t="str">
        <f>IF(OR(D34="",D34="합계"),"",INDEX(투자유니버스!B:B,MATCH($D34,투자유니버스!$A:$A,0)))</f>
        <v>TIGER 부동산인프라고배당</v>
      </c>
      <c r="F34" s="38" t="str">
        <f>IF(OR(D34="",D34="합계"),"",INDEX(투자유니버스!E:E,MATCH($D34,투자유니버스!$A:$A,0)))</f>
        <v>대체자산</v>
      </c>
      <c r="G34" s="63">
        <v>91</v>
      </c>
      <c r="H34" s="63">
        <v>509600</v>
      </c>
      <c r="I34" s="42">
        <f t="shared" si="4"/>
        <v>3.1367412360828649E-2</v>
      </c>
      <c r="J34" s="42">
        <f>SUMIFS('MP내역(적극)'!G:G,'MP내역(적극)'!A:A,A34,'MP내역(적극)'!B:B,D34)</f>
        <v>3.1269020000000002E-2</v>
      </c>
      <c r="K34" s="42">
        <f t="shared" si="5"/>
        <v>9.839236082864744E-5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"/>
      <c r="P34" s="1"/>
    </row>
    <row r="35" spans="1:16" x14ac:dyDescent="0.3">
      <c r="A35" s="3">
        <v>44743</v>
      </c>
      <c r="B35" s="3">
        <v>44743</v>
      </c>
      <c r="C35" s="13" t="s">
        <v>644</v>
      </c>
      <c r="D35" s="82" t="s">
        <v>148</v>
      </c>
      <c r="E35" s="38" t="str">
        <f>IF(OR(D35="",D35="합계"),"",INDEX(투자유니버스!B:B,MATCH($D35,투자유니버스!$A:$A,0)))</f>
        <v>TIGER 단기통안채</v>
      </c>
      <c r="F35" s="38" t="str">
        <f>IF(OR(D35="",D35="합계"),"",INDEX(투자유니버스!E:E,MATCH($D35,투자유니버스!$A:$A,0)))</f>
        <v>채권</v>
      </c>
      <c r="G35" s="63">
        <v>3</v>
      </c>
      <c r="H35" s="63">
        <v>302895</v>
      </c>
      <c r="I35" s="42">
        <f t="shared" si="4"/>
        <v>1.8644098051478011E-2</v>
      </c>
      <c r="J35" s="42">
        <f>SUMIFS('MP내역(적극)'!G:G,'MP내역(적극)'!A:A,A35,'MP내역(적극)'!B:B,D35)</f>
        <v>2.3042070000000001E-2</v>
      </c>
      <c r="K35" s="42">
        <f t="shared" si="5"/>
        <v>4.3979719485219906E-3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"/>
      <c r="P35" s="1"/>
    </row>
    <row r="36" spans="1:16" s="24" customFormat="1" x14ac:dyDescent="0.3">
      <c r="A36" s="3">
        <v>44743</v>
      </c>
      <c r="B36" s="2">
        <v>44743</v>
      </c>
      <c r="C36" s="13"/>
      <c r="D36" s="78" t="s">
        <v>37</v>
      </c>
      <c r="E36" s="38" t="str">
        <f>IF(OR(D36="",D36="합계"),"",INDEX(투자유니버스!B:B,MATCH($D36,투자유니버스!$A:$A,0)))</f>
        <v/>
      </c>
      <c r="F36" s="38" t="str">
        <f>IF(OR(D36="",D36="합계"),"",INDEX(투자유니버스!E:E,MATCH($D36,투자유니버스!$A:$A,0)))</f>
        <v/>
      </c>
      <c r="G36" s="75"/>
      <c r="H36" s="75"/>
      <c r="I36" s="42">
        <f>SUM(I26:I35)</f>
        <v>0.99999999999999989</v>
      </c>
      <c r="J36" s="42">
        <f>SUM(J26:J35)</f>
        <v>1</v>
      </c>
      <c r="K36" s="42">
        <f>SUM(K26:K35)</f>
        <v>2.0029419493295595E-2</v>
      </c>
      <c r="L36" s="64" t="str">
        <f>IF(A36="","",IF(OR(D36="",D36="현금",D36="합계"),"",IF(I36&lt;J36,IFERROR(INT((SUMIF(B:B,B36,H:H)*0.95*K36)/SUMIFS(전체매매내역!I:I,전체매매내역!A:A,B36,전체매매내역!D:D,$C$2,전체매매내역!F:F,D36)),0),0)))</f>
        <v/>
      </c>
      <c r="M36" s="38"/>
      <c r="O36" s="1"/>
      <c r="P36" s="1"/>
    </row>
    <row r="37" spans="1:16" s="24" customFormat="1" x14ac:dyDescent="0.3">
      <c r="A37" s="3">
        <v>44774</v>
      </c>
      <c r="B37" s="2">
        <v>44774</v>
      </c>
      <c r="C37" s="13" t="s">
        <v>644</v>
      </c>
      <c r="D37" s="78" t="s">
        <v>648</v>
      </c>
      <c r="E37" s="38" t="str">
        <f>IF(OR(D37="",D37="합계"),"",INDEX(투자유니버스!B:B,MATCH($D37,투자유니버스!$A:$A,0)))</f>
        <v>TIGER 미국S&amp;P500</v>
      </c>
      <c r="F37" s="38" t="str">
        <f>IF(OR(D37="",D37="합계"),"",INDEX(투자유니버스!E:E,MATCH($D37,투자유니버스!$A:$A,0)))</f>
        <v>주식</v>
      </c>
      <c r="G37" s="75">
        <v>114</v>
      </c>
      <c r="H37" s="75">
        <v>1535580</v>
      </c>
      <c r="I37" s="42">
        <f t="shared" ref="I37:I46" si="6">H37/SUMIF(B:B,B37,H:H)</f>
        <v>9.0536736071600191E-2</v>
      </c>
      <c r="J37" s="42">
        <f>SUMIFS('MP내역(적극)'!G:G,'MP내역(적극)'!A:A,A37,'MP내역(적극)'!B:B,D37)</f>
        <v>8.9328130000000006E-2</v>
      </c>
      <c r="K37" s="42">
        <f t="shared" ref="K37:K46" si="7">ABS(I37-J37)</f>
        <v>1.2086060716001851E-3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"/>
      <c r="P37" s="1"/>
    </row>
    <row r="38" spans="1:16" s="24" customFormat="1" x14ac:dyDescent="0.3">
      <c r="A38" s="3">
        <v>44774</v>
      </c>
      <c r="B38" s="2">
        <v>44774</v>
      </c>
      <c r="C38" s="13" t="s">
        <v>644</v>
      </c>
      <c r="D38" s="78" t="s">
        <v>649</v>
      </c>
      <c r="E38" s="38" t="str">
        <f>IF(OR(D38="",D38="합계"),"",INDEX(투자유니버스!B:B,MATCH($D38,투자유니버스!$A:$A,0)))</f>
        <v>TIGER 미국나스닥100</v>
      </c>
      <c r="F38" s="38" t="str">
        <f>IF(OR(D38="",D38="합계"),"",INDEX(투자유니버스!E:E,MATCH($D38,투자유니버스!$A:$A,0)))</f>
        <v>주식</v>
      </c>
      <c r="G38" s="75">
        <v>6</v>
      </c>
      <c r="H38" s="75">
        <v>451170</v>
      </c>
      <c r="I38" s="42">
        <f t="shared" si="6"/>
        <v>2.6600671546532159E-2</v>
      </c>
      <c r="J38" s="42">
        <f>SUMIFS('MP내역(적극)'!G:G,'MP내역(적극)'!A:A,A38,'MP내역(적극)'!B:B,D38)</f>
        <v>3.0303360000000001E-2</v>
      </c>
      <c r="K38" s="42">
        <f t="shared" si="7"/>
        <v>3.7026884534678423E-3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"/>
      <c r="P38" s="1"/>
    </row>
    <row r="39" spans="1:16" s="24" customFormat="1" x14ac:dyDescent="0.3">
      <c r="A39" s="3">
        <v>44774</v>
      </c>
      <c r="B39" s="2">
        <v>44774</v>
      </c>
      <c r="C39" s="13" t="s">
        <v>644</v>
      </c>
      <c r="D39" s="78" t="s">
        <v>650</v>
      </c>
      <c r="E39" s="38" t="str">
        <f>IF(OR(D39="",D39="합계"),"",INDEX(투자유니버스!B:B,MATCH($D39,투자유니버스!$A:$A,0)))</f>
        <v>KODEX 선진국MSCI World</v>
      </c>
      <c r="F39" s="38" t="str">
        <f>IF(OR(D39="",D39="합계"),"",INDEX(투자유니버스!E:E,MATCH($D39,투자유니버스!$A:$A,0)))</f>
        <v>주식</v>
      </c>
      <c r="G39" s="75">
        <v>32</v>
      </c>
      <c r="H39" s="75">
        <v>656960</v>
      </c>
      <c r="I39" s="42">
        <f t="shared" si="6"/>
        <v>3.873390779353629E-2</v>
      </c>
      <c r="J39" s="42">
        <f>SUMIFS('MP내역(적극)'!G:G,'MP내역(적극)'!A:A,A39,'MP내역(적극)'!B:B,D39)</f>
        <v>3.8521760000000002E-2</v>
      </c>
      <c r="K39" s="42">
        <f t="shared" si="7"/>
        <v>2.121477935362881E-4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"/>
      <c r="P39" s="1"/>
    </row>
    <row r="40" spans="1:16" s="24" customFormat="1" x14ac:dyDescent="0.3">
      <c r="A40" s="3">
        <v>44774</v>
      </c>
      <c r="B40" s="2">
        <v>44774</v>
      </c>
      <c r="C40" s="13" t="s">
        <v>644</v>
      </c>
      <c r="D40" s="78" t="s">
        <v>651</v>
      </c>
      <c r="E40" s="38" t="str">
        <f>IF(OR(D40="",D40="합계"),"",INDEX(투자유니버스!B:B,MATCH($D40,투자유니버스!$A:$A,0)))</f>
        <v>ARIRANG 신흥국MSCI(합성 H)</v>
      </c>
      <c r="F40" s="38" t="str">
        <f>IF(OR(D40="",D40="합계"),"",INDEX(투자유니버스!E:E,MATCH($D40,투자유니버스!$A:$A,0)))</f>
        <v>주식</v>
      </c>
      <c r="G40" s="75">
        <v>90</v>
      </c>
      <c r="H40" s="75">
        <v>852300</v>
      </c>
      <c r="I40" s="42">
        <f t="shared" si="6"/>
        <v>5.0251019259058359E-2</v>
      </c>
      <c r="J40" s="42">
        <f>SUMIFS('MP내역(적극)'!G:G,'MP내역(적극)'!A:A,A40,'MP내역(적극)'!B:B,D40)</f>
        <v>5.0620320000000003E-2</v>
      </c>
      <c r="K40" s="42">
        <f t="shared" si="7"/>
        <v>3.6930074094164433E-4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"/>
      <c r="P40" s="1"/>
    </row>
    <row r="41" spans="1:16" s="24" customFormat="1" x14ac:dyDescent="0.3">
      <c r="A41" s="3">
        <v>44774</v>
      </c>
      <c r="B41" s="2">
        <v>44774</v>
      </c>
      <c r="C41" s="13" t="s">
        <v>645</v>
      </c>
      <c r="D41" s="78" t="s">
        <v>652</v>
      </c>
      <c r="E41" s="38" t="str">
        <f>IF(OR(D41="",D41="합계"),"",INDEX(투자유니버스!B:B,MATCH($D41,투자유니버스!$A:$A,0)))</f>
        <v>TIGER 국채3년</v>
      </c>
      <c r="F41" s="38" t="str">
        <f>IF(OR(D41="",D41="합계"),"",INDEX(투자유니버스!E:E,MATCH($D41,투자유니버스!$A:$A,0)))</f>
        <v>채권</v>
      </c>
      <c r="G41" s="75">
        <v>12</v>
      </c>
      <c r="H41" s="75">
        <v>1282800</v>
      </c>
      <c r="I41" s="42">
        <f t="shared" si="6"/>
        <v>7.5633001883749926E-2</v>
      </c>
      <c r="J41" s="42">
        <f>SUMIFS('MP내역(적극)'!G:G,'MP내역(적극)'!A:A,A41,'MP내역(적극)'!B:B,D41)</f>
        <v>7.6719019999999999E-2</v>
      </c>
      <c r="K41" s="42">
        <f t="shared" si="7"/>
        <v>1.0860181162500732E-3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"/>
      <c r="P41" s="1"/>
    </row>
    <row r="42" spans="1:16" s="24" customFormat="1" x14ac:dyDescent="0.3">
      <c r="A42" s="3">
        <v>44774</v>
      </c>
      <c r="B42" s="2">
        <v>44774</v>
      </c>
      <c r="C42" s="13" t="s">
        <v>644</v>
      </c>
      <c r="D42" s="78" t="s">
        <v>653</v>
      </c>
      <c r="E42" s="38" t="str">
        <f>IF(OR(D42="",D42="합계"),"",INDEX(투자유니버스!B:B,MATCH($D42,투자유니버스!$A:$A,0)))</f>
        <v>TIGER 중장기국채</v>
      </c>
      <c r="F42" s="38" t="str">
        <f>IF(OR(D42="",D42="합계"),"",INDEX(투자유니버스!E:E,MATCH($D42,투자유니버스!$A:$A,0)))</f>
        <v>채권</v>
      </c>
      <c r="G42" s="75">
        <v>89</v>
      </c>
      <c r="H42" s="75">
        <v>4388145</v>
      </c>
      <c r="I42" s="42">
        <f t="shared" si="6"/>
        <v>0.25872199801307127</v>
      </c>
      <c r="J42" s="42">
        <f>SUMIFS('MP내역(적극)'!G:G,'MP내역(적극)'!A:A,A42,'MP내역(적극)'!B:B,D42)</f>
        <v>0.25891130000000001</v>
      </c>
      <c r="K42" s="42">
        <f t="shared" si="7"/>
        <v>1.8930198692873601E-4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0</v>
      </c>
      <c r="M42" s="38"/>
      <c r="O42" s="1"/>
      <c r="P42" s="1"/>
    </row>
    <row r="43" spans="1:16" s="24" customFormat="1" x14ac:dyDescent="0.3">
      <c r="A43" s="3">
        <v>44774</v>
      </c>
      <c r="B43" s="2">
        <v>44774</v>
      </c>
      <c r="C43" s="13" t="s">
        <v>639</v>
      </c>
      <c r="D43" s="78" t="s">
        <v>654</v>
      </c>
      <c r="E43" s="38" t="str">
        <f>IF(OR(D43="",D43="합계"),"",INDEX(투자유니버스!B:B,MATCH($D43,투자유니버스!$A:$A,0)))</f>
        <v>KODEX 미국채울트라30년선물(H)</v>
      </c>
      <c r="F43" s="38" t="str">
        <f>IF(OR(D43="",D43="합계"),"",INDEX(투자유니버스!E:E,MATCH($D43,투자유니버스!$A:$A,0)))</f>
        <v>채권</v>
      </c>
      <c r="G43" s="75">
        <v>178</v>
      </c>
      <c r="H43" s="75">
        <v>1787120</v>
      </c>
      <c r="I43" s="42">
        <f t="shared" si="6"/>
        <v>0.10536736071600185</v>
      </c>
      <c r="J43" s="42">
        <f>SUMIFS('MP내역(적극)'!G:G,'MP내역(적극)'!A:A,A43,'MP내역(적극)'!B:B,D43)</f>
        <v>0.10545839999999999</v>
      </c>
      <c r="K43" s="42">
        <f t="shared" si="7"/>
        <v>9.1039283998145537E-5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  <c r="O43" s="1"/>
      <c r="P43" s="1"/>
    </row>
    <row r="44" spans="1:16" s="24" customFormat="1" x14ac:dyDescent="0.3">
      <c r="A44" s="3">
        <v>44774</v>
      </c>
      <c r="B44" s="2">
        <v>44774</v>
      </c>
      <c r="C44" s="13" t="s">
        <v>644</v>
      </c>
      <c r="D44" s="78" t="s">
        <v>657</v>
      </c>
      <c r="E44" s="38" t="str">
        <f>IF(OR(D44="",D44="합계"),"",INDEX(투자유니버스!B:B,MATCH($D44,투자유니버스!$A:$A,0)))</f>
        <v>KINDEX KRX금현물</v>
      </c>
      <c r="F44" s="38" t="str">
        <f>IF(OR(D44="",D44="합계"),"",INDEX(투자유니버스!E:E,MATCH($D44,투자유니버스!$A:$A,0)))</f>
        <v>대체자산</v>
      </c>
      <c r="G44" s="75">
        <v>303</v>
      </c>
      <c r="H44" s="75">
        <v>3223920</v>
      </c>
      <c r="I44" s="42">
        <f t="shared" si="6"/>
        <v>0.19008009622159266</v>
      </c>
      <c r="J44" s="42">
        <f>SUMIFS('MP내역(적극)'!G:G,'MP내역(적극)'!A:A,A44,'MP내역(적극)'!B:B,D44)</f>
        <v>0.18931809999999999</v>
      </c>
      <c r="K44" s="42">
        <f t="shared" si="7"/>
        <v>7.6199622159267566E-4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"/>
      <c r="P44" s="1"/>
    </row>
    <row r="45" spans="1:16" s="24" customFormat="1" x14ac:dyDescent="0.3">
      <c r="A45" s="3">
        <v>44774</v>
      </c>
      <c r="B45" s="2">
        <v>44774</v>
      </c>
      <c r="C45" s="13" t="s">
        <v>639</v>
      </c>
      <c r="D45" s="78" t="s">
        <v>658</v>
      </c>
      <c r="E45" s="38" t="str">
        <f>IF(OR(D45="",D45="합계"),"",INDEX(투자유니버스!B:B,MATCH($D45,투자유니버스!$A:$A,0)))</f>
        <v>TIGER 글로벌자원생산기업(합성 H)</v>
      </c>
      <c r="F45" s="38" t="str">
        <f>IF(OR(D45="",D45="합계"),"",INDEX(투자유니버스!E:E,MATCH($D45,투자유니버스!$A:$A,0)))</f>
        <v>대체자산</v>
      </c>
      <c r="G45" s="75">
        <v>151</v>
      </c>
      <c r="H45" s="75">
        <v>2241595</v>
      </c>
      <c r="I45" s="42">
        <f t="shared" si="6"/>
        <v>0.13216289277954821</v>
      </c>
      <c r="J45" s="42">
        <f>SUMIFS('MP내역(적극)'!G:G,'MP내역(적극)'!A:A,A45,'MP내역(적극)'!B:B,D45)</f>
        <v>0.12938079999999999</v>
      </c>
      <c r="K45" s="42">
        <f t="shared" si="7"/>
        <v>2.7820927795482175E-3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  <c r="O45" s="1"/>
      <c r="P45" s="1"/>
    </row>
    <row r="46" spans="1:16" s="24" customFormat="1" x14ac:dyDescent="0.3">
      <c r="A46" s="3">
        <v>44774</v>
      </c>
      <c r="B46" s="2">
        <v>44774</v>
      </c>
      <c r="C46" s="13" t="s">
        <v>639</v>
      </c>
      <c r="D46" s="78" t="s">
        <v>659</v>
      </c>
      <c r="E46" s="38" t="str">
        <f>IF(OR(D46="",D46="합계"),"",INDEX(투자유니버스!B:B,MATCH($D46,투자유니버스!$A:$A,0)))</f>
        <v>TIGER 부동산인프라고배당</v>
      </c>
      <c r="F46" s="38" t="str">
        <f>IF(OR(D46="",D46="합계"),"",INDEX(투자유니버스!E:E,MATCH($D46,투자유니버스!$A:$A,0)))</f>
        <v>대체자산</v>
      </c>
      <c r="G46" s="75">
        <v>97</v>
      </c>
      <c r="H46" s="75">
        <v>541260</v>
      </c>
      <c r="I46" s="42">
        <f t="shared" si="6"/>
        <v>3.1912315715309079E-2</v>
      </c>
      <c r="J46" s="42">
        <f>SUMIFS('MP내역(적극)'!G:G,'MP내역(적극)'!A:A,A46,'MP내역(적극)'!B:B,D46)</f>
        <v>3.143891E-2</v>
      </c>
      <c r="K46" s="42">
        <f t="shared" si="7"/>
        <v>4.7340571530907899E-4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"/>
      <c r="P46" s="1"/>
    </row>
    <row r="47" spans="1:16" s="24" customFormat="1" x14ac:dyDescent="0.3">
      <c r="A47" s="3">
        <v>44774</v>
      </c>
      <c r="B47" s="2">
        <v>44774</v>
      </c>
      <c r="C47" s="13"/>
      <c r="D47" s="78" t="s">
        <v>37</v>
      </c>
      <c r="E47" s="38" t="str">
        <f>IF(OR(D47="",D47="합계"),"",INDEX(투자유니버스!B:B,MATCH($D47,투자유니버스!$A:$A,0)))</f>
        <v/>
      </c>
      <c r="F47" s="38" t="str">
        <f>IF(OR(D47="",D47="합계"),"",INDEX(투자유니버스!E:E,MATCH($D47,투자유니버스!$A:$A,0)))</f>
        <v/>
      </c>
      <c r="G47" s="75"/>
      <c r="H47" s="75"/>
      <c r="I47" s="42">
        <f>SUM(I37:I46)</f>
        <v>0.99999999999999989</v>
      </c>
      <c r="J47" s="42">
        <f>SUM(J37:J46)</f>
        <v>1.0000001000000001</v>
      </c>
      <c r="K47" s="42">
        <f>SUM(K37:K46)</f>
        <v>1.0876597163172887E-2</v>
      </c>
      <c r="L47" s="64" t="str">
        <f>IF(A47="","",IF(OR(D47="",D47="현금",D47="합계"),"",IF(I47&lt;J47,IFERROR(INT((SUMIF(B:B,B47,H:H)*0.95*K47)/SUMIFS(전체매매내역!I:I,전체매매내역!A:A,B47,전체매매내역!D:D,$C$2,전체매매내역!F:F,D47)),0),0)))</f>
        <v/>
      </c>
      <c r="M47" s="38"/>
      <c r="O47" s="1"/>
      <c r="P47" s="1"/>
    </row>
    <row r="48" spans="1:16" x14ac:dyDescent="0.3">
      <c r="O48" s="1"/>
      <c r="P48" s="1"/>
    </row>
    <row r="49" spans="15:16" x14ac:dyDescent="0.3">
      <c r="O49" s="1"/>
      <c r="P49" s="1"/>
    </row>
    <row r="50" spans="15:16" x14ac:dyDescent="0.3">
      <c r="O50" s="1"/>
      <c r="P50" s="1"/>
    </row>
    <row r="51" spans="15:16" x14ac:dyDescent="0.3">
      <c r="O51" s="1"/>
      <c r="P51" s="1"/>
    </row>
    <row r="52" spans="15:16" x14ac:dyDescent="0.3">
      <c r="O52" s="1"/>
      <c r="P52" s="1"/>
    </row>
    <row r="53" spans="15:16" x14ac:dyDescent="0.3">
      <c r="O53" s="1"/>
      <c r="P53" s="1"/>
    </row>
    <row r="54" spans="15:16" x14ac:dyDescent="0.3">
      <c r="O54" s="1"/>
      <c r="P54" s="1"/>
    </row>
    <row r="55" spans="15:16" x14ac:dyDescent="0.3">
      <c r="O55" s="1"/>
      <c r="P55" s="1"/>
    </row>
    <row r="56" spans="15:16" x14ac:dyDescent="0.3">
      <c r="O56" s="1"/>
      <c r="P56" s="1"/>
    </row>
    <row r="57" spans="15:16" x14ac:dyDescent="0.3">
      <c r="O57" s="1"/>
      <c r="P57" s="1"/>
    </row>
    <row r="58" spans="15:16" x14ac:dyDescent="0.3">
      <c r="O58" s="1"/>
      <c r="P58" s="1"/>
    </row>
    <row r="59" spans="15:16" x14ac:dyDescent="0.3">
      <c r="O59" s="1"/>
      <c r="P59" s="1"/>
    </row>
    <row r="60" spans="15:16" x14ac:dyDescent="0.3">
      <c r="O60" s="1"/>
      <c r="P60" s="1"/>
    </row>
    <row r="61" spans="15:16" x14ac:dyDescent="0.3">
      <c r="O61" s="1"/>
      <c r="P61" s="1"/>
    </row>
    <row r="62" spans="15:16" x14ac:dyDescent="0.3">
      <c r="O62" s="1"/>
      <c r="P62" s="1"/>
    </row>
    <row r="63" spans="15:16" x14ac:dyDescent="0.3">
      <c r="O63" s="1"/>
      <c r="P63" s="1"/>
    </row>
    <row r="64" spans="15:16" x14ac:dyDescent="0.3">
      <c r="O64" s="1"/>
      <c r="P64" s="1"/>
    </row>
    <row r="65" spans="15:16" x14ac:dyDescent="0.3">
      <c r="O65" s="1"/>
      <c r="P65" s="1"/>
    </row>
    <row r="66" spans="15:16" x14ac:dyDescent="0.3">
      <c r="O66" s="1"/>
      <c r="P66" s="1"/>
    </row>
    <row r="67" spans="15:16" x14ac:dyDescent="0.3">
      <c r="O67" s="1"/>
      <c r="P67" s="1"/>
    </row>
    <row r="68" spans="15:16" x14ac:dyDescent="0.3">
      <c r="O68" s="1"/>
      <c r="P68" s="1"/>
    </row>
    <row r="69" spans="15:16" x14ac:dyDescent="0.3">
      <c r="O69" s="1"/>
      <c r="P69" s="1"/>
    </row>
    <row r="70" spans="15:16" x14ac:dyDescent="0.3">
      <c r="O70" s="1"/>
      <c r="P70" s="1"/>
    </row>
    <row r="71" spans="15:16" x14ac:dyDescent="0.3">
      <c r="O71" s="1"/>
      <c r="P71" s="1"/>
    </row>
    <row r="72" spans="15:16" x14ac:dyDescent="0.3">
      <c r="O72" s="1"/>
      <c r="P72" s="1"/>
    </row>
    <row r="73" spans="15:16" x14ac:dyDescent="0.3">
      <c r="O73" s="1"/>
      <c r="P73" s="1"/>
    </row>
    <row r="74" spans="15:16" x14ac:dyDescent="0.3">
      <c r="O74" s="1"/>
      <c r="P74" s="1"/>
    </row>
    <row r="75" spans="15:16" x14ac:dyDescent="0.3">
      <c r="O75" s="1"/>
      <c r="P75" s="1"/>
    </row>
    <row r="76" spans="15:16" x14ac:dyDescent="0.3">
      <c r="O76" s="1"/>
      <c r="P76" s="1"/>
    </row>
    <row r="77" spans="15:16" x14ac:dyDescent="0.3">
      <c r="O77" s="1"/>
      <c r="P77" s="1"/>
    </row>
    <row r="78" spans="15:16" x14ac:dyDescent="0.3">
      <c r="O78" s="1"/>
      <c r="P78" s="1"/>
    </row>
    <row r="79" spans="15:16" x14ac:dyDescent="0.3">
      <c r="O79" s="1"/>
      <c r="P79" s="1"/>
    </row>
    <row r="80" spans="15:16" x14ac:dyDescent="0.3">
      <c r="O80" s="1"/>
      <c r="P80" s="1"/>
    </row>
    <row r="81" spans="15:16" x14ac:dyDescent="0.3">
      <c r="O81" s="1"/>
      <c r="P81" s="1"/>
    </row>
    <row r="82" spans="15:16" x14ac:dyDescent="0.3">
      <c r="O82" s="1"/>
      <c r="P82" s="1"/>
    </row>
    <row r="83" spans="15:16" x14ac:dyDescent="0.3">
      <c r="O83" s="1"/>
      <c r="P83" s="1"/>
    </row>
    <row r="84" spans="15:16" x14ac:dyDescent="0.3">
      <c r="O84" s="1"/>
      <c r="P84" s="1"/>
    </row>
    <row r="85" spans="15:16" x14ac:dyDescent="0.3">
      <c r="O85" s="1"/>
      <c r="P85" s="1"/>
    </row>
    <row r="86" spans="15:16" x14ac:dyDescent="0.3">
      <c r="O86" s="1"/>
      <c r="P86" s="1"/>
    </row>
    <row r="87" spans="15:16" x14ac:dyDescent="0.3">
      <c r="O87" s="1"/>
      <c r="P87" s="1"/>
    </row>
    <row r="88" spans="15:16" x14ac:dyDescent="0.3">
      <c r="O88" s="1"/>
      <c r="P88" s="1"/>
    </row>
    <row r="89" spans="15:16" x14ac:dyDescent="0.3">
      <c r="O89" s="1"/>
      <c r="P89" s="1"/>
    </row>
    <row r="90" spans="15:16" x14ac:dyDescent="0.3">
      <c r="O90" s="1"/>
      <c r="P90" s="1"/>
    </row>
    <row r="91" spans="15:16" x14ac:dyDescent="0.3">
      <c r="O91" s="1"/>
      <c r="P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  <c r="P99" s="1"/>
    </row>
    <row r="100" spans="15:16" x14ac:dyDescent="0.3">
      <c r="O100" s="1"/>
      <c r="P100" s="1"/>
    </row>
    <row r="101" spans="15:16" x14ac:dyDescent="0.3">
      <c r="O101" s="1"/>
      <c r="P101" s="1"/>
    </row>
    <row r="102" spans="15:16" x14ac:dyDescent="0.3">
      <c r="O102" s="1"/>
      <c r="P102" s="1"/>
    </row>
    <row r="103" spans="15:16" x14ac:dyDescent="0.3">
      <c r="O103" s="1"/>
      <c r="P103" s="1"/>
    </row>
    <row r="104" spans="15:16" x14ac:dyDescent="0.3">
      <c r="O104" s="1"/>
      <c r="P104" s="1"/>
    </row>
    <row r="105" spans="15:16" x14ac:dyDescent="0.3">
      <c r="O105" s="1"/>
      <c r="P105" s="1"/>
    </row>
    <row r="106" spans="15:16" x14ac:dyDescent="0.3">
      <c r="O106" s="1"/>
      <c r="P106" s="1"/>
    </row>
    <row r="107" spans="15:16" x14ac:dyDescent="0.3">
      <c r="O107" s="1"/>
      <c r="P107" s="1"/>
    </row>
    <row r="108" spans="15:16" x14ac:dyDescent="0.3">
      <c r="O108" s="1"/>
      <c r="P108" s="1"/>
    </row>
    <row r="109" spans="15:16" x14ac:dyDescent="0.3">
      <c r="O109" s="1"/>
      <c r="P109" s="1"/>
    </row>
    <row r="110" spans="15:16" x14ac:dyDescent="0.3">
      <c r="O110" s="1"/>
      <c r="P110" s="1"/>
    </row>
    <row r="111" spans="15:16" x14ac:dyDescent="0.3">
      <c r="O111" s="1"/>
      <c r="P111" s="1"/>
    </row>
    <row r="112" spans="15:16" x14ac:dyDescent="0.3">
      <c r="O112" s="1"/>
      <c r="P112" s="1"/>
    </row>
    <row r="113" spans="15:16" x14ac:dyDescent="0.3">
      <c r="O113" s="1"/>
      <c r="P113" s="1"/>
    </row>
    <row r="114" spans="15:16" x14ac:dyDescent="0.3">
      <c r="O114" s="1"/>
      <c r="P114" s="1"/>
    </row>
    <row r="115" spans="15:16" x14ac:dyDescent="0.3">
      <c r="O115" s="1"/>
      <c r="P115" s="1"/>
    </row>
    <row r="116" spans="15:16" x14ac:dyDescent="0.3">
      <c r="O116" s="1"/>
      <c r="P116" s="1"/>
    </row>
    <row r="117" spans="15:16" x14ac:dyDescent="0.3">
      <c r="O117" s="1"/>
      <c r="P117" s="1"/>
    </row>
    <row r="118" spans="15:16" x14ac:dyDescent="0.3">
      <c r="O118" s="1"/>
      <c r="P118" s="1"/>
    </row>
    <row r="119" spans="15:16" x14ac:dyDescent="0.3">
      <c r="O119" s="1"/>
      <c r="P119" s="1"/>
    </row>
    <row r="120" spans="15:16" x14ac:dyDescent="0.3">
      <c r="O120" s="1"/>
      <c r="P120" s="1"/>
    </row>
    <row r="121" spans="15:16" x14ac:dyDescent="0.3">
      <c r="O121" s="1"/>
      <c r="P121" s="1"/>
    </row>
    <row r="122" spans="15:16" x14ac:dyDescent="0.3">
      <c r="O122" s="1"/>
      <c r="P122" s="1"/>
    </row>
    <row r="123" spans="15:16" x14ac:dyDescent="0.3">
      <c r="O123" s="1"/>
      <c r="P123" s="1"/>
    </row>
    <row r="124" spans="15:16" x14ac:dyDescent="0.3">
      <c r="O124" s="1"/>
      <c r="P124" s="1"/>
    </row>
    <row r="125" spans="15:16" x14ac:dyDescent="0.3">
      <c r="O125" s="1"/>
      <c r="P125" s="1"/>
    </row>
    <row r="126" spans="15:16" x14ac:dyDescent="0.3">
      <c r="O126" s="1"/>
      <c r="P126" s="1"/>
    </row>
    <row r="127" spans="15:16" x14ac:dyDescent="0.3">
      <c r="O127" s="1"/>
      <c r="P127" s="1"/>
    </row>
    <row r="128" spans="15:16" x14ac:dyDescent="0.3">
      <c r="O128" s="1"/>
      <c r="P128" s="1"/>
    </row>
    <row r="129" spans="15:16" x14ac:dyDescent="0.3">
      <c r="O129" s="1"/>
      <c r="P129" s="1"/>
    </row>
    <row r="130" spans="15:16" x14ac:dyDescent="0.3">
      <c r="O130" s="1"/>
      <c r="P130" s="1"/>
    </row>
    <row r="131" spans="15:16" x14ac:dyDescent="0.3">
      <c r="O131" s="1"/>
      <c r="P131" s="1"/>
    </row>
    <row r="132" spans="15:16" x14ac:dyDescent="0.3">
      <c r="O132" s="1"/>
      <c r="P132" s="1"/>
    </row>
    <row r="133" spans="15:16" x14ac:dyDescent="0.3">
      <c r="O133" s="1"/>
      <c r="P133" s="1"/>
    </row>
    <row r="134" spans="15:16" x14ac:dyDescent="0.3">
      <c r="O134" s="1"/>
      <c r="P134" s="1"/>
    </row>
    <row r="135" spans="15:16" x14ac:dyDescent="0.3">
      <c r="O135" s="1"/>
      <c r="P135" s="1"/>
    </row>
    <row r="136" spans="15:16" x14ac:dyDescent="0.3">
      <c r="O136" s="1"/>
      <c r="P136" s="1"/>
    </row>
    <row r="137" spans="15:16" x14ac:dyDescent="0.3">
      <c r="O137" s="1"/>
      <c r="P137" s="1"/>
    </row>
    <row r="138" spans="15:16" x14ac:dyDescent="0.3">
      <c r="O138" s="1"/>
      <c r="P138" s="1"/>
    </row>
    <row r="139" spans="15:16" x14ac:dyDescent="0.3">
      <c r="O139" s="1"/>
      <c r="P139" s="1"/>
    </row>
    <row r="140" spans="15:16" x14ac:dyDescent="0.3">
      <c r="O140" s="1"/>
      <c r="P140" s="1"/>
    </row>
    <row r="141" spans="15:16" x14ac:dyDescent="0.3">
      <c r="O141" s="1"/>
      <c r="P141" s="1"/>
    </row>
    <row r="142" spans="15:16" x14ac:dyDescent="0.3">
      <c r="O142" s="1"/>
      <c r="P142" s="1"/>
    </row>
    <row r="143" spans="15:16" x14ac:dyDescent="0.3">
      <c r="O143" s="1"/>
      <c r="P143" s="1"/>
    </row>
    <row r="144" spans="15:16" x14ac:dyDescent="0.3">
      <c r="O144" s="1"/>
      <c r="P144" s="1"/>
    </row>
    <row r="145" spans="15:16" x14ac:dyDescent="0.3">
      <c r="O145" s="1"/>
      <c r="P145" s="1"/>
    </row>
    <row r="146" spans="15:16" x14ac:dyDescent="0.3">
      <c r="O146" s="1"/>
      <c r="P146" s="1"/>
    </row>
    <row r="147" spans="15:16" x14ac:dyDescent="0.3">
      <c r="O147" s="1"/>
      <c r="P147" s="1"/>
    </row>
    <row r="148" spans="15:16" x14ac:dyDescent="0.3">
      <c r="O148" s="1"/>
      <c r="P148" s="1"/>
    </row>
    <row r="149" spans="15:16" x14ac:dyDescent="0.3">
      <c r="O149" s="1"/>
      <c r="P149" s="1"/>
    </row>
    <row r="150" spans="15:16" x14ac:dyDescent="0.3">
      <c r="O150" s="1"/>
      <c r="P150" s="1"/>
    </row>
    <row r="151" spans="15:16" x14ac:dyDescent="0.3">
      <c r="O151" s="1"/>
      <c r="P151" s="1"/>
    </row>
    <row r="152" spans="15:16" x14ac:dyDescent="0.3">
      <c r="O152" s="1"/>
      <c r="P152" s="1"/>
    </row>
    <row r="153" spans="15:16" x14ac:dyDescent="0.3">
      <c r="O153" s="1"/>
      <c r="P153" s="1"/>
    </row>
    <row r="154" spans="15:16" x14ac:dyDescent="0.3">
      <c r="O154" s="1"/>
      <c r="P154" s="1"/>
    </row>
    <row r="155" spans="15:16" x14ac:dyDescent="0.3">
      <c r="O155" s="1"/>
      <c r="P155" s="1"/>
    </row>
    <row r="156" spans="15:16" x14ac:dyDescent="0.3">
      <c r="O156" s="1"/>
      <c r="P156" s="1"/>
    </row>
    <row r="157" spans="15:16" x14ac:dyDescent="0.3">
      <c r="O157" s="1"/>
      <c r="P157" s="1"/>
    </row>
    <row r="158" spans="15:16" x14ac:dyDescent="0.3">
      <c r="O158" s="1"/>
      <c r="P158" s="1"/>
    </row>
    <row r="159" spans="15:16" x14ac:dyDescent="0.3">
      <c r="O159" s="1"/>
      <c r="P159" s="1"/>
    </row>
    <row r="160" spans="15:16" x14ac:dyDescent="0.3">
      <c r="O160" s="1"/>
      <c r="P160" s="1"/>
    </row>
    <row r="161" spans="15:16" x14ac:dyDescent="0.3">
      <c r="O161" s="1"/>
      <c r="P161" s="1"/>
    </row>
    <row r="162" spans="15:16" x14ac:dyDescent="0.3">
      <c r="O162" s="1"/>
      <c r="P162" s="1"/>
    </row>
    <row r="163" spans="15:16" x14ac:dyDescent="0.3">
      <c r="O163" s="1"/>
      <c r="P163" s="1"/>
    </row>
    <row r="164" spans="15:16" x14ac:dyDescent="0.3">
      <c r="O164" s="1"/>
      <c r="P164" s="1"/>
    </row>
    <row r="165" spans="15:16" x14ac:dyDescent="0.3">
      <c r="O165" s="1"/>
      <c r="P165" s="1"/>
    </row>
    <row r="166" spans="15:16" x14ac:dyDescent="0.3">
      <c r="O166" s="1"/>
      <c r="P166" s="1"/>
    </row>
    <row r="167" spans="15:16" x14ac:dyDescent="0.3">
      <c r="O167" s="1"/>
      <c r="P167" s="1"/>
    </row>
    <row r="168" spans="15:16" x14ac:dyDescent="0.3">
      <c r="O168" s="1"/>
      <c r="P168" s="1"/>
    </row>
    <row r="169" spans="15:16" x14ac:dyDescent="0.3">
      <c r="O169" s="1"/>
      <c r="P169" s="1"/>
    </row>
    <row r="170" spans="15:16" x14ac:dyDescent="0.3">
      <c r="O170" s="1"/>
      <c r="P170" s="1"/>
    </row>
    <row r="171" spans="15:16" x14ac:dyDescent="0.3">
      <c r="O171" s="1"/>
      <c r="P171" s="1"/>
    </row>
    <row r="172" spans="15:16" x14ac:dyDescent="0.3">
      <c r="O172" s="1"/>
      <c r="P172" s="1"/>
    </row>
    <row r="173" spans="15:16" x14ac:dyDescent="0.3">
      <c r="O173" s="1"/>
      <c r="P173" s="1"/>
    </row>
    <row r="174" spans="15:16" x14ac:dyDescent="0.3">
      <c r="O174" s="1"/>
      <c r="P174" s="1"/>
    </row>
    <row r="175" spans="15:16" x14ac:dyDescent="0.3">
      <c r="O175" s="1"/>
      <c r="P175" s="1"/>
    </row>
    <row r="176" spans="15:16" x14ac:dyDescent="0.3">
      <c r="O176" s="1"/>
      <c r="P176" s="1"/>
    </row>
    <row r="177" spans="15:16" x14ac:dyDescent="0.3">
      <c r="O177" s="1"/>
      <c r="P177" s="1"/>
    </row>
    <row r="178" spans="15:16" x14ac:dyDescent="0.3">
      <c r="O178" s="1"/>
      <c r="P178" s="1"/>
    </row>
    <row r="179" spans="15:16" x14ac:dyDescent="0.3">
      <c r="O179" s="1"/>
      <c r="P179" s="1"/>
    </row>
    <row r="180" spans="15:16" x14ac:dyDescent="0.3">
      <c r="O180" s="1"/>
      <c r="P180" s="1"/>
    </row>
    <row r="181" spans="15:16" x14ac:dyDescent="0.3">
      <c r="O181" s="1"/>
      <c r="P181" s="1"/>
    </row>
    <row r="182" spans="15:16" x14ac:dyDescent="0.3">
      <c r="O182" s="1"/>
      <c r="P182" s="1"/>
    </row>
    <row r="183" spans="15:16" x14ac:dyDescent="0.3">
      <c r="O183" s="1"/>
      <c r="P183" s="1"/>
    </row>
    <row r="184" spans="15:16" x14ac:dyDescent="0.3">
      <c r="O184" s="1"/>
      <c r="P184" s="1"/>
    </row>
    <row r="185" spans="15:16" x14ac:dyDescent="0.3">
      <c r="O185" s="1"/>
      <c r="P185" s="1"/>
    </row>
    <row r="186" spans="15:16" x14ac:dyDescent="0.3">
      <c r="O186" s="1"/>
      <c r="P186" s="1"/>
    </row>
    <row r="187" spans="15:16" x14ac:dyDescent="0.3">
      <c r="O187" s="1"/>
      <c r="P187" s="1"/>
    </row>
    <row r="188" spans="15:16" x14ac:dyDescent="0.3">
      <c r="O188" s="1"/>
      <c r="P188" s="1"/>
    </row>
    <row r="189" spans="15:16" x14ac:dyDescent="0.3">
      <c r="O189" s="1"/>
      <c r="P189" s="1"/>
    </row>
    <row r="190" spans="15:16" x14ac:dyDescent="0.3">
      <c r="O190" s="1"/>
      <c r="P190" s="1"/>
    </row>
    <row r="191" spans="15:16" x14ac:dyDescent="0.3">
      <c r="O191" s="1"/>
      <c r="P191" s="1"/>
    </row>
    <row r="192" spans="15:16" x14ac:dyDescent="0.3">
      <c r="O192" s="1"/>
      <c r="P192" s="1"/>
    </row>
    <row r="193" spans="15:16" x14ac:dyDescent="0.3">
      <c r="O193" s="1"/>
      <c r="P193" s="1"/>
    </row>
    <row r="194" spans="15:16" x14ac:dyDescent="0.3">
      <c r="O194" s="1"/>
      <c r="P194" s="1"/>
    </row>
    <row r="195" spans="15:16" x14ac:dyDescent="0.3">
      <c r="O195" s="1"/>
      <c r="P195" s="1"/>
    </row>
    <row r="196" spans="15:16" x14ac:dyDescent="0.3">
      <c r="O196" s="1"/>
      <c r="P196" s="1"/>
    </row>
    <row r="197" spans="15:16" x14ac:dyDescent="0.3">
      <c r="O197" s="1"/>
      <c r="P197" s="1"/>
    </row>
    <row r="198" spans="15:16" x14ac:dyDescent="0.3">
      <c r="O198" s="1"/>
      <c r="P198" s="1"/>
    </row>
    <row r="199" spans="15:16" x14ac:dyDescent="0.3">
      <c r="O199" s="1"/>
      <c r="P199" s="1"/>
    </row>
    <row r="200" spans="15:16" x14ac:dyDescent="0.3">
      <c r="O200" s="1"/>
      <c r="P200" s="1"/>
    </row>
    <row r="201" spans="15:16" x14ac:dyDescent="0.3">
      <c r="O201" s="1"/>
      <c r="P201" s="1"/>
    </row>
    <row r="202" spans="15:16" x14ac:dyDescent="0.3">
      <c r="O202" s="1"/>
      <c r="P202" s="1"/>
    </row>
    <row r="203" spans="15:16" x14ac:dyDescent="0.3">
      <c r="O203" s="1"/>
      <c r="P203" s="1"/>
    </row>
    <row r="204" spans="15:16" x14ac:dyDescent="0.3">
      <c r="O204" s="1"/>
      <c r="P204" s="1"/>
    </row>
    <row r="205" spans="15:16" x14ac:dyDescent="0.3">
      <c r="O205" s="1"/>
      <c r="P205" s="1"/>
    </row>
    <row r="206" spans="15:16" x14ac:dyDescent="0.3">
      <c r="O206" s="1"/>
      <c r="P206" s="1"/>
    </row>
    <row r="207" spans="15:16" x14ac:dyDescent="0.3">
      <c r="O207" s="1"/>
      <c r="P207" s="1"/>
    </row>
    <row r="208" spans="15:16" x14ac:dyDescent="0.3">
      <c r="O208" s="1"/>
      <c r="P208" s="1"/>
    </row>
    <row r="209" spans="15:16" x14ac:dyDescent="0.3">
      <c r="O209" s="1"/>
      <c r="P209" s="1"/>
    </row>
    <row r="210" spans="15:16" x14ac:dyDescent="0.3">
      <c r="O210" s="1"/>
      <c r="P210" s="1"/>
    </row>
    <row r="211" spans="15:16" x14ac:dyDescent="0.3">
      <c r="O211" s="1"/>
      <c r="P211" s="1"/>
    </row>
    <row r="212" spans="15:16" x14ac:dyDescent="0.3">
      <c r="O212" s="1"/>
      <c r="P212" s="1"/>
    </row>
    <row r="213" spans="15:16" x14ac:dyDescent="0.3">
      <c r="O213" s="1"/>
      <c r="P213" s="1"/>
    </row>
    <row r="214" spans="15:16" x14ac:dyDescent="0.3">
      <c r="O214" s="1"/>
      <c r="P214" s="1"/>
    </row>
    <row r="215" spans="15:16" x14ac:dyDescent="0.3">
      <c r="O215" s="1"/>
      <c r="P215" s="1"/>
    </row>
    <row r="216" spans="15:16" x14ac:dyDescent="0.3">
      <c r="O216" s="1"/>
      <c r="P216" s="1"/>
    </row>
    <row r="217" spans="15:16" x14ac:dyDescent="0.3">
      <c r="O217" s="1"/>
      <c r="P217" s="1"/>
    </row>
    <row r="218" spans="15:16" x14ac:dyDescent="0.3">
      <c r="O218" s="1"/>
      <c r="P218" s="1"/>
    </row>
    <row r="219" spans="15:16" x14ac:dyDescent="0.3">
      <c r="O219" s="1"/>
      <c r="P219" s="1"/>
    </row>
    <row r="220" spans="15:16" x14ac:dyDescent="0.3">
      <c r="O220" s="1"/>
      <c r="P220" s="1"/>
    </row>
    <row r="221" spans="15:16" x14ac:dyDescent="0.3">
      <c r="O221" s="1"/>
      <c r="P221" s="1"/>
    </row>
    <row r="222" spans="15:16" x14ac:dyDescent="0.3">
      <c r="O222" s="1"/>
      <c r="P222" s="1"/>
    </row>
    <row r="223" spans="15:16" x14ac:dyDescent="0.3">
      <c r="O223" s="1"/>
      <c r="P223" s="1"/>
    </row>
    <row r="224" spans="15:16" x14ac:dyDescent="0.3">
      <c r="O224" s="1"/>
      <c r="P224" s="1"/>
    </row>
    <row r="225" spans="15:16" x14ac:dyDescent="0.3">
      <c r="O225" s="1"/>
      <c r="P225" s="1"/>
    </row>
    <row r="226" spans="15:16" x14ac:dyDescent="0.3">
      <c r="O226" s="1"/>
      <c r="P226" s="1"/>
    </row>
    <row r="227" spans="15:16" x14ac:dyDescent="0.3">
      <c r="O227" s="1"/>
      <c r="P227" s="1"/>
    </row>
    <row r="228" spans="15:16" x14ac:dyDescent="0.3">
      <c r="O228" s="1"/>
      <c r="P228" s="1"/>
    </row>
    <row r="229" spans="15:16" x14ac:dyDescent="0.3">
      <c r="O229" s="1"/>
      <c r="P229" s="1"/>
    </row>
    <row r="230" spans="15:16" x14ac:dyDescent="0.3">
      <c r="O230" s="1"/>
      <c r="P230" s="1"/>
    </row>
    <row r="231" spans="15:16" x14ac:dyDescent="0.3">
      <c r="O231" s="1"/>
      <c r="P231" s="1"/>
    </row>
    <row r="232" spans="15:16" x14ac:dyDescent="0.3">
      <c r="O232" s="1"/>
      <c r="P232" s="1"/>
    </row>
    <row r="233" spans="15:16" x14ac:dyDescent="0.3">
      <c r="O233" s="1"/>
      <c r="P233" s="1"/>
    </row>
    <row r="234" spans="15:16" x14ac:dyDescent="0.3">
      <c r="O234" s="1"/>
      <c r="P234" s="1"/>
    </row>
    <row r="235" spans="15:16" x14ac:dyDescent="0.3">
      <c r="O235" s="1"/>
      <c r="P235" s="1"/>
    </row>
    <row r="236" spans="15:16" x14ac:dyDescent="0.3">
      <c r="O236" s="1"/>
      <c r="P236" s="1"/>
    </row>
    <row r="237" spans="15:16" x14ac:dyDescent="0.3">
      <c r="O237" s="1"/>
      <c r="P237" s="1"/>
    </row>
    <row r="238" spans="15:16" x14ac:dyDescent="0.3">
      <c r="O238" s="1"/>
      <c r="P238" s="1"/>
    </row>
    <row r="239" spans="15:16" x14ac:dyDescent="0.3">
      <c r="O239" s="1"/>
      <c r="P239" s="1"/>
    </row>
    <row r="240" spans="15:16" x14ac:dyDescent="0.3">
      <c r="O240" s="1"/>
      <c r="P240" s="1"/>
    </row>
    <row r="241" spans="15:16" x14ac:dyDescent="0.3">
      <c r="O241" s="1"/>
      <c r="P241" s="1"/>
    </row>
    <row r="242" spans="15:16" x14ac:dyDescent="0.3">
      <c r="O242" s="1"/>
      <c r="P242" s="1"/>
    </row>
    <row r="243" spans="15:16" x14ac:dyDescent="0.3">
      <c r="O243" s="1"/>
      <c r="P243" s="1"/>
    </row>
    <row r="244" spans="15:16" x14ac:dyDescent="0.3">
      <c r="O244" s="1"/>
      <c r="P244" s="1"/>
    </row>
    <row r="245" spans="15:16" x14ac:dyDescent="0.3">
      <c r="O245" s="1"/>
      <c r="P245" s="1"/>
    </row>
    <row r="246" spans="15:16" x14ac:dyDescent="0.3">
      <c r="O246" s="1"/>
      <c r="P246" s="1"/>
    </row>
    <row r="247" spans="15:16" x14ac:dyDescent="0.3">
      <c r="O247" s="1"/>
      <c r="P247" s="1"/>
    </row>
    <row r="248" spans="15:16" x14ac:dyDescent="0.3">
      <c r="O248" s="1"/>
      <c r="P248" s="1"/>
    </row>
    <row r="249" spans="15:16" x14ac:dyDescent="0.3">
      <c r="O249" s="1"/>
      <c r="P249" s="1"/>
    </row>
    <row r="250" spans="15:16" x14ac:dyDescent="0.3">
      <c r="O250" s="1"/>
      <c r="P250" s="1"/>
    </row>
    <row r="251" spans="15:16" x14ac:dyDescent="0.3">
      <c r="O251" s="1"/>
      <c r="P251" s="1"/>
    </row>
    <row r="252" spans="15:16" x14ac:dyDescent="0.3">
      <c r="O252" s="1"/>
      <c r="P252" s="1"/>
    </row>
    <row r="253" spans="15:16" x14ac:dyDescent="0.3">
      <c r="O253" s="1"/>
      <c r="P253" s="1"/>
    </row>
    <row r="254" spans="15:16" x14ac:dyDescent="0.3">
      <c r="O254" s="1"/>
      <c r="P254" s="1"/>
    </row>
    <row r="255" spans="15:16" x14ac:dyDescent="0.3">
      <c r="O255" s="1"/>
      <c r="P255" s="1"/>
    </row>
    <row r="256" spans="15:16" x14ac:dyDescent="0.3">
      <c r="O256" s="1"/>
      <c r="P256" s="1"/>
    </row>
    <row r="257" spans="15:16" x14ac:dyDescent="0.3">
      <c r="O257" s="1"/>
      <c r="P257" s="1"/>
    </row>
    <row r="258" spans="15:16" x14ac:dyDescent="0.3">
      <c r="O258" s="1"/>
      <c r="P258" s="1"/>
    </row>
    <row r="259" spans="15:16" x14ac:dyDescent="0.3">
      <c r="O259" s="1"/>
      <c r="P259" s="1"/>
    </row>
    <row r="260" spans="15:16" x14ac:dyDescent="0.3">
      <c r="O260" s="1"/>
      <c r="P260" s="1"/>
    </row>
    <row r="261" spans="15:16" x14ac:dyDescent="0.3">
      <c r="O261" s="1"/>
      <c r="P261" s="1"/>
    </row>
    <row r="262" spans="15:16" x14ac:dyDescent="0.3">
      <c r="O262" s="1"/>
      <c r="P262" s="1"/>
    </row>
    <row r="263" spans="15:16" x14ac:dyDescent="0.3">
      <c r="O263" s="1"/>
      <c r="P263" s="1"/>
    </row>
    <row r="264" spans="15:16" x14ac:dyDescent="0.3">
      <c r="O264" s="1"/>
      <c r="P264" s="1"/>
    </row>
    <row r="265" spans="15:16" x14ac:dyDescent="0.3">
      <c r="O265" s="1"/>
      <c r="P265" s="1"/>
    </row>
    <row r="266" spans="15:16" x14ac:dyDescent="0.3">
      <c r="O266" s="1"/>
      <c r="P266" s="1"/>
    </row>
    <row r="267" spans="15:16" x14ac:dyDescent="0.3">
      <c r="O267" s="1"/>
      <c r="P267" s="1"/>
    </row>
    <row r="268" spans="15:16" x14ac:dyDescent="0.3">
      <c r="O268" s="1"/>
      <c r="P268" s="1"/>
    </row>
    <row r="269" spans="15:16" x14ac:dyDescent="0.3">
      <c r="O269" s="1"/>
      <c r="P269" s="1"/>
    </row>
    <row r="270" spans="15:16" x14ac:dyDescent="0.3">
      <c r="O270" s="1"/>
      <c r="P270" s="1"/>
    </row>
    <row r="271" spans="15:16" x14ac:dyDescent="0.3">
      <c r="O271" s="1"/>
      <c r="P271" s="1"/>
    </row>
    <row r="272" spans="15:16" x14ac:dyDescent="0.3">
      <c r="O272" s="1"/>
      <c r="P272" s="1"/>
    </row>
    <row r="273" spans="15:16" x14ac:dyDescent="0.3">
      <c r="O273" s="1"/>
      <c r="P273" s="1"/>
    </row>
    <row r="274" spans="15:16" x14ac:dyDescent="0.3">
      <c r="O274" s="1"/>
      <c r="P274" s="1"/>
    </row>
    <row r="275" spans="15:16" x14ac:dyDescent="0.3">
      <c r="O275" s="1"/>
      <c r="P275" s="1"/>
    </row>
    <row r="276" spans="15:16" x14ac:dyDescent="0.3">
      <c r="O276" s="1"/>
      <c r="P276" s="1"/>
    </row>
    <row r="277" spans="15:16" x14ac:dyDescent="0.3">
      <c r="O277" s="1"/>
      <c r="P277" s="1"/>
    </row>
    <row r="278" spans="15:16" x14ac:dyDescent="0.3">
      <c r="O278" s="1"/>
      <c r="P278" s="1"/>
    </row>
    <row r="279" spans="15:16" x14ac:dyDescent="0.3">
      <c r="O279" s="1"/>
      <c r="P279" s="1"/>
    </row>
    <row r="280" spans="15:16" x14ac:dyDescent="0.3">
      <c r="O280" s="1"/>
      <c r="P280" s="1"/>
    </row>
    <row r="281" spans="15:16" x14ac:dyDescent="0.3">
      <c r="O281" s="1"/>
      <c r="P281" s="1"/>
    </row>
    <row r="282" spans="15:16" x14ac:dyDescent="0.3">
      <c r="O282" s="1"/>
      <c r="P282" s="1"/>
    </row>
    <row r="283" spans="15:16" x14ac:dyDescent="0.3">
      <c r="O283" s="1"/>
      <c r="P283" s="1"/>
    </row>
    <row r="284" spans="15:16" x14ac:dyDescent="0.3">
      <c r="O284" s="1"/>
      <c r="P284" s="1"/>
    </row>
    <row r="285" spans="15:16" x14ac:dyDescent="0.3">
      <c r="O285" s="1"/>
      <c r="P285" s="1"/>
    </row>
    <row r="286" spans="15:16" x14ac:dyDescent="0.3">
      <c r="O286" s="1"/>
      <c r="P286" s="1"/>
    </row>
    <row r="287" spans="15:16" x14ac:dyDescent="0.3">
      <c r="O287" s="1"/>
      <c r="P287" s="1"/>
    </row>
    <row r="288" spans="15:16" x14ac:dyDescent="0.3">
      <c r="O288" s="1"/>
      <c r="P288" s="1"/>
    </row>
    <row r="289" spans="15:16" x14ac:dyDescent="0.3">
      <c r="O289" s="1"/>
      <c r="P289" s="1"/>
    </row>
    <row r="290" spans="15:16" x14ac:dyDescent="0.3">
      <c r="O290" s="1"/>
      <c r="P290" s="1"/>
    </row>
    <row r="291" spans="15:16" x14ac:dyDescent="0.3">
      <c r="O291" s="1"/>
      <c r="P291" s="1"/>
    </row>
    <row r="292" spans="15:16" x14ac:dyDescent="0.3">
      <c r="O292" s="1"/>
      <c r="P292" s="1"/>
    </row>
    <row r="293" spans="15:16" x14ac:dyDescent="0.3">
      <c r="O293" s="1"/>
      <c r="P293" s="1"/>
    </row>
    <row r="294" spans="15:16" x14ac:dyDescent="0.3">
      <c r="O294" s="1"/>
      <c r="P294" s="1"/>
    </row>
    <row r="295" spans="15:16" x14ac:dyDescent="0.3">
      <c r="O295" s="1"/>
      <c r="P295" s="1"/>
    </row>
    <row r="296" spans="15:16" x14ac:dyDescent="0.3">
      <c r="O296" s="1"/>
      <c r="P296" s="1"/>
    </row>
    <row r="297" spans="15:16" x14ac:dyDescent="0.3">
      <c r="O297" s="1"/>
      <c r="P297" s="1"/>
    </row>
    <row r="298" spans="15:16" x14ac:dyDescent="0.3">
      <c r="O298" s="1"/>
      <c r="P298" s="1"/>
    </row>
    <row r="299" spans="15:16" x14ac:dyDescent="0.3">
      <c r="O299" s="1"/>
      <c r="P299" s="1"/>
    </row>
    <row r="300" spans="15:16" x14ac:dyDescent="0.3">
      <c r="O300" s="1"/>
      <c r="P300" s="1"/>
    </row>
    <row r="301" spans="15:16" x14ac:dyDescent="0.3">
      <c r="O301" s="1"/>
      <c r="P301" s="1"/>
    </row>
    <row r="302" spans="15:16" x14ac:dyDescent="0.3">
      <c r="O302" s="1"/>
      <c r="P302" s="1"/>
    </row>
    <row r="303" spans="15:16" x14ac:dyDescent="0.3">
      <c r="O303" s="1"/>
      <c r="P303" s="1"/>
    </row>
    <row r="304" spans="15:16" x14ac:dyDescent="0.3">
      <c r="O304" s="1"/>
      <c r="P304" s="1"/>
    </row>
    <row r="305" spans="15:16" x14ac:dyDescent="0.3">
      <c r="O305" s="1"/>
      <c r="P305" s="1"/>
    </row>
    <row r="306" spans="15:16" x14ac:dyDescent="0.3">
      <c r="O306" s="1"/>
      <c r="P306" s="1"/>
    </row>
    <row r="307" spans="15:16" x14ac:dyDescent="0.3">
      <c r="O307" s="1"/>
      <c r="P307" s="1"/>
    </row>
    <row r="308" spans="15:16" x14ac:dyDescent="0.3">
      <c r="O308" s="1"/>
      <c r="P308" s="1"/>
    </row>
    <row r="309" spans="15:16" x14ac:dyDescent="0.3">
      <c r="O309" s="1"/>
      <c r="P309" s="1"/>
    </row>
    <row r="310" spans="15:16" x14ac:dyDescent="0.3">
      <c r="O310" s="1"/>
      <c r="P310" s="1"/>
    </row>
    <row r="311" spans="15:16" x14ac:dyDescent="0.3">
      <c r="O311" s="1"/>
      <c r="P311" s="1"/>
    </row>
    <row r="312" spans="15:16" x14ac:dyDescent="0.3">
      <c r="O312" s="1"/>
      <c r="P312" s="1"/>
    </row>
    <row r="313" spans="15:16" x14ac:dyDescent="0.3">
      <c r="O313" s="1"/>
      <c r="P313" s="1"/>
    </row>
    <row r="314" spans="15:16" x14ac:dyDescent="0.3">
      <c r="O314" s="1"/>
      <c r="P314" s="1"/>
    </row>
    <row r="315" spans="15:16" x14ac:dyDescent="0.3">
      <c r="O315" s="1"/>
      <c r="P315" s="1"/>
    </row>
    <row r="316" spans="15:16" x14ac:dyDescent="0.3">
      <c r="O316" s="1"/>
      <c r="P316" s="1"/>
    </row>
    <row r="317" spans="15:16" x14ac:dyDescent="0.3">
      <c r="O317" s="1"/>
      <c r="P317" s="1"/>
    </row>
    <row r="318" spans="15:16" x14ac:dyDescent="0.3">
      <c r="O318" s="1"/>
      <c r="P318" s="1"/>
    </row>
    <row r="319" spans="15:16" x14ac:dyDescent="0.3">
      <c r="O319" s="1"/>
      <c r="P319" s="1"/>
    </row>
    <row r="320" spans="15:16" x14ac:dyDescent="0.3">
      <c r="O320" s="1"/>
      <c r="P320" s="1"/>
    </row>
    <row r="321" spans="15:16" x14ac:dyDescent="0.3">
      <c r="O321" s="1"/>
      <c r="P321" s="1"/>
    </row>
    <row r="322" spans="15:16" x14ac:dyDescent="0.3">
      <c r="O322" s="1"/>
      <c r="P322" s="1"/>
    </row>
    <row r="323" spans="15:16" x14ac:dyDescent="0.3">
      <c r="O323" s="1"/>
      <c r="P323" s="1"/>
    </row>
    <row r="324" spans="15:16" x14ac:dyDescent="0.3">
      <c r="O324" s="1"/>
      <c r="P324" s="1"/>
    </row>
    <row r="325" spans="15:16" x14ac:dyDescent="0.3">
      <c r="O325" s="1"/>
      <c r="P325" s="1"/>
    </row>
    <row r="326" spans="15:16" x14ac:dyDescent="0.3">
      <c r="O326" s="1"/>
      <c r="P326" s="1"/>
    </row>
    <row r="327" spans="15:16" x14ac:dyDescent="0.3">
      <c r="O327" s="1"/>
      <c r="P327" s="1"/>
    </row>
    <row r="328" spans="15:16" x14ac:dyDescent="0.3">
      <c r="O328" s="1"/>
      <c r="P328" s="1"/>
    </row>
    <row r="329" spans="15:16" x14ac:dyDescent="0.3">
      <c r="O329" s="1"/>
      <c r="P329" s="1"/>
    </row>
    <row r="330" spans="15:16" x14ac:dyDescent="0.3">
      <c r="O330" s="1"/>
      <c r="P330" s="1"/>
    </row>
    <row r="331" spans="15:16" x14ac:dyDescent="0.3">
      <c r="O331" s="1"/>
      <c r="P331" s="1"/>
    </row>
    <row r="332" spans="15:16" x14ac:dyDescent="0.3">
      <c r="O332" s="1"/>
      <c r="P332" s="1"/>
    </row>
    <row r="333" spans="15:16" x14ac:dyDescent="0.3">
      <c r="O333" s="1"/>
      <c r="P333" s="1"/>
    </row>
    <row r="334" spans="15:16" x14ac:dyDescent="0.3">
      <c r="O334" s="1"/>
      <c r="P334" s="1"/>
    </row>
    <row r="335" spans="15:16" x14ac:dyDescent="0.3">
      <c r="O335" s="1"/>
      <c r="P335" s="1"/>
    </row>
    <row r="336" spans="15:16" x14ac:dyDescent="0.3">
      <c r="O336" s="1"/>
      <c r="P336" s="1"/>
    </row>
    <row r="337" spans="15:16" x14ac:dyDescent="0.3">
      <c r="O337" s="1"/>
      <c r="P337" s="1"/>
    </row>
    <row r="338" spans="15:16" x14ac:dyDescent="0.3">
      <c r="O338" s="1"/>
      <c r="P338" s="1"/>
    </row>
    <row r="339" spans="15:16" x14ac:dyDescent="0.3">
      <c r="O339" s="1"/>
      <c r="P339" s="1"/>
    </row>
    <row r="340" spans="15:16" x14ac:dyDescent="0.3">
      <c r="O340" s="1"/>
      <c r="P340" s="1"/>
    </row>
    <row r="341" spans="15:16" x14ac:dyDescent="0.3">
      <c r="O341" s="1"/>
      <c r="P341" s="1"/>
    </row>
    <row r="342" spans="15:16" x14ac:dyDescent="0.3">
      <c r="O342" s="1"/>
      <c r="P342" s="1"/>
    </row>
    <row r="343" spans="15:16" x14ac:dyDescent="0.3">
      <c r="O343" s="1"/>
      <c r="P343" s="1"/>
    </row>
    <row r="344" spans="15:16" x14ac:dyDescent="0.3">
      <c r="O344" s="1"/>
      <c r="P344" s="1"/>
    </row>
    <row r="345" spans="15:16" x14ac:dyDescent="0.3">
      <c r="O345" s="1"/>
      <c r="P345" s="1"/>
    </row>
    <row r="346" spans="15:16" x14ac:dyDescent="0.3">
      <c r="O346" s="1"/>
      <c r="P346" s="1"/>
    </row>
    <row r="347" spans="15:16" x14ac:dyDescent="0.3">
      <c r="O347" s="1"/>
      <c r="P347" s="1"/>
    </row>
    <row r="348" spans="15:16" x14ac:dyDescent="0.3">
      <c r="O348" s="1"/>
      <c r="P348" s="1"/>
    </row>
    <row r="349" spans="15:16" x14ac:dyDescent="0.3">
      <c r="O349" s="1"/>
      <c r="P349" s="1"/>
    </row>
    <row r="350" spans="15:16" x14ac:dyDescent="0.3">
      <c r="O350" s="1"/>
      <c r="P350" s="1"/>
    </row>
    <row r="351" spans="15:16" x14ac:dyDescent="0.3">
      <c r="O351" s="1"/>
      <c r="P351" s="1"/>
    </row>
    <row r="352" spans="15:16" x14ac:dyDescent="0.3">
      <c r="O352" s="1"/>
      <c r="P352" s="1"/>
    </row>
    <row r="353" spans="15:16" x14ac:dyDescent="0.3">
      <c r="O353" s="1"/>
      <c r="P353" s="1"/>
    </row>
    <row r="354" spans="15:16" x14ac:dyDescent="0.3">
      <c r="O354" s="1"/>
      <c r="P354" s="1"/>
    </row>
    <row r="355" spans="15:16" x14ac:dyDescent="0.3">
      <c r="O355" s="1"/>
      <c r="P355" s="1"/>
    </row>
    <row r="356" spans="15:16" x14ac:dyDescent="0.3">
      <c r="O356" s="1"/>
      <c r="P356" s="1"/>
    </row>
    <row r="357" spans="15:16" x14ac:dyDescent="0.3">
      <c r="O357" s="1"/>
      <c r="P357" s="1"/>
    </row>
    <row r="358" spans="15:16" x14ac:dyDescent="0.3">
      <c r="O358" s="1"/>
      <c r="P358" s="1"/>
    </row>
    <row r="359" spans="15:16" x14ac:dyDescent="0.3">
      <c r="O359" s="1"/>
      <c r="P359" s="1"/>
    </row>
    <row r="360" spans="15:16" x14ac:dyDescent="0.3">
      <c r="O360" s="1"/>
      <c r="P360" s="1"/>
    </row>
    <row r="361" spans="15:16" x14ac:dyDescent="0.3">
      <c r="O361" s="1"/>
      <c r="P361" s="1"/>
    </row>
    <row r="362" spans="15:16" x14ac:dyDescent="0.3">
      <c r="O362" s="1"/>
      <c r="P362" s="1"/>
    </row>
    <row r="363" spans="15:16" x14ac:dyDescent="0.3">
      <c r="O363" s="1"/>
      <c r="P363" s="1"/>
    </row>
    <row r="364" spans="15:16" x14ac:dyDescent="0.3">
      <c r="O364" s="1"/>
      <c r="P364" s="1"/>
    </row>
    <row r="365" spans="15:16" x14ac:dyDescent="0.3">
      <c r="O365" s="1"/>
      <c r="P365" s="1"/>
    </row>
    <row r="366" spans="15:16" x14ac:dyDescent="0.3">
      <c r="O366" s="1"/>
      <c r="P366" s="1"/>
    </row>
    <row r="367" spans="15:16" x14ac:dyDescent="0.3">
      <c r="O367" s="1"/>
      <c r="P367" s="1"/>
    </row>
    <row r="368" spans="15:16" x14ac:dyDescent="0.3">
      <c r="O368" s="1"/>
      <c r="P368" s="1"/>
    </row>
    <row r="369" spans="15:16" x14ac:dyDescent="0.3">
      <c r="O369" s="1"/>
      <c r="P369" s="1"/>
    </row>
    <row r="370" spans="15:16" x14ac:dyDescent="0.3">
      <c r="O370" s="1"/>
      <c r="P370" s="1"/>
    </row>
    <row r="371" spans="15:16" x14ac:dyDescent="0.3">
      <c r="O371" s="1"/>
      <c r="P371" s="1"/>
    </row>
    <row r="372" spans="15:16" x14ac:dyDescent="0.3">
      <c r="O372" s="1"/>
      <c r="P372" s="1"/>
    </row>
    <row r="373" spans="15:16" x14ac:dyDescent="0.3">
      <c r="O373" s="1"/>
      <c r="P373" s="1"/>
    </row>
    <row r="374" spans="15:16" x14ac:dyDescent="0.3">
      <c r="O374" s="1"/>
      <c r="P374" s="1"/>
    </row>
    <row r="375" spans="15:16" x14ac:dyDescent="0.3">
      <c r="O375" s="1"/>
      <c r="P375" s="1"/>
    </row>
    <row r="376" spans="15:16" x14ac:dyDescent="0.3">
      <c r="O376" s="1"/>
      <c r="P376" s="1"/>
    </row>
    <row r="377" spans="15:16" x14ac:dyDescent="0.3">
      <c r="O377" s="1"/>
      <c r="P377" s="1"/>
    </row>
    <row r="378" spans="15:16" x14ac:dyDescent="0.3">
      <c r="O378" s="1"/>
      <c r="P378" s="1"/>
    </row>
    <row r="379" spans="15:16" x14ac:dyDescent="0.3">
      <c r="O379" s="1"/>
      <c r="P379" s="1"/>
    </row>
    <row r="380" spans="15:16" x14ac:dyDescent="0.3">
      <c r="O380" s="1"/>
      <c r="P380" s="1"/>
    </row>
    <row r="381" spans="15:16" x14ac:dyDescent="0.3">
      <c r="O381" s="1"/>
      <c r="P381" s="1"/>
    </row>
    <row r="382" spans="15:16" x14ac:dyDescent="0.3">
      <c r="O382" s="1"/>
      <c r="P382" s="1"/>
    </row>
    <row r="383" spans="15:16" x14ac:dyDescent="0.3">
      <c r="O383" s="1"/>
      <c r="P383" s="1"/>
    </row>
    <row r="384" spans="15:16" x14ac:dyDescent="0.3">
      <c r="O384" s="1"/>
      <c r="P384" s="1"/>
    </row>
    <row r="385" spans="15:16" x14ac:dyDescent="0.3">
      <c r="O385" s="1"/>
      <c r="P385" s="1"/>
    </row>
    <row r="386" spans="15:16" x14ac:dyDescent="0.3">
      <c r="O386" s="1"/>
      <c r="P386" s="1"/>
    </row>
    <row r="387" spans="15:16" x14ac:dyDescent="0.3">
      <c r="O387" s="1"/>
      <c r="P387" s="1"/>
    </row>
    <row r="388" spans="15:16" x14ac:dyDescent="0.3">
      <c r="O388" s="1"/>
      <c r="P388" s="1"/>
    </row>
    <row r="389" spans="15:16" x14ac:dyDescent="0.3">
      <c r="O389" s="1"/>
      <c r="P389" s="1"/>
    </row>
    <row r="390" spans="15:16" x14ac:dyDescent="0.3">
      <c r="O390" s="1"/>
      <c r="P390" s="1"/>
    </row>
    <row r="391" spans="15:16" x14ac:dyDescent="0.3">
      <c r="O391" s="1"/>
      <c r="P391" s="1"/>
    </row>
    <row r="392" spans="15:16" x14ac:dyDescent="0.3">
      <c r="O392" s="1"/>
      <c r="P392" s="1"/>
    </row>
    <row r="393" spans="15:16" x14ac:dyDescent="0.3">
      <c r="O393" s="1"/>
      <c r="P393" s="1"/>
    </row>
    <row r="394" spans="15:16" x14ac:dyDescent="0.3">
      <c r="O394" s="1"/>
      <c r="P394" s="1"/>
    </row>
    <row r="395" spans="15:16" x14ac:dyDescent="0.3">
      <c r="O395" s="1"/>
      <c r="P395" s="1"/>
    </row>
    <row r="396" spans="15:16" x14ac:dyDescent="0.3">
      <c r="O396" s="1"/>
      <c r="P396" s="1"/>
    </row>
    <row r="397" spans="15:16" x14ac:dyDescent="0.3">
      <c r="O397" s="1"/>
      <c r="P397" s="1"/>
    </row>
    <row r="398" spans="15:16" x14ac:dyDescent="0.3">
      <c r="O398" s="1"/>
      <c r="P398" s="1"/>
    </row>
    <row r="399" spans="15:16" x14ac:dyDescent="0.3">
      <c r="O399" s="1"/>
      <c r="P399" s="1"/>
    </row>
    <row r="400" spans="15:16" x14ac:dyDescent="0.3">
      <c r="O400" s="1"/>
      <c r="P400" s="1"/>
    </row>
    <row r="401" spans="15:16" x14ac:dyDescent="0.3">
      <c r="O401" s="1"/>
      <c r="P401" s="1"/>
    </row>
    <row r="402" spans="15:16" x14ac:dyDescent="0.3">
      <c r="O402" s="1"/>
      <c r="P402" s="1"/>
    </row>
    <row r="403" spans="15:16" x14ac:dyDescent="0.3">
      <c r="O403" s="1"/>
      <c r="P403" s="1"/>
    </row>
    <row r="404" spans="15:16" x14ac:dyDescent="0.3">
      <c r="O404" s="1"/>
      <c r="P404" s="1"/>
    </row>
    <row r="405" spans="15:16" x14ac:dyDescent="0.3">
      <c r="O405" s="1"/>
      <c r="P405" s="1"/>
    </row>
    <row r="406" spans="15:16" x14ac:dyDescent="0.3">
      <c r="O406" s="1"/>
      <c r="P406" s="1"/>
    </row>
    <row r="407" spans="15:16" x14ac:dyDescent="0.3">
      <c r="O407" s="1"/>
      <c r="P407" s="1"/>
    </row>
    <row r="408" spans="15:16" x14ac:dyDescent="0.3">
      <c r="O408" s="1"/>
      <c r="P408" s="1"/>
    </row>
    <row r="409" spans="15:16" x14ac:dyDescent="0.3">
      <c r="O409" s="1"/>
      <c r="P409" s="1"/>
    </row>
    <row r="410" spans="15:16" x14ac:dyDescent="0.3">
      <c r="O410" s="1"/>
      <c r="P410" s="1"/>
    </row>
    <row r="411" spans="15:16" x14ac:dyDescent="0.3">
      <c r="O411" s="1"/>
      <c r="P411" s="1"/>
    </row>
    <row r="412" spans="15:16" x14ac:dyDescent="0.3">
      <c r="O412" s="1"/>
      <c r="P412" s="1"/>
    </row>
    <row r="413" spans="15:16" x14ac:dyDescent="0.3">
      <c r="O413" s="1"/>
      <c r="P413" s="1"/>
    </row>
    <row r="414" spans="15:16" x14ac:dyDescent="0.3">
      <c r="O414" s="1"/>
      <c r="P414" s="1"/>
    </row>
    <row r="415" spans="15:16" x14ac:dyDescent="0.3">
      <c r="O415" s="1"/>
      <c r="P415" s="1"/>
    </row>
    <row r="416" spans="15:16" x14ac:dyDescent="0.3">
      <c r="O416" s="1"/>
      <c r="P416" s="1"/>
    </row>
    <row r="417" spans="15:16" x14ac:dyDescent="0.3">
      <c r="O417" s="1"/>
      <c r="P417" s="1"/>
    </row>
    <row r="418" spans="15:16" x14ac:dyDescent="0.3">
      <c r="O418" s="1"/>
      <c r="P418" s="1"/>
    </row>
    <row r="419" spans="15:16" x14ac:dyDescent="0.3">
      <c r="O419" s="1"/>
      <c r="P419" s="1"/>
    </row>
    <row r="420" spans="15:16" x14ac:dyDescent="0.3">
      <c r="O420" s="1"/>
      <c r="P420" s="1"/>
    </row>
    <row r="421" spans="15:16" x14ac:dyDescent="0.3">
      <c r="O421" s="1"/>
      <c r="P421" s="1"/>
    </row>
    <row r="422" spans="15:16" x14ac:dyDescent="0.3">
      <c r="O422" s="1"/>
      <c r="P422" s="1"/>
    </row>
    <row r="423" spans="15:16" x14ac:dyDescent="0.3">
      <c r="O423" s="1"/>
      <c r="P423" s="1"/>
    </row>
    <row r="424" spans="15:16" x14ac:dyDescent="0.3">
      <c r="O424" s="1"/>
      <c r="P424" s="1"/>
    </row>
    <row r="425" spans="15:16" x14ac:dyDescent="0.3">
      <c r="O425" s="1"/>
      <c r="P425" s="1"/>
    </row>
    <row r="426" spans="15:16" x14ac:dyDescent="0.3">
      <c r="O426" s="1"/>
      <c r="P426" s="1"/>
    </row>
    <row r="427" spans="15:16" x14ac:dyDescent="0.3">
      <c r="O427" s="1"/>
      <c r="P427" s="1"/>
    </row>
    <row r="428" spans="15:16" x14ac:dyDescent="0.3">
      <c r="O428" s="1"/>
      <c r="P428" s="1"/>
    </row>
    <row r="429" spans="15:16" x14ac:dyDescent="0.3">
      <c r="O429" s="1"/>
      <c r="P429" s="1"/>
    </row>
    <row r="430" spans="15:16" x14ac:dyDescent="0.3">
      <c r="O430" s="1"/>
      <c r="P430" s="1"/>
    </row>
    <row r="431" spans="15:16" x14ac:dyDescent="0.3">
      <c r="O431" s="1"/>
      <c r="P431" s="1"/>
    </row>
    <row r="432" spans="15:16" x14ac:dyDescent="0.3">
      <c r="O432" s="1"/>
      <c r="P432" s="1"/>
    </row>
    <row r="433" spans="15:16" x14ac:dyDescent="0.3">
      <c r="O433" s="1"/>
      <c r="P433" s="1"/>
    </row>
    <row r="434" spans="15:16" x14ac:dyDescent="0.3">
      <c r="O434" s="1"/>
      <c r="P434" s="1"/>
    </row>
    <row r="435" spans="15:16" x14ac:dyDescent="0.3">
      <c r="O435" s="1"/>
      <c r="P435" s="1"/>
    </row>
    <row r="436" spans="15:16" x14ac:dyDescent="0.3">
      <c r="O436" s="1"/>
      <c r="P436" s="1"/>
    </row>
    <row r="437" spans="15:16" x14ac:dyDescent="0.3">
      <c r="O437" s="1"/>
      <c r="P437" s="1"/>
    </row>
    <row r="438" spans="15:16" x14ac:dyDescent="0.3">
      <c r="O438" s="1"/>
      <c r="P438" s="1"/>
    </row>
    <row r="439" spans="15:16" x14ac:dyDescent="0.3">
      <c r="O439" s="1"/>
      <c r="P439" s="1"/>
    </row>
    <row r="440" spans="15:16" x14ac:dyDescent="0.3">
      <c r="O440" s="1"/>
      <c r="P440" s="1"/>
    </row>
    <row r="441" spans="15:16" x14ac:dyDescent="0.3">
      <c r="O441" s="1"/>
      <c r="P441" s="1"/>
    </row>
    <row r="442" spans="15:16" x14ac:dyDescent="0.3">
      <c r="O442" s="1"/>
      <c r="P442" s="1"/>
    </row>
    <row r="443" spans="15:16" x14ac:dyDescent="0.3">
      <c r="O443" s="1"/>
      <c r="P443" s="1"/>
    </row>
    <row r="444" spans="15:16" x14ac:dyDescent="0.3">
      <c r="O444" s="1"/>
      <c r="P444" s="1"/>
    </row>
    <row r="445" spans="15:16" x14ac:dyDescent="0.3">
      <c r="O445" s="1"/>
      <c r="P445" s="1"/>
    </row>
    <row r="446" spans="15:16" x14ac:dyDescent="0.3">
      <c r="O446" s="1"/>
      <c r="P446" s="1"/>
    </row>
    <row r="447" spans="15:16" x14ac:dyDescent="0.3">
      <c r="O447" s="1"/>
      <c r="P447" s="1"/>
    </row>
    <row r="448" spans="15:16" x14ac:dyDescent="0.3">
      <c r="O448" s="1"/>
      <c r="P448" s="1"/>
    </row>
    <row r="449" spans="15:16" x14ac:dyDescent="0.3">
      <c r="O449" s="1"/>
      <c r="P449" s="1"/>
    </row>
    <row r="450" spans="15:16" x14ac:dyDescent="0.3">
      <c r="O450" s="1"/>
      <c r="P450" s="1"/>
    </row>
    <row r="451" spans="15:16" x14ac:dyDescent="0.3">
      <c r="O451" s="1"/>
      <c r="P451" s="1"/>
    </row>
    <row r="452" spans="15:16" x14ac:dyDescent="0.3">
      <c r="O452" s="1"/>
      <c r="P452" s="1"/>
    </row>
    <row r="453" spans="15:16" x14ac:dyDescent="0.3">
      <c r="O453" s="1"/>
      <c r="P453" s="1"/>
    </row>
    <row r="454" spans="15:16" x14ac:dyDescent="0.3">
      <c r="O454" s="1"/>
      <c r="P454" s="1"/>
    </row>
    <row r="455" spans="15:16" x14ac:dyDescent="0.3">
      <c r="O455" s="1"/>
      <c r="P455" s="1"/>
    </row>
    <row r="456" spans="15:16" x14ac:dyDescent="0.3">
      <c r="O456" s="1"/>
      <c r="P456" s="1"/>
    </row>
    <row r="457" spans="15:16" x14ac:dyDescent="0.3">
      <c r="O457" s="1"/>
      <c r="P457" s="1"/>
    </row>
    <row r="458" spans="15:16" x14ac:dyDescent="0.3">
      <c r="O458" s="1"/>
      <c r="P458" s="1"/>
    </row>
    <row r="459" spans="15:16" x14ac:dyDescent="0.3">
      <c r="O459" s="1"/>
      <c r="P459" s="1"/>
    </row>
    <row r="460" spans="15:16" x14ac:dyDescent="0.3">
      <c r="O460" s="1"/>
      <c r="P460" s="1"/>
    </row>
    <row r="461" spans="15:16" x14ac:dyDescent="0.3">
      <c r="O461" s="1"/>
      <c r="P461" s="1"/>
    </row>
    <row r="462" spans="15:16" x14ac:dyDescent="0.3">
      <c r="O462" s="1"/>
      <c r="P462" s="1"/>
    </row>
    <row r="463" spans="15:16" x14ac:dyDescent="0.3">
      <c r="O463" s="1"/>
      <c r="P463" s="1"/>
    </row>
    <row r="464" spans="15:16" x14ac:dyDescent="0.3">
      <c r="O464" s="1"/>
      <c r="P464" s="1"/>
    </row>
    <row r="465" spans="15:16" x14ac:dyDescent="0.3">
      <c r="O465" s="1"/>
      <c r="P465" s="1"/>
    </row>
    <row r="466" spans="15:16" x14ac:dyDescent="0.3">
      <c r="O466" s="1"/>
      <c r="P466" s="1"/>
    </row>
    <row r="467" spans="15:16" x14ac:dyDescent="0.3">
      <c r="O467" s="1"/>
      <c r="P467" s="1"/>
    </row>
    <row r="468" spans="15:16" x14ac:dyDescent="0.3">
      <c r="O468" s="1"/>
      <c r="P468" s="1"/>
    </row>
    <row r="469" spans="15:16" x14ac:dyDescent="0.3">
      <c r="O469" s="1"/>
      <c r="P469" s="1"/>
    </row>
    <row r="470" spans="15:16" x14ac:dyDescent="0.3">
      <c r="O470" s="1"/>
      <c r="P470" s="1"/>
    </row>
    <row r="471" spans="15:16" x14ac:dyDescent="0.3">
      <c r="O471" s="1"/>
      <c r="P471" s="1"/>
    </row>
    <row r="472" spans="15:16" x14ac:dyDescent="0.3">
      <c r="O472" s="1"/>
      <c r="P472" s="1"/>
    </row>
    <row r="473" spans="15:16" x14ac:dyDescent="0.3">
      <c r="O473" s="1"/>
      <c r="P473" s="1"/>
    </row>
    <row r="474" spans="15:16" x14ac:dyDescent="0.3">
      <c r="O474" s="1"/>
      <c r="P474" s="1"/>
    </row>
    <row r="475" spans="15:16" x14ac:dyDescent="0.3">
      <c r="O475" s="1"/>
      <c r="P475" s="1"/>
    </row>
    <row r="476" spans="15:16" x14ac:dyDescent="0.3">
      <c r="O476" s="1"/>
      <c r="P476" s="1"/>
    </row>
    <row r="477" spans="15:16" x14ac:dyDescent="0.3">
      <c r="O477" s="1"/>
      <c r="P477" s="1"/>
    </row>
    <row r="478" spans="15:16" x14ac:dyDescent="0.3">
      <c r="O478" s="1"/>
      <c r="P478" s="1"/>
    </row>
    <row r="479" spans="15:16" x14ac:dyDescent="0.3">
      <c r="O479" s="1"/>
      <c r="P479" s="1"/>
    </row>
    <row r="480" spans="15:16" x14ac:dyDescent="0.3">
      <c r="O480" s="1"/>
      <c r="P480" s="1"/>
    </row>
    <row r="481" spans="15:16" x14ac:dyDescent="0.3">
      <c r="O481" s="1"/>
      <c r="P481" s="1"/>
    </row>
    <row r="482" spans="15:16" x14ac:dyDescent="0.3">
      <c r="O482" s="1"/>
      <c r="P482" s="1"/>
    </row>
    <row r="483" spans="15:16" x14ac:dyDescent="0.3">
      <c r="O483" s="1"/>
      <c r="P483" s="1"/>
    </row>
    <row r="484" spans="15:16" x14ac:dyDescent="0.3">
      <c r="O484" s="1"/>
      <c r="P484" s="1"/>
    </row>
    <row r="485" spans="15:16" x14ac:dyDescent="0.3">
      <c r="O485" s="1"/>
      <c r="P485" s="1"/>
    </row>
    <row r="486" spans="15:16" x14ac:dyDescent="0.3">
      <c r="O486" s="1"/>
      <c r="P486" s="1"/>
    </row>
    <row r="487" spans="15:16" x14ac:dyDescent="0.3">
      <c r="O487" s="1"/>
      <c r="P487" s="1"/>
    </row>
    <row r="488" spans="15:16" x14ac:dyDescent="0.3">
      <c r="O488" s="1"/>
      <c r="P488" s="1"/>
    </row>
    <row r="489" spans="15:16" x14ac:dyDescent="0.3">
      <c r="P489" s="1"/>
    </row>
    <row r="490" spans="15:16" x14ac:dyDescent="0.3">
      <c r="P490" s="1"/>
    </row>
    <row r="491" spans="15:16" x14ac:dyDescent="0.3">
      <c r="P491" s="1"/>
    </row>
    <row r="492" spans="15:16" x14ac:dyDescent="0.3">
      <c r="P492" s="1"/>
    </row>
    <row r="493" spans="15:16" x14ac:dyDescent="0.3">
      <c r="P493" s="1"/>
    </row>
    <row r="494" spans="15:16" x14ac:dyDescent="0.3">
      <c r="P494" s="1"/>
    </row>
    <row r="495" spans="15:16" x14ac:dyDescent="0.3">
      <c r="P495" s="1"/>
    </row>
    <row r="496" spans="15:16" x14ac:dyDescent="0.3">
      <c r="P496" s="1"/>
    </row>
    <row r="497" spans="16:16" x14ac:dyDescent="0.3">
      <c r="P497" s="1"/>
    </row>
    <row r="498" spans="16:16" x14ac:dyDescent="0.3">
      <c r="P498" s="1"/>
    </row>
    <row r="499" spans="16:16" x14ac:dyDescent="0.3">
      <c r="P499" s="1"/>
    </row>
    <row r="500" spans="16:16" x14ac:dyDescent="0.3">
      <c r="P500" s="1"/>
    </row>
    <row r="501" spans="16:16" x14ac:dyDescent="0.3">
      <c r="P501" s="1"/>
    </row>
    <row r="502" spans="16:16" x14ac:dyDescent="0.3">
      <c r="P502" s="1"/>
    </row>
    <row r="503" spans="16:16" x14ac:dyDescent="0.3">
      <c r="P503" s="1"/>
    </row>
    <row r="504" spans="16:16" x14ac:dyDescent="0.3">
      <c r="P504" s="1"/>
    </row>
    <row r="505" spans="16:16" x14ac:dyDescent="0.3">
      <c r="P505" s="1"/>
    </row>
    <row r="506" spans="16:16" x14ac:dyDescent="0.3">
      <c r="P506" s="1"/>
    </row>
    <row r="507" spans="16:16" x14ac:dyDescent="0.3">
      <c r="P507" s="1"/>
    </row>
    <row r="508" spans="16:16" x14ac:dyDescent="0.3">
      <c r="P508" s="1"/>
    </row>
    <row r="509" spans="16:16" x14ac:dyDescent="0.3">
      <c r="P509" s="1"/>
    </row>
    <row r="510" spans="16:16" x14ac:dyDescent="0.3">
      <c r="P510" s="1"/>
    </row>
    <row r="511" spans="16:16" x14ac:dyDescent="0.3">
      <c r="P511" s="1"/>
    </row>
    <row r="512" spans="16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</sheetData>
  <phoneticPr fontId="1" type="noConversion"/>
  <conditionalFormatting sqref="I14:L14 E14:F14 M10:M13 A14:B14 G19:L19 G22:L22 G34:M35 G31:M32 A30:F35 A26:M29 G23:M24 G20:M21 G15:M18 A15:F24 A6:A13 B5:L13 E35:F43 A36:M1048576">
    <cfRule type="expression" dxfId="62" priority="83">
      <formula>$D5="합계"</formula>
    </cfRule>
  </conditionalFormatting>
  <conditionalFormatting sqref="B3:M4 C14 E14:M14 I6:M8 I9:L9 B2:C2 E1:M2">
    <cfRule type="expression" dxfId="61" priority="112">
      <formula>$D1="합계"</formula>
    </cfRule>
  </conditionalFormatting>
  <conditionalFormatting sqref="A2:A4">
    <cfRule type="expression" dxfId="60" priority="110">
      <formula>$D2="합계"</formula>
    </cfRule>
  </conditionalFormatting>
  <conditionalFormatting sqref="A1:D1">
    <cfRule type="expression" dxfId="59" priority="99">
      <formula>$D1="합계"</formula>
    </cfRule>
  </conditionalFormatting>
  <conditionalFormatting sqref="I5:M5">
    <cfRule type="expression" dxfId="58" priority="98">
      <formula>$D5="합계"</formula>
    </cfRule>
  </conditionalFormatting>
  <conditionalFormatting sqref="A5">
    <cfRule type="expression" dxfId="57" priority="97">
      <formula>$D5="합계"</formula>
    </cfRule>
  </conditionalFormatting>
  <conditionalFormatting sqref="D14">
    <cfRule type="expression" dxfId="56" priority="86">
      <formula>$D14="합계"</formula>
    </cfRule>
  </conditionalFormatting>
  <conditionalFormatting sqref="B14">
    <cfRule type="expression" dxfId="55" priority="85">
      <formula>$D14="합계"</formula>
    </cfRule>
  </conditionalFormatting>
  <conditionalFormatting sqref="A14">
    <cfRule type="expression" dxfId="54" priority="84">
      <formula>$D14="합계"</formula>
    </cfRule>
  </conditionalFormatting>
  <conditionalFormatting sqref="M9">
    <cfRule type="expression" dxfId="53" priority="28">
      <formula>$D9="합계"</formula>
    </cfRule>
  </conditionalFormatting>
  <conditionalFormatting sqref="D2">
    <cfRule type="expression" dxfId="52" priority="26">
      <formula>$D2="합계"</formula>
    </cfRule>
  </conditionalFormatting>
  <conditionalFormatting sqref="E25:F25 A25:B25 I25:L25">
    <cfRule type="expression" dxfId="51" priority="19">
      <formula>$D25="합계"</formula>
    </cfRule>
  </conditionalFormatting>
  <conditionalFormatting sqref="C25 E25:M25">
    <cfRule type="expression" dxfId="50" priority="23">
      <formula>$D25="합계"</formula>
    </cfRule>
  </conditionalFormatting>
  <conditionalFormatting sqref="D25">
    <cfRule type="expression" dxfId="49" priority="22">
      <formula>$D25="합계"</formula>
    </cfRule>
  </conditionalFormatting>
  <conditionalFormatting sqref="B25">
    <cfRule type="expression" dxfId="48" priority="21">
      <formula>$D25="합계"</formula>
    </cfRule>
  </conditionalFormatting>
  <conditionalFormatting sqref="A25">
    <cfRule type="expression" dxfId="47" priority="20">
      <formula>$D25="합계"</formula>
    </cfRule>
  </conditionalFormatting>
  <conditionalFormatting sqref="M19">
    <cfRule type="expression" dxfId="46" priority="18">
      <formula>$D19="합계"</formula>
    </cfRule>
  </conditionalFormatting>
  <conditionalFormatting sqref="M22">
    <cfRule type="expression" dxfId="45" priority="17">
      <formula>$D22="합계"</formula>
    </cfRule>
  </conditionalFormatting>
  <conditionalFormatting sqref="G30:L30 G33:L33">
    <cfRule type="expression" dxfId="44" priority="16">
      <formula>$D30="합계"</formula>
    </cfRule>
  </conditionalFormatting>
  <conditionalFormatting sqref="M30">
    <cfRule type="expression" dxfId="43" priority="8">
      <formula>$D30="합계"</formula>
    </cfRule>
  </conditionalFormatting>
  <conditionalFormatting sqref="M33">
    <cfRule type="expression" dxfId="42" priority="7">
      <formula>$D33="합계"</formula>
    </cfRule>
  </conditionalFormatting>
  <conditionalFormatting sqref="E47:F47 I47:L47">
    <cfRule type="expression" dxfId="41" priority="2">
      <formula>$D47="합계"</formula>
    </cfRule>
  </conditionalFormatting>
  <conditionalFormatting sqref="C47 E47:M47">
    <cfRule type="expression" dxfId="40" priority="6">
      <formula>$D47="합계"</formula>
    </cfRule>
  </conditionalFormatting>
  <conditionalFormatting sqref="D47">
    <cfRule type="expression" dxfId="39" priority="5">
      <formula>$D47="합계"</formula>
    </cfRule>
  </conditionalFormatting>
  <conditionalFormatting sqref="A47:B47">
    <cfRule type="expression" dxfId="38" priority="1">
      <formula>$D47="합계"</formula>
    </cfRule>
  </conditionalFormatting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51"/>
  <sheetViews>
    <sheetView zoomScale="90" zoomScaleNormal="90" workbookViewId="0">
      <pane ySplit="4" topLeftCell="A32" activePane="bottomLeft" state="frozen"/>
      <selection activeCell="O16" sqref="O1:O1048576"/>
      <selection pane="bottomLeft" activeCell="F51" sqref="F51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5" width="9" style="100"/>
    <col min="16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54</v>
      </c>
      <c r="B2" s="37" t="s">
        <v>84</v>
      </c>
      <c r="C2" s="9" t="s">
        <v>634</v>
      </c>
      <c r="D2" s="25">
        <v>25000000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  <c r="O4" s="101"/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91</v>
      </c>
      <c r="H5" s="83">
        <v>919555</v>
      </c>
      <c r="I5" s="42">
        <f t="shared" ref="I5:I13" si="0">H5/SUMIF(B:B,B5,H:H)</f>
        <v>3.7451106727030142E-2</v>
      </c>
      <c r="J5" s="42">
        <f>SUMIFS('MP내역(적극)'!G:G,'MP내역(적극)'!A:A,A5,'MP내역(적극)'!B:B,D5)</f>
        <v>3.7322960000000002E-2</v>
      </c>
      <c r="K5" s="42">
        <f t="shared" ref="K5:K13" si="1">ABS(I5-J5)</f>
        <v>1.2814672703014007E-4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02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612</v>
      </c>
      <c r="H6" s="83">
        <v>6741180</v>
      </c>
      <c r="I6" s="42">
        <f t="shared" si="0"/>
        <v>0.27455089869134641</v>
      </c>
      <c r="J6" s="42">
        <f>SUMIFS('MP내역(적극)'!G:G,'MP내역(적극)'!A:A,A6,'MP내역(적극)'!B:B,D6)</f>
        <v>0.27383980000000002</v>
      </c>
      <c r="K6" s="42">
        <f t="shared" si="1"/>
        <v>7.1109869134639014E-4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02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98</v>
      </c>
      <c r="H7" s="83">
        <v>983920</v>
      </c>
      <c r="I7" s="42">
        <f t="shared" si="0"/>
        <v>4.0072527397338381E-2</v>
      </c>
      <c r="J7" s="42">
        <f>SUMIFS('MP내역(적극)'!G:G,'MP내역(적극)'!A:A,A7,'MP내역(적극)'!B:B,D7)</f>
        <v>4.0564910000000003E-2</v>
      </c>
      <c r="K7" s="42">
        <f t="shared" si="1"/>
        <v>4.9238260266162154E-4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02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47</v>
      </c>
      <c r="H8" s="83">
        <v>953630</v>
      </c>
      <c r="I8" s="42">
        <f t="shared" si="0"/>
        <v>3.8838893712826041E-2</v>
      </c>
      <c r="J8" s="42">
        <f>SUMIFS('MP내역(적극)'!G:G,'MP내역(적극)'!A:A,A8,'MP내역(적극)'!B:B,D8)</f>
        <v>3.885392E-2</v>
      </c>
      <c r="K8" s="42">
        <f t="shared" si="1"/>
        <v>1.502628717395954E-5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02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15</v>
      </c>
      <c r="H9" s="83">
        <v>1592175</v>
      </c>
      <c r="I9" s="42">
        <f t="shared" si="0"/>
        <v>6.4845186914441452E-2</v>
      </c>
      <c r="J9" s="42">
        <f>SUMIFS('MP내역(적극)'!G:G,'MP내역(적극)'!A:A,A9,'MP내역(적극)'!B:B,D9)</f>
        <v>6.5392110000000003E-2</v>
      </c>
      <c r="K9" s="42">
        <f t="shared" si="1"/>
        <v>5.4692308555855107E-4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02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192</v>
      </c>
      <c r="H10" s="83">
        <v>3088320</v>
      </c>
      <c r="I10" s="42">
        <f t="shared" si="0"/>
        <v>0.12577931926553793</v>
      </c>
      <c r="J10" s="42">
        <f>SUMIFS('MP내역(적극)'!G:G,'MP내역(적극)'!A:A,A10,'MP내역(적극)'!B:B,D10)</f>
        <v>0.12611810000000001</v>
      </c>
      <c r="K10" s="42">
        <f t="shared" si="1"/>
        <v>3.3878073446208523E-4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02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326</v>
      </c>
      <c r="E11" s="38" t="str">
        <f>IF(OR(D11="",D11="합계"),"",INDEX(투자유니버스!B:B,MATCH($D11,투자유니버스!$A:$A,0)))</f>
        <v>TIGER 미국S&amp;P500</v>
      </c>
      <c r="F11" s="38" t="str">
        <f>IF(OR(D11="",D11="합계"),"",INDEX(투자유니버스!E:E,MATCH($D11,투자유니버스!$A:$A,0)))</f>
        <v>주식</v>
      </c>
      <c r="G11" s="83">
        <v>418</v>
      </c>
      <c r="H11" s="83">
        <v>5542680</v>
      </c>
      <c r="I11" s="42">
        <f t="shared" si="0"/>
        <v>0.22573908057024911</v>
      </c>
      <c r="J11" s="42">
        <f>SUMIFS('MP내역(적극)'!G:G,'MP내역(적극)'!A:A,A11,'MP내역(적극)'!B:B,D11)</f>
        <v>0.2257962</v>
      </c>
      <c r="K11" s="42">
        <f t="shared" si="1"/>
        <v>5.71194297508959E-5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02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322</v>
      </c>
      <c r="E12" s="38" t="str">
        <f>IF(OR(D12="",D12="합계"),"",INDEX(투자유니버스!B:B,MATCH($D12,투자유니버스!$A:$A,0)))</f>
        <v>TIGER 미국나스닥100</v>
      </c>
      <c r="F12" s="38" t="str">
        <f>IF(OR(D12="",D12="합계"),"",INDEX(투자유니버스!E:E,MATCH($D12,투자유니버스!$A:$A,0)))</f>
        <v>주식</v>
      </c>
      <c r="G12" s="83">
        <v>37</v>
      </c>
      <c r="H12" s="83">
        <v>2747620</v>
      </c>
      <c r="I12" s="42">
        <f t="shared" si="0"/>
        <v>0.11190348577879795</v>
      </c>
      <c r="J12" s="42">
        <f>SUMIFS('MP내역(적극)'!G:G,'MP내역(적극)'!A:A,A12,'MP내역(적극)'!B:B,D12)</f>
        <v>0.1115534</v>
      </c>
      <c r="K12" s="42">
        <f t="shared" si="1"/>
        <v>3.5008577879795666E-4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02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176</v>
      </c>
      <c r="E13" s="38" t="str">
        <f>IF(OR(D13="",D13="합계"),"",INDEX(투자유니버스!B:B,MATCH($D13,투자유니버스!$A:$A,0)))</f>
        <v>TIGER 중장기국채</v>
      </c>
      <c r="F13" s="38" t="str">
        <f>IF(OR(D13="",D13="합계"),"",INDEX(투자유니버스!E:E,MATCH($D13,투자유니버스!$A:$A,0)))</f>
        <v>채권</v>
      </c>
      <c r="G13" s="83">
        <v>41</v>
      </c>
      <c r="H13" s="83">
        <v>1984400</v>
      </c>
      <c r="I13" s="42">
        <f t="shared" si="0"/>
        <v>8.0819500942432607E-2</v>
      </c>
      <c r="J13" s="42">
        <f>SUMIFS('MP내역(적극)'!G:G,'MP내역(적극)'!A:A,A13,'MP내역(적극)'!B:B,D13)</f>
        <v>8.0541840000000003E-2</v>
      </c>
      <c r="K13" s="42">
        <f t="shared" si="1"/>
        <v>2.776609424326032E-4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02"/>
      <c r="P13" s="1"/>
    </row>
    <row r="14" spans="1:16" s="24" customFormat="1" x14ac:dyDescent="0.3">
      <c r="A14" s="3">
        <v>44683</v>
      </c>
      <c r="B14" s="2">
        <v>44684</v>
      </c>
      <c r="C14" s="13"/>
      <c r="D14" s="77" t="s">
        <v>115</v>
      </c>
      <c r="E14" s="38" t="str">
        <f>IF(OR(D14="",D14="합계"),"",INDEX(투자유니버스!B:B,MATCH($D14,투자유니버스!$A:$A,0)))</f>
        <v/>
      </c>
      <c r="F14" s="38" t="str">
        <f>IF(OR(D14="",D14="합계"),"",INDEX(투자유니버스!E:E,MATCH($D14,투자유니버스!$A:$A,0)))</f>
        <v/>
      </c>
      <c r="G14" s="75"/>
      <c r="H14" s="75"/>
      <c r="I14" s="42">
        <f>SUM(I5:I13)</f>
        <v>1</v>
      </c>
      <c r="J14" s="42">
        <f>SUM(J5:J13)</f>
        <v>0.99998324000000005</v>
      </c>
      <c r="K14" s="42">
        <f>SUM(K5:K13)</f>
        <v>2.9172242792142034E-3</v>
      </c>
      <c r="L14" s="64" t="str">
        <f>IF(A14="","",IF(OR(D14="",D14="현금",D14="합계"),"",IF(I14&lt;J14,IFERROR(INT((SUMIF(B:B,B14,H:H)*0.95*K14)/SUMIFS(전체매매내역!I:I,전체매매내역!A:A,B14,전체매매내역!D:D,$C$2,전체매매내역!F:F,D14)),0),0)))</f>
        <v/>
      </c>
      <c r="M14" s="38"/>
      <c r="O14" s="102"/>
      <c r="P14" s="1"/>
    </row>
    <row r="15" spans="1:16" x14ac:dyDescent="0.3">
      <c r="A15" s="3">
        <v>44714</v>
      </c>
      <c r="B15" s="3">
        <v>44714</v>
      </c>
      <c r="C15" s="13" t="s">
        <v>644</v>
      </c>
      <c r="D15" s="82" t="s">
        <v>326</v>
      </c>
      <c r="E15" s="38" t="str">
        <f>IF(OR(D15="",D15="합계"),"",INDEX(투자유니버스!B:B,MATCH($D15,투자유니버스!$A:$A,0)))</f>
        <v>TIGER 미국S&amp;P500</v>
      </c>
      <c r="F15" s="38" t="str">
        <f>IF(OR(D15="",D15="합계"),"",INDEX(투자유니버스!E:E,MATCH($D15,투자유니버스!$A:$A,0)))</f>
        <v>주식</v>
      </c>
      <c r="G15" s="63">
        <v>276</v>
      </c>
      <c r="H15" s="63">
        <v>3564540</v>
      </c>
      <c r="I15" s="42">
        <f t="shared" ref="I15:I24" si="2">H15/SUMIF(B:B,B15,H:H)</f>
        <v>0.14560910450078021</v>
      </c>
      <c r="J15" s="42">
        <f>SUMIFS('MP내역(적극)'!G:G,'MP내역(적극)'!A:A,A15,'MP내역(적극)'!B:B,D15)</f>
        <v>0.14533460000000001</v>
      </c>
      <c r="K15" s="42">
        <f t="shared" ref="K15:K24" si="3">ABS(I15-J15)</f>
        <v>2.7450450078020383E-4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02"/>
      <c r="P15" s="1"/>
    </row>
    <row r="16" spans="1:16" x14ac:dyDescent="0.3">
      <c r="A16" s="3">
        <v>44714</v>
      </c>
      <c r="B16" s="3">
        <v>44714</v>
      </c>
      <c r="C16" s="13" t="s">
        <v>644</v>
      </c>
      <c r="D16" s="82" t="s">
        <v>322</v>
      </c>
      <c r="E16" s="38" t="str">
        <f>IF(OR(D16="",D16="합계"),"",INDEX(투자유니버스!B:B,MATCH($D16,투자유니버스!$A:$A,0)))</f>
        <v>TIGER 미국나스닥100</v>
      </c>
      <c r="F16" s="38" t="str">
        <f>IF(OR(D16="",D16="합계"),"",INDEX(투자유니버스!E:E,MATCH($D16,투자유니버스!$A:$A,0)))</f>
        <v>주식</v>
      </c>
      <c r="G16" s="63">
        <v>24</v>
      </c>
      <c r="H16" s="63">
        <v>1688160</v>
      </c>
      <c r="I16" s="42">
        <f t="shared" si="2"/>
        <v>6.8960220913227829E-2</v>
      </c>
      <c r="J16" s="42">
        <f>SUMIFS('MP내역(적극)'!G:G,'MP내역(적극)'!A:A,A16,'MP내역(적극)'!B:B,D16)</f>
        <v>6.9397630000000002E-2</v>
      </c>
      <c r="K16" s="42">
        <f t="shared" si="3"/>
        <v>4.374090867721725E-4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02"/>
      <c r="P16" s="1"/>
    </row>
    <row r="17" spans="1:16" x14ac:dyDescent="0.3">
      <c r="A17" s="3">
        <v>44714</v>
      </c>
      <c r="B17" s="3">
        <v>44714</v>
      </c>
      <c r="C17" s="13" t="s">
        <v>639</v>
      </c>
      <c r="D17" s="82" t="s">
        <v>362</v>
      </c>
      <c r="E17" s="38" t="str">
        <f>IF(OR(D17="",D17="합계"),"",INDEX(투자유니버스!B:B,MATCH($D17,투자유니버스!$A:$A,0)))</f>
        <v>KODEX 선진국MSCI World</v>
      </c>
      <c r="F17" s="38" t="str">
        <f>IF(OR(D17="",D17="합계"),"",INDEX(투자유니버스!E:E,MATCH($D17,투자유니버스!$A:$A,0)))</f>
        <v>주식</v>
      </c>
      <c r="G17" s="63">
        <v>96</v>
      </c>
      <c r="H17" s="63">
        <v>1908480</v>
      </c>
      <c r="I17" s="42">
        <f t="shared" si="2"/>
        <v>7.7960147384416797E-2</v>
      </c>
      <c r="J17" s="42">
        <f>SUMIFS('MP내역(적극)'!G:G,'MP내역(적극)'!A:A,A17,'MP내역(적극)'!B:B,D17)</f>
        <v>7.7727080000000004E-2</v>
      </c>
      <c r="K17" s="42">
        <f t="shared" si="3"/>
        <v>2.3306738441679353E-4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  <c r="O17" s="102"/>
      <c r="P17" s="1"/>
    </row>
    <row r="18" spans="1:16" x14ac:dyDescent="0.3">
      <c r="A18" s="3">
        <v>44714</v>
      </c>
      <c r="B18" s="3">
        <v>44714</v>
      </c>
      <c r="C18" s="13" t="s">
        <v>639</v>
      </c>
      <c r="D18" s="82" t="s">
        <v>368</v>
      </c>
      <c r="E18" s="38" t="str">
        <f>IF(OR(D18="",D18="합계"),"",INDEX(투자유니버스!B:B,MATCH($D18,투자유니버스!$A:$A,0)))</f>
        <v>ARIRANG 신흥국MSCI(합성 H)</v>
      </c>
      <c r="F18" s="38" t="str">
        <f>IF(OR(D18="",D18="합계"),"",INDEX(투자유니버스!E:E,MATCH($D18,투자유니버스!$A:$A,0)))</f>
        <v>주식</v>
      </c>
      <c r="G18" s="63">
        <v>93</v>
      </c>
      <c r="H18" s="63">
        <v>928605</v>
      </c>
      <c r="I18" s="42">
        <f t="shared" si="2"/>
        <v>3.7932900874992855E-2</v>
      </c>
      <c r="J18" s="42">
        <f>SUMIFS('MP내역(적극)'!G:G,'MP내역(적극)'!A:A,A18,'MP내역(적극)'!B:B,D18)</f>
        <v>3.8278119999999999E-2</v>
      </c>
      <c r="K18" s="42">
        <f t="shared" si="3"/>
        <v>3.452191250071443E-4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02"/>
      <c r="P18" s="1"/>
    </row>
    <row r="19" spans="1:16" x14ac:dyDescent="0.3">
      <c r="A19" s="3">
        <v>44714</v>
      </c>
      <c r="B19" s="3">
        <v>44714</v>
      </c>
      <c r="C19" s="13" t="s">
        <v>639</v>
      </c>
      <c r="D19" s="82" t="s">
        <v>176</v>
      </c>
      <c r="E19" s="38" t="str">
        <f>IF(OR(D19="",D19="합계"),"",INDEX(투자유니버스!B:B,MATCH($D19,투자유니버스!$A:$A,0)))</f>
        <v>TIGER 중장기국채</v>
      </c>
      <c r="F19" s="38" t="str">
        <f>IF(OR(D19="",D19="합계"),"",INDEX(투자유니버스!E:E,MATCH($D19,투자유니버스!$A:$A,0)))</f>
        <v>채권</v>
      </c>
      <c r="G19" s="63">
        <v>102</v>
      </c>
      <c r="H19" s="63">
        <v>4945980</v>
      </c>
      <c r="I19" s="42">
        <f t="shared" si="2"/>
        <v>0.20204001601294108</v>
      </c>
      <c r="J19" s="42">
        <f>SUMIFS('MP내역(적극)'!G:G,'MP내역(적극)'!A:A,A19,'MP내역(적극)'!B:B,D19)</f>
        <v>0.2030151</v>
      </c>
      <c r="K19" s="42">
        <f t="shared" si="3"/>
        <v>9.750839870589223E-4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02"/>
      <c r="P19" s="1"/>
    </row>
    <row r="20" spans="1:16" x14ac:dyDescent="0.3">
      <c r="A20" s="3">
        <v>44714</v>
      </c>
      <c r="B20" s="3">
        <v>44714</v>
      </c>
      <c r="C20" s="13" t="s">
        <v>644</v>
      </c>
      <c r="D20" s="82" t="s">
        <v>258</v>
      </c>
      <c r="E20" s="38" t="str">
        <f>IF(OR(D20="",D20="합계"),"",INDEX(투자유니버스!B:B,MATCH($D20,투자유니버스!$A:$A,0)))</f>
        <v>KODEX 미국채울트라30년선물(H)</v>
      </c>
      <c r="F20" s="38" t="str">
        <f>IF(OR(D20="",D20="합계"),"",INDEX(투자유니버스!E:E,MATCH($D20,투자유니버스!$A:$A,0)))</f>
        <v>채권</v>
      </c>
      <c r="G20" s="63">
        <v>49</v>
      </c>
      <c r="H20" s="63">
        <v>489020</v>
      </c>
      <c r="I20" s="42">
        <f t="shared" si="2"/>
        <v>1.9976143985751749E-2</v>
      </c>
      <c r="J20" s="42">
        <f>SUMIFS('MP내역(적극)'!G:G,'MP내역(적극)'!A:A,A20,'MP내역(적극)'!B:B,D20)</f>
        <v>2.0297249999999999E-2</v>
      </c>
      <c r="K20" s="42">
        <f t="shared" si="3"/>
        <v>3.2110601424824997E-4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02"/>
      <c r="P20" s="1"/>
    </row>
    <row r="21" spans="1:16" x14ac:dyDescent="0.3">
      <c r="A21" s="3">
        <v>44714</v>
      </c>
      <c r="B21" s="3">
        <v>44714</v>
      </c>
      <c r="C21" s="13" t="s">
        <v>644</v>
      </c>
      <c r="D21" s="82" t="s">
        <v>629</v>
      </c>
      <c r="E21" s="38" t="str">
        <f>IF(OR(D21="",D21="합계"),"",INDEX(투자유니버스!B:B,MATCH($D21,투자유니버스!$A:$A,0)))</f>
        <v>KINDEX KRX금현물</v>
      </c>
      <c r="F21" s="38" t="str">
        <f>IF(OR(D21="",D21="합계"),"",INDEX(투자유니버스!E:E,MATCH($D21,투자유니버스!$A:$A,0)))</f>
        <v>대체자산</v>
      </c>
      <c r="G21" s="63">
        <v>575</v>
      </c>
      <c r="H21" s="63">
        <v>6210000</v>
      </c>
      <c r="I21" s="42">
        <f t="shared" si="2"/>
        <v>0.25367439808498299</v>
      </c>
      <c r="J21" s="42">
        <f>SUMIFS('MP내역(적극)'!G:G,'MP내역(적극)'!A:A,A21,'MP내역(적극)'!B:B,D21)</f>
        <v>0.24979760000000001</v>
      </c>
      <c r="K21" s="42">
        <f t="shared" si="3"/>
        <v>3.8767980849829797E-3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02"/>
      <c r="P21" s="1"/>
    </row>
    <row r="22" spans="1:16" x14ac:dyDescent="0.3">
      <c r="A22" s="3">
        <v>44714</v>
      </c>
      <c r="B22" s="3">
        <v>44714</v>
      </c>
      <c r="C22" s="13" t="s">
        <v>639</v>
      </c>
      <c r="D22" s="82" t="s">
        <v>506</v>
      </c>
      <c r="E22" s="38" t="str">
        <f>IF(OR(D22="",D22="합계"),"",INDEX(투자유니버스!B:B,MATCH($D22,투자유니버스!$A:$A,0)))</f>
        <v>TIGER 글로벌자원생산기업(합성 H)</v>
      </c>
      <c r="F22" s="38" t="str">
        <f>IF(OR(D22="",D22="합계"),"",INDEX(투자유니버스!E:E,MATCH($D22,투자유니버스!$A:$A,0)))</f>
        <v>대체자산</v>
      </c>
      <c r="G22" s="63">
        <v>193</v>
      </c>
      <c r="H22" s="63">
        <v>3242400</v>
      </c>
      <c r="I22" s="42">
        <f t="shared" si="2"/>
        <v>0.13244989828514472</v>
      </c>
      <c r="J22" s="42">
        <f>SUMIFS('MP내역(적극)'!G:G,'MP내역(적극)'!A:A,A22,'MP내역(적극)'!B:B,D22)</f>
        <v>0.1341425</v>
      </c>
      <c r="K22" s="42">
        <f t="shared" si="3"/>
        <v>1.6926017148552741E-3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2</v>
      </c>
      <c r="M22" s="38" t="s">
        <v>646</v>
      </c>
      <c r="O22" s="102"/>
      <c r="P22" s="1"/>
    </row>
    <row r="23" spans="1:16" x14ac:dyDescent="0.3">
      <c r="A23" s="3">
        <v>44714</v>
      </c>
      <c r="B23" s="3">
        <v>44714</v>
      </c>
      <c r="C23" s="13" t="s">
        <v>645</v>
      </c>
      <c r="D23" s="82" t="s">
        <v>286</v>
      </c>
      <c r="E23" s="38" t="str">
        <f>IF(OR(D23="",D23="합계"),"",INDEX(투자유니버스!B:B,MATCH($D23,투자유니버스!$A:$A,0)))</f>
        <v>TIGER 부동산인프라고배당</v>
      </c>
      <c r="F23" s="38" t="str">
        <f>IF(OR(D23="",D23="합계"),"",INDEX(투자유니버스!E:E,MATCH($D23,투자유니버스!$A:$A,0)))</f>
        <v>대체자산</v>
      </c>
      <c r="G23" s="63">
        <v>62</v>
      </c>
      <c r="H23" s="63">
        <v>393390</v>
      </c>
      <c r="I23" s="42">
        <f t="shared" si="2"/>
        <v>1.6069721652600878E-2</v>
      </c>
      <c r="J23" s="42">
        <f>SUMIFS('MP내역(적극)'!G:G,'MP내역(적극)'!A:A,A23,'MP내역(적극)'!B:B,D23)</f>
        <v>1.6020630000000001E-2</v>
      </c>
      <c r="K23" s="42">
        <f t="shared" si="3"/>
        <v>4.9091652600877222E-5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02"/>
      <c r="P23" s="1"/>
    </row>
    <row r="24" spans="1:16" x14ac:dyDescent="0.3">
      <c r="A24" s="3">
        <v>44714</v>
      </c>
      <c r="B24" s="3">
        <v>44714</v>
      </c>
      <c r="C24" s="13" t="s">
        <v>645</v>
      </c>
      <c r="D24" s="82" t="s">
        <v>148</v>
      </c>
      <c r="E24" s="38" t="str">
        <f>IF(OR(D24="",D24="합계"),"",INDEX(투자유니버스!B:B,MATCH($D24,투자유니버스!$A:$A,0)))</f>
        <v>TIGER 단기통안채</v>
      </c>
      <c r="F24" s="38" t="str">
        <f>IF(OR(D24="",D24="합계"),"",INDEX(투자유니버스!E:E,MATCH($D24,투자유니버스!$A:$A,0)))</f>
        <v>채권</v>
      </c>
      <c r="G24" s="63">
        <v>11</v>
      </c>
      <c r="H24" s="63">
        <v>1109625</v>
      </c>
      <c r="I24" s="42">
        <f t="shared" si="2"/>
        <v>4.5327448305160903E-2</v>
      </c>
      <c r="J24" s="42">
        <f>SUMIFS('MP내역(적극)'!G:G,'MP내역(적극)'!A:A,A24,'MP내역(적극)'!B:B,D24)</f>
        <v>4.5989420000000003E-2</v>
      </c>
      <c r="K24" s="42">
        <f t="shared" si="3"/>
        <v>6.6197169483910023E-4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02"/>
      <c r="P24" s="1"/>
    </row>
    <row r="25" spans="1:16" s="24" customFormat="1" x14ac:dyDescent="0.3">
      <c r="A25" s="3">
        <v>44714</v>
      </c>
      <c r="B25" s="2">
        <v>44714</v>
      </c>
      <c r="C25" s="13"/>
      <c r="D25" s="77" t="s">
        <v>37</v>
      </c>
      <c r="E25" s="38" t="str">
        <f>IF(OR(D25="",D25="합계"),"",INDEX(투자유니버스!B:B,MATCH($D25,투자유니버스!$A:$A,0)))</f>
        <v/>
      </c>
      <c r="F25" s="38" t="str">
        <f>IF(OR(D25="",D25="합계"),"",INDEX(투자유니버스!E:E,MATCH($D25,투자유니버스!$A:$A,0)))</f>
        <v/>
      </c>
      <c r="G25" s="75"/>
      <c r="H25" s="75"/>
      <c r="I25" s="42">
        <f>SUM(I15:I24)</f>
        <v>1</v>
      </c>
      <c r="J25" s="42">
        <f>SUM(J15:J24)</f>
        <v>0.9999999300000002</v>
      </c>
      <c r="K25" s="42">
        <f>SUM(K15:K24)</f>
        <v>8.8668532455617177E-3</v>
      </c>
      <c r="L25" s="64" t="str">
        <f>IF(A25="","",IF(OR(D25="",D25="현금",D25="합계"),"",IF(I25&lt;J25,IFERROR(INT((SUMIF(B:B,B25,H:H)*0.95*K25)/SUMIFS(전체매매내역!I:I,전체매매내역!A:A,B25,전체매매내역!D:D,$C$2,전체매매내역!F:F,D25)),0),0)))</f>
        <v/>
      </c>
      <c r="M25" s="38"/>
      <c r="O25" s="102"/>
      <c r="P25" s="1"/>
    </row>
    <row r="26" spans="1:16" x14ac:dyDescent="0.3">
      <c r="A26" s="3">
        <v>44743</v>
      </c>
      <c r="B26" s="3">
        <v>44743</v>
      </c>
      <c r="C26" s="13" t="s">
        <v>644</v>
      </c>
      <c r="D26" s="82" t="s">
        <v>326</v>
      </c>
      <c r="E26" s="38" t="str">
        <f>IF(OR(D26="",D26="합계"),"",INDEX(투자유니버스!B:B,MATCH($D26,투자유니버스!$A:$A,0)))</f>
        <v>TIGER 미국S&amp;P500</v>
      </c>
      <c r="F26" s="38" t="str">
        <f>IF(OR(D26="",D26="합계"),"",INDEX(투자유니버스!E:E,MATCH($D26,투자유니버스!$A:$A,0)))</f>
        <v>주식</v>
      </c>
      <c r="G26" s="63">
        <v>174</v>
      </c>
      <c r="H26" s="63">
        <v>2133240</v>
      </c>
      <c r="I26" s="42">
        <f t="shared" ref="I26:I35" si="4">H26/SUMIF(B:B,B26,H:H)</f>
        <v>9.143612503608492E-2</v>
      </c>
      <c r="J26" s="42">
        <f>SUMIFS('MP내역(적극)'!G:G,'MP내역(적극)'!A:A,A26,'MP내역(적극)'!B:B,D26)</f>
        <v>9.2077080000000006E-2</v>
      </c>
      <c r="K26" s="42">
        <f t="shared" ref="K26:K35" si="5">ABS(I26-J26)</f>
        <v>6.4095496391508577E-4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1</v>
      </c>
      <c r="M26" s="38" t="s">
        <v>646</v>
      </c>
      <c r="O26" s="102"/>
      <c r="P26" s="1"/>
    </row>
    <row r="27" spans="1:16" x14ac:dyDescent="0.3">
      <c r="A27" s="3">
        <v>44743</v>
      </c>
      <c r="B27" s="3">
        <v>44743</v>
      </c>
      <c r="C27" s="13" t="s">
        <v>644</v>
      </c>
      <c r="D27" s="82" t="s">
        <v>322</v>
      </c>
      <c r="E27" s="38" t="str">
        <f>IF(OR(D27="",D27="합계"),"",INDEX(투자유니버스!B:B,MATCH($D27,투자유니버스!$A:$A,0)))</f>
        <v>TIGER 미국나스닥100</v>
      </c>
      <c r="F27" s="38" t="str">
        <f>IF(OR(D27="",D27="합계"),"",INDEX(투자유니버스!E:E,MATCH($D27,투자유니버스!$A:$A,0)))</f>
        <v>주식</v>
      </c>
      <c r="G27" s="63">
        <v>13</v>
      </c>
      <c r="H27" s="63">
        <v>861445</v>
      </c>
      <c r="I27" s="42">
        <f t="shared" si="4"/>
        <v>3.6923737006483173E-2</v>
      </c>
      <c r="J27" s="42">
        <f>SUMIFS('MP내역(적극)'!G:G,'MP내역(적극)'!A:A,A27,'MP내역(적극)'!B:B,D27)</f>
        <v>3.9013869999999999E-2</v>
      </c>
      <c r="K27" s="42">
        <f t="shared" si="5"/>
        <v>2.0901329935168259E-3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02"/>
      <c r="P27" s="1"/>
    </row>
    <row r="28" spans="1:16" x14ac:dyDescent="0.3">
      <c r="A28" s="3">
        <v>44743</v>
      </c>
      <c r="B28" s="3">
        <v>44743</v>
      </c>
      <c r="C28" s="13" t="s">
        <v>644</v>
      </c>
      <c r="D28" s="82" t="s">
        <v>362</v>
      </c>
      <c r="E28" s="38" t="str">
        <f>IF(OR(D28="",D28="합계"),"",INDEX(투자유니버스!B:B,MATCH($D28,투자유니버스!$A:$A,0)))</f>
        <v>KODEX 선진국MSCI World</v>
      </c>
      <c r="F28" s="38" t="str">
        <f>IF(OR(D28="",D28="합계"),"",INDEX(투자유니버스!E:E,MATCH($D28,투자유니버스!$A:$A,0)))</f>
        <v>주식</v>
      </c>
      <c r="G28" s="63">
        <v>66</v>
      </c>
      <c r="H28" s="63">
        <v>1240470</v>
      </c>
      <c r="I28" s="42">
        <f t="shared" si="4"/>
        <v>5.3169718373700221E-2</v>
      </c>
      <c r="J28" s="42">
        <f>SUMIFS('MP내역(적극)'!G:G,'MP내역(적극)'!A:A,A28,'MP내역(적극)'!B:B,D28)</f>
        <v>5.3894169999999998E-2</v>
      </c>
      <c r="K28" s="42">
        <f t="shared" si="5"/>
        <v>7.2445162629977689E-4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102"/>
      <c r="P28" s="1"/>
    </row>
    <row r="29" spans="1:16" x14ac:dyDescent="0.3">
      <c r="A29" s="3">
        <v>44743</v>
      </c>
      <c r="B29" s="3">
        <v>44743</v>
      </c>
      <c r="C29" s="13" t="s">
        <v>639</v>
      </c>
      <c r="D29" s="82" t="s">
        <v>368</v>
      </c>
      <c r="E29" s="38" t="str">
        <f>IF(OR(D29="",D29="합계"),"",INDEX(투자유니버스!B:B,MATCH($D29,투자유니버스!$A:$A,0)))</f>
        <v>ARIRANG 신흥국MSCI(합성 H)</v>
      </c>
      <c r="F29" s="38" t="str">
        <f>IF(OR(D29="",D29="합계"),"",INDEX(투자유니버스!E:E,MATCH($D29,투자유니버스!$A:$A,0)))</f>
        <v>주식</v>
      </c>
      <c r="G29" s="63">
        <v>138</v>
      </c>
      <c r="H29" s="63">
        <v>1299960</v>
      </c>
      <c r="I29" s="42">
        <f t="shared" si="4"/>
        <v>5.5719611999544796E-2</v>
      </c>
      <c r="J29" s="42">
        <f>SUMIFS('MP내역(적극)'!G:G,'MP내역(적극)'!A:A,A29,'MP내역(적극)'!B:B,D29)</f>
        <v>5.6090069999999999E-2</v>
      </c>
      <c r="K29" s="42">
        <f t="shared" si="5"/>
        <v>3.7045800045520244E-4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02"/>
      <c r="P29" s="1"/>
    </row>
    <row r="30" spans="1:16" x14ac:dyDescent="0.3">
      <c r="A30" s="3">
        <v>44743</v>
      </c>
      <c r="B30" s="3">
        <v>44743</v>
      </c>
      <c r="C30" s="13" t="s">
        <v>639</v>
      </c>
      <c r="D30" s="82" t="s">
        <v>176</v>
      </c>
      <c r="E30" s="38" t="str">
        <f>IF(OR(D30="",D30="합계"),"",INDEX(투자유니버스!B:B,MATCH($D30,투자유니버스!$A:$A,0)))</f>
        <v>TIGER 중장기국채</v>
      </c>
      <c r="F30" s="38" t="str">
        <f>IF(OR(D30="",D30="합계"),"",INDEX(투자유니버스!E:E,MATCH($D30,투자유니버스!$A:$A,0)))</f>
        <v>채권</v>
      </c>
      <c r="G30" s="63">
        <v>162</v>
      </c>
      <c r="H30" s="63">
        <v>7826220</v>
      </c>
      <c r="I30" s="42">
        <f t="shared" si="4"/>
        <v>0.33545181530437668</v>
      </c>
      <c r="J30" s="42">
        <f>SUMIFS('MP내역(적극)'!G:G,'MP내역(적극)'!A:A,A30,'MP내역(적극)'!B:B,D30)</f>
        <v>0.32909830000000001</v>
      </c>
      <c r="K30" s="42">
        <f t="shared" si="5"/>
        <v>6.3535153043766668E-3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02"/>
      <c r="P30" s="1"/>
    </row>
    <row r="31" spans="1:16" x14ac:dyDescent="0.3">
      <c r="A31" s="3">
        <v>44743</v>
      </c>
      <c r="B31" s="3">
        <v>44743</v>
      </c>
      <c r="C31" s="13" t="s">
        <v>644</v>
      </c>
      <c r="D31" s="82" t="s">
        <v>258</v>
      </c>
      <c r="E31" s="38" t="str">
        <f>IF(OR(D31="",D31="합계"),"",INDEX(투자유니버스!B:B,MATCH($D31,투자유니버스!$A:$A,0)))</f>
        <v>KODEX 미국채울트라30년선물(H)</v>
      </c>
      <c r="F31" s="38" t="str">
        <f>IF(OR(D31="",D31="합계"),"",INDEX(투자유니버스!E:E,MATCH($D31,투자유니버스!$A:$A,0)))</f>
        <v>채권</v>
      </c>
      <c r="G31" s="63">
        <v>40</v>
      </c>
      <c r="H31" s="63">
        <v>392200</v>
      </c>
      <c r="I31" s="42">
        <f t="shared" si="4"/>
        <v>1.6810695580034361E-2</v>
      </c>
      <c r="J31" s="42">
        <f>SUMIFS('MP내역(적극)'!G:G,'MP내역(적극)'!A:A,A31,'MP내역(적극)'!B:B,D31)</f>
        <v>1.6560120000000001E-2</v>
      </c>
      <c r="K31" s="42">
        <f t="shared" si="5"/>
        <v>2.5057558003436023E-4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0</v>
      </c>
      <c r="M31" s="38"/>
      <c r="O31" s="102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629</v>
      </c>
      <c r="E32" s="38" t="str">
        <f>IF(OR(D32="",D32="합계"),"",INDEX(투자유니버스!B:B,MATCH($D32,투자유니버스!$A:$A,0)))</f>
        <v>KINDEX KRX금현물</v>
      </c>
      <c r="F32" s="38" t="str">
        <f>IF(OR(D32="",D32="합계"),"",INDEX(투자유니버스!E:E,MATCH($D32,투자유니버스!$A:$A,0)))</f>
        <v>대체자산</v>
      </c>
      <c r="G32" s="63">
        <v>485</v>
      </c>
      <c r="H32" s="63">
        <v>5269525</v>
      </c>
      <c r="I32" s="42">
        <f t="shared" si="4"/>
        <v>0.22586532541147522</v>
      </c>
      <c r="J32" s="42">
        <f>SUMIFS('MP내역(적극)'!G:G,'MP내역(적극)'!A:A,A32,'MP내역(적극)'!B:B,D32)</f>
        <v>0.2247267</v>
      </c>
      <c r="K32" s="42">
        <f t="shared" si="5"/>
        <v>1.1386254114752192E-3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0</v>
      </c>
      <c r="M32" s="38"/>
      <c r="O32" s="102"/>
      <c r="P32" s="1"/>
    </row>
    <row r="33" spans="1:16" x14ac:dyDescent="0.3">
      <c r="A33" s="3">
        <v>44743</v>
      </c>
      <c r="B33" s="3">
        <v>44743</v>
      </c>
      <c r="C33" s="13" t="s">
        <v>639</v>
      </c>
      <c r="D33" s="82" t="s">
        <v>506</v>
      </c>
      <c r="E33" s="38" t="str">
        <f>IF(OR(D33="",D33="합계"),"",INDEX(투자유니버스!B:B,MATCH($D33,투자유니버스!$A:$A,0)))</f>
        <v>TIGER 글로벌자원생산기업(합성 H)</v>
      </c>
      <c r="F33" s="38" t="str">
        <f>IF(OR(D33="",D33="합계"),"",INDEX(투자유니버스!E:E,MATCH($D33,투자유니버스!$A:$A,0)))</f>
        <v>대체자산</v>
      </c>
      <c r="G33" s="63">
        <v>215</v>
      </c>
      <c r="H33" s="63">
        <v>3074500</v>
      </c>
      <c r="I33" s="42">
        <f t="shared" si="4"/>
        <v>0.13178093717699044</v>
      </c>
      <c r="J33" s="42">
        <f>SUMIFS('MP내역(적극)'!G:G,'MP내역(적극)'!A:A,A33,'MP내역(적극)'!B:B,D33)</f>
        <v>0.1342286</v>
      </c>
      <c r="K33" s="42">
        <f t="shared" si="5"/>
        <v>2.4476628230095665E-3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3</v>
      </c>
      <c r="M33" s="38" t="s">
        <v>646</v>
      </c>
      <c r="O33" s="102"/>
      <c r="P33" s="1"/>
    </row>
    <row r="34" spans="1:16" x14ac:dyDescent="0.3">
      <c r="A34" s="3">
        <v>44743</v>
      </c>
      <c r="B34" s="3">
        <v>44743</v>
      </c>
      <c r="C34" s="13" t="s">
        <v>639</v>
      </c>
      <c r="D34" s="82" t="s">
        <v>286</v>
      </c>
      <c r="E34" s="38" t="str">
        <f>IF(OR(D34="",D34="합계"),"",INDEX(투자유니버스!B:B,MATCH($D34,투자유니버스!$A:$A,0)))</f>
        <v>TIGER 부동산인프라고배당</v>
      </c>
      <c r="F34" s="38" t="str">
        <f>IF(OR(D34="",D34="합계"),"",INDEX(투자유니버스!E:E,MATCH($D34,투자유니버스!$A:$A,0)))</f>
        <v>대체자산</v>
      </c>
      <c r="G34" s="63">
        <v>130</v>
      </c>
      <c r="H34" s="63">
        <v>728000</v>
      </c>
      <c r="I34" s="42">
        <f t="shared" si="4"/>
        <v>3.1203942841063273E-2</v>
      </c>
      <c r="J34" s="42">
        <f>SUMIFS('MP내역(적극)'!G:G,'MP내역(적극)'!A:A,A34,'MP내역(적극)'!B:B,D34)</f>
        <v>3.1269020000000002E-2</v>
      </c>
      <c r="K34" s="42">
        <f t="shared" si="5"/>
        <v>6.5077158936728552E-5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02"/>
      <c r="P34" s="1"/>
    </row>
    <row r="35" spans="1:16" x14ac:dyDescent="0.3">
      <c r="A35" s="3">
        <v>44743</v>
      </c>
      <c r="B35" s="3">
        <v>44743</v>
      </c>
      <c r="C35" s="13" t="s">
        <v>644</v>
      </c>
      <c r="D35" s="82" t="s">
        <v>148</v>
      </c>
      <c r="E35" s="38" t="str">
        <f>IF(OR(D35="",D35="합계"),"",INDEX(투자유니버스!B:B,MATCH($D35,투자유니버스!$A:$A,0)))</f>
        <v>TIGER 단기통안채</v>
      </c>
      <c r="F35" s="38" t="str">
        <f>IF(OR(D35="",D35="합계"),"",INDEX(투자유니버스!E:E,MATCH($D35,투자유니버스!$A:$A,0)))</f>
        <v>채권</v>
      </c>
      <c r="G35" s="63">
        <v>5</v>
      </c>
      <c r="H35" s="63">
        <v>504825</v>
      </c>
      <c r="I35" s="42">
        <f t="shared" si="4"/>
        <v>2.1638091270246934E-2</v>
      </c>
      <c r="J35" s="42">
        <f>SUMIFS('MP내역(적극)'!G:G,'MP내역(적극)'!A:A,A35,'MP내역(적극)'!B:B,D35)</f>
        <v>2.3042070000000001E-2</v>
      </c>
      <c r="K35" s="42">
        <f t="shared" si="5"/>
        <v>1.4039787297530672E-3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02"/>
      <c r="P35" s="1"/>
    </row>
    <row r="36" spans="1:16" s="24" customFormat="1" x14ac:dyDescent="0.3">
      <c r="A36" s="3">
        <v>44743</v>
      </c>
      <c r="B36" s="2">
        <v>44743</v>
      </c>
      <c r="C36" s="13"/>
      <c r="D36" s="77" t="s">
        <v>37</v>
      </c>
      <c r="E36" s="38" t="str">
        <f>IF(OR(D36="",D36="합계"),"",INDEX(투자유니버스!B:B,MATCH($D36,투자유니버스!$A:$A,0)))</f>
        <v/>
      </c>
      <c r="F36" s="38" t="str">
        <f>IF(OR(D36="",D36="합계"),"",INDEX(투자유니버스!E:E,MATCH($D36,투자유니버스!$A:$A,0)))</f>
        <v/>
      </c>
      <c r="G36" s="75"/>
      <c r="H36" s="75"/>
      <c r="I36" s="42">
        <f>SUM(I26:I35)</f>
        <v>1</v>
      </c>
      <c r="J36" s="42">
        <f>SUM(J26:J35)</f>
        <v>1</v>
      </c>
      <c r="K36" s="42">
        <f>SUM(K26:K35)</f>
        <v>1.5485432591772499E-2</v>
      </c>
      <c r="L36" s="64" t="str">
        <f>IF(A36="","",IF(OR(D36="",D36="현금",D36="합계"),"",IF(I36&lt;J36,IFERROR(INT((SUMIF(B:B,B36,H:H)*0.95*K36)/SUMIFS(전체매매내역!I:I,전체매매내역!A:A,B36,전체매매내역!D:D,$C$2,전체매매내역!F:F,D36)),0),0)))</f>
        <v/>
      </c>
      <c r="M36" s="38"/>
      <c r="O36" s="102"/>
      <c r="P36" s="1"/>
    </row>
    <row r="37" spans="1:16" x14ac:dyDescent="0.3">
      <c r="A37" s="3">
        <v>44774</v>
      </c>
      <c r="B37" s="3">
        <v>44774</v>
      </c>
      <c r="C37" s="13" t="s">
        <v>644</v>
      </c>
      <c r="D37" s="82" t="s">
        <v>326</v>
      </c>
      <c r="E37" s="38" t="str">
        <f>IF(OR(D37="",D37="합계"),"",INDEX(투자유니버스!B:B,MATCH($D37,투자유니버스!$A:$A,0)))</f>
        <v>TIGER 미국S&amp;P500</v>
      </c>
      <c r="F37" s="38" t="str">
        <f>IF(OR(D37="",D37="합계"),"",INDEX(투자유니버스!E:E,MATCH($D37,투자유니버스!$A:$A,0)))</f>
        <v>주식</v>
      </c>
      <c r="G37" s="63">
        <v>163</v>
      </c>
      <c r="H37" s="63">
        <v>2195610</v>
      </c>
      <c r="I37" s="42">
        <f t="shared" ref="I37:I46" si="6">H37/SUMIF(B:B,B37,H:H)</f>
        <v>9.0760746114752128E-2</v>
      </c>
      <c r="J37" s="42">
        <f>SUMIFS('MP내역(적극)'!G:G,'MP내역(적극)'!A:A,A37,'MP내역(적극)'!B:B,D37)</f>
        <v>8.9328130000000006E-2</v>
      </c>
      <c r="K37" s="42">
        <f t="shared" ref="K37:K46" si="7">ABS(I37-J37)</f>
        <v>1.4326161147521221E-3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02"/>
      <c r="P37" s="1"/>
    </row>
    <row r="38" spans="1:16" x14ac:dyDescent="0.3">
      <c r="A38" s="3">
        <v>44774</v>
      </c>
      <c r="B38" s="3">
        <v>44774</v>
      </c>
      <c r="C38" s="13" t="s">
        <v>644</v>
      </c>
      <c r="D38" s="82" t="s">
        <v>322</v>
      </c>
      <c r="E38" s="38" t="str">
        <f>IF(OR(D38="",D38="합계"),"",INDEX(투자유니버스!B:B,MATCH($D38,투자유니버스!$A:$A,0)))</f>
        <v>TIGER 미국나스닥100</v>
      </c>
      <c r="F38" s="38" t="str">
        <f>IF(OR(D38="",D38="합계"),"",INDEX(투자유니버스!E:E,MATCH($D38,투자유니버스!$A:$A,0)))</f>
        <v>주식</v>
      </c>
      <c r="G38" s="63">
        <v>9</v>
      </c>
      <c r="H38" s="63">
        <v>676755</v>
      </c>
      <c r="I38" s="42">
        <f t="shared" si="6"/>
        <v>2.7975272811150011E-2</v>
      </c>
      <c r="J38" s="42">
        <f>SUMIFS('MP내역(적극)'!G:G,'MP내역(적극)'!A:A,A38,'MP내역(적극)'!B:B,D38)</f>
        <v>3.0303360000000001E-2</v>
      </c>
      <c r="K38" s="42">
        <f t="shared" si="7"/>
        <v>2.3280871888499907E-3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02"/>
      <c r="P38" s="1"/>
    </row>
    <row r="39" spans="1:16" x14ac:dyDescent="0.3">
      <c r="A39" s="3">
        <v>44774</v>
      </c>
      <c r="B39" s="3">
        <v>44774</v>
      </c>
      <c r="C39" s="13" t="s">
        <v>644</v>
      </c>
      <c r="D39" s="82" t="s">
        <v>362</v>
      </c>
      <c r="E39" s="38" t="str">
        <f>IF(OR(D39="",D39="합계"),"",INDEX(투자유니버스!B:B,MATCH($D39,투자유니버스!$A:$A,0)))</f>
        <v>KODEX 선진국MSCI World</v>
      </c>
      <c r="F39" s="38" t="str">
        <f>IF(OR(D39="",D39="합계"),"",INDEX(투자유니버스!E:E,MATCH($D39,투자유니버스!$A:$A,0)))</f>
        <v>주식</v>
      </c>
      <c r="G39" s="63">
        <v>46</v>
      </c>
      <c r="H39" s="63">
        <v>944380</v>
      </c>
      <c r="I39" s="42">
        <f t="shared" si="6"/>
        <v>3.9038186843678803E-2</v>
      </c>
      <c r="J39" s="42">
        <f>SUMIFS('MP내역(적극)'!G:G,'MP내역(적극)'!A:A,A39,'MP내역(적극)'!B:B,D39)</f>
        <v>3.8521760000000002E-2</v>
      </c>
      <c r="K39" s="42">
        <f t="shared" si="7"/>
        <v>5.1642684367880082E-4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02"/>
      <c r="P39" s="1"/>
    </row>
    <row r="40" spans="1:16" x14ac:dyDescent="0.3">
      <c r="A40" s="3">
        <v>44774</v>
      </c>
      <c r="B40" s="3">
        <v>44774</v>
      </c>
      <c r="C40" s="13" t="s">
        <v>644</v>
      </c>
      <c r="D40" s="82" t="s">
        <v>368</v>
      </c>
      <c r="E40" s="38" t="str">
        <f>IF(OR(D40="",D40="합계"),"",INDEX(투자유니버스!B:B,MATCH($D40,투자유니버스!$A:$A,0)))</f>
        <v>ARIRANG 신흥국MSCI(합성 H)</v>
      </c>
      <c r="F40" s="38" t="str">
        <f>IF(OR(D40="",D40="합계"),"",INDEX(투자유니버스!E:E,MATCH($D40,투자유니버스!$A:$A,0)))</f>
        <v>주식</v>
      </c>
      <c r="G40" s="63">
        <v>129</v>
      </c>
      <c r="H40" s="63">
        <v>1221630</v>
      </c>
      <c r="I40" s="42">
        <f t="shared" si="6"/>
        <v>5.0498973076349915E-2</v>
      </c>
      <c r="J40" s="42">
        <f>SUMIFS('MP내역(적극)'!G:G,'MP내역(적극)'!A:A,A40,'MP내역(적극)'!B:B,D40)</f>
        <v>5.0620320000000003E-2</v>
      </c>
      <c r="K40" s="42">
        <f t="shared" si="7"/>
        <v>1.2134692365008831E-4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02"/>
      <c r="P40" s="1"/>
    </row>
    <row r="41" spans="1:16" x14ac:dyDescent="0.3">
      <c r="A41" s="3">
        <v>44774</v>
      </c>
      <c r="B41" s="3">
        <v>44774</v>
      </c>
      <c r="C41" s="13" t="s">
        <v>645</v>
      </c>
      <c r="D41" s="82" t="s">
        <v>172</v>
      </c>
      <c r="E41" s="38" t="str">
        <f>IF(OR(D41="",D41="합계"),"",INDEX(투자유니버스!B:B,MATCH($D41,투자유니버스!$A:$A,0)))</f>
        <v>TIGER 국채3년</v>
      </c>
      <c r="F41" s="38" t="str">
        <f>IF(OR(D41="",D41="합계"),"",INDEX(투자유니버스!E:E,MATCH($D41,투자유니버스!$A:$A,0)))</f>
        <v>채권</v>
      </c>
      <c r="G41" s="63">
        <v>17</v>
      </c>
      <c r="H41" s="63">
        <v>1817300</v>
      </c>
      <c r="I41" s="42">
        <f t="shared" si="6"/>
        <v>7.5122405124015218E-2</v>
      </c>
      <c r="J41" s="42">
        <f>SUMIFS('MP내역(적극)'!G:G,'MP내역(적극)'!A:A,A41,'MP내역(적극)'!B:B,D41)</f>
        <v>7.6719019999999999E-2</v>
      </c>
      <c r="K41" s="42">
        <f t="shared" si="7"/>
        <v>1.5966148759847809E-3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02"/>
      <c r="P41" s="1"/>
    </row>
    <row r="42" spans="1:16" x14ac:dyDescent="0.3">
      <c r="A42" s="3">
        <v>44774</v>
      </c>
      <c r="B42" s="3">
        <v>44774</v>
      </c>
      <c r="C42" s="13" t="s">
        <v>644</v>
      </c>
      <c r="D42" s="82" t="s">
        <v>176</v>
      </c>
      <c r="E42" s="38" t="str">
        <f>IF(OR(D42="",D42="합계"),"",INDEX(투자유니버스!B:B,MATCH($D42,투자유니버스!$A:$A,0)))</f>
        <v>TIGER 중장기국채</v>
      </c>
      <c r="F42" s="38" t="str">
        <f>IF(OR(D42="",D42="합계"),"",INDEX(투자유니버스!E:E,MATCH($D42,투자유니버스!$A:$A,0)))</f>
        <v>채권</v>
      </c>
      <c r="G42" s="63">
        <v>127</v>
      </c>
      <c r="H42" s="63">
        <v>6261735</v>
      </c>
      <c r="I42" s="42">
        <f t="shared" si="6"/>
        <v>0.25884366557487781</v>
      </c>
      <c r="J42" s="42">
        <f>SUMIFS('MP내역(적극)'!G:G,'MP내역(적극)'!A:A,A42,'MP내역(적극)'!B:B,D42)</f>
        <v>0.25891130000000001</v>
      </c>
      <c r="K42" s="42">
        <f t="shared" si="7"/>
        <v>6.7634425122198305E-5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0</v>
      </c>
      <c r="M42" s="38"/>
      <c r="O42" s="102"/>
      <c r="P42" s="1"/>
    </row>
    <row r="43" spans="1:16" x14ac:dyDescent="0.3">
      <c r="A43" s="3">
        <v>44774</v>
      </c>
      <c r="B43" s="3">
        <v>44774</v>
      </c>
      <c r="C43" s="13" t="s">
        <v>639</v>
      </c>
      <c r="D43" s="82" t="s">
        <v>258</v>
      </c>
      <c r="E43" s="38" t="str">
        <f>IF(OR(D43="",D43="합계"),"",INDEX(투자유니버스!B:B,MATCH($D43,투자유니버스!$A:$A,0)))</f>
        <v>KODEX 미국채울트라30년선물(H)</v>
      </c>
      <c r="F43" s="38" t="str">
        <f>IF(OR(D43="",D43="합계"),"",INDEX(투자유니버스!E:E,MATCH($D43,투자유니버스!$A:$A,0)))</f>
        <v>채권</v>
      </c>
      <c r="G43" s="63">
        <v>250</v>
      </c>
      <c r="H43" s="63">
        <v>2510000</v>
      </c>
      <c r="I43" s="42">
        <f t="shared" si="6"/>
        <v>0.10375680232282958</v>
      </c>
      <c r="J43" s="42">
        <f>SUMIFS('MP내역(적극)'!G:G,'MP내역(적극)'!A:A,A43,'MP내역(적극)'!B:B,D43)</f>
        <v>0.10545839999999999</v>
      </c>
      <c r="K43" s="42">
        <f t="shared" si="7"/>
        <v>1.7015976771704161E-3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3</v>
      </c>
      <c r="M43" s="38" t="s">
        <v>646</v>
      </c>
      <c r="O43" s="102"/>
      <c r="P43" s="1"/>
    </row>
    <row r="44" spans="1:16" x14ac:dyDescent="0.3">
      <c r="A44" s="3">
        <v>44774</v>
      </c>
      <c r="B44" s="3">
        <v>44774</v>
      </c>
      <c r="C44" s="13" t="s">
        <v>644</v>
      </c>
      <c r="D44" s="82" t="s">
        <v>629</v>
      </c>
      <c r="E44" s="38" t="str">
        <f>IF(OR(D44="",D44="합계"),"",INDEX(투자유니버스!B:B,MATCH($D44,투자유니버스!$A:$A,0)))</f>
        <v>KINDEX KRX금현물</v>
      </c>
      <c r="F44" s="38" t="str">
        <f>IF(OR(D44="",D44="합계"),"",INDEX(투자유니버스!E:E,MATCH($D44,투자유니버스!$A:$A,0)))</f>
        <v>대체자산</v>
      </c>
      <c r="G44" s="63">
        <v>432</v>
      </c>
      <c r="H44" s="63">
        <v>4596480</v>
      </c>
      <c r="I44" s="42">
        <f t="shared" si="6"/>
        <v>0.19000640109196801</v>
      </c>
      <c r="J44" s="42">
        <f>SUMIFS('MP내역(적극)'!G:G,'MP내역(적극)'!A:A,A44,'MP내역(적극)'!B:B,D44)</f>
        <v>0.18931809999999999</v>
      </c>
      <c r="K44" s="42">
        <f t="shared" si="7"/>
        <v>6.8830109196801881E-4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02"/>
      <c r="P44" s="1"/>
    </row>
    <row r="45" spans="1:16" x14ac:dyDescent="0.3">
      <c r="A45" s="3">
        <v>44774</v>
      </c>
      <c r="B45" s="3">
        <v>44774</v>
      </c>
      <c r="C45" s="13" t="s">
        <v>120</v>
      </c>
      <c r="D45" s="82" t="s">
        <v>506</v>
      </c>
      <c r="E45" s="38" t="str">
        <f>IF(OR(D45="",D45="합계"),"",INDEX(투자유니버스!B:B,MATCH($D45,투자유니버스!$A:$A,0)))</f>
        <v>TIGER 글로벌자원생산기업(합성 H)</v>
      </c>
      <c r="F45" s="38" t="str">
        <f>IF(OR(D45="",D45="합계"),"",INDEX(투자유니버스!E:E,MATCH($D45,투자유니버스!$A:$A,0)))</f>
        <v>대체자산</v>
      </c>
      <c r="G45" s="63">
        <v>215</v>
      </c>
      <c r="H45" s="63">
        <v>3191675</v>
      </c>
      <c r="I45" s="42">
        <f t="shared" si="6"/>
        <v>0.13193545500148091</v>
      </c>
      <c r="J45" s="42">
        <f>SUMIFS('MP내역(적극)'!G:G,'MP내역(적극)'!A:A,A45,'MP내역(적극)'!B:B,D45)</f>
        <v>0.12938079999999999</v>
      </c>
      <c r="K45" s="42">
        <f t="shared" si="7"/>
        <v>2.5546550014809155E-3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  <c r="O45" s="102"/>
      <c r="P45" s="1"/>
    </row>
    <row r="46" spans="1:16" x14ac:dyDescent="0.3">
      <c r="A46" s="3">
        <v>44774</v>
      </c>
      <c r="B46" s="3">
        <v>44774</v>
      </c>
      <c r="C46" s="13" t="s">
        <v>639</v>
      </c>
      <c r="D46" s="82" t="s">
        <v>286</v>
      </c>
      <c r="E46" s="38" t="str">
        <f>IF(OR(D46="",D46="합계"),"",INDEX(투자유니버스!B:B,MATCH($D46,투자유니버스!$A:$A,0)))</f>
        <v>TIGER 부동산인프라고배당</v>
      </c>
      <c r="F46" s="38" t="str">
        <f>IF(OR(D46="",D46="합계"),"",INDEX(투자유니버스!E:E,MATCH($D46,투자유니버스!$A:$A,0)))</f>
        <v>대체자산</v>
      </c>
      <c r="G46" s="63">
        <v>139</v>
      </c>
      <c r="H46" s="63">
        <v>775620</v>
      </c>
      <c r="I46" s="42">
        <f t="shared" si="6"/>
        <v>3.2062092038897642E-2</v>
      </c>
      <c r="J46" s="42">
        <f>SUMIFS('MP내역(적극)'!G:G,'MP내역(적극)'!A:A,A46,'MP내역(적극)'!B:B,D46)</f>
        <v>3.143891E-2</v>
      </c>
      <c r="K46" s="42">
        <f t="shared" si="7"/>
        <v>6.2318203889764195E-4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02"/>
      <c r="P46" s="1"/>
    </row>
    <row r="47" spans="1:16" s="24" customFormat="1" x14ac:dyDescent="0.3">
      <c r="A47" s="3">
        <v>44774</v>
      </c>
      <c r="B47" s="3">
        <v>44774</v>
      </c>
      <c r="C47" s="13"/>
      <c r="D47" s="77" t="s">
        <v>37</v>
      </c>
      <c r="E47" s="38" t="str">
        <f>IF(OR(D47="",D47="합계"),"",INDEX(투자유니버스!B:B,MATCH($D47,투자유니버스!$A:$A,0)))</f>
        <v/>
      </c>
      <c r="F47" s="38" t="str">
        <f>IF(OR(D47="",D47="합계"),"",INDEX(투자유니버스!E:E,MATCH($D47,투자유니버스!$A:$A,0)))</f>
        <v/>
      </c>
      <c r="G47" s="75"/>
      <c r="H47" s="75"/>
      <c r="I47" s="42">
        <f>SUM(I37:I46)</f>
        <v>1</v>
      </c>
      <c r="J47" s="42">
        <f>SUM(J37:J46)</f>
        <v>1.0000001000000001</v>
      </c>
      <c r="K47" s="42">
        <f>SUM(K37:K46)</f>
        <v>1.1630462181554974E-2</v>
      </c>
      <c r="L47" s="64" t="str">
        <f>IF(A47="","",IF(OR(D47="",D47="현금",D47="합계"),"",IF(I47&lt;J47,IFERROR(INT((SUMIF(B:B,B47,H:H)*0.95*K47)/SUMIFS(전체매매내역!I:I,전체매매내역!A:A,B47,전체매매내역!D:D,$C$2,전체매매내역!F:F,D47)),0),0)))</f>
        <v/>
      </c>
      <c r="M47" s="38"/>
      <c r="O47" s="102"/>
      <c r="P47" s="1"/>
    </row>
    <row r="48" spans="1:16" x14ac:dyDescent="0.3">
      <c r="O48" s="102"/>
      <c r="P48" s="1"/>
    </row>
    <row r="49" spans="15:16" x14ac:dyDescent="0.3">
      <c r="O49" s="102"/>
      <c r="P49" s="1"/>
    </row>
    <row r="50" spans="15:16" x14ac:dyDescent="0.3">
      <c r="O50" s="102"/>
      <c r="P50" s="1"/>
    </row>
    <row r="51" spans="15:16" x14ac:dyDescent="0.3">
      <c r="O51" s="102"/>
      <c r="P51" s="1"/>
    </row>
    <row r="52" spans="15:16" x14ac:dyDescent="0.3">
      <c r="O52" s="102"/>
      <c r="P52" s="1"/>
    </row>
    <row r="53" spans="15:16" x14ac:dyDescent="0.3">
      <c r="O53" s="102"/>
      <c r="P53" s="1"/>
    </row>
    <row r="54" spans="15:16" x14ac:dyDescent="0.3">
      <c r="O54" s="102"/>
      <c r="P54" s="1"/>
    </row>
    <row r="55" spans="15:16" x14ac:dyDescent="0.3">
      <c r="O55" s="102"/>
      <c r="P55" s="1"/>
    </row>
    <row r="56" spans="15:16" x14ac:dyDescent="0.3">
      <c r="O56" s="102"/>
      <c r="P56" s="1"/>
    </row>
    <row r="57" spans="15:16" x14ac:dyDescent="0.3">
      <c r="O57" s="102"/>
      <c r="P57" s="1"/>
    </row>
    <row r="58" spans="15:16" x14ac:dyDescent="0.3">
      <c r="O58" s="102"/>
      <c r="P58" s="1"/>
    </row>
    <row r="59" spans="15:16" x14ac:dyDescent="0.3">
      <c r="O59" s="102"/>
      <c r="P59" s="1"/>
    </row>
    <row r="60" spans="15:16" x14ac:dyDescent="0.3">
      <c r="O60" s="102"/>
      <c r="P60" s="1"/>
    </row>
    <row r="61" spans="15:16" x14ac:dyDescent="0.3">
      <c r="O61" s="102"/>
      <c r="P61" s="1"/>
    </row>
    <row r="62" spans="15:16" x14ac:dyDescent="0.3">
      <c r="O62" s="102"/>
      <c r="P62" s="1"/>
    </row>
    <row r="63" spans="15:16" x14ac:dyDescent="0.3">
      <c r="O63" s="102"/>
      <c r="P63" s="1"/>
    </row>
    <row r="64" spans="15:16" x14ac:dyDescent="0.3">
      <c r="O64" s="102"/>
      <c r="P64" s="1"/>
    </row>
    <row r="65" spans="15:16" x14ac:dyDescent="0.3">
      <c r="O65" s="102"/>
      <c r="P65" s="1"/>
    </row>
    <row r="66" spans="15:16" x14ac:dyDescent="0.3">
      <c r="O66" s="102"/>
      <c r="P66" s="1"/>
    </row>
    <row r="67" spans="15:16" x14ac:dyDescent="0.3">
      <c r="O67" s="102"/>
      <c r="P67" s="1"/>
    </row>
    <row r="68" spans="15:16" x14ac:dyDescent="0.3">
      <c r="O68" s="102"/>
      <c r="P68" s="1"/>
    </row>
    <row r="69" spans="15:16" x14ac:dyDescent="0.3">
      <c r="O69" s="102"/>
      <c r="P69" s="1"/>
    </row>
    <row r="70" spans="15:16" x14ac:dyDescent="0.3">
      <c r="O70" s="102"/>
      <c r="P70" s="1"/>
    </row>
    <row r="71" spans="15:16" x14ac:dyDescent="0.3">
      <c r="O71" s="102"/>
      <c r="P71" s="1"/>
    </row>
    <row r="72" spans="15:16" x14ac:dyDescent="0.3">
      <c r="O72" s="102"/>
      <c r="P72" s="1"/>
    </row>
    <row r="73" spans="15:16" x14ac:dyDescent="0.3">
      <c r="O73" s="102"/>
      <c r="P73" s="1"/>
    </row>
    <row r="74" spans="15:16" x14ac:dyDescent="0.3">
      <c r="O74" s="102"/>
      <c r="P74" s="1"/>
    </row>
    <row r="75" spans="15:16" x14ac:dyDescent="0.3">
      <c r="O75" s="102"/>
      <c r="P75" s="1"/>
    </row>
    <row r="76" spans="15:16" x14ac:dyDescent="0.3">
      <c r="O76" s="102"/>
      <c r="P76" s="1"/>
    </row>
    <row r="77" spans="15:16" x14ac:dyDescent="0.3">
      <c r="O77" s="102"/>
      <c r="P77" s="1"/>
    </row>
    <row r="78" spans="15:16" x14ac:dyDescent="0.3">
      <c r="O78" s="102"/>
      <c r="P78" s="1"/>
    </row>
    <row r="79" spans="15:16" x14ac:dyDescent="0.3">
      <c r="O79" s="102"/>
      <c r="P79" s="1"/>
    </row>
    <row r="80" spans="15:16" x14ac:dyDescent="0.3">
      <c r="O80" s="102"/>
      <c r="P80" s="1"/>
    </row>
    <row r="81" spans="15:16" x14ac:dyDescent="0.3">
      <c r="O81" s="102"/>
      <c r="P81" s="1"/>
    </row>
    <row r="82" spans="15:16" x14ac:dyDescent="0.3">
      <c r="O82" s="102"/>
      <c r="P82" s="1"/>
    </row>
    <row r="83" spans="15:16" x14ac:dyDescent="0.3">
      <c r="O83" s="102"/>
      <c r="P83" s="1"/>
    </row>
    <row r="84" spans="15:16" x14ac:dyDescent="0.3">
      <c r="O84" s="102"/>
      <c r="P84" s="1"/>
    </row>
    <row r="85" spans="15:16" x14ac:dyDescent="0.3">
      <c r="O85" s="102"/>
      <c r="P85" s="1"/>
    </row>
    <row r="86" spans="15:16" x14ac:dyDescent="0.3">
      <c r="O86" s="102"/>
      <c r="P86" s="1"/>
    </row>
    <row r="87" spans="15:16" x14ac:dyDescent="0.3">
      <c r="O87" s="102"/>
      <c r="P87" s="1"/>
    </row>
    <row r="88" spans="15:16" x14ac:dyDescent="0.3">
      <c r="O88" s="102"/>
      <c r="P88" s="1"/>
    </row>
    <row r="89" spans="15:16" x14ac:dyDescent="0.3">
      <c r="O89" s="102"/>
      <c r="P89" s="1"/>
    </row>
    <row r="90" spans="15:16" x14ac:dyDescent="0.3">
      <c r="O90" s="102"/>
      <c r="P90" s="1"/>
    </row>
    <row r="91" spans="15:16" x14ac:dyDescent="0.3">
      <c r="O91" s="102"/>
      <c r="P91" s="1"/>
    </row>
    <row r="92" spans="15:16" x14ac:dyDescent="0.3">
      <c r="O92" s="102"/>
      <c r="P92" s="1"/>
    </row>
    <row r="93" spans="15:16" x14ac:dyDescent="0.3">
      <c r="O93" s="102"/>
      <c r="P93" s="1"/>
    </row>
    <row r="94" spans="15:16" x14ac:dyDescent="0.3">
      <c r="O94" s="102"/>
      <c r="P94" s="1"/>
    </row>
    <row r="95" spans="15:16" x14ac:dyDescent="0.3">
      <c r="O95" s="102"/>
      <c r="P95" s="1"/>
    </row>
    <row r="96" spans="15:16" x14ac:dyDescent="0.3">
      <c r="O96" s="102"/>
      <c r="P96" s="1"/>
    </row>
    <row r="97" spans="15:16" x14ac:dyDescent="0.3">
      <c r="O97" s="102"/>
      <c r="P97" s="1"/>
    </row>
    <row r="98" spans="15:16" x14ac:dyDescent="0.3">
      <c r="O98" s="102"/>
      <c r="P98" s="1"/>
    </row>
    <row r="99" spans="15:16" x14ac:dyDescent="0.3">
      <c r="O99" s="102"/>
      <c r="P99" s="1"/>
    </row>
    <row r="100" spans="15:16" x14ac:dyDescent="0.3">
      <c r="O100" s="102"/>
      <c r="P100" s="1"/>
    </row>
    <row r="101" spans="15:16" x14ac:dyDescent="0.3">
      <c r="O101" s="102"/>
      <c r="P101" s="1"/>
    </row>
    <row r="102" spans="15:16" x14ac:dyDescent="0.3">
      <c r="O102" s="102"/>
      <c r="P102" s="1"/>
    </row>
    <row r="103" spans="15:16" x14ac:dyDescent="0.3">
      <c r="O103" s="102"/>
      <c r="P103" s="1"/>
    </row>
    <row r="104" spans="15:16" x14ac:dyDescent="0.3">
      <c r="O104" s="102"/>
      <c r="P104" s="1"/>
    </row>
    <row r="105" spans="15:16" x14ac:dyDescent="0.3">
      <c r="O105" s="102"/>
      <c r="P105" s="1"/>
    </row>
    <row r="106" spans="15:16" x14ac:dyDescent="0.3">
      <c r="O106" s="102"/>
      <c r="P106" s="1"/>
    </row>
    <row r="107" spans="15:16" x14ac:dyDescent="0.3">
      <c r="O107" s="102"/>
      <c r="P107" s="1"/>
    </row>
    <row r="108" spans="15:16" x14ac:dyDescent="0.3">
      <c r="O108" s="102"/>
      <c r="P108" s="1"/>
    </row>
    <row r="109" spans="15:16" x14ac:dyDescent="0.3">
      <c r="O109" s="102"/>
      <c r="P109" s="1"/>
    </row>
    <row r="110" spans="15:16" x14ac:dyDescent="0.3">
      <c r="O110" s="102"/>
      <c r="P110" s="1"/>
    </row>
    <row r="111" spans="15:16" x14ac:dyDescent="0.3">
      <c r="O111" s="102"/>
      <c r="P111" s="1"/>
    </row>
    <row r="112" spans="15:16" x14ac:dyDescent="0.3">
      <c r="O112" s="102"/>
      <c r="P112" s="1"/>
    </row>
    <row r="113" spans="15:16" x14ac:dyDescent="0.3">
      <c r="O113" s="102"/>
      <c r="P113" s="1"/>
    </row>
    <row r="114" spans="15:16" x14ac:dyDescent="0.3">
      <c r="O114" s="102"/>
      <c r="P114" s="1"/>
    </row>
    <row r="115" spans="15:16" x14ac:dyDescent="0.3">
      <c r="O115" s="102"/>
      <c r="P115" s="1"/>
    </row>
    <row r="116" spans="15:16" x14ac:dyDescent="0.3">
      <c r="O116" s="102"/>
      <c r="P116" s="1"/>
    </row>
    <row r="117" spans="15:16" x14ac:dyDescent="0.3">
      <c r="O117" s="102"/>
      <c r="P117" s="1"/>
    </row>
    <row r="118" spans="15:16" x14ac:dyDescent="0.3">
      <c r="O118" s="102"/>
      <c r="P118" s="1"/>
    </row>
    <row r="119" spans="15:16" x14ac:dyDescent="0.3">
      <c r="O119" s="102"/>
      <c r="P119" s="1"/>
    </row>
    <row r="120" spans="15:16" x14ac:dyDescent="0.3">
      <c r="O120" s="102"/>
      <c r="P120" s="1"/>
    </row>
    <row r="121" spans="15:16" x14ac:dyDescent="0.3">
      <c r="O121" s="102"/>
      <c r="P121" s="1"/>
    </row>
    <row r="122" spans="15:16" x14ac:dyDescent="0.3">
      <c r="O122" s="102"/>
      <c r="P122" s="1"/>
    </row>
    <row r="123" spans="15:16" x14ac:dyDescent="0.3">
      <c r="O123" s="102"/>
      <c r="P123" s="1"/>
    </row>
    <row r="124" spans="15:16" x14ac:dyDescent="0.3">
      <c r="O124" s="102"/>
      <c r="P124" s="1"/>
    </row>
    <row r="125" spans="15:16" x14ac:dyDescent="0.3">
      <c r="O125" s="102"/>
      <c r="P125" s="1"/>
    </row>
    <row r="126" spans="15:16" x14ac:dyDescent="0.3">
      <c r="O126" s="102"/>
      <c r="P126" s="1"/>
    </row>
    <row r="127" spans="15:16" x14ac:dyDescent="0.3">
      <c r="O127" s="102"/>
      <c r="P127" s="1"/>
    </row>
    <row r="128" spans="15:16" x14ac:dyDescent="0.3">
      <c r="O128" s="102"/>
      <c r="P128" s="1"/>
    </row>
    <row r="129" spans="15:16" x14ac:dyDescent="0.3">
      <c r="O129" s="102"/>
      <c r="P129" s="1"/>
    </row>
    <row r="130" spans="15:16" x14ac:dyDescent="0.3">
      <c r="O130" s="102"/>
      <c r="P130" s="1"/>
    </row>
    <row r="131" spans="15:16" x14ac:dyDescent="0.3">
      <c r="O131" s="102"/>
      <c r="P131" s="1"/>
    </row>
    <row r="132" spans="15:16" x14ac:dyDescent="0.3">
      <c r="O132" s="102"/>
      <c r="P132" s="1"/>
    </row>
    <row r="133" spans="15:16" x14ac:dyDescent="0.3">
      <c r="O133" s="102"/>
      <c r="P133" s="1"/>
    </row>
    <row r="134" spans="15:16" x14ac:dyDescent="0.3">
      <c r="O134" s="102"/>
      <c r="P134" s="1"/>
    </row>
    <row r="135" spans="15:16" x14ac:dyDescent="0.3">
      <c r="O135" s="102"/>
      <c r="P135" s="1"/>
    </row>
    <row r="136" spans="15:16" x14ac:dyDescent="0.3">
      <c r="O136" s="102"/>
      <c r="P136" s="1"/>
    </row>
    <row r="137" spans="15:16" x14ac:dyDescent="0.3">
      <c r="O137" s="102"/>
      <c r="P137" s="1"/>
    </row>
    <row r="138" spans="15:16" x14ac:dyDescent="0.3">
      <c r="O138" s="102"/>
      <c r="P138" s="1"/>
    </row>
    <row r="139" spans="15:16" x14ac:dyDescent="0.3">
      <c r="O139" s="102"/>
      <c r="P139" s="1"/>
    </row>
    <row r="140" spans="15:16" x14ac:dyDescent="0.3">
      <c r="O140" s="102"/>
      <c r="P140" s="1"/>
    </row>
    <row r="141" spans="15:16" x14ac:dyDescent="0.3">
      <c r="O141" s="102"/>
      <c r="P141" s="1"/>
    </row>
    <row r="142" spans="15:16" x14ac:dyDescent="0.3">
      <c r="O142" s="102"/>
      <c r="P142" s="1"/>
    </row>
    <row r="143" spans="15:16" x14ac:dyDescent="0.3">
      <c r="O143" s="102"/>
      <c r="P143" s="1"/>
    </row>
    <row r="144" spans="15:16" x14ac:dyDescent="0.3">
      <c r="O144" s="102"/>
      <c r="P144" s="1"/>
    </row>
    <row r="145" spans="15:16" x14ac:dyDescent="0.3">
      <c r="O145" s="102"/>
      <c r="P145" s="1"/>
    </row>
    <row r="146" spans="15:16" x14ac:dyDescent="0.3">
      <c r="O146" s="102"/>
      <c r="P146" s="1"/>
    </row>
    <row r="147" spans="15:16" x14ac:dyDescent="0.3">
      <c r="O147" s="102"/>
      <c r="P147" s="1"/>
    </row>
    <row r="148" spans="15:16" x14ac:dyDescent="0.3">
      <c r="O148" s="102"/>
      <c r="P148" s="1"/>
    </row>
    <row r="149" spans="15:16" x14ac:dyDescent="0.3">
      <c r="O149" s="102"/>
      <c r="P149" s="1"/>
    </row>
    <row r="150" spans="15:16" x14ac:dyDescent="0.3">
      <c r="O150" s="102"/>
      <c r="P150" s="1"/>
    </row>
    <row r="151" spans="15:16" x14ac:dyDescent="0.3">
      <c r="O151" s="102"/>
      <c r="P151" s="1"/>
    </row>
    <row r="152" spans="15:16" x14ac:dyDescent="0.3">
      <c r="O152" s="102"/>
      <c r="P152" s="1"/>
    </row>
    <row r="153" spans="15:16" x14ac:dyDescent="0.3">
      <c r="O153" s="102"/>
      <c r="P153" s="1"/>
    </row>
    <row r="154" spans="15:16" x14ac:dyDescent="0.3">
      <c r="O154" s="102"/>
      <c r="P154" s="1"/>
    </row>
    <row r="155" spans="15:16" x14ac:dyDescent="0.3">
      <c r="O155" s="102"/>
      <c r="P155" s="1"/>
    </row>
    <row r="156" spans="15:16" x14ac:dyDescent="0.3">
      <c r="O156" s="102"/>
      <c r="P156" s="1"/>
    </row>
    <row r="157" spans="15:16" x14ac:dyDescent="0.3">
      <c r="O157" s="102"/>
      <c r="P157" s="1"/>
    </row>
    <row r="158" spans="15:16" x14ac:dyDescent="0.3">
      <c r="O158" s="102"/>
      <c r="P158" s="1"/>
    </row>
    <row r="159" spans="15:16" x14ac:dyDescent="0.3">
      <c r="O159" s="102"/>
      <c r="P159" s="1"/>
    </row>
    <row r="160" spans="15:16" x14ac:dyDescent="0.3">
      <c r="O160" s="102"/>
      <c r="P160" s="1"/>
    </row>
    <row r="161" spans="15:16" x14ac:dyDescent="0.3">
      <c r="O161" s="102"/>
      <c r="P161" s="1"/>
    </row>
    <row r="162" spans="15:16" x14ac:dyDescent="0.3">
      <c r="O162" s="102"/>
      <c r="P162" s="1"/>
    </row>
    <row r="163" spans="15:16" x14ac:dyDescent="0.3">
      <c r="O163" s="102"/>
      <c r="P163" s="1"/>
    </row>
    <row r="164" spans="15:16" x14ac:dyDescent="0.3">
      <c r="O164" s="102"/>
      <c r="P164" s="1"/>
    </row>
    <row r="165" spans="15:16" x14ac:dyDescent="0.3">
      <c r="O165" s="102"/>
      <c r="P165" s="1"/>
    </row>
    <row r="166" spans="15:16" x14ac:dyDescent="0.3">
      <c r="O166" s="102"/>
      <c r="P166" s="1"/>
    </row>
    <row r="167" spans="15:16" x14ac:dyDescent="0.3">
      <c r="O167" s="102"/>
      <c r="P167" s="1"/>
    </row>
    <row r="168" spans="15:16" x14ac:dyDescent="0.3">
      <c r="O168" s="102"/>
      <c r="P168" s="1"/>
    </row>
    <row r="169" spans="15:16" x14ac:dyDescent="0.3">
      <c r="O169" s="102"/>
      <c r="P169" s="1"/>
    </row>
    <row r="170" spans="15:16" x14ac:dyDescent="0.3">
      <c r="O170" s="102"/>
      <c r="P170" s="1"/>
    </row>
    <row r="171" spans="15:16" x14ac:dyDescent="0.3">
      <c r="O171" s="102"/>
      <c r="P171" s="1"/>
    </row>
    <row r="172" spans="15:16" x14ac:dyDescent="0.3">
      <c r="O172" s="102"/>
      <c r="P172" s="1"/>
    </row>
    <row r="173" spans="15:16" x14ac:dyDescent="0.3">
      <c r="O173" s="102"/>
      <c r="P173" s="1"/>
    </row>
    <row r="174" spans="15:16" x14ac:dyDescent="0.3">
      <c r="O174" s="102"/>
      <c r="P174" s="1"/>
    </row>
    <row r="175" spans="15:16" x14ac:dyDescent="0.3">
      <c r="O175" s="102"/>
      <c r="P175" s="1"/>
    </row>
    <row r="176" spans="15:16" x14ac:dyDescent="0.3">
      <c r="O176" s="102"/>
      <c r="P176" s="1"/>
    </row>
    <row r="177" spans="15:16" x14ac:dyDescent="0.3">
      <c r="O177" s="102"/>
      <c r="P177" s="1"/>
    </row>
    <row r="178" spans="15:16" x14ac:dyDescent="0.3">
      <c r="O178" s="102"/>
      <c r="P178" s="1"/>
    </row>
    <row r="179" spans="15:16" x14ac:dyDescent="0.3">
      <c r="O179" s="102"/>
      <c r="P179" s="1"/>
    </row>
    <row r="180" spans="15:16" x14ac:dyDescent="0.3">
      <c r="O180" s="102"/>
      <c r="P180" s="1"/>
    </row>
    <row r="181" spans="15:16" x14ac:dyDescent="0.3">
      <c r="O181" s="102"/>
      <c r="P181" s="1"/>
    </row>
    <row r="182" spans="15:16" x14ac:dyDescent="0.3">
      <c r="O182" s="102"/>
      <c r="P182" s="1"/>
    </row>
    <row r="183" spans="15:16" x14ac:dyDescent="0.3">
      <c r="O183" s="102"/>
      <c r="P183" s="1"/>
    </row>
    <row r="184" spans="15:16" x14ac:dyDescent="0.3">
      <c r="O184" s="102"/>
      <c r="P184" s="1"/>
    </row>
    <row r="185" spans="15:16" x14ac:dyDescent="0.3">
      <c r="O185" s="102"/>
      <c r="P185" s="1"/>
    </row>
    <row r="186" spans="15:16" x14ac:dyDescent="0.3">
      <c r="O186" s="102"/>
      <c r="P186" s="1"/>
    </row>
    <row r="187" spans="15:16" x14ac:dyDescent="0.3">
      <c r="O187" s="102"/>
      <c r="P187" s="1"/>
    </row>
    <row r="188" spans="15:16" x14ac:dyDescent="0.3">
      <c r="O188" s="102"/>
      <c r="P188" s="1"/>
    </row>
    <row r="189" spans="15:16" x14ac:dyDescent="0.3">
      <c r="O189" s="102"/>
      <c r="P189" s="1"/>
    </row>
    <row r="190" spans="15:16" x14ac:dyDescent="0.3">
      <c r="O190" s="102"/>
      <c r="P190" s="1"/>
    </row>
    <row r="191" spans="15:16" x14ac:dyDescent="0.3">
      <c r="O191" s="102"/>
      <c r="P191" s="1"/>
    </row>
    <row r="192" spans="15:16" x14ac:dyDescent="0.3">
      <c r="O192" s="102"/>
      <c r="P192" s="1"/>
    </row>
    <row r="193" spans="15:16" x14ac:dyDescent="0.3">
      <c r="O193" s="102"/>
      <c r="P193" s="1"/>
    </row>
    <row r="194" spans="15:16" x14ac:dyDescent="0.3">
      <c r="O194" s="102"/>
      <c r="P194" s="1"/>
    </row>
    <row r="195" spans="15:16" x14ac:dyDescent="0.3">
      <c r="O195" s="102"/>
      <c r="P195" s="1"/>
    </row>
    <row r="196" spans="15:16" x14ac:dyDescent="0.3">
      <c r="O196" s="102"/>
      <c r="P196" s="1"/>
    </row>
    <row r="197" spans="15:16" x14ac:dyDescent="0.3">
      <c r="O197" s="102"/>
      <c r="P197" s="1"/>
    </row>
    <row r="198" spans="15:16" x14ac:dyDescent="0.3">
      <c r="O198" s="102"/>
      <c r="P198" s="1"/>
    </row>
    <row r="199" spans="15:16" x14ac:dyDescent="0.3">
      <c r="O199" s="102"/>
      <c r="P199" s="1"/>
    </row>
    <row r="200" spans="15:16" x14ac:dyDescent="0.3">
      <c r="O200" s="102"/>
      <c r="P200" s="1"/>
    </row>
    <row r="201" spans="15:16" x14ac:dyDescent="0.3">
      <c r="O201" s="102"/>
      <c r="P201" s="1"/>
    </row>
    <row r="202" spans="15:16" x14ac:dyDescent="0.3">
      <c r="O202" s="102"/>
      <c r="P202" s="1"/>
    </row>
    <row r="203" spans="15:16" x14ac:dyDescent="0.3">
      <c r="O203" s="102"/>
      <c r="P203" s="1"/>
    </row>
    <row r="204" spans="15:16" x14ac:dyDescent="0.3">
      <c r="O204" s="102"/>
      <c r="P204" s="1"/>
    </row>
    <row r="205" spans="15:16" x14ac:dyDescent="0.3">
      <c r="O205" s="102"/>
      <c r="P205" s="1"/>
    </row>
    <row r="206" spans="15:16" x14ac:dyDescent="0.3">
      <c r="O206" s="102"/>
      <c r="P206" s="1"/>
    </row>
    <row r="207" spans="15:16" x14ac:dyDescent="0.3">
      <c r="O207" s="102"/>
      <c r="P207" s="1"/>
    </row>
    <row r="208" spans="15:16" x14ac:dyDescent="0.3">
      <c r="O208" s="102"/>
      <c r="P208" s="1"/>
    </row>
    <row r="209" spans="15:16" x14ac:dyDescent="0.3">
      <c r="O209" s="102"/>
      <c r="P209" s="1"/>
    </row>
    <row r="210" spans="15:16" x14ac:dyDescent="0.3">
      <c r="O210" s="102"/>
      <c r="P210" s="1"/>
    </row>
    <row r="211" spans="15:16" x14ac:dyDescent="0.3">
      <c r="O211" s="102"/>
      <c r="P211" s="1"/>
    </row>
    <row r="212" spans="15:16" x14ac:dyDescent="0.3">
      <c r="O212" s="102"/>
      <c r="P212" s="1"/>
    </row>
    <row r="213" spans="15:16" x14ac:dyDescent="0.3">
      <c r="O213" s="102"/>
      <c r="P213" s="1"/>
    </row>
    <row r="214" spans="15:16" x14ac:dyDescent="0.3">
      <c r="O214" s="102"/>
      <c r="P214" s="1"/>
    </row>
    <row r="215" spans="15:16" x14ac:dyDescent="0.3">
      <c r="O215" s="102"/>
      <c r="P215" s="1"/>
    </row>
    <row r="216" spans="15:16" x14ac:dyDescent="0.3">
      <c r="O216" s="102"/>
      <c r="P216" s="1"/>
    </row>
    <row r="217" spans="15:16" x14ac:dyDescent="0.3">
      <c r="O217" s="102"/>
      <c r="P217" s="1"/>
    </row>
    <row r="218" spans="15:16" x14ac:dyDescent="0.3">
      <c r="O218" s="102"/>
      <c r="P218" s="1"/>
    </row>
    <row r="219" spans="15:16" x14ac:dyDescent="0.3">
      <c r="O219" s="102"/>
      <c r="P219" s="1"/>
    </row>
    <row r="220" spans="15:16" x14ac:dyDescent="0.3">
      <c r="O220" s="102"/>
      <c r="P220" s="1"/>
    </row>
    <row r="221" spans="15:16" x14ac:dyDescent="0.3">
      <c r="O221" s="102"/>
      <c r="P221" s="1"/>
    </row>
    <row r="222" spans="15:16" x14ac:dyDescent="0.3">
      <c r="O222" s="102"/>
      <c r="P222" s="1"/>
    </row>
    <row r="223" spans="15:16" x14ac:dyDescent="0.3">
      <c r="O223" s="102"/>
      <c r="P223" s="1"/>
    </row>
    <row r="224" spans="15:16" x14ac:dyDescent="0.3">
      <c r="O224" s="102"/>
      <c r="P224" s="1"/>
    </row>
    <row r="225" spans="15:16" x14ac:dyDescent="0.3">
      <c r="O225" s="102"/>
      <c r="P225" s="1"/>
    </row>
    <row r="226" spans="15:16" x14ac:dyDescent="0.3">
      <c r="O226" s="102"/>
      <c r="P226" s="1"/>
    </row>
    <row r="227" spans="15:16" x14ac:dyDescent="0.3">
      <c r="O227" s="102"/>
      <c r="P227" s="1"/>
    </row>
    <row r="228" spans="15:16" x14ac:dyDescent="0.3">
      <c r="O228" s="102"/>
      <c r="P228" s="1"/>
    </row>
    <row r="229" spans="15:16" x14ac:dyDescent="0.3">
      <c r="O229" s="102"/>
      <c r="P229" s="1"/>
    </row>
    <row r="230" spans="15:16" x14ac:dyDescent="0.3">
      <c r="O230" s="102"/>
      <c r="P230" s="1"/>
    </row>
    <row r="231" spans="15:16" x14ac:dyDescent="0.3">
      <c r="O231" s="102"/>
      <c r="P231" s="1"/>
    </row>
    <row r="232" spans="15:16" x14ac:dyDescent="0.3">
      <c r="O232" s="102"/>
      <c r="P232" s="1"/>
    </row>
    <row r="233" spans="15:16" x14ac:dyDescent="0.3">
      <c r="O233" s="102"/>
      <c r="P233" s="1"/>
    </row>
    <row r="234" spans="15:16" x14ac:dyDescent="0.3">
      <c r="O234" s="102"/>
      <c r="P234" s="1"/>
    </row>
    <row r="235" spans="15:16" x14ac:dyDescent="0.3">
      <c r="O235" s="102"/>
      <c r="P235" s="1"/>
    </row>
    <row r="236" spans="15:16" x14ac:dyDescent="0.3">
      <c r="O236" s="102"/>
      <c r="P236" s="1"/>
    </row>
    <row r="237" spans="15:16" x14ac:dyDescent="0.3">
      <c r="O237" s="102"/>
      <c r="P237" s="1"/>
    </row>
    <row r="238" spans="15:16" x14ac:dyDescent="0.3">
      <c r="O238" s="102"/>
      <c r="P238" s="1"/>
    </row>
    <row r="239" spans="15:16" x14ac:dyDescent="0.3">
      <c r="O239" s="102"/>
      <c r="P239" s="1"/>
    </row>
    <row r="240" spans="15:16" x14ac:dyDescent="0.3">
      <c r="O240" s="102"/>
      <c r="P240" s="1"/>
    </row>
    <row r="241" spans="15:16" x14ac:dyDescent="0.3">
      <c r="O241" s="102"/>
      <c r="P241" s="1"/>
    </row>
    <row r="242" spans="15:16" x14ac:dyDescent="0.3">
      <c r="O242" s="102"/>
      <c r="P242" s="1"/>
    </row>
    <row r="243" spans="15:16" x14ac:dyDescent="0.3">
      <c r="O243" s="102"/>
      <c r="P243" s="1"/>
    </row>
    <row r="244" spans="15:16" x14ac:dyDescent="0.3">
      <c r="O244" s="102"/>
      <c r="P244" s="1"/>
    </row>
    <row r="245" spans="15:16" x14ac:dyDescent="0.3">
      <c r="O245" s="102"/>
      <c r="P245" s="1"/>
    </row>
    <row r="246" spans="15:16" x14ac:dyDescent="0.3">
      <c r="O246" s="102"/>
      <c r="P246" s="1"/>
    </row>
    <row r="247" spans="15:16" x14ac:dyDescent="0.3">
      <c r="O247" s="102"/>
      <c r="P247" s="1"/>
    </row>
    <row r="248" spans="15:16" x14ac:dyDescent="0.3">
      <c r="O248" s="102"/>
      <c r="P248" s="1"/>
    </row>
    <row r="249" spans="15:16" x14ac:dyDescent="0.3">
      <c r="O249" s="102"/>
      <c r="P249" s="1"/>
    </row>
    <row r="250" spans="15:16" x14ac:dyDescent="0.3">
      <c r="O250" s="102"/>
      <c r="P250" s="1"/>
    </row>
    <row r="251" spans="15:16" x14ac:dyDescent="0.3">
      <c r="O251" s="102"/>
      <c r="P251" s="1"/>
    </row>
    <row r="252" spans="15:16" x14ac:dyDescent="0.3">
      <c r="O252" s="102"/>
      <c r="P252" s="1"/>
    </row>
    <row r="253" spans="15:16" x14ac:dyDescent="0.3">
      <c r="O253" s="102"/>
      <c r="P253" s="1"/>
    </row>
    <row r="254" spans="15:16" x14ac:dyDescent="0.3">
      <c r="O254" s="102"/>
      <c r="P254" s="1"/>
    </row>
    <row r="255" spans="15:16" x14ac:dyDescent="0.3">
      <c r="O255" s="102"/>
      <c r="P255" s="1"/>
    </row>
    <row r="256" spans="15:16" x14ac:dyDescent="0.3">
      <c r="O256" s="102"/>
      <c r="P256" s="1"/>
    </row>
    <row r="257" spans="15:16" x14ac:dyDescent="0.3">
      <c r="O257" s="102"/>
      <c r="P257" s="1"/>
    </row>
    <row r="258" spans="15:16" x14ac:dyDescent="0.3">
      <c r="O258" s="102"/>
      <c r="P258" s="1"/>
    </row>
    <row r="259" spans="15:16" x14ac:dyDescent="0.3">
      <c r="O259" s="102"/>
      <c r="P259" s="1"/>
    </row>
    <row r="260" spans="15:16" x14ac:dyDescent="0.3">
      <c r="O260" s="102"/>
      <c r="P260" s="1"/>
    </row>
    <row r="261" spans="15:16" x14ac:dyDescent="0.3">
      <c r="O261" s="102"/>
      <c r="P261" s="1"/>
    </row>
    <row r="262" spans="15:16" x14ac:dyDescent="0.3">
      <c r="O262" s="102"/>
      <c r="P262" s="1"/>
    </row>
    <row r="263" spans="15:16" x14ac:dyDescent="0.3">
      <c r="O263" s="102"/>
      <c r="P263" s="1"/>
    </row>
    <row r="264" spans="15:16" x14ac:dyDescent="0.3">
      <c r="O264" s="102"/>
      <c r="P264" s="1"/>
    </row>
    <row r="265" spans="15:16" x14ac:dyDescent="0.3">
      <c r="O265" s="102"/>
      <c r="P265" s="1"/>
    </row>
    <row r="266" spans="15:16" x14ac:dyDescent="0.3">
      <c r="O266" s="102"/>
      <c r="P266" s="1"/>
    </row>
    <row r="267" spans="15:16" x14ac:dyDescent="0.3">
      <c r="O267" s="102"/>
      <c r="P267" s="1"/>
    </row>
    <row r="268" spans="15:16" x14ac:dyDescent="0.3">
      <c r="O268" s="102"/>
      <c r="P268" s="1"/>
    </row>
    <row r="269" spans="15:16" x14ac:dyDescent="0.3">
      <c r="O269" s="102"/>
      <c r="P269" s="1"/>
    </row>
    <row r="270" spans="15:16" x14ac:dyDescent="0.3">
      <c r="O270" s="102"/>
      <c r="P270" s="1"/>
    </row>
    <row r="271" spans="15:16" x14ac:dyDescent="0.3">
      <c r="O271" s="102"/>
      <c r="P271" s="1"/>
    </row>
    <row r="272" spans="15:16" x14ac:dyDescent="0.3">
      <c r="O272" s="102"/>
      <c r="P272" s="1"/>
    </row>
    <row r="273" spans="15:16" x14ac:dyDescent="0.3">
      <c r="O273" s="102"/>
      <c r="P273" s="1"/>
    </row>
    <row r="274" spans="15:16" x14ac:dyDescent="0.3">
      <c r="O274" s="102"/>
      <c r="P274" s="1"/>
    </row>
    <row r="275" spans="15:16" x14ac:dyDescent="0.3">
      <c r="O275" s="102"/>
      <c r="P275" s="1"/>
    </row>
    <row r="276" spans="15:16" x14ac:dyDescent="0.3">
      <c r="O276" s="102"/>
      <c r="P276" s="1"/>
    </row>
    <row r="277" spans="15:16" x14ac:dyDescent="0.3">
      <c r="O277" s="102"/>
      <c r="P277" s="1"/>
    </row>
    <row r="278" spans="15:16" x14ac:dyDescent="0.3">
      <c r="O278" s="102"/>
      <c r="P278" s="1"/>
    </row>
    <row r="279" spans="15:16" x14ac:dyDescent="0.3">
      <c r="O279" s="102"/>
      <c r="P279" s="1"/>
    </row>
    <row r="280" spans="15:16" x14ac:dyDescent="0.3">
      <c r="O280" s="102"/>
      <c r="P280" s="1"/>
    </row>
    <row r="281" spans="15:16" x14ac:dyDescent="0.3">
      <c r="O281" s="102"/>
      <c r="P281" s="1"/>
    </row>
    <row r="282" spans="15:16" x14ac:dyDescent="0.3">
      <c r="O282" s="102"/>
      <c r="P282" s="1"/>
    </row>
    <row r="283" spans="15:16" x14ac:dyDescent="0.3">
      <c r="O283" s="102"/>
      <c r="P283" s="1"/>
    </row>
    <row r="284" spans="15:16" x14ac:dyDescent="0.3">
      <c r="O284" s="102"/>
      <c r="P284" s="1"/>
    </row>
    <row r="285" spans="15:16" x14ac:dyDescent="0.3">
      <c r="O285" s="102"/>
      <c r="P285" s="1"/>
    </row>
    <row r="286" spans="15:16" x14ac:dyDescent="0.3">
      <c r="O286" s="102"/>
      <c r="P286" s="1"/>
    </row>
    <row r="287" spans="15:16" x14ac:dyDescent="0.3">
      <c r="O287" s="102"/>
      <c r="P287" s="1"/>
    </row>
    <row r="288" spans="15:16" x14ac:dyDescent="0.3">
      <c r="O288" s="102"/>
      <c r="P288" s="1"/>
    </row>
    <row r="289" spans="15:16" x14ac:dyDescent="0.3">
      <c r="O289" s="102"/>
      <c r="P289" s="1"/>
    </row>
    <row r="290" spans="15:16" x14ac:dyDescent="0.3">
      <c r="O290" s="102"/>
      <c r="P290" s="1"/>
    </row>
    <row r="291" spans="15:16" x14ac:dyDescent="0.3">
      <c r="O291" s="102"/>
      <c r="P291" s="1"/>
    </row>
    <row r="292" spans="15:16" x14ac:dyDescent="0.3">
      <c r="O292" s="102"/>
      <c r="P292" s="1"/>
    </row>
    <row r="293" spans="15:16" x14ac:dyDescent="0.3">
      <c r="O293" s="102"/>
      <c r="P293" s="1"/>
    </row>
    <row r="294" spans="15:16" x14ac:dyDescent="0.3">
      <c r="O294" s="102"/>
      <c r="P294" s="1"/>
    </row>
    <row r="295" spans="15:16" x14ac:dyDescent="0.3">
      <c r="O295" s="102"/>
      <c r="P295" s="1"/>
    </row>
    <row r="296" spans="15:16" x14ac:dyDescent="0.3">
      <c r="O296" s="102"/>
      <c r="P296" s="1"/>
    </row>
    <row r="297" spans="15:16" x14ac:dyDescent="0.3">
      <c r="O297" s="102"/>
      <c r="P297" s="1"/>
    </row>
    <row r="298" spans="15:16" x14ac:dyDescent="0.3">
      <c r="O298" s="102"/>
      <c r="P298" s="1"/>
    </row>
    <row r="299" spans="15:16" x14ac:dyDescent="0.3">
      <c r="O299" s="102"/>
      <c r="P299" s="1"/>
    </row>
    <row r="300" spans="15:16" x14ac:dyDescent="0.3">
      <c r="O300" s="102"/>
      <c r="P300" s="1"/>
    </row>
    <row r="301" spans="15:16" x14ac:dyDescent="0.3">
      <c r="O301" s="102"/>
      <c r="P301" s="1"/>
    </row>
    <row r="302" spans="15:16" x14ac:dyDescent="0.3">
      <c r="O302" s="102"/>
      <c r="P302" s="1"/>
    </row>
    <row r="303" spans="15:16" x14ac:dyDescent="0.3">
      <c r="O303" s="102"/>
      <c r="P303" s="1"/>
    </row>
    <row r="304" spans="15:16" x14ac:dyDescent="0.3">
      <c r="O304" s="102"/>
      <c r="P304" s="1"/>
    </row>
    <row r="305" spans="15:16" x14ac:dyDescent="0.3">
      <c r="O305" s="102"/>
      <c r="P305" s="1"/>
    </row>
    <row r="306" spans="15:16" x14ac:dyDescent="0.3">
      <c r="O306" s="102"/>
      <c r="P306" s="1"/>
    </row>
    <row r="307" spans="15:16" x14ac:dyDescent="0.3">
      <c r="O307" s="102"/>
      <c r="P307" s="1"/>
    </row>
    <row r="308" spans="15:16" x14ac:dyDescent="0.3">
      <c r="O308" s="102"/>
      <c r="P308" s="1"/>
    </row>
    <row r="309" spans="15:16" x14ac:dyDescent="0.3">
      <c r="O309" s="102"/>
      <c r="P309" s="1"/>
    </row>
    <row r="310" spans="15:16" x14ac:dyDescent="0.3">
      <c r="O310" s="102"/>
      <c r="P310" s="1"/>
    </row>
    <row r="311" spans="15:16" x14ac:dyDescent="0.3">
      <c r="O311" s="102"/>
      <c r="P311" s="1"/>
    </row>
    <row r="312" spans="15:16" x14ac:dyDescent="0.3">
      <c r="O312" s="102"/>
      <c r="P312" s="1"/>
    </row>
    <row r="313" spans="15:16" x14ac:dyDescent="0.3">
      <c r="O313" s="102"/>
      <c r="P313" s="1"/>
    </row>
    <row r="314" spans="15:16" x14ac:dyDescent="0.3">
      <c r="O314" s="102"/>
      <c r="P314" s="1"/>
    </row>
    <row r="315" spans="15:16" x14ac:dyDescent="0.3">
      <c r="O315" s="102"/>
      <c r="P315" s="1"/>
    </row>
    <row r="316" spans="15:16" x14ac:dyDescent="0.3">
      <c r="O316" s="102"/>
      <c r="P316" s="1"/>
    </row>
    <row r="317" spans="15:16" x14ac:dyDescent="0.3">
      <c r="O317" s="102"/>
      <c r="P317" s="1"/>
    </row>
    <row r="318" spans="15:16" x14ac:dyDescent="0.3">
      <c r="O318" s="102"/>
      <c r="P318" s="1"/>
    </row>
    <row r="319" spans="15:16" x14ac:dyDescent="0.3">
      <c r="O319" s="102"/>
      <c r="P319" s="1"/>
    </row>
    <row r="320" spans="15:16" x14ac:dyDescent="0.3">
      <c r="O320" s="102"/>
      <c r="P320" s="1"/>
    </row>
    <row r="321" spans="15:16" x14ac:dyDescent="0.3">
      <c r="O321" s="102"/>
      <c r="P321" s="1"/>
    </row>
    <row r="322" spans="15:16" x14ac:dyDescent="0.3">
      <c r="O322" s="102"/>
      <c r="P322" s="1"/>
    </row>
    <row r="323" spans="15:16" x14ac:dyDescent="0.3">
      <c r="O323" s="102"/>
      <c r="P323" s="1"/>
    </row>
    <row r="324" spans="15:16" x14ac:dyDescent="0.3">
      <c r="O324" s="102"/>
      <c r="P324" s="1"/>
    </row>
    <row r="325" spans="15:16" x14ac:dyDescent="0.3">
      <c r="O325" s="102"/>
      <c r="P325" s="1"/>
    </row>
    <row r="326" spans="15:16" x14ac:dyDescent="0.3">
      <c r="O326" s="102"/>
      <c r="P326" s="1"/>
    </row>
    <row r="327" spans="15:16" x14ac:dyDescent="0.3">
      <c r="O327" s="102"/>
      <c r="P327" s="1"/>
    </row>
    <row r="328" spans="15:16" x14ac:dyDescent="0.3">
      <c r="O328" s="102"/>
      <c r="P328" s="1"/>
    </row>
    <row r="329" spans="15:16" x14ac:dyDescent="0.3">
      <c r="O329" s="102"/>
      <c r="P329" s="1"/>
    </row>
    <row r="330" spans="15:16" x14ac:dyDescent="0.3">
      <c r="O330" s="102"/>
      <c r="P330" s="1"/>
    </row>
    <row r="331" spans="15:16" x14ac:dyDescent="0.3">
      <c r="O331" s="102"/>
      <c r="P331" s="1"/>
    </row>
    <row r="332" spans="15:16" x14ac:dyDescent="0.3">
      <c r="O332" s="102"/>
      <c r="P332" s="1"/>
    </row>
    <row r="333" spans="15:16" x14ac:dyDescent="0.3">
      <c r="O333" s="102"/>
      <c r="P333" s="1"/>
    </row>
    <row r="334" spans="15:16" x14ac:dyDescent="0.3">
      <c r="O334" s="102"/>
      <c r="P334" s="1"/>
    </row>
    <row r="335" spans="15:16" x14ac:dyDescent="0.3">
      <c r="O335" s="102"/>
      <c r="P335" s="1"/>
    </row>
    <row r="336" spans="15:16" x14ac:dyDescent="0.3">
      <c r="O336" s="102"/>
      <c r="P336" s="1"/>
    </row>
    <row r="337" spans="15:16" x14ac:dyDescent="0.3">
      <c r="O337" s="102"/>
      <c r="P337" s="1"/>
    </row>
    <row r="338" spans="15:16" x14ac:dyDescent="0.3">
      <c r="O338" s="102"/>
      <c r="P338" s="1"/>
    </row>
    <row r="339" spans="15:16" x14ac:dyDescent="0.3">
      <c r="O339" s="102"/>
      <c r="P339" s="1"/>
    </row>
    <row r="340" spans="15:16" x14ac:dyDescent="0.3">
      <c r="O340" s="102"/>
      <c r="P340" s="1"/>
    </row>
    <row r="341" spans="15:16" x14ac:dyDescent="0.3">
      <c r="O341" s="102"/>
      <c r="P341" s="1"/>
    </row>
    <row r="342" spans="15:16" x14ac:dyDescent="0.3">
      <c r="O342" s="102"/>
      <c r="P342" s="1"/>
    </row>
    <row r="343" spans="15:16" x14ac:dyDescent="0.3">
      <c r="O343" s="102"/>
      <c r="P343" s="1"/>
    </row>
    <row r="344" spans="15:16" x14ac:dyDescent="0.3">
      <c r="O344" s="102"/>
      <c r="P344" s="1"/>
    </row>
    <row r="345" spans="15:16" x14ac:dyDescent="0.3">
      <c r="O345" s="102"/>
      <c r="P345" s="1"/>
    </row>
    <row r="346" spans="15:16" x14ac:dyDescent="0.3">
      <c r="O346" s="102"/>
      <c r="P346" s="1"/>
    </row>
    <row r="347" spans="15:16" x14ac:dyDescent="0.3">
      <c r="O347" s="102"/>
      <c r="P347" s="1"/>
    </row>
    <row r="348" spans="15:16" x14ac:dyDescent="0.3">
      <c r="O348" s="102"/>
      <c r="P348" s="1"/>
    </row>
    <row r="349" spans="15:16" x14ac:dyDescent="0.3">
      <c r="O349" s="102"/>
      <c r="P349" s="1"/>
    </row>
    <row r="350" spans="15:16" x14ac:dyDescent="0.3">
      <c r="O350" s="102"/>
      <c r="P350" s="1"/>
    </row>
    <row r="351" spans="15:16" x14ac:dyDescent="0.3">
      <c r="O351" s="102"/>
      <c r="P351" s="1"/>
    </row>
    <row r="352" spans="15:16" x14ac:dyDescent="0.3">
      <c r="O352" s="102"/>
      <c r="P352" s="1"/>
    </row>
    <row r="353" spans="15:16" x14ac:dyDescent="0.3">
      <c r="O353" s="102"/>
      <c r="P353" s="1"/>
    </row>
    <row r="354" spans="15:16" x14ac:dyDescent="0.3">
      <c r="O354" s="102"/>
      <c r="P354" s="1"/>
    </row>
    <row r="355" spans="15:16" x14ac:dyDescent="0.3">
      <c r="O355" s="102"/>
      <c r="P355" s="1"/>
    </row>
    <row r="356" spans="15:16" x14ac:dyDescent="0.3">
      <c r="O356" s="102"/>
      <c r="P356" s="1"/>
    </row>
    <row r="357" spans="15:16" x14ac:dyDescent="0.3">
      <c r="O357" s="102"/>
      <c r="P357" s="1"/>
    </row>
    <row r="358" spans="15:16" x14ac:dyDescent="0.3">
      <c r="O358" s="102"/>
      <c r="P358" s="1"/>
    </row>
    <row r="359" spans="15:16" x14ac:dyDescent="0.3">
      <c r="O359" s="102"/>
      <c r="P359" s="1"/>
    </row>
    <row r="360" spans="15:16" x14ac:dyDescent="0.3">
      <c r="O360" s="102"/>
      <c r="P360" s="1"/>
    </row>
    <row r="361" spans="15:16" x14ac:dyDescent="0.3">
      <c r="O361" s="102"/>
      <c r="P361" s="1"/>
    </row>
    <row r="362" spans="15:16" x14ac:dyDescent="0.3">
      <c r="O362" s="102"/>
      <c r="P362" s="1"/>
    </row>
    <row r="363" spans="15:16" x14ac:dyDescent="0.3">
      <c r="O363" s="102"/>
      <c r="P363" s="1"/>
    </row>
    <row r="364" spans="15:16" x14ac:dyDescent="0.3">
      <c r="O364" s="102"/>
      <c r="P364" s="1"/>
    </row>
    <row r="365" spans="15:16" x14ac:dyDescent="0.3">
      <c r="O365" s="102"/>
      <c r="P365" s="1"/>
    </row>
    <row r="366" spans="15:16" x14ac:dyDescent="0.3">
      <c r="O366" s="102"/>
      <c r="P366" s="1"/>
    </row>
    <row r="367" spans="15:16" x14ac:dyDescent="0.3">
      <c r="O367" s="102"/>
      <c r="P367" s="1"/>
    </row>
    <row r="368" spans="15:16" x14ac:dyDescent="0.3">
      <c r="O368" s="102"/>
      <c r="P368" s="1"/>
    </row>
    <row r="369" spans="15:16" x14ac:dyDescent="0.3">
      <c r="O369" s="102"/>
      <c r="P369" s="1"/>
    </row>
    <row r="370" spans="15:16" x14ac:dyDescent="0.3">
      <c r="O370" s="102"/>
      <c r="P370" s="1"/>
    </row>
    <row r="371" spans="15:16" x14ac:dyDescent="0.3">
      <c r="O371" s="102"/>
      <c r="P371" s="1"/>
    </row>
    <row r="372" spans="15:16" x14ac:dyDescent="0.3">
      <c r="O372" s="102"/>
      <c r="P372" s="1"/>
    </row>
    <row r="373" spans="15:16" x14ac:dyDescent="0.3">
      <c r="O373" s="102"/>
      <c r="P373" s="1"/>
    </row>
    <row r="374" spans="15:16" x14ac:dyDescent="0.3">
      <c r="O374" s="102"/>
      <c r="P374" s="1"/>
    </row>
    <row r="375" spans="15:16" x14ac:dyDescent="0.3">
      <c r="O375" s="102"/>
      <c r="P375" s="1"/>
    </row>
    <row r="376" spans="15:16" x14ac:dyDescent="0.3">
      <c r="O376" s="102"/>
      <c r="P376" s="1"/>
    </row>
    <row r="377" spans="15:16" x14ac:dyDescent="0.3">
      <c r="O377" s="102"/>
      <c r="P377" s="1"/>
    </row>
    <row r="378" spans="15:16" x14ac:dyDescent="0.3">
      <c r="O378" s="102"/>
      <c r="P378" s="1"/>
    </row>
    <row r="379" spans="15:16" x14ac:dyDescent="0.3">
      <c r="O379" s="102"/>
      <c r="P379" s="1"/>
    </row>
    <row r="380" spans="15:16" x14ac:dyDescent="0.3">
      <c r="O380" s="102"/>
      <c r="P380" s="1"/>
    </row>
    <row r="381" spans="15:16" x14ac:dyDescent="0.3">
      <c r="O381" s="102"/>
      <c r="P381" s="1"/>
    </row>
    <row r="382" spans="15:16" x14ac:dyDescent="0.3">
      <c r="O382" s="102"/>
      <c r="P382" s="1"/>
    </row>
    <row r="383" spans="15:16" x14ac:dyDescent="0.3">
      <c r="O383" s="102"/>
      <c r="P383" s="1"/>
    </row>
    <row r="384" spans="15:16" x14ac:dyDescent="0.3">
      <c r="O384" s="102"/>
      <c r="P384" s="1"/>
    </row>
    <row r="385" spans="15:16" x14ac:dyDescent="0.3">
      <c r="O385" s="102"/>
      <c r="P385" s="1"/>
    </row>
    <row r="386" spans="15:16" x14ac:dyDescent="0.3">
      <c r="O386" s="102"/>
      <c r="P386" s="1"/>
    </row>
    <row r="387" spans="15:16" x14ac:dyDescent="0.3">
      <c r="O387" s="102"/>
      <c r="P387" s="1"/>
    </row>
    <row r="388" spans="15:16" x14ac:dyDescent="0.3">
      <c r="O388" s="102"/>
      <c r="P388" s="1"/>
    </row>
    <row r="389" spans="15:16" x14ac:dyDescent="0.3">
      <c r="O389" s="102"/>
      <c r="P389" s="1"/>
    </row>
    <row r="390" spans="15:16" x14ac:dyDescent="0.3">
      <c r="O390" s="102"/>
      <c r="P390" s="1"/>
    </row>
    <row r="391" spans="15:16" x14ac:dyDescent="0.3">
      <c r="O391" s="102"/>
      <c r="P391" s="1"/>
    </row>
    <row r="392" spans="15:16" x14ac:dyDescent="0.3">
      <c r="O392" s="102"/>
      <c r="P392" s="1"/>
    </row>
    <row r="393" spans="15:16" x14ac:dyDescent="0.3">
      <c r="O393" s="102"/>
      <c r="P393" s="1"/>
    </row>
    <row r="394" spans="15:16" x14ac:dyDescent="0.3">
      <c r="O394" s="102"/>
      <c r="P394" s="1"/>
    </row>
    <row r="395" spans="15:16" x14ac:dyDescent="0.3">
      <c r="O395" s="102"/>
      <c r="P395" s="1"/>
    </row>
    <row r="396" spans="15:16" x14ac:dyDescent="0.3">
      <c r="O396" s="102"/>
      <c r="P396" s="1"/>
    </row>
    <row r="397" spans="15:16" x14ac:dyDescent="0.3">
      <c r="O397" s="102"/>
      <c r="P397" s="1"/>
    </row>
    <row r="398" spans="15:16" x14ac:dyDescent="0.3">
      <c r="O398" s="102"/>
      <c r="P398" s="1"/>
    </row>
    <row r="399" spans="15:16" x14ac:dyDescent="0.3">
      <c r="O399" s="102"/>
      <c r="P399" s="1"/>
    </row>
    <row r="400" spans="15:16" x14ac:dyDescent="0.3">
      <c r="O400" s="102"/>
      <c r="P400" s="1"/>
    </row>
    <row r="401" spans="15:16" x14ac:dyDescent="0.3">
      <c r="O401" s="102"/>
      <c r="P401" s="1"/>
    </row>
    <row r="402" spans="15:16" x14ac:dyDescent="0.3">
      <c r="O402" s="102"/>
      <c r="P402" s="1"/>
    </row>
    <row r="403" spans="15:16" x14ac:dyDescent="0.3">
      <c r="O403" s="102"/>
      <c r="P403" s="1"/>
    </row>
    <row r="404" spans="15:16" x14ac:dyDescent="0.3">
      <c r="O404" s="102"/>
      <c r="P404" s="1"/>
    </row>
    <row r="405" spans="15:16" x14ac:dyDescent="0.3">
      <c r="O405" s="102"/>
      <c r="P405" s="1"/>
    </row>
    <row r="406" spans="15:16" x14ac:dyDescent="0.3">
      <c r="O406" s="102"/>
      <c r="P406" s="1"/>
    </row>
    <row r="407" spans="15:16" x14ac:dyDescent="0.3">
      <c r="O407" s="102"/>
      <c r="P407" s="1"/>
    </row>
    <row r="408" spans="15:16" x14ac:dyDescent="0.3">
      <c r="O408" s="102"/>
      <c r="P408" s="1"/>
    </row>
    <row r="409" spans="15:16" x14ac:dyDescent="0.3">
      <c r="O409" s="102"/>
      <c r="P409" s="1"/>
    </row>
    <row r="410" spans="15:16" x14ac:dyDescent="0.3">
      <c r="O410" s="102"/>
      <c r="P410" s="1"/>
    </row>
    <row r="411" spans="15:16" x14ac:dyDescent="0.3">
      <c r="O411" s="102"/>
      <c r="P411" s="1"/>
    </row>
    <row r="412" spans="15:16" x14ac:dyDescent="0.3">
      <c r="O412" s="102"/>
      <c r="P412" s="1"/>
    </row>
    <row r="413" spans="15:16" x14ac:dyDescent="0.3">
      <c r="O413" s="102"/>
      <c r="P413" s="1"/>
    </row>
    <row r="414" spans="15:16" x14ac:dyDescent="0.3">
      <c r="O414" s="102"/>
      <c r="P414" s="1"/>
    </row>
    <row r="415" spans="15:16" x14ac:dyDescent="0.3">
      <c r="O415" s="102"/>
      <c r="P415" s="1"/>
    </row>
    <row r="416" spans="15:16" x14ac:dyDescent="0.3">
      <c r="O416" s="102"/>
      <c r="P416" s="1"/>
    </row>
    <row r="417" spans="15:16" x14ac:dyDescent="0.3">
      <c r="O417" s="102"/>
      <c r="P417" s="1"/>
    </row>
    <row r="418" spans="15:16" x14ac:dyDescent="0.3">
      <c r="O418" s="102"/>
      <c r="P418" s="1"/>
    </row>
    <row r="419" spans="15:16" x14ac:dyDescent="0.3">
      <c r="O419" s="102"/>
      <c r="P419" s="1"/>
    </row>
    <row r="420" spans="15:16" x14ac:dyDescent="0.3">
      <c r="O420" s="102"/>
      <c r="P420" s="1"/>
    </row>
    <row r="421" spans="15:16" x14ac:dyDescent="0.3">
      <c r="O421" s="102"/>
      <c r="P421" s="1"/>
    </row>
    <row r="422" spans="15:16" x14ac:dyDescent="0.3">
      <c r="O422" s="102"/>
      <c r="P422" s="1"/>
    </row>
    <row r="423" spans="15:16" x14ac:dyDescent="0.3">
      <c r="O423" s="102"/>
      <c r="P423" s="1"/>
    </row>
    <row r="424" spans="15:16" x14ac:dyDescent="0.3">
      <c r="O424" s="102"/>
      <c r="P424" s="1"/>
    </row>
    <row r="425" spans="15:16" x14ac:dyDescent="0.3">
      <c r="O425" s="102"/>
      <c r="P425" s="1"/>
    </row>
    <row r="426" spans="15:16" x14ac:dyDescent="0.3">
      <c r="O426" s="102"/>
      <c r="P426" s="1"/>
    </row>
    <row r="427" spans="15:16" x14ac:dyDescent="0.3">
      <c r="O427" s="102"/>
      <c r="P427" s="1"/>
    </row>
    <row r="428" spans="15:16" x14ac:dyDescent="0.3">
      <c r="O428" s="102"/>
      <c r="P428" s="1"/>
    </row>
    <row r="429" spans="15:16" x14ac:dyDescent="0.3">
      <c r="O429" s="102"/>
      <c r="P429" s="1"/>
    </row>
    <row r="430" spans="15:16" x14ac:dyDescent="0.3">
      <c r="O430" s="102"/>
      <c r="P430" s="1"/>
    </row>
    <row r="431" spans="15:16" x14ac:dyDescent="0.3">
      <c r="O431" s="102"/>
      <c r="P431" s="1"/>
    </row>
    <row r="432" spans="15:16" x14ac:dyDescent="0.3">
      <c r="O432" s="102"/>
      <c r="P432" s="1"/>
    </row>
    <row r="433" spans="15:16" x14ac:dyDescent="0.3">
      <c r="O433" s="102"/>
      <c r="P433" s="1"/>
    </row>
    <row r="434" spans="15:16" x14ac:dyDescent="0.3">
      <c r="O434" s="102"/>
      <c r="P434" s="1"/>
    </row>
    <row r="435" spans="15:16" x14ac:dyDescent="0.3">
      <c r="O435" s="102"/>
      <c r="P435" s="1"/>
    </row>
    <row r="436" spans="15:16" x14ac:dyDescent="0.3">
      <c r="O436" s="102"/>
      <c r="P436" s="1"/>
    </row>
    <row r="437" spans="15:16" x14ac:dyDescent="0.3">
      <c r="O437" s="102"/>
      <c r="P437" s="1"/>
    </row>
    <row r="438" spans="15:16" x14ac:dyDescent="0.3">
      <c r="O438" s="102"/>
      <c r="P438" s="1"/>
    </row>
    <row r="439" spans="15:16" x14ac:dyDescent="0.3">
      <c r="O439" s="102"/>
      <c r="P439" s="1"/>
    </row>
    <row r="440" spans="15:16" x14ac:dyDescent="0.3">
      <c r="O440" s="102"/>
      <c r="P440" s="1"/>
    </row>
    <row r="441" spans="15:16" x14ac:dyDescent="0.3">
      <c r="O441" s="102"/>
      <c r="P441" s="1"/>
    </row>
    <row r="442" spans="15:16" x14ac:dyDescent="0.3">
      <c r="O442" s="102"/>
      <c r="P442" s="1"/>
    </row>
    <row r="443" spans="15:16" x14ac:dyDescent="0.3">
      <c r="O443" s="102"/>
      <c r="P443" s="1"/>
    </row>
    <row r="444" spans="15:16" x14ac:dyDescent="0.3">
      <c r="O444" s="102"/>
      <c r="P444" s="1"/>
    </row>
    <row r="445" spans="15:16" x14ac:dyDescent="0.3">
      <c r="O445" s="102"/>
      <c r="P445" s="1"/>
    </row>
    <row r="446" spans="15:16" x14ac:dyDescent="0.3">
      <c r="O446" s="102"/>
      <c r="P446" s="1"/>
    </row>
    <row r="447" spans="15:16" x14ac:dyDescent="0.3">
      <c r="O447" s="102"/>
      <c r="P447" s="1"/>
    </row>
    <row r="448" spans="15:16" x14ac:dyDescent="0.3">
      <c r="O448" s="102"/>
      <c r="P448" s="1"/>
    </row>
    <row r="449" spans="15:16" x14ac:dyDescent="0.3">
      <c r="O449" s="102"/>
      <c r="P449" s="1"/>
    </row>
    <row r="450" spans="15:16" x14ac:dyDescent="0.3">
      <c r="O450" s="102"/>
      <c r="P450" s="1"/>
    </row>
    <row r="451" spans="15:16" x14ac:dyDescent="0.3">
      <c r="O451" s="102"/>
      <c r="P451" s="1"/>
    </row>
    <row r="452" spans="15:16" x14ac:dyDescent="0.3">
      <c r="O452" s="102"/>
      <c r="P452" s="1"/>
    </row>
    <row r="453" spans="15:16" x14ac:dyDescent="0.3">
      <c r="O453" s="102"/>
      <c r="P453" s="1"/>
    </row>
    <row r="454" spans="15:16" x14ac:dyDescent="0.3">
      <c r="O454" s="102"/>
      <c r="P454" s="1"/>
    </row>
    <row r="455" spans="15:16" x14ac:dyDescent="0.3">
      <c r="O455" s="102"/>
      <c r="P455" s="1"/>
    </row>
    <row r="456" spans="15:16" x14ac:dyDescent="0.3">
      <c r="O456" s="102"/>
      <c r="P456" s="1"/>
    </row>
    <row r="457" spans="15:16" x14ac:dyDescent="0.3">
      <c r="O457" s="102"/>
      <c r="P457" s="1"/>
    </row>
    <row r="458" spans="15:16" x14ac:dyDescent="0.3">
      <c r="O458" s="102"/>
      <c r="P458" s="1"/>
    </row>
    <row r="459" spans="15:16" x14ac:dyDescent="0.3">
      <c r="O459" s="102"/>
      <c r="P459" s="1"/>
    </row>
    <row r="460" spans="15:16" x14ac:dyDescent="0.3">
      <c r="O460" s="102"/>
      <c r="P460" s="1"/>
    </row>
    <row r="461" spans="15:16" x14ac:dyDescent="0.3">
      <c r="O461" s="102"/>
      <c r="P461" s="1"/>
    </row>
    <row r="462" spans="15:16" x14ac:dyDescent="0.3">
      <c r="O462" s="102"/>
      <c r="P462" s="1"/>
    </row>
    <row r="463" spans="15:16" x14ac:dyDescent="0.3">
      <c r="O463" s="102"/>
      <c r="P463" s="1"/>
    </row>
    <row r="464" spans="15:16" x14ac:dyDescent="0.3">
      <c r="O464" s="102"/>
      <c r="P464" s="1"/>
    </row>
    <row r="465" spans="15:16" x14ac:dyDescent="0.3">
      <c r="O465" s="102"/>
      <c r="P465" s="1"/>
    </row>
    <row r="466" spans="15:16" x14ac:dyDescent="0.3">
      <c r="O466" s="102"/>
      <c r="P466" s="1"/>
    </row>
    <row r="467" spans="15:16" x14ac:dyDescent="0.3">
      <c r="O467" s="102"/>
      <c r="P467" s="1"/>
    </row>
    <row r="468" spans="15:16" x14ac:dyDescent="0.3">
      <c r="O468" s="102"/>
      <c r="P468" s="1"/>
    </row>
    <row r="469" spans="15:16" x14ac:dyDescent="0.3">
      <c r="O469" s="102"/>
      <c r="P469" s="1"/>
    </row>
    <row r="470" spans="15:16" x14ac:dyDescent="0.3">
      <c r="O470" s="102"/>
      <c r="P470" s="1"/>
    </row>
    <row r="471" spans="15:16" x14ac:dyDescent="0.3">
      <c r="O471" s="102"/>
      <c r="P471" s="1"/>
    </row>
    <row r="472" spans="15:16" x14ac:dyDescent="0.3">
      <c r="O472" s="102"/>
      <c r="P472" s="1"/>
    </row>
    <row r="473" spans="15:16" x14ac:dyDescent="0.3">
      <c r="O473" s="102"/>
      <c r="P473" s="1"/>
    </row>
    <row r="474" spans="15:16" x14ac:dyDescent="0.3">
      <c r="O474" s="102"/>
      <c r="P474" s="1"/>
    </row>
    <row r="475" spans="15:16" x14ac:dyDescent="0.3">
      <c r="O475" s="102"/>
      <c r="P475" s="1"/>
    </row>
    <row r="476" spans="15:16" x14ac:dyDescent="0.3">
      <c r="O476" s="102"/>
      <c r="P476" s="1"/>
    </row>
    <row r="477" spans="15:16" x14ac:dyDescent="0.3">
      <c r="O477" s="102"/>
      <c r="P477" s="1"/>
    </row>
    <row r="478" spans="15:16" x14ac:dyDescent="0.3">
      <c r="O478" s="102"/>
      <c r="P478" s="1"/>
    </row>
    <row r="479" spans="15:16" x14ac:dyDescent="0.3">
      <c r="O479" s="102"/>
      <c r="P479" s="1"/>
    </row>
    <row r="480" spans="15:16" x14ac:dyDescent="0.3">
      <c r="O480" s="102"/>
      <c r="P480" s="1"/>
    </row>
    <row r="481" spans="15:16" x14ac:dyDescent="0.3">
      <c r="O481" s="102"/>
      <c r="P481" s="1"/>
    </row>
    <row r="482" spans="15:16" x14ac:dyDescent="0.3">
      <c r="O482" s="102"/>
      <c r="P482" s="1"/>
    </row>
    <row r="483" spans="15:16" x14ac:dyDescent="0.3">
      <c r="O483" s="102"/>
      <c r="P483" s="1"/>
    </row>
    <row r="484" spans="15:16" x14ac:dyDescent="0.3">
      <c r="O484" s="102"/>
      <c r="P484" s="1"/>
    </row>
    <row r="485" spans="15:16" x14ac:dyDescent="0.3">
      <c r="O485" s="102"/>
      <c r="P485" s="1"/>
    </row>
    <row r="486" spans="15:16" x14ac:dyDescent="0.3">
      <c r="O486" s="102"/>
      <c r="P486" s="1"/>
    </row>
    <row r="487" spans="15:16" x14ac:dyDescent="0.3">
      <c r="O487" s="102"/>
      <c r="P487" s="1"/>
    </row>
    <row r="488" spans="15:16" x14ac:dyDescent="0.3">
      <c r="O488" s="102"/>
      <c r="P488" s="1"/>
    </row>
    <row r="489" spans="15:16" x14ac:dyDescent="0.3">
      <c r="P489" s="1"/>
    </row>
    <row r="490" spans="15:16" x14ac:dyDescent="0.3">
      <c r="P490" s="1"/>
    </row>
    <row r="491" spans="15:16" x14ac:dyDescent="0.3">
      <c r="P491" s="1"/>
    </row>
    <row r="492" spans="15:16" x14ac:dyDescent="0.3">
      <c r="P492" s="1"/>
    </row>
    <row r="493" spans="15:16" x14ac:dyDescent="0.3">
      <c r="P493" s="1"/>
    </row>
    <row r="494" spans="15:16" x14ac:dyDescent="0.3">
      <c r="P494" s="1"/>
    </row>
    <row r="495" spans="15:16" x14ac:dyDescent="0.3">
      <c r="P495" s="1"/>
    </row>
    <row r="496" spans="15:16" x14ac:dyDescent="0.3">
      <c r="P496" s="1"/>
    </row>
    <row r="497" spans="16:16" x14ac:dyDescent="0.3">
      <c r="P497" s="1"/>
    </row>
    <row r="498" spans="16:16" x14ac:dyDescent="0.3">
      <c r="P498" s="1"/>
    </row>
    <row r="499" spans="16:16" x14ac:dyDescent="0.3">
      <c r="P499" s="1"/>
    </row>
    <row r="500" spans="16:16" x14ac:dyDescent="0.3">
      <c r="P500" s="1"/>
    </row>
    <row r="501" spans="16:16" x14ac:dyDescent="0.3">
      <c r="P501" s="1"/>
    </row>
    <row r="502" spans="16:16" x14ac:dyDescent="0.3">
      <c r="P502" s="1"/>
    </row>
    <row r="503" spans="16:16" x14ac:dyDescent="0.3">
      <c r="P503" s="1"/>
    </row>
    <row r="504" spans="16:16" x14ac:dyDescent="0.3">
      <c r="P504" s="1"/>
    </row>
    <row r="505" spans="16:16" x14ac:dyDescent="0.3">
      <c r="P505" s="1"/>
    </row>
    <row r="506" spans="16:16" x14ac:dyDescent="0.3">
      <c r="P506" s="1"/>
    </row>
    <row r="507" spans="16:16" x14ac:dyDescent="0.3">
      <c r="P507" s="1"/>
    </row>
    <row r="508" spans="16:16" x14ac:dyDescent="0.3">
      <c r="P508" s="1"/>
    </row>
    <row r="509" spans="16:16" x14ac:dyDescent="0.3">
      <c r="P509" s="1"/>
    </row>
    <row r="510" spans="16:16" x14ac:dyDescent="0.3">
      <c r="P510" s="1"/>
    </row>
    <row r="511" spans="16:16" x14ac:dyDescent="0.3">
      <c r="P511" s="1"/>
    </row>
    <row r="512" spans="16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</sheetData>
  <phoneticPr fontId="1" type="noConversion"/>
  <conditionalFormatting sqref="B2:H4 E1:H1 M1:M4 C14 E14:H14 G15:M17 G18:L18 G22:L22 G34:M35 A26:F35 G30:M32 G23:M24 G19:M21 A15:F24 A6:D13 I6:M17 E5:L13 A47:B47 A48:M1048576 A37:D46 G37:M42 E36:F46 G44:M46 G43:L43">
    <cfRule type="expression" dxfId="37" priority="97">
      <formula>$D1="합계"</formula>
    </cfRule>
  </conditionalFormatting>
  <conditionalFormatting sqref="A2:A4">
    <cfRule type="expression" dxfId="36" priority="95">
      <formula>$D2="합계"</formula>
    </cfRule>
  </conditionalFormatting>
  <conditionalFormatting sqref="A1:D1">
    <cfRule type="expression" dxfId="35" priority="84">
      <formula>$D1="합계"</formula>
    </cfRule>
  </conditionalFormatting>
  <conditionalFormatting sqref="B5:D5 M5">
    <cfRule type="expression" dxfId="34" priority="83">
      <formula>$D5="합계"</formula>
    </cfRule>
  </conditionalFormatting>
  <conditionalFormatting sqref="A5">
    <cfRule type="expression" dxfId="33" priority="82">
      <formula>$D5="합계"</formula>
    </cfRule>
  </conditionalFormatting>
  <conditionalFormatting sqref="D14">
    <cfRule type="expression" dxfId="32" priority="71">
      <formula>$D14="합계"</formula>
    </cfRule>
  </conditionalFormatting>
  <conditionalFormatting sqref="I1:L4">
    <cfRule type="expression" dxfId="31" priority="59">
      <formula>$D1="합계"</formula>
    </cfRule>
  </conditionalFormatting>
  <conditionalFormatting sqref="A14:B14">
    <cfRule type="expression" dxfId="30" priority="19">
      <formula>$D14="합계"</formula>
    </cfRule>
  </conditionalFormatting>
  <conditionalFormatting sqref="C25 E25:M25">
    <cfRule type="expression" dxfId="29" priority="17">
      <formula>$D25="합계"</formula>
    </cfRule>
  </conditionalFormatting>
  <conditionalFormatting sqref="D25">
    <cfRule type="expression" dxfId="28" priority="16">
      <formula>$D25="합계"</formula>
    </cfRule>
  </conditionalFormatting>
  <conditionalFormatting sqref="A25:B25">
    <cfRule type="expression" dxfId="27" priority="15">
      <formula>$D25="합계"</formula>
    </cfRule>
  </conditionalFormatting>
  <conditionalFormatting sqref="M18">
    <cfRule type="expression" dxfId="26" priority="14">
      <formula>$D18="합계"</formula>
    </cfRule>
  </conditionalFormatting>
  <conditionalFormatting sqref="M22">
    <cfRule type="expression" dxfId="25" priority="13">
      <formula>$D22="합계"</formula>
    </cfRule>
  </conditionalFormatting>
  <conditionalFormatting sqref="G27:M28 G29:L29 G33:L33 G26:L26">
    <cfRule type="expression" dxfId="24" priority="12">
      <formula>$D26="합계"</formula>
    </cfRule>
  </conditionalFormatting>
  <conditionalFormatting sqref="C36 E36:M36">
    <cfRule type="expression" dxfId="23" priority="10">
      <formula>$D36="합계"</formula>
    </cfRule>
  </conditionalFormatting>
  <conditionalFormatting sqref="D36">
    <cfRule type="expression" dxfId="22" priority="9">
      <formula>$D36="합계"</formula>
    </cfRule>
  </conditionalFormatting>
  <conditionalFormatting sqref="A36:B36">
    <cfRule type="expression" dxfId="21" priority="8">
      <formula>$D36="합계"</formula>
    </cfRule>
  </conditionalFormatting>
  <conditionalFormatting sqref="M29">
    <cfRule type="expression" dxfId="20" priority="7">
      <formula>$D29="합계"</formula>
    </cfRule>
  </conditionalFormatting>
  <conditionalFormatting sqref="M33">
    <cfRule type="expression" dxfId="19" priority="6">
      <formula>$D33="합계"</formula>
    </cfRule>
  </conditionalFormatting>
  <conditionalFormatting sqref="M26">
    <cfRule type="expression" dxfId="18" priority="5">
      <formula>$D26="합계"</formula>
    </cfRule>
  </conditionalFormatting>
  <conditionalFormatting sqref="C47 E47:M47">
    <cfRule type="expression" dxfId="17" priority="4">
      <formula>$D47="합계"</formula>
    </cfRule>
  </conditionalFormatting>
  <conditionalFormatting sqref="D47">
    <cfRule type="expression" dxfId="16" priority="3">
      <formula>$D47="합계"</formula>
    </cfRule>
  </conditionalFormatting>
  <conditionalFormatting sqref="A47:B47">
    <cfRule type="expression" dxfId="15" priority="2">
      <formula>$D47="합계"</formula>
    </cfRule>
  </conditionalFormatting>
  <conditionalFormatting sqref="M43">
    <cfRule type="expression" dxfId="14" priority="1">
      <formula>$D43="합계"</formula>
    </cfRule>
  </conditionalFormatting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58"/>
  <sheetViews>
    <sheetView zoomScale="90" zoomScaleNormal="90" workbookViewId="0">
      <pane ySplit="4" topLeftCell="A26" activePane="bottomLeft" state="frozen"/>
      <selection activeCell="O16" sqref="O1:O1048576"/>
      <selection pane="bottomLeft" activeCell="M49" sqref="M49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5" width="9" style="100"/>
    <col min="16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77</v>
      </c>
      <c r="B2" s="37" t="s">
        <v>84</v>
      </c>
      <c r="C2" s="9" t="s">
        <v>635</v>
      </c>
      <c r="D2" s="25">
        <v>32500000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  <c r="O4" s="101"/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118</v>
      </c>
      <c r="H5" s="83">
        <v>1192390</v>
      </c>
      <c r="I5" s="42">
        <f t="shared" ref="I5:I13" si="0">H5/SUMIF(B:B,B5,H:H)</f>
        <v>3.7461258971503257E-2</v>
      </c>
      <c r="J5" s="42">
        <f>SUMIFS('MP내역(적극)'!G:G,'MP내역(적극)'!A:A,A5,'MP내역(적극)'!B:B,D5)</f>
        <v>3.7322960000000002E-2</v>
      </c>
      <c r="K5" s="42">
        <f t="shared" ref="K5:K13" si="1">ABS(I5-J5)</f>
        <v>1.3829897150325482E-4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02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795</v>
      </c>
      <c r="H6" s="83">
        <v>8756925</v>
      </c>
      <c r="I6" s="42">
        <f t="shared" si="0"/>
        <v>0.275115889280379</v>
      </c>
      <c r="J6" s="42">
        <f>SUMIFS('MP내역(적극)'!G:G,'MP내역(적극)'!A:A,A6,'MP내역(적극)'!B:B,D6)</f>
        <v>0.27383980000000002</v>
      </c>
      <c r="K6" s="42">
        <f t="shared" si="1"/>
        <v>1.2760892803789781E-3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02"/>
      <c r="P6" s="1"/>
    </row>
    <row r="7" spans="1:16" s="18" customFormat="1" x14ac:dyDescent="0.3">
      <c r="A7" s="3">
        <v>44683</v>
      </c>
      <c r="B7" s="74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127</v>
      </c>
      <c r="H7" s="83">
        <v>1275080</v>
      </c>
      <c r="I7" s="42">
        <f t="shared" si="0"/>
        <v>4.0059126702995135E-2</v>
      </c>
      <c r="J7" s="42">
        <f>SUMIFS('MP내역(적극)'!G:G,'MP내역(적극)'!A:A,A7,'MP내역(적극)'!B:B,D7)</f>
        <v>4.0564910000000003E-2</v>
      </c>
      <c r="K7" s="42">
        <f t="shared" si="1"/>
        <v>5.0578329700486785E-4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02"/>
      <c r="P7" s="1"/>
    </row>
    <row r="8" spans="1:16" s="18" customFormat="1" x14ac:dyDescent="0.3">
      <c r="A8" s="3">
        <v>44683</v>
      </c>
      <c r="B8" s="74">
        <v>44684</v>
      </c>
      <c r="C8" s="13" t="s">
        <v>639</v>
      </c>
      <c r="D8" s="77" t="s">
        <v>362</v>
      </c>
      <c r="E8" s="38" t="str">
        <f>IF(OR(D8="",D8="합계"),"",INDEX(투자유니버스!B:B,MATCH($D8,투자유니버스!$A:$A,0)))</f>
        <v>KODEX 선진국MSCI World</v>
      </c>
      <c r="F8" s="38" t="str">
        <f>IF(OR(D8="",D8="합계"),"",INDEX(투자유니버스!E:E,MATCH($D8,투자유니버스!$A:$A,0)))</f>
        <v>주식</v>
      </c>
      <c r="G8" s="83">
        <v>61</v>
      </c>
      <c r="H8" s="83">
        <v>1237690</v>
      </c>
      <c r="I8" s="42">
        <f t="shared" si="0"/>
        <v>3.8884446881003586E-2</v>
      </c>
      <c r="J8" s="42">
        <f>SUMIFS('MP내역(적극)'!G:G,'MP내역(적극)'!A:A,A8,'MP내역(적극)'!B:B,D8)</f>
        <v>3.885392E-2</v>
      </c>
      <c r="K8" s="42">
        <f t="shared" si="1"/>
        <v>3.0526881003585526E-5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02"/>
      <c r="P8" s="1"/>
    </row>
    <row r="9" spans="1:16" s="18" customFormat="1" x14ac:dyDescent="0.3">
      <c r="A9" s="3">
        <v>44683</v>
      </c>
      <c r="B9" s="74">
        <v>44684</v>
      </c>
      <c r="C9" s="13" t="s">
        <v>639</v>
      </c>
      <c r="D9" s="77" t="s">
        <v>172</v>
      </c>
      <c r="E9" s="38" t="str">
        <f>IF(OR(D9="",D9="합계"),"",INDEX(투자유니버스!B:B,MATCH($D9,투자유니버스!$A:$A,0)))</f>
        <v>TIGER 국채3년</v>
      </c>
      <c r="F9" s="38" t="str">
        <f>IF(OR(D9="",D9="합계"),"",INDEX(투자유니버스!E:E,MATCH($D9,투자유니버스!$A:$A,0)))</f>
        <v>채권</v>
      </c>
      <c r="G9" s="83">
        <v>19</v>
      </c>
      <c r="H9" s="83">
        <v>2016755</v>
      </c>
      <c r="I9" s="42">
        <f t="shared" si="0"/>
        <v>6.3360294314003002E-2</v>
      </c>
      <c r="J9" s="42">
        <f>SUMIFS('MP내역(적극)'!G:G,'MP내역(적극)'!A:A,A9,'MP내역(적극)'!B:B,D9)</f>
        <v>6.5392110000000003E-2</v>
      </c>
      <c r="K9" s="42">
        <f t="shared" si="1"/>
        <v>2.0318156859970016E-3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02"/>
      <c r="P9" s="1"/>
    </row>
    <row r="10" spans="1:16" s="18" customFormat="1" x14ac:dyDescent="0.3">
      <c r="A10" s="3">
        <v>44683</v>
      </c>
      <c r="B10" s="74">
        <v>44684</v>
      </c>
      <c r="C10" s="13" t="s">
        <v>639</v>
      </c>
      <c r="D10" s="77" t="s">
        <v>506</v>
      </c>
      <c r="E10" s="38" t="str">
        <f>IF(OR(D10="",D10="합계"),"",INDEX(투자유니버스!B:B,MATCH($D10,투자유니버스!$A:$A,0)))</f>
        <v>TIGER 글로벌자원생산기업(합성 H)</v>
      </c>
      <c r="F10" s="38" t="str">
        <f>IF(OR(D10="",D10="합계"),"",INDEX(투자유니버스!E:E,MATCH($D10,투자유니버스!$A:$A,0)))</f>
        <v>대체자산</v>
      </c>
      <c r="G10" s="83">
        <v>250</v>
      </c>
      <c r="H10" s="83">
        <v>4021250</v>
      </c>
      <c r="I10" s="42">
        <f t="shared" si="0"/>
        <v>0.12633541680084323</v>
      </c>
      <c r="J10" s="42">
        <f>SUMIFS('MP내역(적극)'!G:G,'MP내역(적극)'!A:A,A10,'MP내역(적극)'!B:B,D10)</f>
        <v>0.12611810000000001</v>
      </c>
      <c r="K10" s="42">
        <f t="shared" si="1"/>
        <v>2.1731680084322025E-4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02"/>
      <c r="P10" s="1"/>
    </row>
    <row r="11" spans="1:16" s="18" customFormat="1" x14ac:dyDescent="0.3">
      <c r="A11" s="3">
        <v>44683</v>
      </c>
      <c r="B11" s="74">
        <v>44684</v>
      </c>
      <c r="C11" s="13" t="s">
        <v>639</v>
      </c>
      <c r="D11" s="77" t="s">
        <v>326</v>
      </c>
      <c r="E11" s="38" t="str">
        <f>IF(OR(D11="",D11="합계"),"",INDEX(투자유니버스!B:B,MATCH($D11,투자유니버스!$A:$A,0)))</f>
        <v>TIGER 미국S&amp;P500</v>
      </c>
      <c r="F11" s="38" t="str">
        <f>IF(OR(D11="",D11="합계"),"",INDEX(투자유니버스!E:E,MATCH($D11,투자유니버스!$A:$A,0)))</f>
        <v>주식</v>
      </c>
      <c r="G11" s="83">
        <v>543</v>
      </c>
      <c r="H11" s="83">
        <v>7200180</v>
      </c>
      <c r="I11" s="42">
        <f t="shared" si="0"/>
        <v>0.22620770689240793</v>
      </c>
      <c r="J11" s="42">
        <f>SUMIFS('MP내역(적극)'!G:G,'MP내역(적극)'!A:A,A11,'MP내역(적극)'!B:B,D11)</f>
        <v>0.2257962</v>
      </c>
      <c r="K11" s="42">
        <f t="shared" si="1"/>
        <v>4.1150689240793126E-4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02"/>
      <c r="P11" s="1"/>
    </row>
    <row r="12" spans="1:16" s="18" customFormat="1" x14ac:dyDescent="0.3">
      <c r="A12" s="3">
        <v>44683</v>
      </c>
      <c r="B12" s="74">
        <v>44684</v>
      </c>
      <c r="C12" s="13" t="s">
        <v>639</v>
      </c>
      <c r="D12" s="77" t="s">
        <v>322</v>
      </c>
      <c r="E12" s="38" t="str">
        <f>IF(OR(D12="",D12="합계"),"",INDEX(투자유니버스!B:B,MATCH($D12,투자유니버스!$A:$A,0)))</f>
        <v>TIGER 미국나스닥100</v>
      </c>
      <c r="F12" s="38" t="str">
        <f>IF(OR(D12="",D12="합계"),"",INDEX(투자유니버스!E:E,MATCH($D12,투자유니버스!$A:$A,0)))</f>
        <v>주식</v>
      </c>
      <c r="G12" s="83">
        <v>48</v>
      </c>
      <c r="H12" s="83">
        <v>3564480</v>
      </c>
      <c r="I12" s="42">
        <f t="shared" si="0"/>
        <v>0.1119850957981398</v>
      </c>
      <c r="J12" s="42">
        <f>SUMIFS('MP내역(적극)'!G:G,'MP내역(적극)'!A:A,A12,'MP내역(적극)'!B:B,D12)</f>
        <v>0.1115534</v>
      </c>
      <c r="K12" s="42">
        <f t="shared" si="1"/>
        <v>4.3169579813980008E-4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02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176</v>
      </c>
      <c r="E13" s="38" t="str">
        <f>IF(OR(D13="",D13="합계"),"",INDEX(투자유니버스!B:B,MATCH($D13,투자유니버스!$A:$A,0)))</f>
        <v>TIGER 중장기국채</v>
      </c>
      <c r="F13" s="38" t="str">
        <f>IF(OR(D13="",D13="합계"),"",INDEX(투자유니버스!E:E,MATCH($D13,투자유니버스!$A:$A,0)))</f>
        <v>채권</v>
      </c>
      <c r="G13" s="83">
        <v>53</v>
      </c>
      <c r="H13" s="83">
        <v>2565200</v>
      </c>
      <c r="I13" s="42">
        <f t="shared" si="0"/>
        <v>8.0590764358725031E-2</v>
      </c>
      <c r="J13" s="42">
        <f>SUMIFS('MP내역(적극)'!G:G,'MP내역(적극)'!A:A,A13,'MP내역(적극)'!B:B,D13)</f>
        <v>8.0541840000000003E-2</v>
      </c>
      <c r="K13" s="42">
        <f t="shared" si="1"/>
        <v>4.892435872502765E-5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02"/>
      <c r="P13" s="1"/>
    </row>
    <row r="14" spans="1:16" s="24" customFormat="1" x14ac:dyDescent="0.3">
      <c r="A14" s="3">
        <v>44683</v>
      </c>
      <c r="B14" s="2">
        <v>44684</v>
      </c>
      <c r="C14" s="13"/>
      <c r="D14" s="77" t="s">
        <v>115</v>
      </c>
      <c r="E14" s="38" t="str">
        <f>IF(OR(D14="",D14="합계"),"",INDEX(투자유니버스!B:B,MATCH($D14,투자유니버스!$A:$A,0)))</f>
        <v/>
      </c>
      <c r="F14" s="38" t="str">
        <f>IF(OR(D14="",D14="합계"),"",INDEX(투자유니버스!E:E,MATCH($D14,투자유니버스!$A:$A,0)))</f>
        <v/>
      </c>
      <c r="G14" s="75"/>
      <c r="H14" s="75"/>
      <c r="I14" s="42">
        <f>SUM(I5:I13)</f>
        <v>1</v>
      </c>
      <c r="J14" s="42">
        <f>SUM(J5:J13)</f>
        <v>0.99998324000000005</v>
      </c>
      <c r="K14" s="42">
        <f>SUM(K5:K13)</f>
        <v>5.0919579660036671E-3</v>
      </c>
      <c r="L14" s="64" t="str">
        <f>IF(A14="","",IF(OR(D14="",D14="현금",D14="합계"),"",IF(I14&lt;J14,IFERROR(INT((SUMIF(B:B,B14,H:H)*0.95*K14)/SUMIFS(전체매매내역!I:I,전체매매내역!A:A,B14,전체매매내역!D:D,$C$2,전체매매내역!F:F,D14)),0),0)))</f>
        <v/>
      </c>
      <c r="M14" s="38"/>
      <c r="O14" s="102"/>
      <c r="P14" s="1"/>
    </row>
    <row r="15" spans="1:16" x14ac:dyDescent="0.3">
      <c r="A15" s="3">
        <v>44714</v>
      </c>
      <c r="B15" s="3">
        <v>44714</v>
      </c>
      <c r="C15" s="13" t="s">
        <v>644</v>
      </c>
      <c r="D15" s="82" t="s">
        <v>326</v>
      </c>
      <c r="E15" s="38" t="str">
        <f>IF(OR(D15="",D15="합계"),"",INDEX(투자유니버스!B:B,MATCH($D15,투자유니버스!$A:$A,0)))</f>
        <v>TIGER 미국S&amp;P500</v>
      </c>
      <c r="F15" s="38" t="str">
        <f>IF(OR(D15="",D15="합계"),"",INDEX(투자유니버스!E:E,MATCH($D15,투자유니버스!$A:$A,0)))</f>
        <v>주식</v>
      </c>
      <c r="G15" s="63">
        <v>359</v>
      </c>
      <c r="H15" s="63">
        <v>4636485</v>
      </c>
      <c r="I15" s="42">
        <f t="shared" ref="I15:I24" si="2">H15/SUMIF(B:B,B15,H:H)</f>
        <v>0.1458047621847923</v>
      </c>
      <c r="J15" s="42">
        <f>SUMIFS('MP내역(적극)'!G:G,'MP내역(적극)'!A:A,A15,'MP내역(적극)'!B:B,D15)</f>
        <v>0.14533460000000001</v>
      </c>
      <c r="K15" s="42">
        <f t="shared" ref="K15:K24" si="3">ABS(I15-J15)</f>
        <v>4.7016218479228877E-4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02"/>
      <c r="P15" s="1"/>
    </row>
    <row r="16" spans="1:16" x14ac:dyDescent="0.3">
      <c r="A16" s="3">
        <v>44714</v>
      </c>
      <c r="B16" s="3">
        <v>44714</v>
      </c>
      <c r="C16" s="13" t="s">
        <v>644</v>
      </c>
      <c r="D16" s="82" t="s">
        <v>322</v>
      </c>
      <c r="E16" s="38" t="str">
        <f>IF(OR(D16="",D16="합계"),"",INDEX(투자유니버스!B:B,MATCH($D16,투자유니버스!$A:$A,0)))</f>
        <v>TIGER 미국나스닥100</v>
      </c>
      <c r="F16" s="38" t="str">
        <f>IF(OR(D16="",D16="합계"),"",INDEX(투자유니버스!E:E,MATCH($D16,투자유니버스!$A:$A,0)))</f>
        <v>주식</v>
      </c>
      <c r="G16" s="63">
        <v>31</v>
      </c>
      <c r="H16" s="63">
        <v>2180540</v>
      </c>
      <c r="I16" s="42">
        <f t="shared" si="2"/>
        <v>6.8572014389009561E-2</v>
      </c>
      <c r="J16" s="42">
        <f>SUMIFS('MP내역(적극)'!G:G,'MP내역(적극)'!A:A,A16,'MP내역(적극)'!B:B,D16)</f>
        <v>6.9397630000000002E-2</v>
      </c>
      <c r="K16" s="42">
        <f t="shared" si="3"/>
        <v>8.2561561099044056E-4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02"/>
      <c r="P16" s="1"/>
    </row>
    <row r="17" spans="1:16" x14ac:dyDescent="0.3">
      <c r="A17" s="3">
        <v>44714</v>
      </c>
      <c r="B17" s="3">
        <v>44714</v>
      </c>
      <c r="C17" s="13" t="s">
        <v>639</v>
      </c>
      <c r="D17" s="82" t="s">
        <v>362</v>
      </c>
      <c r="E17" s="38" t="str">
        <f>IF(OR(D17="",D17="합계"),"",INDEX(투자유니버스!B:B,MATCH($D17,투자유니버스!$A:$A,0)))</f>
        <v>KODEX 선진국MSCI World</v>
      </c>
      <c r="F17" s="38" t="str">
        <f>IF(OR(D17="",D17="합계"),"",INDEX(투자유니버스!E:E,MATCH($D17,투자유니버스!$A:$A,0)))</f>
        <v>주식</v>
      </c>
      <c r="G17" s="63">
        <v>124</v>
      </c>
      <c r="H17" s="63">
        <v>2465120</v>
      </c>
      <c r="I17" s="42">
        <f t="shared" si="2"/>
        <v>7.7521276431817457E-2</v>
      </c>
      <c r="J17" s="42">
        <f>SUMIFS('MP내역(적극)'!G:G,'MP내역(적극)'!A:A,A17,'MP내역(적극)'!B:B,D17)</f>
        <v>7.7727080000000004E-2</v>
      </c>
      <c r="K17" s="42">
        <f t="shared" si="3"/>
        <v>2.0580356818254708E-4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  <c r="O17" s="102"/>
      <c r="P17" s="1"/>
    </row>
    <row r="18" spans="1:16" x14ac:dyDescent="0.3">
      <c r="A18" s="3">
        <v>44714</v>
      </c>
      <c r="B18" s="3">
        <v>44714</v>
      </c>
      <c r="C18" s="13" t="s">
        <v>639</v>
      </c>
      <c r="D18" s="82" t="s">
        <v>368</v>
      </c>
      <c r="E18" s="38" t="str">
        <f>IF(OR(D18="",D18="합계"),"",INDEX(투자유니버스!B:B,MATCH($D18,투자유니버스!$A:$A,0)))</f>
        <v>ARIRANG 신흥국MSCI(합성 H)</v>
      </c>
      <c r="F18" s="38" t="str">
        <f>IF(OR(D18="",D18="합계"),"",INDEX(투자유니버스!E:E,MATCH($D18,투자유니버스!$A:$A,0)))</f>
        <v>주식</v>
      </c>
      <c r="G18" s="63">
        <v>121</v>
      </c>
      <c r="H18" s="63">
        <v>1208185</v>
      </c>
      <c r="I18" s="42">
        <f t="shared" si="2"/>
        <v>3.7994111185571243E-2</v>
      </c>
      <c r="J18" s="42">
        <f>SUMIFS('MP내역(적극)'!G:G,'MP내역(적극)'!A:A,A18,'MP내역(적극)'!B:B,D18)</f>
        <v>3.8278119999999999E-2</v>
      </c>
      <c r="K18" s="42">
        <f t="shared" si="3"/>
        <v>2.8400881442875586E-4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  <c r="O18" s="102"/>
      <c r="P18" s="1"/>
    </row>
    <row r="19" spans="1:16" x14ac:dyDescent="0.3">
      <c r="A19" s="3">
        <v>44714</v>
      </c>
      <c r="B19" s="3">
        <v>44714</v>
      </c>
      <c r="C19" s="13" t="s">
        <v>639</v>
      </c>
      <c r="D19" s="82" t="s">
        <v>176</v>
      </c>
      <c r="E19" s="38" t="str">
        <f>IF(OR(D19="",D19="합계"),"",INDEX(투자유니버스!B:B,MATCH($D19,투자유니버스!$A:$A,0)))</f>
        <v>TIGER 중장기국채</v>
      </c>
      <c r="F19" s="38" t="str">
        <f>IF(OR(D19="",D19="합계"),"",INDEX(투자유니버스!E:E,MATCH($D19,투자유니버스!$A:$A,0)))</f>
        <v>채권</v>
      </c>
      <c r="G19" s="63">
        <v>133</v>
      </c>
      <c r="H19" s="63">
        <v>6449170</v>
      </c>
      <c r="I19" s="42">
        <f t="shared" si="2"/>
        <v>0.20280874372273325</v>
      </c>
      <c r="J19" s="42">
        <f>SUMIFS('MP내역(적극)'!G:G,'MP내역(적극)'!A:A,A19,'MP내역(적극)'!B:B,D19)</f>
        <v>0.2030151</v>
      </c>
      <c r="K19" s="42">
        <f t="shared" si="3"/>
        <v>2.0635627726675598E-4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02"/>
      <c r="P19" s="1"/>
    </row>
    <row r="20" spans="1:16" x14ac:dyDescent="0.3">
      <c r="A20" s="3">
        <v>44714</v>
      </c>
      <c r="B20" s="3">
        <v>44714</v>
      </c>
      <c r="C20" s="13" t="s">
        <v>644</v>
      </c>
      <c r="D20" s="82" t="s">
        <v>258</v>
      </c>
      <c r="E20" s="38" t="str">
        <f>IF(OR(D20="",D20="합계"),"",INDEX(투자유니버스!B:B,MATCH($D20,투자유니버스!$A:$A,0)))</f>
        <v>KODEX 미국채울트라30년선물(H)</v>
      </c>
      <c r="F20" s="38" t="str">
        <f>IF(OR(D20="",D20="합계"),"",INDEX(투자유니버스!E:E,MATCH($D20,투자유니버스!$A:$A,0)))</f>
        <v>채권</v>
      </c>
      <c r="G20" s="63">
        <v>64</v>
      </c>
      <c r="H20" s="63">
        <v>638720</v>
      </c>
      <c r="I20" s="42">
        <f t="shared" si="2"/>
        <v>2.0085995684806603E-2</v>
      </c>
      <c r="J20" s="42">
        <f>SUMIFS('MP내역(적극)'!G:G,'MP내역(적극)'!A:A,A20,'MP내역(적극)'!B:B,D20)</f>
        <v>2.0297249999999999E-2</v>
      </c>
      <c r="K20" s="42">
        <f t="shared" si="3"/>
        <v>2.1125431519339669E-4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02"/>
      <c r="P20" s="1"/>
    </row>
    <row r="21" spans="1:16" x14ac:dyDescent="0.3">
      <c r="A21" s="3">
        <v>44714</v>
      </c>
      <c r="B21" s="3">
        <v>44714</v>
      </c>
      <c r="C21" s="13" t="s">
        <v>644</v>
      </c>
      <c r="D21" s="82" t="s">
        <v>629</v>
      </c>
      <c r="E21" s="38" t="str">
        <f>IF(OR(D21="",D21="합계"),"",INDEX(투자유니버스!B:B,MATCH($D21,투자유니버스!$A:$A,0)))</f>
        <v>KINDEX KRX금현물</v>
      </c>
      <c r="F21" s="38" t="str">
        <f>IF(OR(D21="",D21="합계"),"",INDEX(투자유니버스!E:E,MATCH($D21,투자유니버스!$A:$A,0)))</f>
        <v>대체자산</v>
      </c>
      <c r="G21" s="63">
        <v>747</v>
      </c>
      <c r="H21" s="63">
        <v>8067600</v>
      </c>
      <c r="I21" s="42">
        <f t="shared" si="2"/>
        <v>0.25370393722874768</v>
      </c>
      <c r="J21" s="42">
        <f>SUMIFS('MP내역(적극)'!G:G,'MP내역(적극)'!A:A,A21,'MP내역(적극)'!B:B,D21)</f>
        <v>0.24979760000000001</v>
      </c>
      <c r="K21" s="42">
        <f t="shared" si="3"/>
        <v>3.9063372287476694E-3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02"/>
      <c r="P21" s="1"/>
    </row>
    <row r="22" spans="1:16" x14ac:dyDescent="0.3">
      <c r="A22" s="3">
        <v>44714</v>
      </c>
      <c r="B22" s="3">
        <v>44714</v>
      </c>
      <c r="C22" s="13" t="s">
        <v>639</v>
      </c>
      <c r="D22" s="82" t="s">
        <v>506</v>
      </c>
      <c r="E22" s="38" t="str">
        <f>IF(OR(D22="",D22="합계"),"",INDEX(투자유니버스!B:B,MATCH($D22,투자유니버스!$A:$A,0)))</f>
        <v>TIGER 글로벌자원생산기업(합성 H)</v>
      </c>
      <c r="F22" s="38" t="str">
        <f>IF(OR(D22="",D22="합계"),"",INDEX(투자유니버스!E:E,MATCH($D22,투자유니버스!$A:$A,0)))</f>
        <v>대체자산</v>
      </c>
      <c r="G22" s="63">
        <v>252</v>
      </c>
      <c r="H22" s="63">
        <v>4233600</v>
      </c>
      <c r="I22" s="42">
        <f t="shared" si="2"/>
        <v>0.13313513171843253</v>
      </c>
      <c r="J22" s="42">
        <f>SUMIFS('MP내역(적극)'!G:G,'MP내역(적극)'!A:A,A22,'MP내역(적극)'!B:B,D22)</f>
        <v>0.1341425</v>
      </c>
      <c r="K22" s="42">
        <f t="shared" si="3"/>
        <v>1.0073682815674723E-3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1</v>
      </c>
      <c r="M22" s="38" t="s">
        <v>646</v>
      </c>
      <c r="O22" s="102"/>
      <c r="P22" s="1"/>
    </row>
    <row r="23" spans="1:16" x14ac:dyDescent="0.3">
      <c r="A23" s="3">
        <v>44714</v>
      </c>
      <c r="B23" s="3">
        <v>44714</v>
      </c>
      <c r="C23" s="13" t="s">
        <v>645</v>
      </c>
      <c r="D23" s="82" t="s">
        <v>286</v>
      </c>
      <c r="E23" s="38" t="str">
        <f>IF(OR(D23="",D23="합계"),"",INDEX(투자유니버스!B:B,MATCH($D23,투자유니버스!$A:$A,0)))</f>
        <v>TIGER 부동산인프라고배당</v>
      </c>
      <c r="F23" s="38" t="str">
        <f>IF(OR(D23="",D23="합계"),"",INDEX(투자유니버스!E:E,MATCH($D23,투자유니버스!$A:$A,0)))</f>
        <v>대체자산</v>
      </c>
      <c r="G23" s="63">
        <v>80</v>
      </c>
      <c r="H23" s="63">
        <v>507600</v>
      </c>
      <c r="I23" s="42">
        <f t="shared" si="2"/>
        <v>1.5962630588689613E-2</v>
      </c>
      <c r="J23" s="42">
        <f>SUMIFS('MP내역(적극)'!G:G,'MP내역(적극)'!A:A,A23,'MP내역(적극)'!B:B,D23)</f>
        <v>1.6020630000000001E-2</v>
      </c>
      <c r="K23" s="42">
        <f t="shared" si="3"/>
        <v>5.7999411310388077E-5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02"/>
      <c r="P23" s="1"/>
    </row>
    <row r="24" spans="1:16" x14ac:dyDescent="0.3">
      <c r="A24" s="3">
        <v>44714</v>
      </c>
      <c r="B24" s="3">
        <v>44714</v>
      </c>
      <c r="C24" s="13" t="s">
        <v>645</v>
      </c>
      <c r="D24" s="82" t="s">
        <v>148</v>
      </c>
      <c r="E24" s="38" t="str">
        <f>IF(OR(D24="",D24="합계"),"",INDEX(투자유니버스!B:B,MATCH($D24,투자유니버스!$A:$A,0)))</f>
        <v>TIGER 단기통안채</v>
      </c>
      <c r="F24" s="38" t="str">
        <f>IF(OR(D24="",D24="합계"),"",INDEX(투자유니버스!E:E,MATCH($D24,투자유니버스!$A:$A,0)))</f>
        <v>채권</v>
      </c>
      <c r="G24" s="63">
        <v>14</v>
      </c>
      <c r="H24" s="63">
        <v>1412250</v>
      </c>
      <c r="I24" s="42">
        <f t="shared" si="2"/>
        <v>4.4411396865399744E-2</v>
      </c>
      <c r="J24" s="42">
        <f>SUMIFS('MP내역(적극)'!G:G,'MP내역(적극)'!A:A,A24,'MP내역(적극)'!B:B,D24)</f>
        <v>4.5989420000000003E-2</v>
      </c>
      <c r="K24" s="42">
        <f t="shared" si="3"/>
        <v>1.5780231346002593E-3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02"/>
      <c r="P24" s="1"/>
    </row>
    <row r="25" spans="1:16" s="24" customFormat="1" x14ac:dyDescent="0.3">
      <c r="A25" s="3">
        <v>44714</v>
      </c>
      <c r="B25" s="2">
        <v>44714</v>
      </c>
      <c r="C25" s="13"/>
      <c r="D25" s="77" t="s">
        <v>37</v>
      </c>
      <c r="E25" s="38" t="str">
        <f>IF(OR(D25="",D25="합계"),"",INDEX(투자유니버스!B:B,MATCH($D25,투자유니버스!$A:$A,0)))</f>
        <v/>
      </c>
      <c r="F25" s="38" t="str">
        <f>IF(OR(D25="",D25="합계"),"",INDEX(투자유니버스!E:E,MATCH($D25,투자유니버스!$A:$A,0)))</f>
        <v/>
      </c>
      <c r="G25" s="75"/>
      <c r="H25" s="75"/>
      <c r="I25" s="42">
        <f>SUM(I15:I24)</f>
        <v>0.99999999999999989</v>
      </c>
      <c r="J25" s="42">
        <f>SUM(J15:J24)</f>
        <v>0.9999999300000002</v>
      </c>
      <c r="K25" s="42">
        <f>SUM(K15:K24)</f>
        <v>8.7529288270799741E-3</v>
      </c>
      <c r="L25" s="64" t="str">
        <f>IF(A25="","",IF(OR(D25="",D25="현금",D25="합계"),"",IF(I25&lt;J25,IFERROR(INT((SUMIF(B:B,B25,H:H)*0.95*K25)/SUMIFS(전체매매내역!I:I,전체매매내역!A:A,B25,전체매매내역!D:D,$C$2,전체매매내역!F:F,D25)),0),0)))</f>
        <v/>
      </c>
      <c r="M25" s="38"/>
      <c r="O25" s="102"/>
      <c r="P25" s="1"/>
    </row>
    <row r="26" spans="1:16" x14ac:dyDescent="0.3">
      <c r="A26" s="3">
        <v>44743</v>
      </c>
      <c r="B26" s="3">
        <v>44743</v>
      </c>
      <c r="C26" s="13" t="s">
        <v>644</v>
      </c>
      <c r="D26" s="82" t="s">
        <v>326</v>
      </c>
      <c r="E26" s="38" t="str">
        <f>IF(OR(D26="",D26="합계"),"",INDEX(투자유니버스!B:B,MATCH($D26,투자유니버스!$A:$A,0)))</f>
        <v>TIGER 미국S&amp;P500</v>
      </c>
      <c r="F26" s="38" t="str">
        <f>IF(OR(D26="",D26="합계"),"",INDEX(투자유니버스!E:E,MATCH($D26,투자유니버스!$A:$A,0)))</f>
        <v>주식</v>
      </c>
      <c r="G26" s="63">
        <v>227</v>
      </c>
      <c r="H26" s="63">
        <v>2783020</v>
      </c>
      <c r="I26" s="42">
        <f t="shared" ref="I26:I35" si="4">H26/SUMIF(B:B,B26,H:H)</f>
        <v>9.1487679906533989E-2</v>
      </c>
      <c r="J26" s="42">
        <f>SUMIFS('MP내역(적극)'!G:G,'MP내역(적극)'!A:A,A26,'MP내역(적극)'!B:B,D26)</f>
        <v>9.2077080000000006E-2</v>
      </c>
      <c r="K26" s="42">
        <f t="shared" ref="K26:K35" si="5">ABS(I26-J26)</f>
        <v>5.8940009346601652E-4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1</v>
      </c>
      <c r="M26" s="38" t="s">
        <v>646</v>
      </c>
      <c r="O26" s="102"/>
      <c r="P26" s="1"/>
    </row>
    <row r="27" spans="1:16" x14ac:dyDescent="0.3">
      <c r="A27" s="3">
        <v>44743</v>
      </c>
      <c r="B27" s="3">
        <v>44743</v>
      </c>
      <c r="C27" s="13" t="s">
        <v>644</v>
      </c>
      <c r="D27" s="82" t="s">
        <v>322</v>
      </c>
      <c r="E27" s="38" t="str">
        <f>IF(OR(D27="",D27="합계"),"",INDEX(투자유니버스!B:B,MATCH($D27,투자유니버스!$A:$A,0)))</f>
        <v>TIGER 미국나스닥100</v>
      </c>
      <c r="F27" s="38" t="str">
        <f>IF(OR(D27="",D27="합계"),"",INDEX(투자유니버스!E:E,MATCH($D27,투자유니버스!$A:$A,0)))</f>
        <v>주식</v>
      </c>
      <c r="G27" s="63">
        <v>17</v>
      </c>
      <c r="H27" s="63">
        <v>1126505</v>
      </c>
      <c r="I27" s="42">
        <f t="shared" si="4"/>
        <v>3.7032191235819391E-2</v>
      </c>
      <c r="J27" s="42">
        <f>SUMIFS('MP내역(적극)'!G:G,'MP내역(적극)'!A:A,A27,'MP내역(적극)'!B:B,D27)</f>
        <v>3.9013869999999999E-2</v>
      </c>
      <c r="K27" s="42">
        <f t="shared" si="5"/>
        <v>1.9816787641806083E-3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02"/>
      <c r="P27" s="1"/>
    </row>
    <row r="28" spans="1:16" x14ac:dyDescent="0.3">
      <c r="A28" s="3">
        <v>44743</v>
      </c>
      <c r="B28" s="3">
        <v>44743</v>
      </c>
      <c r="C28" s="13" t="s">
        <v>644</v>
      </c>
      <c r="D28" s="82" t="s">
        <v>362</v>
      </c>
      <c r="E28" s="38" t="str">
        <f>IF(OR(D28="",D28="합계"),"",INDEX(투자유니버스!B:B,MATCH($D28,투자유니버스!$A:$A,0)))</f>
        <v>KODEX 선진국MSCI World</v>
      </c>
      <c r="F28" s="38" t="str">
        <f>IF(OR(D28="",D28="합계"),"",INDEX(투자유니버스!E:E,MATCH($D28,투자유니버스!$A:$A,0)))</f>
        <v>주식</v>
      </c>
      <c r="G28" s="63">
        <v>86</v>
      </c>
      <c r="H28" s="63">
        <v>1616370</v>
      </c>
      <c r="I28" s="42">
        <f t="shared" si="4"/>
        <v>5.3135780975531739E-2</v>
      </c>
      <c r="J28" s="42">
        <f>SUMIFS('MP내역(적극)'!G:G,'MP내역(적극)'!A:A,A28,'MP내역(적극)'!B:B,D28)</f>
        <v>5.3894169999999998E-2</v>
      </c>
      <c r="K28" s="42">
        <f t="shared" si="5"/>
        <v>7.5838902446825895E-4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1</v>
      </c>
      <c r="M28" s="38" t="s">
        <v>646</v>
      </c>
      <c r="O28" s="102"/>
      <c r="P28" s="1"/>
    </row>
    <row r="29" spans="1:16" x14ac:dyDescent="0.3">
      <c r="A29" s="3">
        <v>44743</v>
      </c>
      <c r="B29" s="3">
        <v>44743</v>
      </c>
      <c r="C29" s="13" t="s">
        <v>639</v>
      </c>
      <c r="D29" s="82" t="s">
        <v>368</v>
      </c>
      <c r="E29" s="38" t="str">
        <f>IF(OR(D29="",D29="합계"),"",INDEX(투자유니버스!B:B,MATCH($D29,투자유니버스!$A:$A,0)))</f>
        <v>ARIRANG 신흥국MSCI(합성 H)</v>
      </c>
      <c r="F29" s="38" t="str">
        <f>IF(OR(D29="",D29="합계"),"",INDEX(투자유니버스!E:E,MATCH($D29,투자유니버스!$A:$A,0)))</f>
        <v>주식</v>
      </c>
      <c r="G29" s="63">
        <v>179</v>
      </c>
      <c r="H29" s="63">
        <v>1686180</v>
      </c>
      <c r="I29" s="42">
        <f t="shared" si="4"/>
        <v>5.5430681815006537E-2</v>
      </c>
      <c r="J29" s="42">
        <f>SUMIFS('MP내역(적극)'!G:G,'MP내역(적극)'!A:A,A29,'MP내역(적극)'!B:B,D29)</f>
        <v>5.6090069999999999E-2</v>
      </c>
      <c r="K29" s="42">
        <f t="shared" si="5"/>
        <v>6.5938818499346186E-4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2</v>
      </c>
      <c r="M29" s="38" t="s">
        <v>646</v>
      </c>
      <c r="O29" s="102"/>
      <c r="P29" s="1"/>
    </row>
    <row r="30" spans="1:16" x14ac:dyDescent="0.3">
      <c r="A30" s="3">
        <v>44743</v>
      </c>
      <c r="B30" s="3">
        <v>44743</v>
      </c>
      <c r="C30" s="13" t="s">
        <v>639</v>
      </c>
      <c r="D30" s="82" t="s">
        <v>176</v>
      </c>
      <c r="E30" s="38" t="str">
        <f>IF(OR(D30="",D30="합계"),"",INDEX(투자유니버스!B:B,MATCH($D30,투자유니버스!$A:$A,0)))</f>
        <v>TIGER 중장기국채</v>
      </c>
      <c r="F30" s="38" t="str">
        <f>IF(OR(D30="",D30="합계"),"",INDEX(투자유니버스!E:E,MATCH($D30,투자유니버스!$A:$A,0)))</f>
        <v>채권</v>
      </c>
      <c r="G30" s="63">
        <v>211</v>
      </c>
      <c r="H30" s="63">
        <v>10193410</v>
      </c>
      <c r="I30" s="42">
        <f t="shared" si="4"/>
        <v>0.3350933271180454</v>
      </c>
      <c r="J30" s="42">
        <f>SUMIFS('MP내역(적극)'!G:G,'MP내역(적극)'!A:A,A30,'MP내역(적극)'!B:B,D30)</f>
        <v>0.32909830000000001</v>
      </c>
      <c r="K30" s="42">
        <f t="shared" si="5"/>
        <v>5.9950271180453929E-3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02"/>
      <c r="P30" s="1"/>
    </row>
    <row r="31" spans="1:16" x14ac:dyDescent="0.3">
      <c r="A31" s="3">
        <v>44743</v>
      </c>
      <c r="B31" s="3">
        <v>44743</v>
      </c>
      <c r="C31" s="13" t="s">
        <v>644</v>
      </c>
      <c r="D31" s="82" t="s">
        <v>258</v>
      </c>
      <c r="E31" s="38" t="str">
        <f>IF(OR(D31="",D31="합계"),"",INDEX(투자유니버스!B:B,MATCH($D31,투자유니버스!$A:$A,0)))</f>
        <v>KODEX 미국채울트라30년선물(H)</v>
      </c>
      <c r="F31" s="38" t="str">
        <f>IF(OR(D31="",D31="합계"),"",INDEX(투자유니버스!E:E,MATCH($D31,투자유니버스!$A:$A,0)))</f>
        <v>채권</v>
      </c>
      <c r="G31" s="63">
        <v>52</v>
      </c>
      <c r="H31" s="63">
        <v>509860</v>
      </c>
      <c r="I31" s="42">
        <f t="shared" si="4"/>
        <v>1.6760895889050536E-2</v>
      </c>
      <c r="J31" s="42">
        <f>SUMIFS('MP내역(적극)'!G:G,'MP내역(적극)'!A:A,A31,'MP내역(적극)'!B:B,D31)</f>
        <v>1.6560120000000001E-2</v>
      </c>
      <c r="K31" s="42">
        <f t="shared" si="5"/>
        <v>2.0077588905053484E-4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0</v>
      </c>
      <c r="M31" s="38"/>
      <c r="O31" s="102"/>
      <c r="P31" s="1"/>
    </row>
    <row r="32" spans="1:16" x14ac:dyDescent="0.3">
      <c r="A32" s="3">
        <v>44743</v>
      </c>
      <c r="B32" s="3">
        <v>44743</v>
      </c>
      <c r="C32" s="13" t="s">
        <v>644</v>
      </c>
      <c r="D32" s="82" t="s">
        <v>629</v>
      </c>
      <c r="E32" s="38" t="str">
        <f>IF(OR(D32="",D32="합계"),"",INDEX(투자유니버스!B:B,MATCH($D32,투자유니버스!$A:$A,0)))</f>
        <v>KINDEX KRX금현물</v>
      </c>
      <c r="F32" s="38" t="str">
        <f>IF(OR(D32="",D32="합계"),"",INDEX(투자유니버스!E:E,MATCH($D32,투자유니버스!$A:$A,0)))</f>
        <v>대체자산</v>
      </c>
      <c r="G32" s="63">
        <v>631</v>
      </c>
      <c r="H32" s="63">
        <v>6855815</v>
      </c>
      <c r="I32" s="42">
        <f t="shared" si="4"/>
        <v>0.22537481161415093</v>
      </c>
      <c r="J32" s="42">
        <f>SUMIFS('MP내역(적극)'!G:G,'MP내역(적극)'!A:A,A32,'MP내역(적극)'!B:B,D32)</f>
        <v>0.2247267</v>
      </c>
      <c r="K32" s="42">
        <f t="shared" si="5"/>
        <v>6.4811161415093133E-4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0</v>
      </c>
      <c r="M32" s="38"/>
      <c r="O32" s="102"/>
      <c r="P32" s="1"/>
    </row>
    <row r="33" spans="1:16" x14ac:dyDescent="0.3">
      <c r="A33" s="3">
        <v>44743</v>
      </c>
      <c r="B33" s="3">
        <v>44743</v>
      </c>
      <c r="C33" s="13" t="s">
        <v>639</v>
      </c>
      <c r="D33" s="82" t="s">
        <v>506</v>
      </c>
      <c r="E33" s="38" t="str">
        <f>IF(OR(D33="",D33="합계"),"",INDEX(투자유니버스!B:B,MATCH($D33,투자유니버스!$A:$A,0)))</f>
        <v>TIGER 글로벌자원생산기업(합성 H)</v>
      </c>
      <c r="F33" s="38" t="str">
        <f>IF(OR(D33="",D33="합계"),"",INDEX(투자유니버스!E:E,MATCH($D33,투자유니버스!$A:$A,0)))</f>
        <v>대체자산</v>
      </c>
      <c r="G33" s="63">
        <v>279</v>
      </c>
      <c r="H33" s="63">
        <v>3989700</v>
      </c>
      <c r="I33" s="42">
        <f t="shared" si="4"/>
        <v>0.13115550607724655</v>
      </c>
      <c r="J33" s="42">
        <f>SUMIFS('MP내역(적극)'!G:G,'MP내역(적극)'!A:A,A33,'MP내역(적극)'!B:B,D33)</f>
        <v>0.1342286</v>
      </c>
      <c r="K33" s="42">
        <f t="shared" si="5"/>
        <v>3.0730939227534559E-3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6</v>
      </c>
      <c r="M33" s="38" t="s">
        <v>646</v>
      </c>
      <c r="O33" s="102"/>
      <c r="P33" s="1"/>
    </row>
    <row r="34" spans="1:16" x14ac:dyDescent="0.3">
      <c r="A34" s="3">
        <v>44743</v>
      </c>
      <c r="B34" s="3">
        <v>44743</v>
      </c>
      <c r="C34" s="13" t="s">
        <v>639</v>
      </c>
      <c r="D34" s="82" t="s">
        <v>286</v>
      </c>
      <c r="E34" s="38" t="str">
        <f>IF(OR(D34="",D34="합계"),"",INDEX(투자유니버스!B:B,MATCH($D34,투자유니버스!$A:$A,0)))</f>
        <v>TIGER 부동산인프라고배당</v>
      </c>
      <c r="F34" s="38" t="str">
        <f>IF(OR(D34="",D34="합계"),"",INDEX(투자유니버스!E:E,MATCH($D34,투자유니버스!$A:$A,0)))</f>
        <v>대체자산</v>
      </c>
      <c r="G34" s="63">
        <v>170</v>
      </c>
      <c r="H34" s="63">
        <v>952000</v>
      </c>
      <c r="I34" s="42">
        <f t="shared" si="4"/>
        <v>3.129559660764937E-2</v>
      </c>
      <c r="J34" s="42">
        <f>SUMIFS('MP내역(적극)'!G:G,'MP내역(적극)'!A:A,A34,'MP내역(적극)'!B:B,D34)</f>
        <v>3.1269020000000002E-2</v>
      </c>
      <c r="K34" s="42">
        <f t="shared" si="5"/>
        <v>2.65766076493687E-5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02"/>
      <c r="P34" s="1"/>
    </row>
    <row r="35" spans="1:16" x14ac:dyDescent="0.3">
      <c r="A35" s="3">
        <v>44743</v>
      </c>
      <c r="B35" s="3">
        <v>44743</v>
      </c>
      <c r="C35" s="13" t="s">
        <v>644</v>
      </c>
      <c r="D35" s="82" t="s">
        <v>148</v>
      </c>
      <c r="E35" s="38" t="str">
        <f>IF(OR(D35="",D35="합계"),"",INDEX(투자유니버스!B:B,MATCH($D35,투자유니버스!$A:$A,0)))</f>
        <v>TIGER 단기통안채</v>
      </c>
      <c r="F35" s="38" t="str">
        <f>IF(OR(D35="",D35="합계"),"",INDEX(투자유니버스!E:E,MATCH($D35,투자유니버스!$A:$A,0)))</f>
        <v>채권</v>
      </c>
      <c r="G35" s="63">
        <v>7</v>
      </c>
      <c r="H35" s="63">
        <v>706755</v>
      </c>
      <c r="I35" s="42">
        <f t="shared" si="4"/>
        <v>2.3233528760965582E-2</v>
      </c>
      <c r="J35" s="42">
        <f>SUMIFS('MP내역(적극)'!G:G,'MP내역(적극)'!A:A,A35,'MP내역(적극)'!B:B,D35)</f>
        <v>2.3042070000000001E-2</v>
      </c>
      <c r="K35" s="42">
        <f t="shared" si="5"/>
        <v>1.9145876096558073E-4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02"/>
      <c r="P35" s="1"/>
    </row>
    <row r="36" spans="1:16" s="24" customFormat="1" x14ac:dyDescent="0.3">
      <c r="A36" s="3">
        <v>44743</v>
      </c>
      <c r="B36" s="3">
        <v>44743</v>
      </c>
      <c r="C36" s="13"/>
      <c r="D36" s="77" t="s">
        <v>37</v>
      </c>
      <c r="E36" s="38" t="str">
        <f>IF(OR(D36="",D36="합계"),"",INDEX(투자유니버스!B:B,MATCH($D36,투자유니버스!$A:$A,0)))</f>
        <v/>
      </c>
      <c r="F36" s="38" t="str">
        <f>IF(OR(D36="",D36="합계"),"",INDEX(투자유니버스!E:E,MATCH($D36,투자유니버스!$A:$A,0)))</f>
        <v/>
      </c>
      <c r="G36" s="75"/>
      <c r="H36" s="75"/>
      <c r="I36" s="42">
        <f>SUM(I26:I35)</f>
        <v>1</v>
      </c>
      <c r="J36" s="42">
        <f>SUM(J26:J35)</f>
        <v>1</v>
      </c>
      <c r="K36" s="42">
        <f>SUM(K26:K35)</f>
        <v>1.412389997972361E-2</v>
      </c>
      <c r="L36" s="64" t="str">
        <f>IF(A36="","",IF(OR(D36="",D36="현금",D36="합계"),"",IF(I36&lt;J36,IFERROR(INT((SUMIF(B:B,B36,H:H)*0.95*K36)/SUMIFS(전체매매내역!I:I,전체매매내역!A:A,B36,전체매매내역!D:D,$C$2,전체매매내역!F:F,D36)),0),0)))</f>
        <v/>
      </c>
      <c r="M36" s="38"/>
      <c r="O36" s="102"/>
      <c r="P36" s="1"/>
    </row>
    <row r="37" spans="1:16" x14ac:dyDescent="0.3">
      <c r="A37" s="3">
        <v>44774</v>
      </c>
      <c r="B37" s="3">
        <v>44774</v>
      </c>
      <c r="C37" s="13" t="s">
        <v>644</v>
      </c>
      <c r="D37" s="82" t="s">
        <v>326</v>
      </c>
      <c r="E37" s="38" t="str">
        <f>IF(OR(D37="",D37="합계"),"",INDEX(투자유니버스!B:B,MATCH($D37,투자유니버스!$A:$A,0)))</f>
        <v>TIGER 미국S&amp;P500</v>
      </c>
      <c r="F37" s="38" t="str">
        <f>IF(OR(D37="",D37="합계"),"",INDEX(투자유니버스!E:E,MATCH($D37,투자유니버스!$A:$A,0)))</f>
        <v>주식</v>
      </c>
      <c r="G37" s="63">
        <v>212</v>
      </c>
      <c r="H37" s="63">
        <v>2855640</v>
      </c>
      <c r="I37" s="42">
        <f t="shared" ref="I37:I46" si="6">H37/SUMIF(B:B,B37,H:H)</f>
        <v>9.1088457691716973E-2</v>
      </c>
      <c r="J37" s="42">
        <f>SUMIFS('MP내역(적극)'!G:G,'MP내역(적극)'!A:A,A37,'MP내역(적극)'!B:B,D37)</f>
        <v>8.9328130000000006E-2</v>
      </c>
      <c r="K37" s="42">
        <f t="shared" ref="K37:K46" si="7">ABS(I37-J37)</f>
        <v>1.7603276917169675E-3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02"/>
      <c r="P37" s="1"/>
    </row>
    <row r="38" spans="1:16" x14ac:dyDescent="0.3">
      <c r="A38" s="3">
        <v>44774</v>
      </c>
      <c r="B38" s="3">
        <v>44774</v>
      </c>
      <c r="C38" s="13" t="s">
        <v>644</v>
      </c>
      <c r="D38" s="82" t="s">
        <v>322</v>
      </c>
      <c r="E38" s="38" t="str">
        <f>IF(OR(D38="",D38="합계"),"",INDEX(투자유니버스!B:B,MATCH($D38,투자유니버스!$A:$A,0)))</f>
        <v>TIGER 미국나스닥100</v>
      </c>
      <c r="F38" s="38" t="str">
        <f>IF(OR(D38="",D38="합계"),"",INDEX(투자유니버스!E:E,MATCH($D38,투자유니버스!$A:$A,0)))</f>
        <v>주식</v>
      </c>
      <c r="G38" s="63">
        <v>12</v>
      </c>
      <c r="H38" s="63">
        <v>902340</v>
      </c>
      <c r="I38" s="42">
        <f t="shared" si="6"/>
        <v>2.8782605270112442E-2</v>
      </c>
      <c r="J38" s="42">
        <f>SUMIFS('MP내역(적극)'!G:G,'MP내역(적극)'!A:A,A38,'MP내역(적극)'!B:B,D38)</f>
        <v>3.0303360000000001E-2</v>
      </c>
      <c r="K38" s="42">
        <f t="shared" si="7"/>
        <v>1.5207547298875593E-3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02"/>
      <c r="P38" s="1"/>
    </row>
    <row r="39" spans="1:16" x14ac:dyDescent="0.3">
      <c r="A39" s="3">
        <v>44774</v>
      </c>
      <c r="B39" s="3">
        <v>44774</v>
      </c>
      <c r="C39" s="13" t="s">
        <v>644</v>
      </c>
      <c r="D39" s="82" t="s">
        <v>362</v>
      </c>
      <c r="E39" s="38" t="str">
        <f>IF(OR(D39="",D39="합계"),"",INDEX(투자유니버스!B:B,MATCH($D39,투자유니버스!$A:$A,0)))</f>
        <v>KODEX 선진국MSCI World</v>
      </c>
      <c r="F39" s="38" t="str">
        <f>IF(OR(D39="",D39="합계"),"",INDEX(투자유니버스!E:E,MATCH($D39,투자유니버스!$A:$A,0)))</f>
        <v>주식</v>
      </c>
      <c r="G39" s="63">
        <v>60</v>
      </c>
      <c r="H39" s="63">
        <v>1231800</v>
      </c>
      <c r="I39" s="42">
        <f t="shared" si="6"/>
        <v>3.9291634164200305E-2</v>
      </c>
      <c r="J39" s="42">
        <f>SUMIFS('MP내역(적극)'!G:G,'MP내역(적극)'!A:A,A39,'MP내역(적극)'!B:B,D39)</f>
        <v>3.8521760000000002E-2</v>
      </c>
      <c r="K39" s="42">
        <f t="shared" si="7"/>
        <v>7.6987416420030291E-4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02"/>
      <c r="P39" s="1"/>
    </row>
    <row r="40" spans="1:16" x14ac:dyDescent="0.3">
      <c r="A40" s="3">
        <v>44774</v>
      </c>
      <c r="B40" s="3">
        <v>44774</v>
      </c>
      <c r="C40" s="13" t="s">
        <v>644</v>
      </c>
      <c r="D40" s="82" t="s">
        <v>368</v>
      </c>
      <c r="E40" s="38" t="str">
        <f>IF(OR(D40="",D40="합계"),"",INDEX(투자유니버스!B:B,MATCH($D40,투자유니버스!$A:$A,0)))</f>
        <v>ARIRANG 신흥국MSCI(합성 H)</v>
      </c>
      <c r="F40" s="38" t="str">
        <f>IF(OR(D40="",D40="합계"),"",INDEX(투자유니버스!E:E,MATCH($D40,투자유니버스!$A:$A,0)))</f>
        <v>주식</v>
      </c>
      <c r="G40" s="63">
        <v>168</v>
      </c>
      <c r="H40" s="63">
        <v>1590960</v>
      </c>
      <c r="I40" s="42">
        <f t="shared" si="6"/>
        <v>5.0748025888842439E-2</v>
      </c>
      <c r="J40" s="42">
        <f>SUMIFS('MP내역(적극)'!G:G,'MP내역(적극)'!A:A,A40,'MP내역(적극)'!B:B,D40)</f>
        <v>5.0620320000000003E-2</v>
      </c>
      <c r="K40" s="42">
        <f t="shared" si="7"/>
        <v>1.2770588884243594E-4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02"/>
      <c r="P40" s="1"/>
    </row>
    <row r="41" spans="1:16" x14ac:dyDescent="0.3">
      <c r="A41" s="3">
        <v>44774</v>
      </c>
      <c r="B41" s="3">
        <v>44774</v>
      </c>
      <c r="C41" s="13" t="s">
        <v>645</v>
      </c>
      <c r="D41" s="82" t="s">
        <v>172</v>
      </c>
      <c r="E41" s="38" t="str">
        <f>IF(OR(D41="",D41="합계"),"",INDEX(투자유니버스!B:B,MATCH($D41,투자유니버스!$A:$A,0)))</f>
        <v>TIGER 국채3년</v>
      </c>
      <c r="F41" s="38" t="str">
        <f>IF(OR(D41="",D41="합계"),"",INDEX(투자유니버스!E:E,MATCH($D41,투자유니버스!$A:$A,0)))</f>
        <v>채권</v>
      </c>
      <c r="G41" s="63">
        <v>22</v>
      </c>
      <c r="H41" s="63">
        <v>2351800</v>
      </c>
      <c r="I41" s="42">
        <f t="shared" si="6"/>
        <v>7.5017101175001044E-2</v>
      </c>
      <c r="J41" s="42">
        <f>SUMIFS('MP내역(적극)'!G:G,'MP내역(적극)'!A:A,A41,'MP내역(적극)'!B:B,D41)</f>
        <v>7.6719019999999999E-2</v>
      </c>
      <c r="K41" s="42">
        <f t="shared" si="7"/>
        <v>1.7019188249989547E-3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02"/>
      <c r="P41" s="1"/>
    </row>
    <row r="42" spans="1:16" x14ac:dyDescent="0.3">
      <c r="A42" s="3">
        <v>44774</v>
      </c>
      <c r="B42" s="3">
        <v>44774</v>
      </c>
      <c r="C42" s="13" t="s">
        <v>644</v>
      </c>
      <c r="D42" s="82" t="s">
        <v>176</v>
      </c>
      <c r="E42" s="38" t="str">
        <f>IF(OR(D42="",D42="합계"),"",INDEX(투자유니버스!B:B,MATCH($D42,투자유니버스!$A:$A,0)))</f>
        <v>TIGER 중장기국채</v>
      </c>
      <c r="F42" s="38" t="str">
        <f>IF(OR(D42="",D42="합계"),"",INDEX(투자유니버스!E:E,MATCH($D42,투자유니버스!$A:$A,0)))</f>
        <v>채권</v>
      </c>
      <c r="G42" s="63">
        <v>161</v>
      </c>
      <c r="H42" s="63">
        <v>7938105</v>
      </c>
      <c r="I42" s="42">
        <f t="shared" si="6"/>
        <v>0.25320759670158244</v>
      </c>
      <c r="J42" s="42">
        <f>SUMIFS('MP내역(적극)'!G:G,'MP내역(적극)'!A:A,A42,'MP내역(적극)'!B:B,D42)</f>
        <v>0.25891130000000001</v>
      </c>
      <c r="K42" s="42">
        <f t="shared" si="7"/>
        <v>5.7037032984175728E-3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3</v>
      </c>
      <c r="M42" s="38" t="s">
        <v>646</v>
      </c>
      <c r="O42" s="102"/>
      <c r="P42" s="1"/>
    </row>
    <row r="43" spans="1:16" x14ac:dyDescent="0.3">
      <c r="A43" s="3">
        <v>44774</v>
      </c>
      <c r="B43" s="3">
        <v>44774</v>
      </c>
      <c r="C43" s="13" t="s">
        <v>639</v>
      </c>
      <c r="D43" s="82" t="s">
        <v>258</v>
      </c>
      <c r="E43" s="38" t="str">
        <f>IF(OR(D43="",D43="합계"),"",INDEX(투자유니버스!B:B,MATCH($D43,투자유니버스!$A:$A,0)))</f>
        <v>KODEX 미국채울트라30년선물(H)</v>
      </c>
      <c r="F43" s="38" t="str">
        <f>IF(OR(D43="",D43="합계"),"",INDEX(투자유니버스!E:E,MATCH($D43,투자유니버스!$A:$A,0)))</f>
        <v>채권</v>
      </c>
      <c r="G43" s="63">
        <v>332</v>
      </c>
      <c r="H43" s="63">
        <v>3333280</v>
      </c>
      <c r="I43" s="42">
        <f t="shared" si="6"/>
        <v>0.10632409346228738</v>
      </c>
      <c r="J43" s="42">
        <f>SUMIFS('MP내역(적극)'!G:G,'MP내역(적극)'!A:A,A43,'MP내역(적극)'!B:B,D43)</f>
        <v>0.10545839999999999</v>
      </c>
      <c r="K43" s="42">
        <f t="shared" si="7"/>
        <v>8.6569346228738964E-4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  <c r="O43" s="102"/>
      <c r="P43" s="1"/>
    </row>
    <row r="44" spans="1:16" x14ac:dyDescent="0.3">
      <c r="A44" s="3">
        <v>44774</v>
      </c>
      <c r="B44" s="3">
        <v>44774</v>
      </c>
      <c r="C44" s="13" t="s">
        <v>644</v>
      </c>
      <c r="D44" s="82" t="s">
        <v>629</v>
      </c>
      <c r="E44" s="38" t="str">
        <f>IF(OR(D44="",D44="합계"),"",INDEX(투자유니버스!B:B,MATCH($D44,투자유니버스!$A:$A,0)))</f>
        <v>KINDEX KRX금현물</v>
      </c>
      <c r="F44" s="38" t="str">
        <f>IF(OR(D44="",D44="합계"),"",INDEX(투자유니버스!E:E,MATCH($D44,투자유니버스!$A:$A,0)))</f>
        <v>대체자산</v>
      </c>
      <c r="G44" s="63">
        <v>562</v>
      </c>
      <c r="H44" s="63">
        <v>5979680</v>
      </c>
      <c r="I44" s="42">
        <f t="shared" si="6"/>
        <v>0.19073826837066513</v>
      </c>
      <c r="J44" s="42">
        <f>SUMIFS('MP내역(적극)'!G:G,'MP내역(적극)'!A:A,A44,'MP내역(적극)'!B:B,D44)</f>
        <v>0.18931809999999999</v>
      </c>
      <c r="K44" s="42">
        <f t="shared" si="7"/>
        <v>1.4201683706651369E-3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02"/>
      <c r="P44" s="1"/>
    </row>
    <row r="45" spans="1:16" x14ac:dyDescent="0.3">
      <c r="A45" s="3">
        <v>44774</v>
      </c>
      <c r="B45" s="3">
        <v>44774</v>
      </c>
      <c r="C45" s="13" t="s">
        <v>639</v>
      </c>
      <c r="D45" s="82" t="s">
        <v>506</v>
      </c>
      <c r="E45" s="38" t="str">
        <f>IF(OR(D45="",D45="합계"),"",INDEX(투자유니버스!B:B,MATCH($D45,투자유니버스!$A:$A,0)))</f>
        <v>TIGER 글로벌자원생산기업(합성 H)</v>
      </c>
      <c r="F45" s="38" t="str">
        <f>IF(OR(D45="",D45="합계"),"",INDEX(투자유니버스!E:E,MATCH($D45,투자유니버스!$A:$A,0)))</f>
        <v>대체자산</v>
      </c>
      <c r="G45" s="63">
        <v>280</v>
      </c>
      <c r="H45" s="63">
        <v>4156600</v>
      </c>
      <c r="I45" s="42">
        <f t="shared" si="6"/>
        <v>0.13258613944383421</v>
      </c>
      <c r="J45" s="42">
        <f>SUMIFS('MP내역(적극)'!G:G,'MP내역(적극)'!A:A,A45,'MP내역(적극)'!B:B,D45)</f>
        <v>0.12938079999999999</v>
      </c>
      <c r="K45" s="42">
        <f t="shared" si="7"/>
        <v>3.2053394438342209E-3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  <c r="O45" s="102"/>
      <c r="P45" s="1"/>
    </row>
    <row r="46" spans="1:16" x14ac:dyDescent="0.3">
      <c r="A46" s="3">
        <v>44774</v>
      </c>
      <c r="B46" s="3">
        <v>44774</v>
      </c>
      <c r="C46" s="13" t="s">
        <v>639</v>
      </c>
      <c r="D46" s="82" t="s">
        <v>286</v>
      </c>
      <c r="E46" s="38" t="str">
        <f>IF(OR(D46="",D46="합계"),"",INDEX(투자유니버스!B:B,MATCH($D46,투자유니버스!$A:$A,0)))</f>
        <v>TIGER 부동산인프라고배당</v>
      </c>
      <c r="F46" s="38" t="str">
        <f>IF(OR(D46="",D46="합계"),"",INDEX(투자유니버스!E:E,MATCH($D46,투자유니버스!$A:$A,0)))</f>
        <v>대체자산</v>
      </c>
      <c r="G46" s="63">
        <v>181</v>
      </c>
      <c r="H46" s="63">
        <v>1009980</v>
      </c>
      <c r="I46" s="42">
        <f t="shared" si="6"/>
        <v>3.221607783175761E-2</v>
      </c>
      <c r="J46" s="42">
        <f>SUMIFS('MP내역(적극)'!G:G,'MP내역(적극)'!A:A,A46,'MP내역(적극)'!B:B,D46)</f>
        <v>3.143891E-2</v>
      </c>
      <c r="K46" s="42">
        <f t="shared" si="7"/>
        <v>7.7716783175760945E-4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  <c r="O46" s="102"/>
      <c r="P46" s="1"/>
    </row>
    <row r="47" spans="1:16" s="24" customFormat="1" x14ac:dyDescent="0.3">
      <c r="A47" s="3">
        <v>44774</v>
      </c>
      <c r="B47" s="3">
        <v>44774</v>
      </c>
      <c r="C47" s="13"/>
      <c r="D47" s="77" t="s">
        <v>37</v>
      </c>
      <c r="E47" s="38" t="str">
        <f>IF(OR(D47="",D47="합계"),"",INDEX(투자유니버스!B:B,MATCH($D47,투자유니버스!$A:$A,0)))</f>
        <v/>
      </c>
      <c r="F47" s="38" t="str">
        <f>IF(OR(D47="",D47="합계"),"",INDEX(투자유니버스!E:E,MATCH($D47,투자유니버스!$A:$A,0)))</f>
        <v/>
      </c>
      <c r="G47" s="75"/>
      <c r="H47" s="75"/>
      <c r="I47" s="42">
        <f>SUM(I37:I46)</f>
        <v>1</v>
      </c>
      <c r="J47" s="42">
        <f t="shared" ref="J47:K47" si="8">SUM(J37:J46)</f>
        <v>1.0000001000000001</v>
      </c>
      <c r="K47" s="42">
        <f t="shared" si="8"/>
        <v>1.785265370660815E-2</v>
      </c>
      <c r="L47" s="64" t="str">
        <f>IF(A47="","",IF(OR(D47="",D47="현금",D47="합계"),"",IF(I47&lt;J47,IFERROR(INT((SUMIF(B:B,B47,H:H)*0.95*K47)/SUMIFS(전체매매내역!I:I,전체매매내역!A:A,B47,전체매매내역!D:D,$C$2,전체매매내역!F:F,D47)),0),0)))</f>
        <v/>
      </c>
      <c r="M47" s="38"/>
      <c r="O47" s="102"/>
      <c r="P47" s="1"/>
    </row>
    <row r="48" spans="1:16" x14ac:dyDescent="0.3">
      <c r="O48" s="102"/>
      <c r="P48" s="1"/>
    </row>
    <row r="49" spans="15:16" x14ac:dyDescent="0.3">
      <c r="O49" s="102"/>
      <c r="P49" s="1"/>
    </row>
    <row r="50" spans="15:16" x14ac:dyDescent="0.3">
      <c r="O50" s="102"/>
      <c r="P50" s="1"/>
    </row>
    <row r="51" spans="15:16" x14ac:dyDescent="0.3">
      <c r="O51" s="102"/>
      <c r="P51" s="1"/>
    </row>
    <row r="52" spans="15:16" x14ac:dyDescent="0.3">
      <c r="O52" s="102"/>
      <c r="P52" s="1"/>
    </row>
    <row r="53" spans="15:16" x14ac:dyDescent="0.3">
      <c r="O53" s="102"/>
      <c r="P53" s="1"/>
    </row>
    <row r="54" spans="15:16" x14ac:dyDescent="0.3">
      <c r="O54" s="102"/>
      <c r="P54" s="1"/>
    </row>
    <row r="55" spans="15:16" x14ac:dyDescent="0.3">
      <c r="O55" s="102"/>
      <c r="P55" s="1"/>
    </row>
    <row r="56" spans="15:16" x14ac:dyDescent="0.3">
      <c r="O56" s="102"/>
      <c r="P56" s="1"/>
    </row>
    <row r="57" spans="15:16" x14ac:dyDescent="0.3">
      <c r="O57" s="102"/>
      <c r="P57" s="1"/>
    </row>
    <row r="58" spans="15:16" x14ac:dyDescent="0.3">
      <c r="O58" s="102"/>
      <c r="P58" s="1"/>
    </row>
    <row r="59" spans="15:16" x14ac:dyDescent="0.3">
      <c r="O59" s="102"/>
      <c r="P59" s="1"/>
    </row>
    <row r="60" spans="15:16" x14ac:dyDescent="0.3">
      <c r="O60" s="102"/>
      <c r="P60" s="1"/>
    </row>
    <row r="61" spans="15:16" x14ac:dyDescent="0.3">
      <c r="O61" s="102"/>
      <c r="P61" s="1"/>
    </row>
    <row r="62" spans="15:16" x14ac:dyDescent="0.3">
      <c r="O62" s="102"/>
      <c r="P62" s="1"/>
    </row>
    <row r="63" spans="15:16" x14ac:dyDescent="0.3">
      <c r="O63" s="102"/>
      <c r="P63" s="1"/>
    </row>
    <row r="64" spans="15:16" x14ac:dyDescent="0.3">
      <c r="O64" s="102"/>
      <c r="P64" s="1"/>
    </row>
    <row r="65" spans="15:16" x14ac:dyDescent="0.3">
      <c r="O65" s="102"/>
      <c r="P65" s="1"/>
    </row>
    <row r="66" spans="15:16" x14ac:dyDescent="0.3">
      <c r="O66" s="102"/>
      <c r="P66" s="1"/>
    </row>
    <row r="67" spans="15:16" x14ac:dyDescent="0.3">
      <c r="O67" s="102"/>
      <c r="P67" s="1"/>
    </row>
    <row r="68" spans="15:16" x14ac:dyDescent="0.3">
      <c r="O68" s="102"/>
      <c r="P68" s="1"/>
    </row>
    <row r="69" spans="15:16" x14ac:dyDescent="0.3">
      <c r="O69" s="102"/>
      <c r="P69" s="1"/>
    </row>
    <row r="70" spans="15:16" x14ac:dyDescent="0.3">
      <c r="O70" s="102"/>
      <c r="P70" s="1"/>
    </row>
    <row r="71" spans="15:16" x14ac:dyDescent="0.3">
      <c r="O71" s="102"/>
      <c r="P71" s="1"/>
    </row>
    <row r="72" spans="15:16" x14ac:dyDescent="0.3">
      <c r="O72" s="102"/>
      <c r="P72" s="1"/>
    </row>
    <row r="73" spans="15:16" x14ac:dyDescent="0.3">
      <c r="O73" s="102"/>
      <c r="P73" s="1"/>
    </row>
    <row r="74" spans="15:16" x14ac:dyDescent="0.3">
      <c r="O74" s="102"/>
      <c r="P74" s="1"/>
    </row>
    <row r="75" spans="15:16" x14ac:dyDescent="0.3">
      <c r="O75" s="102"/>
      <c r="P75" s="1"/>
    </row>
    <row r="76" spans="15:16" x14ac:dyDescent="0.3">
      <c r="O76" s="102"/>
      <c r="P76" s="1"/>
    </row>
    <row r="77" spans="15:16" x14ac:dyDescent="0.3">
      <c r="O77" s="102"/>
      <c r="P77" s="1"/>
    </row>
    <row r="78" spans="15:16" x14ac:dyDescent="0.3">
      <c r="O78" s="102"/>
      <c r="P78" s="1"/>
    </row>
    <row r="79" spans="15:16" x14ac:dyDescent="0.3">
      <c r="O79" s="102"/>
      <c r="P79" s="1"/>
    </row>
    <row r="80" spans="15:16" x14ac:dyDescent="0.3">
      <c r="O80" s="102"/>
      <c r="P80" s="1"/>
    </row>
    <row r="81" spans="15:16" x14ac:dyDescent="0.3">
      <c r="O81" s="102"/>
      <c r="P81" s="1"/>
    </row>
    <row r="82" spans="15:16" x14ac:dyDescent="0.3">
      <c r="O82" s="102"/>
      <c r="P82" s="1"/>
    </row>
    <row r="83" spans="15:16" x14ac:dyDescent="0.3">
      <c r="O83" s="102"/>
      <c r="P83" s="1"/>
    </row>
    <row r="84" spans="15:16" x14ac:dyDescent="0.3">
      <c r="O84" s="102"/>
      <c r="P84" s="1"/>
    </row>
    <row r="85" spans="15:16" x14ac:dyDescent="0.3">
      <c r="O85" s="102"/>
      <c r="P85" s="1"/>
    </row>
    <row r="86" spans="15:16" x14ac:dyDescent="0.3">
      <c r="O86" s="102"/>
      <c r="P86" s="1"/>
    </row>
    <row r="87" spans="15:16" x14ac:dyDescent="0.3">
      <c r="O87" s="102"/>
      <c r="P87" s="1"/>
    </row>
    <row r="88" spans="15:16" x14ac:dyDescent="0.3">
      <c r="O88" s="102"/>
      <c r="P88" s="1"/>
    </row>
    <row r="89" spans="15:16" x14ac:dyDescent="0.3">
      <c r="O89" s="102"/>
      <c r="P89" s="1"/>
    </row>
    <row r="90" spans="15:16" x14ac:dyDescent="0.3">
      <c r="O90" s="102"/>
      <c r="P90" s="1"/>
    </row>
    <row r="91" spans="15:16" x14ac:dyDescent="0.3">
      <c r="O91" s="102"/>
      <c r="P91" s="1"/>
    </row>
    <row r="92" spans="15:16" x14ac:dyDescent="0.3">
      <c r="O92" s="102"/>
      <c r="P92" s="1"/>
    </row>
    <row r="93" spans="15:16" x14ac:dyDescent="0.3">
      <c r="O93" s="102"/>
      <c r="P93" s="1"/>
    </row>
    <row r="94" spans="15:16" x14ac:dyDescent="0.3">
      <c r="O94" s="102"/>
      <c r="P94" s="1"/>
    </row>
    <row r="95" spans="15:16" x14ac:dyDescent="0.3">
      <c r="O95" s="102"/>
      <c r="P95" s="1"/>
    </row>
    <row r="96" spans="15:16" x14ac:dyDescent="0.3">
      <c r="O96" s="102"/>
      <c r="P96" s="1"/>
    </row>
    <row r="97" spans="15:16" x14ac:dyDescent="0.3">
      <c r="O97" s="102"/>
      <c r="P97" s="1"/>
    </row>
    <row r="98" spans="15:16" x14ac:dyDescent="0.3">
      <c r="O98" s="102"/>
      <c r="P98" s="1"/>
    </row>
    <row r="99" spans="15:16" x14ac:dyDescent="0.3">
      <c r="O99" s="102"/>
      <c r="P99" s="1"/>
    </row>
    <row r="100" spans="15:16" x14ac:dyDescent="0.3">
      <c r="O100" s="102"/>
      <c r="P100" s="1"/>
    </row>
    <row r="101" spans="15:16" x14ac:dyDescent="0.3">
      <c r="O101" s="102"/>
      <c r="P101" s="1"/>
    </row>
    <row r="102" spans="15:16" x14ac:dyDescent="0.3">
      <c r="O102" s="102"/>
      <c r="P102" s="1"/>
    </row>
    <row r="103" spans="15:16" x14ac:dyDescent="0.3">
      <c r="O103" s="102"/>
      <c r="P103" s="1"/>
    </row>
    <row r="104" spans="15:16" x14ac:dyDescent="0.3">
      <c r="O104" s="102"/>
      <c r="P104" s="1"/>
    </row>
    <row r="105" spans="15:16" x14ac:dyDescent="0.3">
      <c r="O105" s="102"/>
      <c r="P105" s="1"/>
    </row>
    <row r="106" spans="15:16" x14ac:dyDescent="0.3">
      <c r="O106" s="102"/>
      <c r="P106" s="1"/>
    </row>
    <row r="107" spans="15:16" x14ac:dyDescent="0.3">
      <c r="O107" s="102"/>
      <c r="P107" s="1"/>
    </row>
    <row r="108" spans="15:16" x14ac:dyDescent="0.3">
      <c r="O108" s="102"/>
      <c r="P108" s="1"/>
    </row>
    <row r="109" spans="15:16" x14ac:dyDescent="0.3">
      <c r="O109" s="102"/>
      <c r="P109" s="1"/>
    </row>
    <row r="110" spans="15:16" x14ac:dyDescent="0.3">
      <c r="O110" s="102"/>
      <c r="P110" s="1"/>
    </row>
    <row r="111" spans="15:16" x14ac:dyDescent="0.3">
      <c r="O111" s="102"/>
      <c r="P111" s="1"/>
    </row>
    <row r="112" spans="15:16" x14ac:dyDescent="0.3">
      <c r="O112" s="102"/>
      <c r="P112" s="1"/>
    </row>
    <row r="113" spans="15:16" x14ac:dyDescent="0.3">
      <c r="O113" s="102"/>
      <c r="P113" s="1"/>
    </row>
    <row r="114" spans="15:16" x14ac:dyDescent="0.3">
      <c r="O114" s="102"/>
      <c r="P114" s="1"/>
    </row>
    <row r="115" spans="15:16" x14ac:dyDescent="0.3">
      <c r="O115" s="102"/>
      <c r="P115" s="1"/>
    </row>
    <row r="116" spans="15:16" x14ac:dyDescent="0.3">
      <c r="O116" s="102"/>
      <c r="P116" s="1"/>
    </row>
    <row r="117" spans="15:16" x14ac:dyDescent="0.3">
      <c r="O117" s="102"/>
      <c r="P117" s="1"/>
    </row>
    <row r="118" spans="15:16" x14ac:dyDescent="0.3">
      <c r="O118" s="102"/>
      <c r="P118" s="1"/>
    </row>
    <row r="119" spans="15:16" x14ac:dyDescent="0.3">
      <c r="O119" s="102"/>
      <c r="P119" s="1"/>
    </row>
    <row r="120" spans="15:16" x14ac:dyDescent="0.3">
      <c r="O120" s="102"/>
      <c r="P120" s="1"/>
    </row>
    <row r="121" spans="15:16" x14ac:dyDescent="0.3">
      <c r="O121" s="102"/>
      <c r="P121" s="1"/>
    </row>
    <row r="122" spans="15:16" x14ac:dyDescent="0.3">
      <c r="O122" s="102"/>
      <c r="P122" s="1"/>
    </row>
    <row r="123" spans="15:16" x14ac:dyDescent="0.3">
      <c r="O123" s="102"/>
      <c r="P123" s="1"/>
    </row>
    <row r="124" spans="15:16" x14ac:dyDescent="0.3">
      <c r="O124" s="102"/>
      <c r="P124" s="1"/>
    </row>
    <row r="125" spans="15:16" x14ac:dyDescent="0.3">
      <c r="O125" s="102"/>
      <c r="P125" s="1"/>
    </row>
    <row r="126" spans="15:16" x14ac:dyDescent="0.3">
      <c r="O126" s="102"/>
      <c r="P126" s="1"/>
    </row>
    <row r="127" spans="15:16" x14ac:dyDescent="0.3">
      <c r="O127" s="102"/>
      <c r="P127" s="1"/>
    </row>
    <row r="128" spans="15:16" x14ac:dyDescent="0.3">
      <c r="O128" s="102"/>
      <c r="P128" s="1"/>
    </row>
    <row r="129" spans="15:16" x14ac:dyDescent="0.3">
      <c r="O129" s="102"/>
      <c r="P129" s="1"/>
    </row>
    <row r="130" spans="15:16" x14ac:dyDescent="0.3">
      <c r="O130" s="102"/>
      <c r="P130" s="1"/>
    </row>
    <row r="131" spans="15:16" x14ac:dyDescent="0.3">
      <c r="O131" s="102"/>
      <c r="P131" s="1"/>
    </row>
    <row r="132" spans="15:16" x14ac:dyDescent="0.3">
      <c r="O132" s="102"/>
      <c r="P132" s="1"/>
    </row>
    <row r="133" spans="15:16" x14ac:dyDescent="0.3">
      <c r="O133" s="102"/>
      <c r="P133" s="1"/>
    </row>
    <row r="134" spans="15:16" x14ac:dyDescent="0.3">
      <c r="O134" s="102"/>
      <c r="P134" s="1"/>
    </row>
    <row r="135" spans="15:16" x14ac:dyDescent="0.3">
      <c r="O135" s="102"/>
      <c r="P135" s="1"/>
    </row>
    <row r="136" spans="15:16" x14ac:dyDescent="0.3">
      <c r="O136" s="102"/>
      <c r="P136" s="1"/>
    </row>
    <row r="137" spans="15:16" x14ac:dyDescent="0.3">
      <c r="O137" s="102"/>
      <c r="P137" s="1"/>
    </row>
    <row r="138" spans="15:16" x14ac:dyDescent="0.3">
      <c r="O138" s="102"/>
      <c r="P138" s="1"/>
    </row>
    <row r="139" spans="15:16" x14ac:dyDescent="0.3">
      <c r="O139" s="102"/>
      <c r="P139" s="1"/>
    </row>
    <row r="140" spans="15:16" x14ac:dyDescent="0.3">
      <c r="O140" s="102"/>
      <c r="P140" s="1"/>
    </row>
    <row r="141" spans="15:16" x14ac:dyDescent="0.3">
      <c r="O141" s="102"/>
      <c r="P141" s="1"/>
    </row>
    <row r="142" spans="15:16" x14ac:dyDescent="0.3">
      <c r="O142" s="102"/>
      <c r="P142" s="1"/>
    </row>
    <row r="143" spans="15:16" x14ac:dyDescent="0.3">
      <c r="O143" s="102"/>
      <c r="P143" s="1"/>
    </row>
    <row r="144" spans="15:16" x14ac:dyDescent="0.3">
      <c r="O144" s="102"/>
      <c r="P144" s="1"/>
    </row>
    <row r="145" spans="15:16" x14ac:dyDescent="0.3">
      <c r="O145" s="102"/>
      <c r="P145" s="1"/>
    </row>
    <row r="146" spans="15:16" x14ac:dyDescent="0.3">
      <c r="O146" s="102"/>
      <c r="P146" s="1"/>
    </row>
    <row r="147" spans="15:16" x14ac:dyDescent="0.3">
      <c r="O147" s="102"/>
      <c r="P147" s="1"/>
    </row>
    <row r="148" spans="15:16" x14ac:dyDescent="0.3">
      <c r="O148" s="102"/>
      <c r="P148" s="1"/>
    </row>
    <row r="149" spans="15:16" x14ac:dyDescent="0.3">
      <c r="O149" s="102"/>
      <c r="P149" s="1"/>
    </row>
    <row r="150" spans="15:16" x14ac:dyDescent="0.3">
      <c r="O150" s="102"/>
      <c r="P150" s="1"/>
    </row>
    <row r="151" spans="15:16" x14ac:dyDescent="0.3">
      <c r="O151" s="102"/>
      <c r="P151" s="1"/>
    </row>
    <row r="152" spans="15:16" x14ac:dyDescent="0.3">
      <c r="O152" s="102"/>
      <c r="P152" s="1"/>
    </row>
    <row r="153" spans="15:16" x14ac:dyDescent="0.3">
      <c r="O153" s="102"/>
      <c r="P153" s="1"/>
    </row>
    <row r="154" spans="15:16" x14ac:dyDescent="0.3">
      <c r="O154" s="102"/>
      <c r="P154" s="1"/>
    </row>
    <row r="155" spans="15:16" x14ac:dyDescent="0.3">
      <c r="O155" s="102"/>
      <c r="P155" s="1"/>
    </row>
    <row r="156" spans="15:16" x14ac:dyDescent="0.3">
      <c r="O156" s="102"/>
      <c r="P156" s="1"/>
    </row>
    <row r="157" spans="15:16" x14ac:dyDescent="0.3">
      <c r="O157" s="102"/>
      <c r="P157" s="1"/>
    </row>
    <row r="158" spans="15:16" x14ac:dyDescent="0.3">
      <c r="O158" s="102"/>
      <c r="P158" s="1"/>
    </row>
    <row r="159" spans="15:16" x14ac:dyDescent="0.3">
      <c r="O159" s="102"/>
      <c r="P159" s="1"/>
    </row>
    <row r="160" spans="15:16" x14ac:dyDescent="0.3">
      <c r="O160" s="102"/>
      <c r="P160" s="1"/>
    </row>
    <row r="161" spans="15:16" x14ac:dyDescent="0.3">
      <c r="O161" s="102"/>
      <c r="P161" s="1"/>
    </row>
    <row r="162" spans="15:16" x14ac:dyDescent="0.3">
      <c r="O162" s="102"/>
      <c r="P162" s="1"/>
    </row>
    <row r="163" spans="15:16" x14ac:dyDescent="0.3">
      <c r="O163" s="102"/>
      <c r="P163" s="1"/>
    </row>
    <row r="164" spans="15:16" x14ac:dyDescent="0.3">
      <c r="O164" s="102"/>
      <c r="P164" s="1"/>
    </row>
    <row r="165" spans="15:16" x14ac:dyDescent="0.3">
      <c r="O165" s="102"/>
      <c r="P165" s="1"/>
    </row>
    <row r="166" spans="15:16" x14ac:dyDescent="0.3">
      <c r="O166" s="102"/>
      <c r="P166" s="1"/>
    </row>
    <row r="167" spans="15:16" x14ac:dyDescent="0.3">
      <c r="O167" s="102"/>
      <c r="P167" s="1"/>
    </row>
    <row r="168" spans="15:16" x14ac:dyDescent="0.3">
      <c r="O168" s="102"/>
      <c r="P168" s="1"/>
    </row>
    <row r="169" spans="15:16" x14ac:dyDescent="0.3">
      <c r="O169" s="102"/>
      <c r="P169" s="1"/>
    </row>
    <row r="170" spans="15:16" x14ac:dyDescent="0.3">
      <c r="O170" s="102"/>
      <c r="P170" s="1"/>
    </row>
    <row r="171" spans="15:16" x14ac:dyDescent="0.3">
      <c r="O171" s="102"/>
      <c r="P171" s="1"/>
    </row>
    <row r="172" spans="15:16" x14ac:dyDescent="0.3">
      <c r="O172" s="102"/>
      <c r="P172" s="1"/>
    </row>
    <row r="173" spans="15:16" x14ac:dyDescent="0.3">
      <c r="O173" s="102"/>
      <c r="P173" s="1"/>
    </row>
    <row r="174" spans="15:16" x14ac:dyDescent="0.3">
      <c r="O174" s="102"/>
      <c r="P174" s="1"/>
    </row>
    <row r="175" spans="15:16" x14ac:dyDescent="0.3">
      <c r="O175" s="102"/>
      <c r="P175" s="1"/>
    </row>
    <row r="176" spans="15:16" x14ac:dyDescent="0.3">
      <c r="O176" s="102"/>
      <c r="P176" s="1"/>
    </row>
    <row r="177" spans="15:16" x14ac:dyDescent="0.3">
      <c r="O177" s="102"/>
      <c r="P177" s="1"/>
    </row>
    <row r="178" spans="15:16" x14ac:dyDescent="0.3">
      <c r="O178" s="102"/>
      <c r="P178" s="1"/>
    </row>
    <row r="179" spans="15:16" x14ac:dyDescent="0.3">
      <c r="O179" s="102"/>
      <c r="P179" s="1"/>
    </row>
    <row r="180" spans="15:16" x14ac:dyDescent="0.3">
      <c r="O180" s="102"/>
      <c r="P180" s="1"/>
    </row>
    <row r="181" spans="15:16" x14ac:dyDescent="0.3">
      <c r="O181" s="102"/>
      <c r="P181" s="1"/>
    </row>
    <row r="182" spans="15:16" x14ac:dyDescent="0.3">
      <c r="O182" s="102"/>
      <c r="P182" s="1"/>
    </row>
    <row r="183" spans="15:16" x14ac:dyDescent="0.3">
      <c r="O183" s="102"/>
      <c r="P183" s="1"/>
    </row>
    <row r="184" spans="15:16" x14ac:dyDescent="0.3">
      <c r="O184" s="102"/>
      <c r="P184" s="1"/>
    </row>
    <row r="185" spans="15:16" x14ac:dyDescent="0.3">
      <c r="O185" s="102"/>
      <c r="P185" s="1"/>
    </row>
    <row r="186" spans="15:16" x14ac:dyDescent="0.3">
      <c r="O186" s="102"/>
      <c r="P186" s="1"/>
    </row>
    <row r="187" spans="15:16" x14ac:dyDescent="0.3">
      <c r="O187" s="102"/>
      <c r="P187" s="1"/>
    </row>
    <row r="188" spans="15:16" x14ac:dyDescent="0.3">
      <c r="O188" s="102"/>
      <c r="P188" s="1"/>
    </row>
    <row r="189" spans="15:16" x14ac:dyDescent="0.3">
      <c r="O189" s="102"/>
      <c r="P189" s="1"/>
    </row>
    <row r="190" spans="15:16" x14ac:dyDescent="0.3">
      <c r="O190" s="102"/>
      <c r="P190" s="1"/>
    </row>
    <row r="191" spans="15:16" x14ac:dyDescent="0.3">
      <c r="O191" s="102"/>
      <c r="P191" s="1"/>
    </row>
    <row r="192" spans="15:16" x14ac:dyDescent="0.3">
      <c r="O192" s="102"/>
      <c r="P192" s="1"/>
    </row>
    <row r="193" spans="15:16" x14ac:dyDescent="0.3">
      <c r="O193" s="102"/>
      <c r="P193" s="1"/>
    </row>
    <row r="194" spans="15:16" x14ac:dyDescent="0.3">
      <c r="O194" s="102"/>
      <c r="P194" s="1"/>
    </row>
    <row r="195" spans="15:16" x14ac:dyDescent="0.3">
      <c r="O195" s="102"/>
      <c r="P195" s="1"/>
    </row>
    <row r="196" spans="15:16" x14ac:dyDescent="0.3">
      <c r="O196" s="102"/>
      <c r="P196" s="1"/>
    </row>
    <row r="197" spans="15:16" x14ac:dyDescent="0.3">
      <c r="O197" s="102"/>
      <c r="P197" s="1"/>
    </row>
    <row r="198" spans="15:16" x14ac:dyDescent="0.3">
      <c r="O198" s="102"/>
      <c r="P198" s="1"/>
    </row>
    <row r="199" spans="15:16" x14ac:dyDescent="0.3">
      <c r="O199" s="102"/>
      <c r="P199" s="1"/>
    </row>
    <row r="200" spans="15:16" x14ac:dyDescent="0.3">
      <c r="O200" s="102"/>
      <c r="P200" s="1"/>
    </row>
    <row r="201" spans="15:16" x14ac:dyDescent="0.3">
      <c r="O201" s="102"/>
      <c r="P201" s="1"/>
    </row>
    <row r="202" spans="15:16" x14ac:dyDescent="0.3">
      <c r="O202" s="102"/>
      <c r="P202" s="1"/>
    </row>
    <row r="203" spans="15:16" x14ac:dyDescent="0.3">
      <c r="O203" s="102"/>
      <c r="P203" s="1"/>
    </row>
    <row r="204" spans="15:16" x14ac:dyDescent="0.3">
      <c r="O204" s="102"/>
      <c r="P204" s="1"/>
    </row>
    <row r="205" spans="15:16" x14ac:dyDescent="0.3">
      <c r="O205" s="102"/>
      <c r="P205" s="1"/>
    </row>
    <row r="206" spans="15:16" x14ac:dyDescent="0.3">
      <c r="O206" s="102"/>
      <c r="P206" s="1"/>
    </row>
    <row r="207" spans="15:16" x14ac:dyDescent="0.3">
      <c r="O207" s="102"/>
      <c r="P207" s="1"/>
    </row>
    <row r="208" spans="15:16" x14ac:dyDescent="0.3">
      <c r="O208" s="102"/>
      <c r="P208" s="1"/>
    </row>
    <row r="209" spans="15:16" x14ac:dyDescent="0.3">
      <c r="O209" s="102"/>
      <c r="P209" s="1"/>
    </row>
    <row r="210" spans="15:16" x14ac:dyDescent="0.3">
      <c r="O210" s="102"/>
      <c r="P210" s="1"/>
    </row>
    <row r="211" spans="15:16" x14ac:dyDescent="0.3">
      <c r="O211" s="102"/>
      <c r="P211" s="1"/>
    </row>
    <row r="212" spans="15:16" x14ac:dyDescent="0.3">
      <c r="O212" s="102"/>
      <c r="P212" s="1"/>
    </row>
    <row r="213" spans="15:16" x14ac:dyDescent="0.3">
      <c r="O213" s="102"/>
      <c r="P213" s="1"/>
    </row>
    <row r="214" spans="15:16" x14ac:dyDescent="0.3">
      <c r="O214" s="102"/>
      <c r="P214" s="1"/>
    </row>
    <row r="215" spans="15:16" x14ac:dyDescent="0.3">
      <c r="O215" s="102"/>
      <c r="P215" s="1"/>
    </row>
    <row r="216" spans="15:16" x14ac:dyDescent="0.3">
      <c r="O216" s="102"/>
      <c r="P216" s="1"/>
    </row>
    <row r="217" spans="15:16" x14ac:dyDescent="0.3">
      <c r="O217" s="102"/>
      <c r="P217" s="1"/>
    </row>
    <row r="218" spans="15:16" x14ac:dyDescent="0.3">
      <c r="O218" s="102"/>
      <c r="P218" s="1"/>
    </row>
    <row r="219" spans="15:16" x14ac:dyDescent="0.3">
      <c r="O219" s="102"/>
      <c r="P219" s="1"/>
    </row>
    <row r="220" spans="15:16" x14ac:dyDescent="0.3">
      <c r="O220" s="102"/>
      <c r="P220" s="1"/>
    </row>
    <row r="221" spans="15:16" x14ac:dyDescent="0.3">
      <c r="O221" s="102"/>
      <c r="P221" s="1"/>
    </row>
    <row r="222" spans="15:16" x14ac:dyDescent="0.3">
      <c r="O222" s="102"/>
      <c r="P222" s="1"/>
    </row>
    <row r="223" spans="15:16" x14ac:dyDescent="0.3">
      <c r="O223" s="102"/>
      <c r="P223" s="1"/>
    </row>
    <row r="224" spans="15:16" x14ac:dyDescent="0.3">
      <c r="O224" s="102"/>
      <c r="P224" s="1"/>
    </row>
    <row r="225" spans="15:16" x14ac:dyDescent="0.3">
      <c r="O225" s="102"/>
      <c r="P225" s="1"/>
    </row>
    <row r="226" spans="15:16" x14ac:dyDescent="0.3">
      <c r="O226" s="102"/>
      <c r="P226" s="1"/>
    </row>
    <row r="227" spans="15:16" x14ac:dyDescent="0.3">
      <c r="O227" s="102"/>
      <c r="P227" s="1"/>
    </row>
    <row r="228" spans="15:16" x14ac:dyDescent="0.3">
      <c r="O228" s="102"/>
      <c r="P228" s="1"/>
    </row>
    <row r="229" spans="15:16" x14ac:dyDescent="0.3">
      <c r="O229" s="102"/>
      <c r="P229" s="1"/>
    </row>
    <row r="230" spans="15:16" x14ac:dyDescent="0.3">
      <c r="O230" s="102"/>
      <c r="P230" s="1"/>
    </row>
    <row r="231" spans="15:16" x14ac:dyDescent="0.3">
      <c r="O231" s="102"/>
      <c r="P231" s="1"/>
    </row>
    <row r="232" spans="15:16" x14ac:dyDescent="0.3">
      <c r="O232" s="102"/>
      <c r="P232" s="1"/>
    </row>
    <row r="233" spans="15:16" x14ac:dyDescent="0.3">
      <c r="O233" s="102"/>
      <c r="P233" s="1"/>
    </row>
    <row r="234" spans="15:16" x14ac:dyDescent="0.3">
      <c r="O234" s="102"/>
      <c r="P234" s="1"/>
    </row>
    <row r="235" spans="15:16" x14ac:dyDescent="0.3">
      <c r="O235" s="102"/>
      <c r="P235" s="1"/>
    </row>
    <row r="236" spans="15:16" x14ac:dyDescent="0.3">
      <c r="O236" s="102"/>
      <c r="P236" s="1"/>
    </row>
    <row r="237" spans="15:16" x14ac:dyDescent="0.3">
      <c r="O237" s="102"/>
      <c r="P237" s="1"/>
    </row>
    <row r="238" spans="15:16" x14ac:dyDescent="0.3">
      <c r="O238" s="102"/>
      <c r="P238" s="1"/>
    </row>
    <row r="239" spans="15:16" x14ac:dyDescent="0.3">
      <c r="O239" s="102"/>
      <c r="P239" s="1"/>
    </row>
    <row r="240" spans="15:16" x14ac:dyDescent="0.3">
      <c r="O240" s="102"/>
      <c r="P240" s="1"/>
    </row>
    <row r="241" spans="15:16" x14ac:dyDescent="0.3">
      <c r="O241" s="102"/>
      <c r="P241" s="1"/>
    </row>
    <row r="242" spans="15:16" x14ac:dyDescent="0.3">
      <c r="O242" s="102"/>
      <c r="P242" s="1"/>
    </row>
    <row r="243" spans="15:16" x14ac:dyDescent="0.3">
      <c r="O243" s="102"/>
      <c r="P243" s="1"/>
    </row>
    <row r="244" spans="15:16" x14ac:dyDescent="0.3">
      <c r="O244" s="102"/>
      <c r="P244" s="1"/>
    </row>
    <row r="245" spans="15:16" x14ac:dyDescent="0.3">
      <c r="O245" s="102"/>
      <c r="P245" s="1"/>
    </row>
    <row r="246" spans="15:16" x14ac:dyDescent="0.3">
      <c r="O246" s="102"/>
      <c r="P246" s="1"/>
    </row>
    <row r="247" spans="15:16" x14ac:dyDescent="0.3">
      <c r="O247" s="102"/>
      <c r="P247" s="1"/>
    </row>
    <row r="248" spans="15:16" x14ac:dyDescent="0.3">
      <c r="O248" s="102"/>
      <c r="P248" s="1"/>
    </row>
    <row r="249" spans="15:16" x14ac:dyDescent="0.3">
      <c r="O249" s="102"/>
      <c r="P249" s="1"/>
    </row>
    <row r="250" spans="15:16" x14ac:dyDescent="0.3">
      <c r="O250" s="102"/>
      <c r="P250" s="1"/>
    </row>
    <row r="251" spans="15:16" x14ac:dyDescent="0.3">
      <c r="O251" s="102"/>
      <c r="P251" s="1"/>
    </row>
    <row r="252" spans="15:16" x14ac:dyDescent="0.3">
      <c r="O252" s="102"/>
      <c r="P252" s="1"/>
    </row>
    <row r="253" spans="15:16" x14ac:dyDescent="0.3">
      <c r="O253" s="102"/>
      <c r="P253" s="1"/>
    </row>
    <row r="254" spans="15:16" x14ac:dyDescent="0.3">
      <c r="O254" s="102"/>
      <c r="P254" s="1"/>
    </row>
    <row r="255" spans="15:16" x14ac:dyDescent="0.3">
      <c r="O255" s="102"/>
      <c r="P255" s="1"/>
    </row>
    <row r="256" spans="15:16" x14ac:dyDescent="0.3">
      <c r="O256" s="102"/>
      <c r="P256" s="1"/>
    </row>
    <row r="257" spans="15:16" x14ac:dyDescent="0.3">
      <c r="O257" s="102"/>
      <c r="P257" s="1"/>
    </row>
    <row r="258" spans="15:16" x14ac:dyDescent="0.3">
      <c r="O258" s="102"/>
      <c r="P258" s="1"/>
    </row>
    <row r="259" spans="15:16" x14ac:dyDescent="0.3">
      <c r="O259" s="102"/>
      <c r="P259" s="1"/>
    </row>
    <row r="260" spans="15:16" x14ac:dyDescent="0.3">
      <c r="O260" s="102"/>
      <c r="P260" s="1"/>
    </row>
    <row r="261" spans="15:16" x14ac:dyDescent="0.3">
      <c r="O261" s="102"/>
      <c r="P261" s="1"/>
    </row>
    <row r="262" spans="15:16" x14ac:dyDescent="0.3">
      <c r="O262" s="102"/>
      <c r="P262" s="1"/>
    </row>
    <row r="263" spans="15:16" x14ac:dyDescent="0.3">
      <c r="O263" s="102"/>
      <c r="P263" s="1"/>
    </row>
    <row r="264" spans="15:16" x14ac:dyDescent="0.3">
      <c r="O264" s="102"/>
      <c r="P264" s="1"/>
    </row>
    <row r="265" spans="15:16" x14ac:dyDescent="0.3">
      <c r="O265" s="102"/>
      <c r="P265" s="1"/>
    </row>
    <row r="266" spans="15:16" x14ac:dyDescent="0.3">
      <c r="O266" s="102"/>
      <c r="P266" s="1"/>
    </row>
    <row r="267" spans="15:16" x14ac:dyDescent="0.3">
      <c r="O267" s="102"/>
      <c r="P267" s="1"/>
    </row>
    <row r="268" spans="15:16" x14ac:dyDescent="0.3">
      <c r="O268" s="102"/>
      <c r="P268" s="1"/>
    </row>
    <row r="269" spans="15:16" x14ac:dyDescent="0.3">
      <c r="O269" s="102"/>
      <c r="P269" s="1"/>
    </row>
    <row r="270" spans="15:16" x14ac:dyDescent="0.3">
      <c r="O270" s="102"/>
      <c r="P270" s="1"/>
    </row>
    <row r="271" spans="15:16" x14ac:dyDescent="0.3">
      <c r="O271" s="102"/>
      <c r="P271" s="1"/>
    </row>
    <row r="272" spans="15:16" x14ac:dyDescent="0.3">
      <c r="O272" s="102"/>
      <c r="P272" s="1"/>
    </row>
    <row r="273" spans="15:16" x14ac:dyDescent="0.3">
      <c r="O273" s="102"/>
      <c r="P273" s="1"/>
    </row>
    <row r="274" spans="15:16" x14ac:dyDescent="0.3">
      <c r="O274" s="102"/>
      <c r="P274" s="1"/>
    </row>
    <row r="275" spans="15:16" x14ac:dyDescent="0.3">
      <c r="O275" s="102"/>
      <c r="P275" s="1"/>
    </row>
    <row r="276" spans="15:16" x14ac:dyDescent="0.3">
      <c r="O276" s="102"/>
      <c r="P276" s="1"/>
    </row>
    <row r="277" spans="15:16" x14ac:dyDescent="0.3">
      <c r="O277" s="102"/>
      <c r="P277" s="1"/>
    </row>
    <row r="278" spans="15:16" x14ac:dyDescent="0.3">
      <c r="O278" s="102"/>
      <c r="P278" s="1"/>
    </row>
    <row r="279" spans="15:16" x14ac:dyDescent="0.3">
      <c r="O279" s="102"/>
      <c r="P279" s="1"/>
    </row>
    <row r="280" spans="15:16" x14ac:dyDescent="0.3">
      <c r="O280" s="102"/>
      <c r="P280" s="1"/>
    </row>
    <row r="281" spans="15:16" x14ac:dyDescent="0.3">
      <c r="O281" s="102"/>
      <c r="P281" s="1"/>
    </row>
    <row r="282" spans="15:16" x14ac:dyDescent="0.3">
      <c r="O282" s="102"/>
      <c r="P282" s="1"/>
    </row>
    <row r="283" spans="15:16" x14ac:dyDescent="0.3">
      <c r="O283" s="102"/>
      <c r="P283" s="1"/>
    </row>
    <row r="284" spans="15:16" x14ac:dyDescent="0.3">
      <c r="O284" s="102"/>
      <c r="P284" s="1"/>
    </row>
    <row r="285" spans="15:16" x14ac:dyDescent="0.3">
      <c r="O285" s="102"/>
      <c r="P285" s="1"/>
    </row>
    <row r="286" spans="15:16" x14ac:dyDescent="0.3">
      <c r="O286" s="102"/>
      <c r="P286" s="1"/>
    </row>
    <row r="287" spans="15:16" x14ac:dyDescent="0.3">
      <c r="O287" s="102"/>
      <c r="P287" s="1"/>
    </row>
    <row r="288" spans="15:16" x14ac:dyDescent="0.3">
      <c r="O288" s="102"/>
      <c r="P288" s="1"/>
    </row>
    <row r="289" spans="15:16" x14ac:dyDescent="0.3">
      <c r="O289" s="102"/>
      <c r="P289" s="1"/>
    </row>
    <row r="290" spans="15:16" x14ac:dyDescent="0.3">
      <c r="O290" s="102"/>
      <c r="P290" s="1"/>
    </row>
    <row r="291" spans="15:16" x14ac:dyDescent="0.3">
      <c r="O291" s="102"/>
      <c r="P291" s="1"/>
    </row>
    <row r="292" spans="15:16" x14ac:dyDescent="0.3">
      <c r="O292" s="102"/>
      <c r="P292" s="1"/>
    </row>
    <row r="293" spans="15:16" x14ac:dyDescent="0.3">
      <c r="O293" s="102"/>
      <c r="P293" s="1"/>
    </row>
    <row r="294" spans="15:16" x14ac:dyDescent="0.3">
      <c r="O294" s="102"/>
      <c r="P294" s="1"/>
    </row>
    <row r="295" spans="15:16" x14ac:dyDescent="0.3">
      <c r="O295" s="102"/>
      <c r="P295" s="1"/>
    </row>
    <row r="296" spans="15:16" x14ac:dyDescent="0.3">
      <c r="O296" s="102"/>
      <c r="P296" s="1"/>
    </row>
    <row r="297" spans="15:16" x14ac:dyDescent="0.3">
      <c r="O297" s="102"/>
      <c r="P297" s="1"/>
    </row>
    <row r="298" spans="15:16" x14ac:dyDescent="0.3">
      <c r="O298" s="102"/>
      <c r="P298" s="1"/>
    </row>
    <row r="299" spans="15:16" x14ac:dyDescent="0.3">
      <c r="O299" s="102"/>
      <c r="P299" s="1"/>
    </row>
    <row r="300" spans="15:16" x14ac:dyDescent="0.3">
      <c r="O300" s="102"/>
      <c r="P300" s="1"/>
    </row>
    <row r="301" spans="15:16" x14ac:dyDescent="0.3">
      <c r="O301" s="102"/>
      <c r="P301" s="1"/>
    </row>
    <row r="302" spans="15:16" x14ac:dyDescent="0.3">
      <c r="O302" s="102"/>
      <c r="P302" s="1"/>
    </row>
    <row r="303" spans="15:16" x14ac:dyDescent="0.3">
      <c r="O303" s="102"/>
      <c r="P303" s="1"/>
    </row>
    <row r="304" spans="15:16" x14ac:dyDescent="0.3">
      <c r="O304" s="102"/>
      <c r="P304" s="1"/>
    </row>
    <row r="305" spans="15:16" x14ac:dyDescent="0.3">
      <c r="O305" s="102"/>
      <c r="P305" s="1"/>
    </row>
    <row r="306" spans="15:16" x14ac:dyDescent="0.3">
      <c r="O306" s="102"/>
      <c r="P306" s="1"/>
    </row>
    <row r="307" spans="15:16" x14ac:dyDescent="0.3">
      <c r="O307" s="102"/>
      <c r="P307" s="1"/>
    </row>
    <row r="308" spans="15:16" x14ac:dyDescent="0.3">
      <c r="O308" s="102"/>
      <c r="P308" s="1"/>
    </row>
    <row r="309" spans="15:16" x14ac:dyDescent="0.3">
      <c r="O309" s="102"/>
      <c r="P309" s="1"/>
    </row>
    <row r="310" spans="15:16" x14ac:dyDescent="0.3">
      <c r="O310" s="102"/>
      <c r="P310" s="1"/>
    </row>
    <row r="311" spans="15:16" x14ac:dyDescent="0.3">
      <c r="O311" s="102"/>
      <c r="P311" s="1"/>
    </row>
    <row r="312" spans="15:16" x14ac:dyDescent="0.3">
      <c r="O312" s="102"/>
      <c r="P312" s="1"/>
    </row>
    <row r="313" spans="15:16" x14ac:dyDescent="0.3">
      <c r="O313" s="102"/>
      <c r="P313" s="1"/>
    </row>
    <row r="314" spans="15:16" x14ac:dyDescent="0.3">
      <c r="O314" s="102"/>
      <c r="P314" s="1"/>
    </row>
    <row r="315" spans="15:16" x14ac:dyDescent="0.3">
      <c r="O315" s="102"/>
      <c r="P315" s="1"/>
    </row>
    <row r="316" spans="15:16" x14ac:dyDescent="0.3">
      <c r="O316" s="102"/>
      <c r="P316" s="1"/>
    </row>
    <row r="317" spans="15:16" x14ac:dyDescent="0.3">
      <c r="O317" s="102"/>
      <c r="P317" s="1"/>
    </row>
    <row r="318" spans="15:16" x14ac:dyDescent="0.3">
      <c r="O318" s="102"/>
      <c r="P318" s="1"/>
    </row>
    <row r="319" spans="15:16" x14ac:dyDescent="0.3">
      <c r="O319" s="102"/>
      <c r="P319" s="1"/>
    </row>
    <row r="320" spans="15:16" x14ac:dyDescent="0.3">
      <c r="O320" s="102"/>
      <c r="P320" s="1"/>
    </row>
    <row r="321" spans="15:16" x14ac:dyDescent="0.3">
      <c r="O321" s="102"/>
      <c r="P321" s="1"/>
    </row>
    <row r="322" spans="15:16" x14ac:dyDescent="0.3">
      <c r="O322" s="102"/>
      <c r="P322" s="1"/>
    </row>
    <row r="323" spans="15:16" x14ac:dyDescent="0.3">
      <c r="O323" s="102"/>
      <c r="P323" s="1"/>
    </row>
    <row r="324" spans="15:16" x14ac:dyDescent="0.3">
      <c r="O324" s="102"/>
      <c r="P324" s="1"/>
    </row>
    <row r="325" spans="15:16" x14ac:dyDescent="0.3">
      <c r="O325" s="102"/>
      <c r="P325" s="1"/>
    </row>
    <row r="326" spans="15:16" x14ac:dyDescent="0.3">
      <c r="O326" s="102"/>
      <c r="P326" s="1"/>
    </row>
    <row r="327" spans="15:16" x14ac:dyDescent="0.3">
      <c r="O327" s="102"/>
      <c r="P327" s="1"/>
    </row>
    <row r="328" spans="15:16" x14ac:dyDescent="0.3">
      <c r="O328" s="102"/>
      <c r="P328" s="1"/>
    </row>
    <row r="329" spans="15:16" x14ac:dyDescent="0.3">
      <c r="O329" s="102"/>
      <c r="P329" s="1"/>
    </row>
    <row r="330" spans="15:16" x14ac:dyDescent="0.3">
      <c r="O330" s="102"/>
      <c r="P330" s="1"/>
    </row>
    <row r="331" spans="15:16" x14ac:dyDescent="0.3">
      <c r="O331" s="102"/>
      <c r="P331" s="1"/>
    </row>
    <row r="332" spans="15:16" x14ac:dyDescent="0.3">
      <c r="O332" s="102"/>
      <c r="P332" s="1"/>
    </row>
    <row r="333" spans="15:16" x14ac:dyDescent="0.3">
      <c r="O333" s="102"/>
      <c r="P333" s="1"/>
    </row>
    <row r="334" spans="15:16" x14ac:dyDescent="0.3">
      <c r="O334" s="102"/>
      <c r="P334" s="1"/>
    </row>
    <row r="335" spans="15:16" x14ac:dyDescent="0.3">
      <c r="O335" s="102"/>
      <c r="P335" s="1"/>
    </row>
    <row r="336" spans="15:16" x14ac:dyDescent="0.3">
      <c r="O336" s="102"/>
      <c r="P336" s="1"/>
    </row>
    <row r="337" spans="15:16" x14ac:dyDescent="0.3">
      <c r="O337" s="102"/>
      <c r="P337" s="1"/>
    </row>
    <row r="338" spans="15:16" x14ac:dyDescent="0.3">
      <c r="O338" s="102"/>
      <c r="P338" s="1"/>
    </row>
    <row r="339" spans="15:16" x14ac:dyDescent="0.3">
      <c r="O339" s="102"/>
      <c r="P339" s="1"/>
    </row>
    <row r="340" spans="15:16" x14ac:dyDescent="0.3">
      <c r="O340" s="102"/>
      <c r="P340" s="1"/>
    </row>
    <row r="341" spans="15:16" x14ac:dyDescent="0.3">
      <c r="O341" s="102"/>
      <c r="P341" s="1"/>
    </row>
    <row r="342" spans="15:16" x14ac:dyDescent="0.3">
      <c r="O342" s="102"/>
      <c r="P342" s="1"/>
    </row>
    <row r="343" spans="15:16" x14ac:dyDescent="0.3">
      <c r="O343" s="102"/>
      <c r="P343" s="1"/>
    </row>
    <row r="344" spans="15:16" x14ac:dyDescent="0.3">
      <c r="O344" s="102"/>
      <c r="P344" s="1"/>
    </row>
    <row r="345" spans="15:16" x14ac:dyDescent="0.3">
      <c r="O345" s="102"/>
      <c r="P345" s="1"/>
    </row>
    <row r="346" spans="15:16" x14ac:dyDescent="0.3">
      <c r="O346" s="102"/>
      <c r="P346" s="1"/>
    </row>
    <row r="347" spans="15:16" x14ac:dyDescent="0.3">
      <c r="O347" s="102"/>
      <c r="P347" s="1"/>
    </row>
    <row r="348" spans="15:16" x14ac:dyDescent="0.3">
      <c r="O348" s="102"/>
      <c r="P348" s="1"/>
    </row>
    <row r="349" spans="15:16" x14ac:dyDescent="0.3">
      <c r="O349" s="102"/>
      <c r="P349" s="1"/>
    </row>
    <row r="350" spans="15:16" x14ac:dyDescent="0.3">
      <c r="O350" s="102"/>
      <c r="P350" s="1"/>
    </row>
    <row r="351" spans="15:16" x14ac:dyDescent="0.3">
      <c r="O351" s="102"/>
      <c r="P351" s="1"/>
    </row>
    <row r="352" spans="15:16" x14ac:dyDescent="0.3">
      <c r="O352" s="102"/>
      <c r="P352" s="1"/>
    </row>
    <row r="353" spans="15:16" x14ac:dyDescent="0.3">
      <c r="O353" s="102"/>
      <c r="P353" s="1"/>
    </row>
    <row r="354" spans="15:16" x14ac:dyDescent="0.3">
      <c r="O354" s="102"/>
      <c r="P354" s="1"/>
    </row>
    <row r="355" spans="15:16" x14ac:dyDescent="0.3">
      <c r="O355" s="102"/>
      <c r="P355" s="1"/>
    </row>
    <row r="356" spans="15:16" x14ac:dyDescent="0.3">
      <c r="O356" s="102"/>
      <c r="P356" s="1"/>
    </row>
    <row r="357" spans="15:16" x14ac:dyDescent="0.3">
      <c r="O357" s="102"/>
      <c r="P357" s="1"/>
    </row>
    <row r="358" spans="15:16" x14ac:dyDescent="0.3">
      <c r="O358" s="102"/>
      <c r="P358" s="1"/>
    </row>
    <row r="359" spans="15:16" x14ac:dyDescent="0.3">
      <c r="O359" s="102"/>
      <c r="P359" s="1"/>
    </row>
    <row r="360" spans="15:16" x14ac:dyDescent="0.3">
      <c r="O360" s="102"/>
      <c r="P360" s="1"/>
    </row>
    <row r="361" spans="15:16" x14ac:dyDescent="0.3">
      <c r="O361" s="102"/>
      <c r="P361" s="1"/>
    </row>
    <row r="362" spans="15:16" x14ac:dyDescent="0.3">
      <c r="O362" s="102"/>
      <c r="P362" s="1"/>
    </row>
    <row r="363" spans="15:16" x14ac:dyDescent="0.3">
      <c r="O363" s="102"/>
      <c r="P363" s="1"/>
    </row>
    <row r="364" spans="15:16" x14ac:dyDescent="0.3">
      <c r="O364" s="102"/>
      <c r="P364" s="1"/>
    </row>
    <row r="365" spans="15:16" x14ac:dyDescent="0.3">
      <c r="O365" s="102"/>
      <c r="P365" s="1"/>
    </row>
    <row r="366" spans="15:16" x14ac:dyDescent="0.3">
      <c r="O366" s="102"/>
      <c r="P366" s="1"/>
    </row>
    <row r="367" spans="15:16" x14ac:dyDescent="0.3">
      <c r="O367" s="102"/>
      <c r="P367" s="1"/>
    </row>
    <row r="368" spans="15:16" x14ac:dyDescent="0.3">
      <c r="O368" s="102"/>
      <c r="P368" s="1"/>
    </row>
    <row r="369" spans="15:16" x14ac:dyDescent="0.3">
      <c r="O369" s="102"/>
      <c r="P369" s="1"/>
    </row>
    <row r="370" spans="15:16" x14ac:dyDescent="0.3">
      <c r="O370" s="102"/>
      <c r="P370" s="1"/>
    </row>
    <row r="371" spans="15:16" x14ac:dyDescent="0.3">
      <c r="O371" s="102"/>
      <c r="P371" s="1"/>
    </row>
    <row r="372" spans="15:16" x14ac:dyDescent="0.3">
      <c r="O372" s="102"/>
      <c r="P372" s="1"/>
    </row>
    <row r="373" spans="15:16" x14ac:dyDescent="0.3">
      <c r="O373" s="102"/>
      <c r="P373" s="1"/>
    </row>
    <row r="374" spans="15:16" x14ac:dyDescent="0.3">
      <c r="O374" s="102"/>
      <c r="P374" s="1"/>
    </row>
    <row r="375" spans="15:16" x14ac:dyDescent="0.3">
      <c r="O375" s="102"/>
      <c r="P375" s="1"/>
    </row>
    <row r="376" spans="15:16" x14ac:dyDescent="0.3">
      <c r="O376" s="102"/>
      <c r="P376" s="1"/>
    </row>
    <row r="377" spans="15:16" x14ac:dyDescent="0.3">
      <c r="O377" s="102"/>
      <c r="P377" s="1"/>
    </row>
    <row r="378" spans="15:16" x14ac:dyDescent="0.3">
      <c r="O378" s="102"/>
      <c r="P378" s="1"/>
    </row>
    <row r="379" spans="15:16" x14ac:dyDescent="0.3">
      <c r="O379" s="102"/>
      <c r="P379" s="1"/>
    </row>
    <row r="380" spans="15:16" x14ac:dyDescent="0.3">
      <c r="O380" s="102"/>
      <c r="P380" s="1"/>
    </row>
    <row r="381" spans="15:16" x14ac:dyDescent="0.3">
      <c r="O381" s="102"/>
      <c r="P381" s="1"/>
    </row>
    <row r="382" spans="15:16" x14ac:dyDescent="0.3">
      <c r="O382" s="102"/>
      <c r="P382" s="1"/>
    </row>
    <row r="383" spans="15:16" x14ac:dyDescent="0.3">
      <c r="O383" s="102"/>
      <c r="P383" s="1"/>
    </row>
    <row r="384" spans="15:16" x14ac:dyDescent="0.3">
      <c r="O384" s="102"/>
      <c r="P384" s="1"/>
    </row>
    <row r="385" spans="15:16" x14ac:dyDescent="0.3">
      <c r="O385" s="102"/>
      <c r="P385" s="1"/>
    </row>
    <row r="386" spans="15:16" x14ac:dyDescent="0.3">
      <c r="O386" s="102"/>
      <c r="P386" s="1"/>
    </row>
    <row r="387" spans="15:16" x14ac:dyDescent="0.3">
      <c r="O387" s="102"/>
      <c r="P387" s="1"/>
    </row>
    <row r="388" spans="15:16" x14ac:dyDescent="0.3">
      <c r="O388" s="102"/>
      <c r="P388" s="1"/>
    </row>
    <row r="389" spans="15:16" x14ac:dyDescent="0.3">
      <c r="O389" s="102"/>
      <c r="P389" s="1"/>
    </row>
    <row r="390" spans="15:16" x14ac:dyDescent="0.3">
      <c r="O390" s="102"/>
      <c r="P390" s="1"/>
    </row>
    <row r="391" spans="15:16" x14ac:dyDescent="0.3">
      <c r="O391" s="102"/>
      <c r="P391" s="1"/>
    </row>
    <row r="392" spans="15:16" x14ac:dyDescent="0.3">
      <c r="O392" s="102"/>
      <c r="P392" s="1"/>
    </row>
    <row r="393" spans="15:16" x14ac:dyDescent="0.3">
      <c r="O393" s="102"/>
      <c r="P393" s="1"/>
    </row>
    <row r="394" spans="15:16" x14ac:dyDescent="0.3">
      <c r="O394" s="102"/>
      <c r="P394" s="1"/>
    </row>
    <row r="395" spans="15:16" x14ac:dyDescent="0.3">
      <c r="O395" s="102"/>
      <c r="P395" s="1"/>
    </row>
    <row r="396" spans="15:16" x14ac:dyDescent="0.3">
      <c r="O396" s="102"/>
      <c r="P396" s="1"/>
    </row>
    <row r="397" spans="15:16" x14ac:dyDescent="0.3">
      <c r="O397" s="102"/>
      <c r="P397" s="1"/>
    </row>
    <row r="398" spans="15:16" x14ac:dyDescent="0.3">
      <c r="O398" s="102"/>
      <c r="P398" s="1"/>
    </row>
    <row r="399" spans="15:16" x14ac:dyDescent="0.3">
      <c r="O399" s="102"/>
      <c r="P399" s="1"/>
    </row>
    <row r="400" spans="15:16" x14ac:dyDescent="0.3">
      <c r="O400" s="102"/>
      <c r="P400" s="1"/>
    </row>
    <row r="401" spans="15:16" x14ac:dyDescent="0.3">
      <c r="O401" s="102"/>
      <c r="P401" s="1"/>
    </row>
    <row r="402" spans="15:16" x14ac:dyDescent="0.3">
      <c r="O402" s="102"/>
      <c r="P402" s="1"/>
    </row>
    <row r="403" spans="15:16" x14ac:dyDescent="0.3">
      <c r="O403" s="102"/>
      <c r="P403" s="1"/>
    </row>
    <row r="404" spans="15:16" x14ac:dyDescent="0.3">
      <c r="O404" s="102"/>
      <c r="P404" s="1"/>
    </row>
    <row r="405" spans="15:16" x14ac:dyDescent="0.3">
      <c r="O405" s="102"/>
      <c r="P405" s="1"/>
    </row>
    <row r="406" spans="15:16" x14ac:dyDescent="0.3">
      <c r="O406" s="102"/>
      <c r="P406" s="1"/>
    </row>
    <row r="407" spans="15:16" x14ac:dyDescent="0.3">
      <c r="O407" s="102"/>
      <c r="P407" s="1"/>
    </row>
    <row r="408" spans="15:16" x14ac:dyDescent="0.3">
      <c r="O408" s="102"/>
      <c r="P408" s="1"/>
    </row>
    <row r="409" spans="15:16" x14ac:dyDescent="0.3">
      <c r="O409" s="102"/>
      <c r="P409" s="1"/>
    </row>
    <row r="410" spans="15:16" x14ac:dyDescent="0.3">
      <c r="O410" s="102"/>
      <c r="P410" s="1"/>
    </row>
    <row r="411" spans="15:16" x14ac:dyDescent="0.3">
      <c r="O411" s="102"/>
      <c r="P411" s="1"/>
    </row>
    <row r="412" spans="15:16" x14ac:dyDescent="0.3">
      <c r="O412" s="102"/>
      <c r="P412" s="1"/>
    </row>
    <row r="413" spans="15:16" x14ac:dyDescent="0.3">
      <c r="O413" s="102"/>
      <c r="P413" s="1"/>
    </row>
    <row r="414" spans="15:16" x14ac:dyDescent="0.3">
      <c r="O414" s="102"/>
      <c r="P414" s="1"/>
    </row>
    <row r="415" spans="15:16" x14ac:dyDescent="0.3">
      <c r="O415" s="102"/>
      <c r="P415" s="1"/>
    </row>
    <row r="416" spans="15:16" x14ac:dyDescent="0.3">
      <c r="O416" s="102"/>
      <c r="P416" s="1"/>
    </row>
    <row r="417" spans="15:16" x14ac:dyDescent="0.3">
      <c r="O417" s="102"/>
      <c r="P417" s="1"/>
    </row>
    <row r="418" spans="15:16" x14ac:dyDescent="0.3">
      <c r="O418" s="102"/>
      <c r="P418" s="1"/>
    </row>
    <row r="419" spans="15:16" x14ac:dyDescent="0.3">
      <c r="O419" s="102"/>
      <c r="P419" s="1"/>
    </row>
    <row r="420" spans="15:16" x14ac:dyDescent="0.3">
      <c r="O420" s="102"/>
      <c r="P420" s="1"/>
    </row>
    <row r="421" spans="15:16" x14ac:dyDescent="0.3">
      <c r="O421" s="102"/>
      <c r="P421" s="1"/>
    </row>
    <row r="422" spans="15:16" x14ac:dyDescent="0.3">
      <c r="O422" s="102"/>
      <c r="P422" s="1"/>
    </row>
    <row r="423" spans="15:16" x14ac:dyDescent="0.3">
      <c r="O423" s="102"/>
      <c r="P423" s="1"/>
    </row>
    <row r="424" spans="15:16" x14ac:dyDescent="0.3">
      <c r="O424" s="102"/>
      <c r="P424" s="1"/>
    </row>
    <row r="425" spans="15:16" x14ac:dyDescent="0.3">
      <c r="O425" s="102"/>
      <c r="P425" s="1"/>
    </row>
    <row r="426" spans="15:16" x14ac:dyDescent="0.3">
      <c r="O426" s="102"/>
      <c r="P426" s="1"/>
    </row>
    <row r="427" spans="15:16" x14ac:dyDescent="0.3">
      <c r="O427" s="102"/>
      <c r="P427" s="1"/>
    </row>
    <row r="428" spans="15:16" x14ac:dyDescent="0.3">
      <c r="O428" s="102"/>
      <c r="P428" s="1"/>
    </row>
    <row r="429" spans="15:16" x14ac:dyDescent="0.3">
      <c r="O429" s="102"/>
      <c r="P429" s="1"/>
    </row>
    <row r="430" spans="15:16" x14ac:dyDescent="0.3">
      <c r="O430" s="102"/>
      <c r="P430" s="1"/>
    </row>
    <row r="431" spans="15:16" x14ac:dyDescent="0.3">
      <c r="O431" s="102"/>
      <c r="P431" s="1"/>
    </row>
    <row r="432" spans="15:16" x14ac:dyDescent="0.3">
      <c r="O432" s="102"/>
      <c r="P432" s="1"/>
    </row>
    <row r="433" spans="15:16" x14ac:dyDescent="0.3">
      <c r="O433" s="102"/>
      <c r="P433" s="1"/>
    </row>
    <row r="434" spans="15:16" x14ac:dyDescent="0.3">
      <c r="O434" s="102"/>
      <c r="P434" s="1"/>
    </row>
    <row r="435" spans="15:16" x14ac:dyDescent="0.3">
      <c r="O435" s="102"/>
      <c r="P435" s="1"/>
    </row>
    <row r="436" spans="15:16" x14ac:dyDescent="0.3">
      <c r="O436" s="102"/>
      <c r="P436" s="1"/>
    </row>
    <row r="437" spans="15:16" x14ac:dyDescent="0.3">
      <c r="O437" s="102"/>
      <c r="P437" s="1"/>
    </row>
    <row r="438" spans="15:16" x14ac:dyDescent="0.3">
      <c r="O438" s="102"/>
      <c r="P438" s="1"/>
    </row>
    <row r="439" spans="15:16" x14ac:dyDescent="0.3">
      <c r="O439" s="102"/>
      <c r="P439" s="1"/>
    </row>
    <row r="440" spans="15:16" x14ac:dyDescent="0.3">
      <c r="O440" s="102"/>
      <c r="P440" s="1"/>
    </row>
    <row r="441" spans="15:16" x14ac:dyDescent="0.3">
      <c r="O441" s="102"/>
      <c r="P441" s="1"/>
    </row>
    <row r="442" spans="15:16" x14ac:dyDescent="0.3">
      <c r="O442" s="102"/>
      <c r="P442" s="1"/>
    </row>
    <row r="443" spans="15:16" x14ac:dyDescent="0.3">
      <c r="O443" s="102"/>
      <c r="P443" s="1"/>
    </row>
    <row r="444" spans="15:16" x14ac:dyDescent="0.3">
      <c r="O444" s="102"/>
      <c r="P444" s="1"/>
    </row>
    <row r="445" spans="15:16" x14ac:dyDescent="0.3">
      <c r="O445" s="102"/>
      <c r="P445" s="1"/>
    </row>
    <row r="446" spans="15:16" x14ac:dyDescent="0.3">
      <c r="O446" s="102"/>
      <c r="P446" s="1"/>
    </row>
    <row r="447" spans="15:16" x14ac:dyDescent="0.3">
      <c r="O447" s="102"/>
      <c r="P447" s="1"/>
    </row>
    <row r="448" spans="15:16" x14ac:dyDescent="0.3">
      <c r="O448" s="102"/>
      <c r="P448" s="1"/>
    </row>
    <row r="449" spans="15:16" x14ac:dyDescent="0.3">
      <c r="O449" s="102"/>
      <c r="P449" s="1"/>
    </row>
    <row r="450" spans="15:16" x14ac:dyDescent="0.3">
      <c r="O450" s="102"/>
      <c r="P450" s="1"/>
    </row>
    <row r="451" spans="15:16" x14ac:dyDescent="0.3">
      <c r="O451" s="102"/>
      <c r="P451" s="1"/>
    </row>
    <row r="452" spans="15:16" x14ac:dyDescent="0.3">
      <c r="O452" s="102"/>
      <c r="P452" s="1"/>
    </row>
    <row r="453" spans="15:16" x14ac:dyDescent="0.3">
      <c r="O453" s="102"/>
      <c r="P453" s="1"/>
    </row>
    <row r="454" spans="15:16" x14ac:dyDescent="0.3">
      <c r="O454" s="102"/>
      <c r="P454" s="1"/>
    </row>
    <row r="455" spans="15:16" x14ac:dyDescent="0.3">
      <c r="O455" s="102"/>
      <c r="P455" s="1"/>
    </row>
    <row r="456" spans="15:16" x14ac:dyDescent="0.3">
      <c r="O456" s="102"/>
      <c r="P456" s="1"/>
    </row>
    <row r="457" spans="15:16" x14ac:dyDescent="0.3">
      <c r="O457" s="102"/>
      <c r="P457" s="1"/>
    </row>
    <row r="458" spans="15:16" x14ac:dyDescent="0.3">
      <c r="O458" s="102"/>
      <c r="P458" s="1"/>
    </row>
    <row r="459" spans="15:16" x14ac:dyDescent="0.3">
      <c r="O459" s="102"/>
      <c r="P459" s="1"/>
    </row>
    <row r="460" spans="15:16" x14ac:dyDescent="0.3">
      <c r="O460" s="102"/>
      <c r="P460" s="1"/>
    </row>
    <row r="461" spans="15:16" x14ac:dyDescent="0.3">
      <c r="O461" s="102"/>
      <c r="P461" s="1"/>
    </row>
    <row r="462" spans="15:16" x14ac:dyDescent="0.3">
      <c r="O462" s="102"/>
      <c r="P462" s="1"/>
    </row>
    <row r="463" spans="15:16" x14ac:dyDescent="0.3">
      <c r="O463" s="102"/>
      <c r="P463" s="1"/>
    </row>
    <row r="464" spans="15:16" x14ac:dyDescent="0.3">
      <c r="O464" s="102"/>
      <c r="P464" s="1"/>
    </row>
    <row r="465" spans="15:16" x14ac:dyDescent="0.3">
      <c r="O465" s="102"/>
      <c r="P465" s="1"/>
    </row>
    <row r="466" spans="15:16" x14ac:dyDescent="0.3">
      <c r="O466" s="102"/>
      <c r="P466" s="1"/>
    </row>
    <row r="467" spans="15:16" x14ac:dyDescent="0.3">
      <c r="O467" s="102"/>
      <c r="P467" s="1"/>
    </row>
    <row r="468" spans="15:16" x14ac:dyDescent="0.3">
      <c r="O468" s="102"/>
      <c r="P468" s="1"/>
    </row>
    <row r="469" spans="15:16" x14ac:dyDescent="0.3">
      <c r="O469" s="102"/>
      <c r="P469" s="1"/>
    </row>
    <row r="470" spans="15:16" x14ac:dyDescent="0.3">
      <c r="O470" s="102"/>
      <c r="P470" s="1"/>
    </row>
    <row r="471" spans="15:16" x14ac:dyDescent="0.3">
      <c r="O471" s="102"/>
      <c r="P471" s="1"/>
    </row>
    <row r="472" spans="15:16" x14ac:dyDescent="0.3">
      <c r="O472" s="102"/>
      <c r="P472" s="1"/>
    </row>
    <row r="473" spans="15:16" x14ac:dyDescent="0.3">
      <c r="O473" s="102"/>
      <c r="P473" s="1"/>
    </row>
    <row r="474" spans="15:16" x14ac:dyDescent="0.3">
      <c r="O474" s="102"/>
      <c r="P474" s="1"/>
    </row>
    <row r="475" spans="15:16" x14ac:dyDescent="0.3">
      <c r="O475" s="102"/>
      <c r="P475" s="1"/>
    </row>
    <row r="476" spans="15:16" x14ac:dyDescent="0.3">
      <c r="O476" s="102"/>
      <c r="P476" s="1"/>
    </row>
    <row r="477" spans="15:16" x14ac:dyDescent="0.3">
      <c r="O477" s="102"/>
      <c r="P477" s="1"/>
    </row>
    <row r="478" spans="15:16" x14ac:dyDescent="0.3">
      <c r="O478" s="102"/>
      <c r="P478" s="1"/>
    </row>
    <row r="479" spans="15:16" x14ac:dyDescent="0.3">
      <c r="O479" s="102"/>
      <c r="P479" s="1"/>
    </row>
    <row r="480" spans="15:16" x14ac:dyDescent="0.3">
      <c r="O480" s="102"/>
      <c r="P480" s="1"/>
    </row>
    <row r="481" spans="15:16" x14ac:dyDescent="0.3">
      <c r="O481" s="102"/>
      <c r="P481" s="1"/>
    </row>
    <row r="482" spans="15:16" x14ac:dyDescent="0.3">
      <c r="O482" s="102"/>
      <c r="P482" s="1"/>
    </row>
    <row r="483" spans="15:16" x14ac:dyDescent="0.3">
      <c r="O483" s="102"/>
      <c r="P483" s="1"/>
    </row>
    <row r="484" spans="15:16" x14ac:dyDescent="0.3">
      <c r="O484" s="102"/>
      <c r="P484" s="1"/>
    </row>
    <row r="485" spans="15:16" x14ac:dyDescent="0.3">
      <c r="O485" s="102"/>
      <c r="P485" s="1"/>
    </row>
    <row r="486" spans="15:16" x14ac:dyDescent="0.3">
      <c r="O486" s="102"/>
      <c r="P486" s="1"/>
    </row>
    <row r="487" spans="15:16" x14ac:dyDescent="0.3">
      <c r="O487" s="102"/>
      <c r="P487" s="1"/>
    </row>
    <row r="488" spans="15:16" x14ac:dyDescent="0.3">
      <c r="O488" s="102"/>
      <c r="P488" s="1"/>
    </row>
    <row r="489" spans="15:16" x14ac:dyDescent="0.3">
      <c r="P489" s="1"/>
    </row>
    <row r="490" spans="15:16" x14ac:dyDescent="0.3">
      <c r="P490" s="1"/>
    </row>
    <row r="491" spans="15:16" x14ac:dyDescent="0.3">
      <c r="P491" s="1"/>
    </row>
    <row r="492" spans="15:16" x14ac:dyDescent="0.3">
      <c r="P492" s="1"/>
    </row>
    <row r="493" spans="15:16" x14ac:dyDescent="0.3">
      <c r="P493" s="1"/>
    </row>
    <row r="494" spans="15:16" x14ac:dyDescent="0.3">
      <c r="P494" s="1"/>
    </row>
    <row r="495" spans="15:16" x14ac:dyDescent="0.3">
      <c r="P495" s="1"/>
    </row>
    <row r="496" spans="15:16" x14ac:dyDescent="0.3">
      <c r="P496" s="1"/>
    </row>
    <row r="497" spans="16:16" x14ac:dyDescent="0.3">
      <c r="P497" s="1"/>
    </row>
    <row r="498" spans="16:16" x14ac:dyDescent="0.3">
      <c r="P498" s="1"/>
    </row>
    <row r="499" spans="16:16" x14ac:dyDescent="0.3">
      <c r="P499" s="1"/>
    </row>
    <row r="500" spans="16:16" x14ac:dyDescent="0.3">
      <c r="P500" s="1"/>
    </row>
    <row r="501" spans="16:16" x14ac:dyDescent="0.3">
      <c r="P501" s="1"/>
    </row>
    <row r="502" spans="16:16" x14ac:dyDescent="0.3">
      <c r="P502" s="1"/>
    </row>
    <row r="503" spans="16:16" x14ac:dyDescent="0.3">
      <c r="P503" s="1"/>
    </row>
    <row r="504" spans="16:16" x14ac:dyDescent="0.3">
      <c r="P504" s="1"/>
    </row>
    <row r="505" spans="16:16" x14ac:dyDescent="0.3">
      <c r="P505" s="1"/>
    </row>
    <row r="506" spans="16:16" x14ac:dyDescent="0.3">
      <c r="P506" s="1"/>
    </row>
    <row r="507" spans="16:16" x14ac:dyDescent="0.3">
      <c r="P507" s="1"/>
    </row>
    <row r="508" spans="16:16" x14ac:dyDescent="0.3">
      <c r="P508" s="1"/>
    </row>
    <row r="509" spans="16:16" x14ac:dyDescent="0.3">
      <c r="P509" s="1"/>
    </row>
    <row r="510" spans="16:16" x14ac:dyDescent="0.3">
      <c r="P510" s="1"/>
    </row>
    <row r="511" spans="16:16" x14ac:dyDescent="0.3">
      <c r="P511" s="1"/>
    </row>
    <row r="512" spans="16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</sheetData>
  <phoneticPr fontId="1" type="noConversion"/>
  <conditionalFormatting sqref="B3:M4 C14:M14 B2:C2 E1:M2 A15:M24 A6:D13 I6:M13 G5:H13 I5:L14 E5:F14 A26:M35 A48:M1048576 A37:D46 E36:F46 G37:M46">
    <cfRule type="expression" dxfId="13" priority="76">
      <formula>$D1="합계"</formula>
    </cfRule>
  </conditionalFormatting>
  <conditionalFormatting sqref="A2:A4">
    <cfRule type="expression" dxfId="12" priority="74">
      <formula>$D2="합계"</formula>
    </cfRule>
  </conditionalFormatting>
  <conditionalFormatting sqref="A1:D1">
    <cfRule type="expression" dxfId="11" priority="63">
      <formula>$D1="합계"</formula>
    </cfRule>
  </conditionalFormatting>
  <conditionalFormatting sqref="B5:D5 M5">
    <cfRule type="expression" dxfId="10" priority="62">
      <formula>$D5="합계"</formula>
    </cfRule>
  </conditionalFormatting>
  <conditionalFormatting sqref="A5">
    <cfRule type="expression" dxfId="9" priority="61">
      <formula>$D5="합계"</formula>
    </cfRule>
  </conditionalFormatting>
  <conditionalFormatting sqref="A14:B14">
    <cfRule type="expression" dxfId="8" priority="14">
      <formula>$D14="합계"</formula>
    </cfRule>
  </conditionalFormatting>
  <conditionalFormatting sqref="D2">
    <cfRule type="expression" dxfId="7" priority="13">
      <formula>$D2="합계"</formula>
    </cfRule>
  </conditionalFormatting>
  <conditionalFormatting sqref="C25:M25">
    <cfRule type="expression" dxfId="6" priority="11">
      <formula>$D25="합계"</formula>
    </cfRule>
  </conditionalFormatting>
  <conditionalFormatting sqref="A25:B25">
    <cfRule type="expression" dxfId="5" priority="10">
      <formula>$D25="합계"</formula>
    </cfRule>
  </conditionalFormatting>
  <conditionalFormatting sqref="C36:M36">
    <cfRule type="expression" dxfId="4" priority="7">
      <formula>$D36="합계"</formula>
    </cfRule>
  </conditionalFormatting>
  <conditionalFormatting sqref="A36:B36">
    <cfRule type="expression" dxfId="3" priority="5">
      <formula>$D36="합계"</formula>
    </cfRule>
  </conditionalFormatting>
  <conditionalFormatting sqref="C47:K47 M47">
    <cfRule type="expression" dxfId="2" priority="4">
      <formula>$D47="합계"</formula>
    </cfRule>
  </conditionalFormatting>
  <conditionalFormatting sqref="A47:B47">
    <cfRule type="expression" dxfId="1" priority="2">
      <formula>$D47="합계"</formula>
    </cfRule>
  </conditionalFormatting>
  <conditionalFormatting sqref="L47">
    <cfRule type="expression" dxfId="0" priority="1">
      <formula>$D47="합계"</formula>
    </cfRule>
  </conditionalFormatting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opLeftCell="A22" zoomScale="90" zoomScaleNormal="90" workbookViewId="0">
      <selection activeCell="X36" sqref="X36"/>
    </sheetView>
  </sheetViews>
  <sheetFormatPr defaultRowHeight="16.5" x14ac:dyDescent="0.3"/>
  <cols>
    <col min="2" max="2" width="11.125" bestFit="1" customWidth="1"/>
  </cols>
  <sheetData>
    <row r="2" spans="2:2" x14ac:dyDescent="0.3">
      <c r="B2" t="s">
        <v>55</v>
      </c>
    </row>
    <row r="3" spans="2:2" x14ac:dyDescent="0.3">
      <c r="B3" t="s">
        <v>56</v>
      </c>
    </row>
    <row r="4" spans="2:2" x14ac:dyDescent="0.3">
      <c r="B4" s="46"/>
    </row>
    <row r="5" spans="2:2" x14ac:dyDescent="0.3">
      <c r="B5" t="s">
        <v>57</v>
      </c>
    </row>
    <row r="7" spans="2:2" x14ac:dyDescent="0.3">
      <c r="B7" s="47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8"/>
  <sheetViews>
    <sheetView topLeftCell="A371" zoomScale="90" zoomScaleNormal="90" workbookViewId="0">
      <selection activeCell="A398" sqref="A398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18.375" bestFit="1" customWidth="1"/>
    <col min="4" max="4" width="13" bestFit="1" customWidth="1"/>
    <col min="6" max="6" width="14.625" bestFit="1" customWidth="1"/>
    <col min="7" max="7" width="33.25" bestFit="1" customWidth="1"/>
    <col min="8" max="9" width="12.5" customWidth="1"/>
    <col min="10" max="10" width="13.375" customWidth="1"/>
    <col min="17" max="17" width="19.75" bestFit="1" customWidth="1"/>
    <col min="18" max="26" width="11.125" bestFit="1" customWidth="1"/>
  </cols>
  <sheetData>
    <row r="1" spans="1:26" ht="33" x14ac:dyDescent="0.3">
      <c r="A1" s="52" t="s">
        <v>620</v>
      </c>
      <c r="B1" s="52" t="s">
        <v>621</v>
      </c>
      <c r="C1" s="51" t="s">
        <v>618</v>
      </c>
      <c r="D1" s="52" t="s">
        <v>622</v>
      </c>
      <c r="E1" s="52" t="s">
        <v>623</v>
      </c>
      <c r="F1" s="52" t="s">
        <v>624</v>
      </c>
      <c r="G1" s="52" t="s">
        <v>123</v>
      </c>
      <c r="H1" s="52" t="s">
        <v>625</v>
      </c>
      <c r="I1" s="52" t="s">
        <v>626</v>
      </c>
      <c r="J1" s="52" t="s">
        <v>627</v>
      </c>
      <c r="R1" s="47"/>
      <c r="S1" s="47"/>
      <c r="T1" s="47"/>
      <c r="U1" s="47"/>
      <c r="V1" s="47"/>
      <c r="W1" s="47"/>
      <c r="X1" s="47"/>
      <c r="Y1" s="47"/>
      <c r="Z1" s="47"/>
    </row>
    <row r="2" spans="1:26" x14ac:dyDescent="0.3">
      <c r="A2" s="36">
        <v>44683</v>
      </c>
      <c r="B2" s="13" t="s">
        <v>94</v>
      </c>
      <c r="C2" s="13" t="s">
        <v>95</v>
      </c>
      <c r="D2" s="13" t="s">
        <v>628</v>
      </c>
      <c r="E2" s="20" t="s">
        <v>90</v>
      </c>
      <c r="F2" s="20" t="s">
        <v>629</v>
      </c>
      <c r="G2" s="20" t="s">
        <v>630</v>
      </c>
      <c r="H2" s="20">
        <v>161</v>
      </c>
      <c r="I2" s="43">
        <v>11143.291925465839</v>
      </c>
      <c r="J2" s="43">
        <v>161</v>
      </c>
    </row>
    <row r="3" spans="1:26" x14ac:dyDescent="0.3">
      <c r="A3" s="36">
        <v>44683</v>
      </c>
      <c r="B3" s="13" t="s">
        <v>94</v>
      </c>
      <c r="C3" s="13" t="s">
        <v>95</v>
      </c>
      <c r="D3" s="13" t="s">
        <v>628</v>
      </c>
      <c r="E3" s="20" t="s">
        <v>90</v>
      </c>
      <c r="F3" s="20" t="s">
        <v>258</v>
      </c>
      <c r="G3" s="20" t="s">
        <v>259</v>
      </c>
      <c r="H3" s="20">
        <v>49</v>
      </c>
      <c r="I3" s="43">
        <v>10137.857142857143</v>
      </c>
      <c r="J3" s="43">
        <v>49</v>
      </c>
    </row>
    <row r="4" spans="1:26" x14ac:dyDescent="0.3">
      <c r="A4" s="36">
        <v>44683</v>
      </c>
      <c r="B4" s="13" t="s">
        <v>94</v>
      </c>
      <c r="C4" s="13" t="s">
        <v>95</v>
      </c>
      <c r="D4" s="13" t="s">
        <v>628</v>
      </c>
      <c r="E4" s="20" t="s">
        <v>90</v>
      </c>
      <c r="F4" s="20" t="s">
        <v>506</v>
      </c>
      <c r="G4" s="20" t="s">
        <v>507</v>
      </c>
      <c r="H4" s="20">
        <v>111</v>
      </c>
      <c r="I4" s="43">
        <v>16229.864864864865</v>
      </c>
      <c r="J4" s="43">
        <v>111</v>
      </c>
    </row>
    <row r="5" spans="1:26" x14ac:dyDescent="0.3">
      <c r="A5" s="36">
        <v>44683</v>
      </c>
      <c r="B5" s="13" t="s">
        <v>94</v>
      </c>
      <c r="C5" s="13" t="s">
        <v>95</v>
      </c>
      <c r="D5" s="13" t="s">
        <v>628</v>
      </c>
      <c r="E5" s="20" t="s">
        <v>90</v>
      </c>
      <c r="F5" s="20" t="s">
        <v>222</v>
      </c>
      <c r="G5" s="20" t="s">
        <v>223</v>
      </c>
      <c r="H5" s="20">
        <v>1</v>
      </c>
      <c r="I5" s="43">
        <v>12055</v>
      </c>
      <c r="J5" s="43">
        <v>1</v>
      </c>
    </row>
    <row r="6" spans="1:26" x14ac:dyDescent="0.3">
      <c r="A6" s="36">
        <v>44683</v>
      </c>
      <c r="B6" s="13" t="s">
        <v>94</v>
      </c>
      <c r="C6" s="13" t="s">
        <v>95</v>
      </c>
      <c r="D6" s="13" t="s">
        <v>628</v>
      </c>
      <c r="E6" s="20" t="s">
        <v>90</v>
      </c>
      <c r="F6" s="20" t="s">
        <v>286</v>
      </c>
      <c r="G6" s="20" t="s">
        <v>287</v>
      </c>
      <c r="H6" s="20">
        <v>104</v>
      </c>
      <c r="I6" s="43">
        <v>6451.9230769230771</v>
      </c>
      <c r="J6" s="43">
        <v>104</v>
      </c>
    </row>
    <row r="7" spans="1:26" x14ac:dyDescent="0.3">
      <c r="A7" s="36">
        <v>44683</v>
      </c>
      <c r="B7" s="13" t="s">
        <v>94</v>
      </c>
      <c r="C7" s="13" t="s">
        <v>95</v>
      </c>
      <c r="D7" s="13" t="s">
        <v>628</v>
      </c>
      <c r="E7" s="20" t="s">
        <v>90</v>
      </c>
      <c r="F7" s="20" t="s">
        <v>326</v>
      </c>
      <c r="G7" s="20" t="s">
        <v>327</v>
      </c>
      <c r="H7" s="20">
        <v>48</v>
      </c>
      <c r="I7" s="43">
        <v>13208.958333333334</v>
      </c>
      <c r="J7" s="43">
        <v>48</v>
      </c>
    </row>
    <row r="8" spans="1:26" x14ac:dyDescent="0.3">
      <c r="A8" s="36">
        <v>44683</v>
      </c>
      <c r="B8" s="13" t="s">
        <v>94</v>
      </c>
      <c r="C8" s="13" t="s">
        <v>95</v>
      </c>
      <c r="D8" s="13" t="s">
        <v>628</v>
      </c>
      <c r="E8" s="20" t="s">
        <v>90</v>
      </c>
      <c r="F8" s="20" t="s">
        <v>322</v>
      </c>
      <c r="G8" s="20" t="s">
        <v>323</v>
      </c>
      <c r="H8" s="20">
        <v>3</v>
      </c>
      <c r="I8" s="43">
        <v>73385</v>
      </c>
      <c r="J8" s="43">
        <v>3</v>
      </c>
    </row>
    <row r="9" spans="1:26" x14ac:dyDescent="0.3">
      <c r="A9" s="36">
        <v>44683</v>
      </c>
      <c r="B9" s="13" t="s">
        <v>94</v>
      </c>
      <c r="C9" s="13" t="s">
        <v>95</v>
      </c>
      <c r="D9" s="13" t="s">
        <v>628</v>
      </c>
      <c r="E9" s="20" t="s">
        <v>90</v>
      </c>
      <c r="F9" s="20" t="s">
        <v>176</v>
      </c>
      <c r="G9" s="20" t="s">
        <v>177</v>
      </c>
      <c r="H9" s="20">
        <v>48</v>
      </c>
      <c r="I9" s="43">
        <v>48564.375</v>
      </c>
      <c r="J9" s="43">
        <v>48</v>
      </c>
    </row>
    <row r="10" spans="1:26" x14ac:dyDescent="0.3">
      <c r="A10" s="36">
        <v>44683</v>
      </c>
      <c r="B10" s="13" t="s">
        <v>96</v>
      </c>
      <c r="C10" s="13" t="s">
        <v>95</v>
      </c>
      <c r="D10" s="13" t="s">
        <v>631</v>
      </c>
      <c r="E10" s="20" t="s">
        <v>90</v>
      </c>
      <c r="F10" s="20" t="s">
        <v>368</v>
      </c>
      <c r="G10" s="20" t="s">
        <v>369</v>
      </c>
      <c r="H10" s="20">
        <v>1</v>
      </c>
      <c r="I10" s="43">
        <v>10075</v>
      </c>
      <c r="J10" s="43">
        <v>1</v>
      </c>
    </row>
    <row r="11" spans="1:26" x14ac:dyDescent="0.3">
      <c r="A11" s="36">
        <v>44683</v>
      </c>
      <c r="B11" s="13" t="s">
        <v>96</v>
      </c>
      <c r="C11" s="13" t="s">
        <v>95</v>
      </c>
      <c r="D11" s="13" t="s">
        <v>631</v>
      </c>
      <c r="E11" s="20" t="s">
        <v>90</v>
      </c>
      <c r="F11" s="20" t="s">
        <v>629</v>
      </c>
      <c r="G11" s="20" t="s">
        <v>630</v>
      </c>
      <c r="H11" s="20">
        <v>230</v>
      </c>
      <c r="I11" s="43">
        <v>11143.304347826086</v>
      </c>
      <c r="J11" s="43">
        <v>230</v>
      </c>
    </row>
    <row r="12" spans="1:26" x14ac:dyDescent="0.3">
      <c r="A12" s="36">
        <v>44683</v>
      </c>
      <c r="B12" s="13" t="s">
        <v>96</v>
      </c>
      <c r="C12" s="13" t="s">
        <v>95</v>
      </c>
      <c r="D12" s="13" t="s">
        <v>631</v>
      </c>
      <c r="E12" s="20" t="s">
        <v>90</v>
      </c>
      <c r="F12" s="20" t="s">
        <v>258</v>
      </c>
      <c r="G12" s="20" t="s">
        <v>259</v>
      </c>
      <c r="H12" s="20">
        <v>71</v>
      </c>
      <c r="I12" s="43">
        <v>10137.957746478873</v>
      </c>
      <c r="J12" s="43">
        <v>71</v>
      </c>
    </row>
    <row r="13" spans="1:26" x14ac:dyDescent="0.3">
      <c r="A13" s="36">
        <v>44683</v>
      </c>
      <c r="B13" s="13" t="s">
        <v>96</v>
      </c>
      <c r="C13" s="13" t="s">
        <v>95</v>
      </c>
      <c r="D13" s="13" t="s">
        <v>631</v>
      </c>
      <c r="E13" s="20" t="s">
        <v>90</v>
      </c>
      <c r="F13" s="20" t="s">
        <v>506</v>
      </c>
      <c r="G13" s="20" t="s">
        <v>507</v>
      </c>
      <c r="H13" s="20">
        <v>159</v>
      </c>
      <c r="I13" s="43">
        <v>16229.842767295597</v>
      </c>
      <c r="J13" s="43">
        <v>159</v>
      </c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3">
      <c r="A14" s="36">
        <v>44683</v>
      </c>
      <c r="B14" s="13" t="s">
        <v>96</v>
      </c>
      <c r="C14" s="13" t="s">
        <v>95</v>
      </c>
      <c r="D14" s="13" t="s">
        <v>631</v>
      </c>
      <c r="E14" s="20" t="s">
        <v>90</v>
      </c>
      <c r="F14" s="20" t="s">
        <v>222</v>
      </c>
      <c r="G14" s="20" t="s">
        <v>223</v>
      </c>
      <c r="H14" s="20">
        <v>1</v>
      </c>
      <c r="I14" s="43">
        <v>12055</v>
      </c>
      <c r="J14" s="43">
        <v>1</v>
      </c>
    </row>
    <row r="15" spans="1:26" x14ac:dyDescent="0.3">
      <c r="A15" s="36">
        <v>44683</v>
      </c>
      <c r="B15" s="13" t="s">
        <v>96</v>
      </c>
      <c r="C15" s="13" t="s">
        <v>95</v>
      </c>
      <c r="D15" s="13" t="s">
        <v>631</v>
      </c>
      <c r="E15" s="20" t="s">
        <v>90</v>
      </c>
      <c r="F15" s="20" t="s">
        <v>286</v>
      </c>
      <c r="G15" s="20" t="s">
        <v>287</v>
      </c>
      <c r="H15" s="20">
        <v>148</v>
      </c>
      <c r="I15" s="43">
        <v>6451.8918918918916</v>
      </c>
      <c r="J15" s="43">
        <v>148</v>
      </c>
    </row>
    <row r="16" spans="1:26" x14ac:dyDescent="0.3">
      <c r="A16" s="36">
        <v>44683</v>
      </c>
      <c r="B16" s="13" t="s">
        <v>96</v>
      </c>
      <c r="C16" s="13" t="s">
        <v>95</v>
      </c>
      <c r="D16" s="13" t="s">
        <v>631</v>
      </c>
      <c r="E16" s="20" t="s">
        <v>90</v>
      </c>
      <c r="F16" s="20" t="s">
        <v>326</v>
      </c>
      <c r="G16" s="20" t="s">
        <v>327</v>
      </c>
      <c r="H16" s="20">
        <v>69</v>
      </c>
      <c r="I16" s="43">
        <v>13208.91304347826</v>
      </c>
      <c r="J16" s="43">
        <v>69</v>
      </c>
    </row>
    <row r="17" spans="1:10" x14ac:dyDescent="0.3">
      <c r="A17" s="36">
        <v>44683</v>
      </c>
      <c r="B17" s="13" t="s">
        <v>96</v>
      </c>
      <c r="C17" s="13" t="s">
        <v>95</v>
      </c>
      <c r="D17" s="13" t="s">
        <v>631</v>
      </c>
      <c r="E17" s="20" t="s">
        <v>90</v>
      </c>
      <c r="F17" s="20" t="s">
        <v>322</v>
      </c>
      <c r="G17" s="20" t="s">
        <v>323</v>
      </c>
      <c r="H17" s="20">
        <v>4</v>
      </c>
      <c r="I17" s="43">
        <v>73385</v>
      </c>
      <c r="J17" s="43">
        <v>4</v>
      </c>
    </row>
    <row r="18" spans="1:10" x14ac:dyDescent="0.3">
      <c r="A18" s="36">
        <v>44683</v>
      </c>
      <c r="B18" s="13" t="s">
        <v>96</v>
      </c>
      <c r="C18" s="13" t="s">
        <v>95</v>
      </c>
      <c r="D18" s="13" t="s">
        <v>631</v>
      </c>
      <c r="E18" s="20" t="s">
        <v>90</v>
      </c>
      <c r="F18" s="20" t="s">
        <v>176</v>
      </c>
      <c r="G18" s="20" t="s">
        <v>177</v>
      </c>
      <c r="H18" s="20">
        <v>69</v>
      </c>
      <c r="I18" s="43">
        <v>48564.492753623192</v>
      </c>
      <c r="J18" s="43">
        <v>69</v>
      </c>
    </row>
    <row r="19" spans="1:10" x14ac:dyDescent="0.3">
      <c r="A19" s="36">
        <v>44683</v>
      </c>
      <c r="B19" s="13" t="s">
        <v>97</v>
      </c>
      <c r="C19" s="13" t="s">
        <v>95</v>
      </c>
      <c r="D19" s="13" t="s">
        <v>632</v>
      </c>
      <c r="E19" s="20" t="s">
        <v>90</v>
      </c>
      <c r="F19" s="20" t="s">
        <v>368</v>
      </c>
      <c r="G19" s="20" t="s">
        <v>369</v>
      </c>
      <c r="H19" s="20">
        <v>1</v>
      </c>
      <c r="I19" s="43">
        <v>10075</v>
      </c>
      <c r="J19" s="43">
        <v>1</v>
      </c>
    </row>
    <row r="20" spans="1:10" x14ac:dyDescent="0.3">
      <c r="A20" s="36">
        <v>44683</v>
      </c>
      <c r="B20" s="13" t="s">
        <v>97</v>
      </c>
      <c r="C20" s="13" t="s">
        <v>95</v>
      </c>
      <c r="D20" s="13" t="s">
        <v>632</v>
      </c>
      <c r="E20" s="20" t="s">
        <v>90</v>
      </c>
      <c r="F20" s="20" t="s">
        <v>629</v>
      </c>
      <c r="G20" s="20" t="s">
        <v>630</v>
      </c>
      <c r="H20" s="20">
        <v>299</v>
      </c>
      <c r="I20" s="43">
        <v>11143.311036789297</v>
      </c>
      <c r="J20" s="43">
        <v>299</v>
      </c>
    </row>
    <row r="21" spans="1:10" x14ac:dyDescent="0.3">
      <c r="A21" s="36">
        <v>44683</v>
      </c>
      <c r="B21" s="13" t="s">
        <v>97</v>
      </c>
      <c r="C21" s="13" t="s">
        <v>95</v>
      </c>
      <c r="D21" s="13" t="s">
        <v>632</v>
      </c>
      <c r="E21" s="20" t="s">
        <v>90</v>
      </c>
      <c r="F21" s="20" t="s">
        <v>258</v>
      </c>
      <c r="G21" s="20" t="s">
        <v>259</v>
      </c>
      <c r="H21" s="20">
        <v>92</v>
      </c>
      <c r="I21" s="43">
        <v>10137.934782608696</v>
      </c>
      <c r="J21" s="43">
        <v>92</v>
      </c>
    </row>
    <row r="22" spans="1:10" x14ac:dyDescent="0.3">
      <c r="A22" s="36">
        <v>44683</v>
      </c>
      <c r="B22" s="13" t="s">
        <v>97</v>
      </c>
      <c r="C22" s="13" t="s">
        <v>95</v>
      </c>
      <c r="D22" s="13" t="s">
        <v>632</v>
      </c>
      <c r="E22" s="20" t="s">
        <v>90</v>
      </c>
      <c r="F22" s="20" t="s">
        <v>506</v>
      </c>
      <c r="G22" s="20" t="s">
        <v>507</v>
      </c>
      <c r="H22" s="20">
        <v>207</v>
      </c>
      <c r="I22" s="43">
        <v>16229.830917874397</v>
      </c>
      <c r="J22" s="43">
        <v>207</v>
      </c>
    </row>
    <row r="23" spans="1:10" x14ac:dyDescent="0.3">
      <c r="A23" s="36">
        <v>44683</v>
      </c>
      <c r="B23" s="13" t="s">
        <v>97</v>
      </c>
      <c r="C23" s="13" t="s">
        <v>95</v>
      </c>
      <c r="D23" s="13" t="s">
        <v>632</v>
      </c>
      <c r="E23" s="20" t="s">
        <v>90</v>
      </c>
      <c r="F23" s="20" t="s">
        <v>222</v>
      </c>
      <c r="G23" s="20" t="s">
        <v>223</v>
      </c>
      <c r="H23" s="20">
        <v>2</v>
      </c>
      <c r="I23" s="43">
        <v>12055</v>
      </c>
      <c r="J23" s="43">
        <v>2</v>
      </c>
    </row>
    <row r="24" spans="1:10" x14ac:dyDescent="0.3">
      <c r="A24" s="36">
        <v>44683</v>
      </c>
      <c r="B24" s="13" t="s">
        <v>97</v>
      </c>
      <c r="C24" s="13" t="s">
        <v>95</v>
      </c>
      <c r="D24" s="13" t="s">
        <v>632</v>
      </c>
      <c r="E24" s="20" t="s">
        <v>90</v>
      </c>
      <c r="F24" s="20" t="s">
        <v>286</v>
      </c>
      <c r="G24" s="20" t="s">
        <v>287</v>
      </c>
      <c r="H24" s="20">
        <v>193</v>
      </c>
      <c r="I24" s="43">
        <v>6451.9170984455959</v>
      </c>
      <c r="J24" s="43">
        <v>193</v>
      </c>
    </row>
    <row r="25" spans="1:10" x14ac:dyDescent="0.3">
      <c r="A25" s="36">
        <v>44683</v>
      </c>
      <c r="B25" s="13" t="s">
        <v>97</v>
      </c>
      <c r="C25" s="13" t="s">
        <v>95</v>
      </c>
      <c r="D25" s="13" t="s">
        <v>632</v>
      </c>
      <c r="E25" s="20" t="s">
        <v>90</v>
      </c>
      <c r="F25" s="20" t="s">
        <v>326</v>
      </c>
      <c r="G25" s="20" t="s">
        <v>327</v>
      </c>
      <c r="H25" s="20">
        <v>90</v>
      </c>
      <c r="I25" s="43">
        <v>13208.888888888889</v>
      </c>
      <c r="J25" s="43">
        <v>90</v>
      </c>
    </row>
    <row r="26" spans="1:10" x14ac:dyDescent="0.3">
      <c r="A26" s="36">
        <v>44683</v>
      </c>
      <c r="B26" s="13" t="s">
        <v>97</v>
      </c>
      <c r="C26" s="13" t="s">
        <v>95</v>
      </c>
      <c r="D26" s="13" t="s">
        <v>632</v>
      </c>
      <c r="E26" s="20" t="s">
        <v>90</v>
      </c>
      <c r="F26" s="20" t="s">
        <v>322</v>
      </c>
      <c r="G26" s="20" t="s">
        <v>323</v>
      </c>
      <c r="H26" s="20">
        <v>5</v>
      </c>
      <c r="I26" s="43">
        <v>73387</v>
      </c>
      <c r="J26" s="43">
        <v>5</v>
      </c>
    </row>
    <row r="27" spans="1:10" x14ac:dyDescent="0.3">
      <c r="A27" s="36">
        <v>44683</v>
      </c>
      <c r="B27" s="13" t="s">
        <v>97</v>
      </c>
      <c r="C27" s="13" t="s">
        <v>95</v>
      </c>
      <c r="D27" s="13" t="s">
        <v>632</v>
      </c>
      <c r="E27" s="20" t="s">
        <v>90</v>
      </c>
      <c r="F27" s="20" t="s">
        <v>176</v>
      </c>
      <c r="G27" s="20" t="s">
        <v>177</v>
      </c>
      <c r="H27" s="20">
        <v>89</v>
      </c>
      <c r="I27" s="43">
        <v>48564.494382022473</v>
      </c>
      <c r="J27" s="43">
        <v>89</v>
      </c>
    </row>
    <row r="28" spans="1:10" x14ac:dyDescent="0.3">
      <c r="A28" s="36">
        <v>44683</v>
      </c>
      <c r="B28" s="13" t="s">
        <v>98</v>
      </c>
      <c r="C28" s="13" t="s">
        <v>99</v>
      </c>
      <c r="D28" s="13" t="s">
        <v>633</v>
      </c>
      <c r="E28" s="20" t="s">
        <v>90</v>
      </c>
      <c r="F28" s="20" t="s">
        <v>368</v>
      </c>
      <c r="G28" s="20" t="s">
        <v>369</v>
      </c>
      <c r="H28" s="20">
        <v>64</v>
      </c>
      <c r="I28" s="43">
        <v>10077.96875</v>
      </c>
      <c r="J28" s="43">
        <v>64</v>
      </c>
    </row>
    <row r="29" spans="1:10" x14ac:dyDescent="0.3">
      <c r="A29" s="36">
        <v>44683</v>
      </c>
      <c r="B29" s="13" t="s">
        <v>98</v>
      </c>
      <c r="C29" s="13" t="s">
        <v>99</v>
      </c>
      <c r="D29" s="13" t="s">
        <v>633</v>
      </c>
      <c r="E29" s="20" t="s">
        <v>90</v>
      </c>
      <c r="F29" s="20" t="s">
        <v>629</v>
      </c>
      <c r="G29" s="20" t="s">
        <v>630</v>
      </c>
      <c r="H29" s="20">
        <v>428</v>
      </c>
      <c r="I29" s="43">
        <v>11143.341121495327</v>
      </c>
      <c r="J29" s="43">
        <v>428</v>
      </c>
    </row>
    <row r="30" spans="1:10" x14ac:dyDescent="0.3">
      <c r="A30" s="36">
        <v>44683</v>
      </c>
      <c r="B30" s="13" t="s">
        <v>98</v>
      </c>
      <c r="C30" s="13" t="s">
        <v>99</v>
      </c>
      <c r="D30" s="13" t="s">
        <v>633</v>
      </c>
      <c r="E30" s="20" t="s">
        <v>90</v>
      </c>
      <c r="F30" s="20" t="s">
        <v>258</v>
      </c>
      <c r="G30" s="20" t="s">
        <v>259</v>
      </c>
      <c r="H30" s="20">
        <v>68</v>
      </c>
      <c r="I30" s="43">
        <v>10137.941176470587</v>
      </c>
      <c r="J30" s="43">
        <v>68</v>
      </c>
    </row>
    <row r="31" spans="1:10" x14ac:dyDescent="0.3">
      <c r="A31" s="36">
        <v>44683</v>
      </c>
      <c r="B31" s="13" t="s">
        <v>98</v>
      </c>
      <c r="C31" s="13" t="s">
        <v>99</v>
      </c>
      <c r="D31" s="13" t="s">
        <v>633</v>
      </c>
      <c r="E31" s="20" t="s">
        <v>90</v>
      </c>
      <c r="F31" s="20" t="s">
        <v>362</v>
      </c>
      <c r="G31" s="20" t="s">
        <v>363</v>
      </c>
      <c r="H31" s="20">
        <v>33</v>
      </c>
      <c r="I31" s="43">
        <v>20411.060606060608</v>
      </c>
      <c r="J31" s="43">
        <v>33</v>
      </c>
    </row>
    <row r="32" spans="1:10" x14ac:dyDescent="0.3">
      <c r="A32" s="36">
        <v>44683</v>
      </c>
      <c r="B32" s="13" t="s">
        <v>98</v>
      </c>
      <c r="C32" s="13" t="s">
        <v>99</v>
      </c>
      <c r="D32" s="13" t="s">
        <v>633</v>
      </c>
      <c r="E32" s="20" t="s">
        <v>90</v>
      </c>
      <c r="F32" s="20" t="s">
        <v>506</v>
      </c>
      <c r="G32" s="20" t="s">
        <v>507</v>
      </c>
      <c r="H32" s="20">
        <v>134</v>
      </c>
      <c r="I32" s="43">
        <v>16229.850746268658</v>
      </c>
      <c r="J32" s="43">
        <v>134</v>
      </c>
    </row>
    <row r="33" spans="1:10" x14ac:dyDescent="0.3">
      <c r="A33" s="36">
        <v>44683</v>
      </c>
      <c r="B33" s="13" t="s">
        <v>98</v>
      </c>
      <c r="C33" s="13" t="s">
        <v>99</v>
      </c>
      <c r="D33" s="13" t="s">
        <v>633</v>
      </c>
      <c r="E33" s="20" t="s">
        <v>90</v>
      </c>
      <c r="F33" s="20" t="s">
        <v>326</v>
      </c>
      <c r="G33" s="20" t="s">
        <v>327</v>
      </c>
      <c r="H33" s="20">
        <v>292</v>
      </c>
      <c r="I33" s="43">
        <v>13208.938356164384</v>
      </c>
      <c r="J33" s="43">
        <v>292</v>
      </c>
    </row>
    <row r="34" spans="1:10" x14ac:dyDescent="0.3">
      <c r="A34" s="36">
        <v>44683</v>
      </c>
      <c r="B34" s="13" t="s">
        <v>98</v>
      </c>
      <c r="C34" s="13" t="s">
        <v>99</v>
      </c>
      <c r="D34" s="13" t="s">
        <v>633</v>
      </c>
      <c r="E34" s="20" t="s">
        <v>90</v>
      </c>
      <c r="F34" s="20" t="s">
        <v>322</v>
      </c>
      <c r="G34" s="20" t="s">
        <v>323</v>
      </c>
      <c r="H34" s="20">
        <v>25</v>
      </c>
      <c r="I34" s="43">
        <v>73387</v>
      </c>
      <c r="J34" s="43">
        <v>25</v>
      </c>
    </row>
    <row r="35" spans="1:10" x14ac:dyDescent="0.3">
      <c r="A35" s="36">
        <v>44683</v>
      </c>
      <c r="B35" s="13" t="s">
        <v>98</v>
      </c>
      <c r="C35" s="13" t="s">
        <v>99</v>
      </c>
      <c r="D35" s="13" t="s">
        <v>633</v>
      </c>
      <c r="E35" s="20" t="s">
        <v>90</v>
      </c>
      <c r="F35" s="20" t="s">
        <v>176</v>
      </c>
      <c r="G35" s="20" t="s">
        <v>177</v>
      </c>
      <c r="H35" s="20">
        <v>28</v>
      </c>
      <c r="I35" s="43">
        <v>48564.285714285717</v>
      </c>
      <c r="J35" s="43">
        <v>28</v>
      </c>
    </row>
    <row r="36" spans="1:10" x14ac:dyDescent="0.3">
      <c r="A36" s="36">
        <v>44683</v>
      </c>
      <c r="B36" s="13" t="s">
        <v>100</v>
      </c>
      <c r="C36" s="13" t="s">
        <v>99</v>
      </c>
      <c r="D36" s="13" t="s">
        <v>634</v>
      </c>
      <c r="E36" s="20" t="s">
        <v>90</v>
      </c>
      <c r="F36" s="20" t="s">
        <v>368</v>
      </c>
      <c r="G36" s="20" t="s">
        <v>369</v>
      </c>
      <c r="H36" s="20">
        <v>91</v>
      </c>
      <c r="I36" s="43">
        <v>10077.967032967033</v>
      </c>
      <c r="J36" s="43">
        <v>91</v>
      </c>
    </row>
    <row r="37" spans="1:10" x14ac:dyDescent="0.3">
      <c r="A37" s="36">
        <v>44683</v>
      </c>
      <c r="B37" s="13" t="s">
        <v>100</v>
      </c>
      <c r="C37" s="13" t="s">
        <v>99</v>
      </c>
      <c r="D37" s="13" t="s">
        <v>634</v>
      </c>
      <c r="E37" s="20" t="s">
        <v>90</v>
      </c>
      <c r="F37" s="20" t="s">
        <v>629</v>
      </c>
      <c r="G37" s="20" t="s">
        <v>630</v>
      </c>
      <c r="H37" s="20">
        <v>612</v>
      </c>
      <c r="I37" s="43">
        <v>11143.333333333334</v>
      </c>
      <c r="J37" s="43">
        <v>612</v>
      </c>
    </row>
    <row r="38" spans="1:10" x14ac:dyDescent="0.3">
      <c r="A38" s="36">
        <v>44683</v>
      </c>
      <c r="B38" s="13" t="s">
        <v>100</v>
      </c>
      <c r="C38" s="13" t="s">
        <v>99</v>
      </c>
      <c r="D38" s="13" t="s">
        <v>634</v>
      </c>
      <c r="E38" s="20" t="s">
        <v>90</v>
      </c>
      <c r="F38" s="20" t="s">
        <v>258</v>
      </c>
      <c r="G38" s="20" t="s">
        <v>259</v>
      </c>
      <c r="H38" s="20">
        <v>98</v>
      </c>
      <c r="I38" s="43">
        <v>10137.959183673469</v>
      </c>
      <c r="J38" s="43">
        <v>98</v>
      </c>
    </row>
    <row r="39" spans="1:10" x14ac:dyDescent="0.3">
      <c r="A39" s="36">
        <v>44683</v>
      </c>
      <c r="B39" s="13" t="s">
        <v>100</v>
      </c>
      <c r="C39" s="13" t="s">
        <v>99</v>
      </c>
      <c r="D39" s="13" t="s">
        <v>634</v>
      </c>
      <c r="E39" s="20" t="s">
        <v>90</v>
      </c>
      <c r="F39" s="20" t="s">
        <v>362</v>
      </c>
      <c r="G39" s="20" t="s">
        <v>363</v>
      </c>
      <c r="H39" s="20">
        <v>47</v>
      </c>
      <c r="I39" s="43">
        <v>20410.957446808512</v>
      </c>
      <c r="J39" s="43">
        <v>47</v>
      </c>
    </row>
    <row r="40" spans="1:10" x14ac:dyDescent="0.3">
      <c r="A40" s="36">
        <v>44683</v>
      </c>
      <c r="B40" s="13" t="s">
        <v>100</v>
      </c>
      <c r="C40" s="13" t="s">
        <v>99</v>
      </c>
      <c r="D40" s="13" t="s">
        <v>634</v>
      </c>
      <c r="E40" s="20" t="s">
        <v>90</v>
      </c>
      <c r="F40" s="20" t="s">
        <v>506</v>
      </c>
      <c r="G40" s="20" t="s">
        <v>507</v>
      </c>
      <c r="H40" s="20">
        <v>192</v>
      </c>
      <c r="I40" s="43">
        <v>16229.84375</v>
      </c>
      <c r="J40" s="43">
        <v>192</v>
      </c>
    </row>
    <row r="41" spans="1:10" x14ac:dyDescent="0.3">
      <c r="A41" s="36">
        <v>44683</v>
      </c>
      <c r="B41" s="13" t="s">
        <v>100</v>
      </c>
      <c r="C41" s="13" t="s">
        <v>99</v>
      </c>
      <c r="D41" s="13" t="s">
        <v>634</v>
      </c>
      <c r="E41" s="20" t="s">
        <v>90</v>
      </c>
      <c r="F41" s="20" t="s">
        <v>326</v>
      </c>
      <c r="G41" s="20" t="s">
        <v>327</v>
      </c>
      <c r="H41" s="20">
        <v>418</v>
      </c>
      <c r="I41" s="43">
        <v>13208.947368421053</v>
      </c>
      <c r="J41" s="43">
        <v>418</v>
      </c>
    </row>
    <row r="42" spans="1:10" x14ac:dyDescent="0.3">
      <c r="A42" s="36">
        <v>44683</v>
      </c>
      <c r="B42" s="13" t="s">
        <v>100</v>
      </c>
      <c r="C42" s="13" t="s">
        <v>99</v>
      </c>
      <c r="D42" s="13" t="s">
        <v>634</v>
      </c>
      <c r="E42" s="20" t="s">
        <v>90</v>
      </c>
      <c r="F42" s="20" t="s">
        <v>322</v>
      </c>
      <c r="G42" s="20" t="s">
        <v>323</v>
      </c>
      <c r="H42" s="20">
        <v>37</v>
      </c>
      <c r="I42" s="43">
        <v>73386.891891891893</v>
      </c>
      <c r="J42" s="43">
        <v>37</v>
      </c>
    </row>
    <row r="43" spans="1:10" x14ac:dyDescent="0.3">
      <c r="A43" s="36">
        <v>44683</v>
      </c>
      <c r="B43" s="13" t="s">
        <v>100</v>
      </c>
      <c r="C43" s="13" t="s">
        <v>99</v>
      </c>
      <c r="D43" s="13" t="s">
        <v>634</v>
      </c>
      <c r="E43" s="20" t="s">
        <v>90</v>
      </c>
      <c r="F43" s="20" t="s">
        <v>176</v>
      </c>
      <c r="G43" s="20" t="s">
        <v>177</v>
      </c>
      <c r="H43" s="20">
        <v>41</v>
      </c>
      <c r="I43" s="43">
        <v>48564.390243902439</v>
      </c>
      <c r="J43" s="43">
        <v>41</v>
      </c>
    </row>
    <row r="44" spans="1:10" x14ac:dyDescent="0.3">
      <c r="A44" s="36">
        <v>44683</v>
      </c>
      <c r="B44" s="13" t="s">
        <v>101</v>
      </c>
      <c r="C44" s="13" t="s">
        <v>99</v>
      </c>
      <c r="D44" s="13" t="s">
        <v>635</v>
      </c>
      <c r="E44" s="20" t="s">
        <v>90</v>
      </c>
      <c r="F44" s="20" t="s">
        <v>368</v>
      </c>
      <c r="G44" s="20" t="s">
        <v>369</v>
      </c>
      <c r="H44" s="20">
        <v>118</v>
      </c>
      <c r="I44" s="43">
        <v>10077.966101694916</v>
      </c>
      <c r="J44" s="43">
        <v>118</v>
      </c>
    </row>
    <row r="45" spans="1:10" x14ac:dyDescent="0.3">
      <c r="A45" s="36">
        <v>44683</v>
      </c>
      <c r="B45" s="13" t="s">
        <v>101</v>
      </c>
      <c r="C45" s="13" t="s">
        <v>99</v>
      </c>
      <c r="D45" s="13" t="s">
        <v>635</v>
      </c>
      <c r="E45" s="20" t="s">
        <v>90</v>
      </c>
      <c r="F45" s="20" t="s">
        <v>629</v>
      </c>
      <c r="G45" s="20" t="s">
        <v>630</v>
      </c>
      <c r="H45" s="20">
        <v>795</v>
      </c>
      <c r="I45" s="43">
        <v>11143.333333333334</v>
      </c>
      <c r="J45" s="43">
        <v>795</v>
      </c>
    </row>
    <row r="46" spans="1:10" x14ac:dyDescent="0.3">
      <c r="A46" s="36">
        <v>44683</v>
      </c>
      <c r="B46" s="13" t="s">
        <v>101</v>
      </c>
      <c r="C46" s="13" t="s">
        <v>99</v>
      </c>
      <c r="D46" s="13" t="s">
        <v>635</v>
      </c>
      <c r="E46" s="20" t="s">
        <v>90</v>
      </c>
      <c r="F46" s="20" t="s">
        <v>258</v>
      </c>
      <c r="G46" s="20" t="s">
        <v>259</v>
      </c>
      <c r="H46" s="20">
        <v>127</v>
      </c>
      <c r="I46" s="43">
        <v>10137.992125984252</v>
      </c>
      <c r="J46" s="43">
        <v>127</v>
      </c>
    </row>
    <row r="47" spans="1:10" x14ac:dyDescent="0.3">
      <c r="A47" s="36">
        <v>44683</v>
      </c>
      <c r="B47" s="13" t="s">
        <v>101</v>
      </c>
      <c r="C47" s="13" t="s">
        <v>99</v>
      </c>
      <c r="D47" s="13" t="s">
        <v>635</v>
      </c>
      <c r="E47" s="20" t="s">
        <v>90</v>
      </c>
      <c r="F47" s="20" t="s">
        <v>362</v>
      </c>
      <c r="G47" s="20" t="s">
        <v>363</v>
      </c>
      <c r="H47" s="20">
        <v>61</v>
      </c>
      <c r="I47" s="43">
        <v>20411.065573770491</v>
      </c>
      <c r="J47" s="43">
        <v>61</v>
      </c>
    </row>
    <row r="48" spans="1:10" x14ac:dyDescent="0.3">
      <c r="A48" s="36">
        <v>44683</v>
      </c>
      <c r="B48" s="13" t="s">
        <v>101</v>
      </c>
      <c r="C48" s="13" t="s">
        <v>99</v>
      </c>
      <c r="D48" s="13" t="s">
        <v>635</v>
      </c>
      <c r="E48" s="20" t="s">
        <v>90</v>
      </c>
      <c r="F48" s="20" t="s">
        <v>506</v>
      </c>
      <c r="G48" s="20" t="s">
        <v>507</v>
      </c>
      <c r="H48" s="20">
        <v>250</v>
      </c>
      <c r="I48" s="43">
        <v>16229.84</v>
      </c>
      <c r="J48" s="43">
        <v>250</v>
      </c>
    </row>
    <row r="49" spans="1:10" x14ac:dyDescent="0.3">
      <c r="A49" s="36">
        <v>44683</v>
      </c>
      <c r="B49" s="13" t="s">
        <v>101</v>
      </c>
      <c r="C49" s="13" t="s">
        <v>99</v>
      </c>
      <c r="D49" s="13" t="s">
        <v>635</v>
      </c>
      <c r="E49" s="20" t="s">
        <v>90</v>
      </c>
      <c r="F49" s="20" t="s">
        <v>326</v>
      </c>
      <c r="G49" s="20" t="s">
        <v>327</v>
      </c>
      <c r="H49" s="20">
        <v>543</v>
      </c>
      <c r="I49" s="43">
        <v>13208.959484346226</v>
      </c>
      <c r="J49" s="43">
        <v>543</v>
      </c>
    </row>
    <row r="50" spans="1:10" x14ac:dyDescent="0.3">
      <c r="A50" s="36">
        <v>44683</v>
      </c>
      <c r="B50" s="13" t="s">
        <v>101</v>
      </c>
      <c r="C50" s="13" t="s">
        <v>99</v>
      </c>
      <c r="D50" s="13" t="s">
        <v>635</v>
      </c>
      <c r="E50" s="20" t="s">
        <v>90</v>
      </c>
      <c r="F50" s="20" t="s">
        <v>322</v>
      </c>
      <c r="G50" s="20" t="s">
        <v>323</v>
      </c>
      <c r="H50" s="20">
        <v>48</v>
      </c>
      <c r="I50" s="43">
        <v>73386.875</v>
      </c>
      <c r="J50" s="43">
        <v>48</v>
      </c>
    </row>
    <row r="51" spans="1:10" x14ac:dyDescent="0.3">
      <c r="A51" s="36">
        <v>44683</v>
      </c>
      <c r="B51" s="13" t="s">
        <v>101</v>
      </c>
      <c r="C51" s="13" t="s">
        <v>99</v>
      </c>
      <c r="D51" s="13" t="s">
        <v>635</v>
      </c>
      <c r="E51" s="20" t="s">
        <v>90</v>
      </c>
      <c r="F51" s="20" t="s">
        <v>176</v>
      </c>
      <c r="G51" s="20" t="s">
        <v>177</v>
      </c>
      <c r="H51" s="20">
        <v>53</v>
      </c>
      <c r="I51" s="43">
        <v>48564.528301886792</v>
      </c>
      <c r="J51" s="43">
        <v>53</v>
      </c>
    </row>
    <row r="52" spans="1:10" x14ac:dyDescent="0.3">
      <c r="A52" s="36">
        <v>44683</v>
      </c>
      <c r="B52" s="13" t="s">
        <v>91</v>
      </c>
      <c r="C52" s="13" t="s">
        <v>121</v>
      </c>
      <c r="D52" s="13" t="s">
        <v>636</v>
      </c>
      <c r="E52" s="20" t="s">
        <v>90</v>
      </c>
      <c r="F52" s="20" t="s">
        <v>368</v>
      </c>
      <c r="G52" s="20" t="s">
        <v>369</v>
      </c>
      <c r="H52" s="20">
        <v>3</v>
      </c>
      <c r="I52" s="43">
        <v>10075</v>
      </c>
      <c r="J52" s="43">
        <v>3</v>
      </c>
    </row>
    <row r="53" spans="1:10" x14ac:dyDescent="0.3">
      <c r="A53" s="36">
        <v>44683</v>
      </c>
      <c r="B53" s="13" t="s">
        <v>91</v>
      </c>
      <c r="C53" s="13" t="s">
        <v>121</v>
      </c>
      <c r="D53" s="13" t="s">
        <v>636</v>
      </c>
      <c r="E53" s="20" t="s">
        <v>90</v>
      </c>
      <c r="F53" s="20" t="s">
        <v>629</v>
      </c>
      <c r="G53" s="20" t="s">
        <v>630</v>
      </c>
      <c r="H53" s="20">
        <v>237</v>
      </c>
      <c r="I53" s="43">
        <v>11143.333333333334</v>
      </c>
      <c r="J53" s="43">
        <v>237</v>
      </c>
    </row>
    <row r="54" spans="1:10" x14ac:dyDescent="0.3">
      <c r="A54" s="36">
        <v>44683</v>
      </c>
      <c r="B54" s="13" t="s">
        <v>91</v>
      </c>
      <c r="C54" s="13" t="s">
        <v>121</v>
      </c>
      <c r="D54" s="13" t="s">
        <v>636</v>
      </c>
      <c r="E54" s="20" t="s">
        <v>90</v>
      </c>
      <c r="F54" s="20" t="s">
        <v>258</v>
      </c>
      <c r="G54" s="20" t="s">
        <v>259</v>
      </c>
      <c r="H54" s="20">
        <v>41</v>
      </c>
      <c r="I54" s="43">
        <v>10137.926829268292</v>
      </c>
      <c r="J54" s="43">
        <v>41</v>
      </c>
    </row>
    <row r="55" spans="1:10" x14ac:dyDescent="0.3">
      <c r="A55" s="36">
        <v>44683</v>
      </c>
      <c r="B55" s="13" t="s">
        <v>91</v>
      </c>
      <c r="C55" s="13" t="s">
        <v>121</v>
      </c>
      <c r="D55" s="13" t="s">
        <v>636</v>
      </c>
      <c r="E55" s="20" t="s">
        <v>90</v>
      </c>
      <c r="F55" s="20" t="s">
        <v>362</v>
      </c>
      <c r="G55" s="20" t="s">
        <v>363</v>
      </c>
      <c r="H55" s="20">
        <v>1</v>
      </c>
      <c r="I55" s="43">
        <v>20405</v>
      </c>
      <c r="J55" s="43">
        <v>1</v>
      </c>
    </row>
    <row r="56" spans="1:10" x14ac:dyDescent="0.3">
      <c r="A56" s="36">
        <v>44683</v>
      </c>
      <c r="B56" s="13" t="s">
        <v>91</v>
      </c>
      <c r="C56" s="13" t="s">
        <v>121</v>
      </c>
      <c r="D56" s="13" t="s">
        <v>636</v>
      </c>
      <c r="E56" s="20" t="s">
        <v>90</v>
      </c>
      <c r="F56" s="20" t="s">
        <v>506</v>
      </c>
      <c r="G56" s="20" t="s">
        <v>507</v>
      </c>
      <c r="H56" s="20">
        <v>145</v>
      </c>
      <c r="I56" s="43">
        <v>16229.827586206897</v>
      </c>
      <c r="J56" s="43">
        <v>145</v>
      </c>
    </row>
    <row r="57" spans="1:10" x14ac:dyDescent="0.3">
      <c r="A57" s="36">
        <v>44683</v>
      </c>
      <c r="B57" s="13" t="s">
        <v>91</v>
      </c>
      <c r="C57" s="13" t="s">
        <v>121</v>
      </c>
      <c r="D57" s="13" t="s">
        <v>636</v>
      </c>
      <c r="E57" s="20" t="s">
        <v>90</v>
      </c>
      <c r="F57" s="20" t="s">
        <v>222</v>
      </c>
      <c r="G57" s="20" t="s">
        <v>223</v>
      </c>
      <c r="H57" s="20">
        <v>6</v>
      </c>
      <c r="I57" s="43">
        <v>12058.333333333334</v>
      </c>
      <c r="J57" s="43">
        <v>6</v>
      </c>
    </row>
    <row r="58" spans="1:10" x14ac:dyDescent="0.3">
      <c r="A58" s="36">
        <v>44683</v>
      </c>
      <c r="B58" s="13" t="s">
        <v>91</v>
      </c>
      <c r="C58" s="13" t="s">
        <v>121</v>
      </c>
      <c r="D58" s="13" t="s">
        <v>636</v>
      </c>
      <c r="E58" s="20" t="s">
        <v>90</v>
      </c>
      <c r="F58" s="20" t="s">
        <v>286</v>
      </c>
      <c r="G58" s="20" t="s">
        <v>287</v>
      </c>
      <c r="H58" s="20">
        <v>126</v>
      </c>
      <c r="I58" s="43">
        <v>6451.9047619047615</v>
      </c>
      <c r="J58" s="43">
        <v>126</v>
      </c>
    </row>
    <row r="59" spans="1:10" x14ac:dyDescent="0.3">
      <c r="A59" s="36">
        <v>44683</v>
      </c>
      <c r="B59" s="13" t="s">
        <v>91</v>
      </c>
      <c r="C59" s="13" t="s">
        <v>121</v>
      </c>
      <c r="D59" s="13" t="s">
        <v>636</v>
      </c>
      <c r="E59" s="20" t="s">
        <v>90</v>
      </c>
      <c r="F59" s="20" t="s">
        <v>326</v>
      </c>
      <c r="G59" s="20" t="s">
        <v>327</v>
      </c>
      <c r="H59" s="20">
        <v>74</v>
      </c>
      <c r="I59" s="43">
        <v>13208.918918918918</v>
      </c>
      <c r="J59" s="43">
        <v>74</v>
      </c>
    </row>
    <row r="60" spans="1:10" x14ac:dyDescent="0.3">
      <c r="A60" s="36">
        <v>44683</v>
      </c>
      <c r="B60" s="13" t="s">
        <v>91</v>
      </c>
      <c r="C60" s="13" t="s">
        <v>121</v>
      </c>
      <c r="D60" s="13" t="s">
        <v>636</v>
      </c>
      <c r="E60" s="20" t="s">
        <v>90</v>
      </c>
      <c r="F60" s="20" t="s">
        <v>322</v>
      </c>
      <c r="G60" s="20" t="s">
        <v>323</v>
      </c>
      <c r="H60" s="20">
        <v>4</v>
      </c>
      <c r="I60" s="43">
        <v>73385</v>
      </c>
      <c r="J60" s="43">
        <v>4</v>
      </c>
    </row>
    <row r="61" spans="1:10" x14ac:dyDescent="0.3">
      <c r="A61" s="36">
        <v>44683</v>
      </c>
      <c r="B61" s="13" t="s">
        <v>91</v>
      </c>
      <c r="C61" s="13" t="s">
        <v>121</v>
      </c>
      <c r="D61" s="13" t="s">
        <v>636</v>
      </c>
      <c r="E61" s="20" t="s">
        <v>90</v>
      </c>
      <c r="F61" s="20" t="s">
        <v>176</v>
      </c>
      <c r="G61" s="20" t="s">
        <v>177</v>
      </c>
      <c r="H61" s="20">
        <v>65</v>
      </c>
      <c r="I61" s="43">
        <v>48564.461538461539</v>
      </c>
      <c r="J61" s="43">
        <v>65</v>
      </c>
    </row>
    <row r="62" spans="1:10" x14ac:dyDescent="0.3">
      <c r="A62" s="36">
        <v>44683</v>
      </c>
      <c r="B62" s="13" t="s">
        <v>92</v>
      </c>
      <c r="C62" s="13" t="s">
        <v>121</v>
      </c>
      <c r="D62" s="13" t="s">
        <v>637</v>
      </c>
      <c r="E62" s="20" t="s">
        <v>90</v>
      </c>
      <c r="F62" s="20" t="s">
        <v>368</v>
      </c>
      <c r="G62" s="20" t="s">
        <v>369</v>
      </c>
      <c r="H62" s="20">
        <v>4</v>
      </c>
      <c r="I62" s="43">
        <v>10077.5</v>
      </c>
      <c r="J62" s="43">
        <v>4</v>
      </c>
    </row>
    <row r="63" spans="1:10" x14ac:dyDescent="0.3">
      <c r="A63" s="36">
        <v>44683</v>
      </c>
      <c r="B63" s="13" t="s">
        <v>92</v>
      </c>
      <c r="C63" s="13" t="s">
        <v>121</v>
      </c>
      <c r="D63" s="13" t="s">
        <v>637</v>
      </c>
      <c r="E63" s="20" t="s">
        <v>90</v>
      </c>
      <c r="F63" s="20" t="s">
        <v>629</v>
      </c>
      <c r="G63" s="20" t="s">
        <v>630</v>
      </c>
      <c r="H63" s="20">
        <v>339</v>
      </c>
      <c r="I63" s="43">
        <v>11143.333333333334</v>
      </c>
      <c r="J63" s="43">
        <v>339</v>
      </c>
    </row>
    <row r="64" spans="1:10" x14ac:dyDescent="0.3">
      <c r="A64" s="36">
        <v>44683</v>
      </c>
      <c r="B64" s="13" t="s">
        <v>92</v>
      </c>
      <c r="C64" s="13" t="s">
        <v>121</v>
      </c>
      <c r="D64" s="13" t="s">
        <v>637</v>
      </c>
      <c r="E64" s="20" t="s">
        <v>90</v>
      </c>
      <c r="F64" s="20" t="s">
        <v>258</v>
      </c>
      <c r="G64" s="20" t="s">
        <v>259</v>
      </c>
      <c r="H64" s="20">
        <v>59</v>
      </c>
      <c r="I64" s="43">
        <v>10137.881355932202</v>
      </c>
      <c r="J64" s="43">
        <v>59</v>
      </c>
    </row>
    <row r="65" spans="1:10" x14ac:dyDescent="0.3">
      <c r="A65" s="36">
        <v>44683</v>
      </c>
      <c r="B65" s="13" t="s">
        <v>92</v>
      </c>
      <c r="C65" s="13" t="s">
        <v>121</v>
      </c>
      <c r="D65" s="13" t="s">
        <v>637</v>
      </c>
      <c r="E65" s="20" t="s">
        <v>90</v>
      </c>
      <c r="F65" s="20" t="s">
        <v>362</v>
      </c>
      <c r="G65" s="20" t="s">
        <v>363</v>
      </c>
      <c r="H65" s="20">
        <v>2</v>
      </c>
      <c r="I65" s="43">
        <v>20410</v>
      </c>
      <c r="J65" s="43">
        <v>2</v>
      </c>
    </row>
    <row r="66" spans="1:10" x14ac:dyDescent="0.3">
      <c r="A66" s="36">
        <v>44683</v>
      </c>
      <c r="B66" s="13" t="s">
        <v>92</v>
      </c>
      <c r="C66" s="13" t="s">
        <v>121</v>
      </c>
      <c r="D66" s="13" t="s">
        <v>637</v>
      </c>
      <c r="E66" s="20" t="s">
        <v>90</v>
      </c>
      <c r="F66" s="20" t="s">
        <v>506</v>
      </c>
      <c r="G66" s="20" t="s">
        <v>507</v>
      </c>
      <c r="H66" s="20">
        <v>207</v>
      </c>
      <c r="I66" s="43">
        <v>16229.830917874397</v>
      </c>
      <c r="J66" s="43">
        <v>207</v>
      </c>
    </row>
    <row r="67" spans="1:10" x14ac:dyDescent="0.3">
      <c r="A67" s="36">
        <v>44683</v>
      </c>
      <c r="B67" s="13" t="s">
        <v>92</v>
      </c>
      <c r="C67" s="13" t="s">
        <v>121</v>
      </c>
      <c r="D67" s="13" t="s">
        <v>637</v>
      </c>
      <c r="E67" s="20" t="s">
        <v>90</v>
      </c>
      <c r="F67" s="20" t="s">
        <v>222</v>
      </c>
      <c r="G67" s="20" t="s">
        <v>223</v>
      </c>
      <c r="H67" s="20">
        <v>9</v>
      </c>
      <c r="I67" s="43">
        <v>12058.333333333334</v>
      </c>
      <c r="J67" s="43">
        <v>9</v>
      </c>
    </row>
    <row r="68" spans="1:10" x14ac:dyDescent="0.3">
      <c r="A68" s="36">
        <v>44683</v>
      </c>
      <c r="B68" s="13" t="s">
        <v>92</v>
      </c>
      <c r="C68" s="13" t="s">
        <v>121</v>
      </c>
      <c r="D68" s="13" t="s">
        <v>637</v>
      </c>
      <c r="E68" s="20" t="s">
        <v>90</v>
      </c>
      <c r="F68" s="20" t="s">
        <v>286</v>
      </c>
      <c r="G68" s="20" t="s">
        <v>287</v>
      </c>
      <c r="H68" s="20">
        <v>180</v>
      </c>
      <c r="I68" s="43">
        <v>6451.8888888888887</v>
      </c>
      <c r="J68" s="43">
        <v>180</v>
      </c>
    </row>
    <row r="69" spans="1:10" x14ac:dyDescent="0.3">
      <c r="A69" s="36">
        <v>44683</v>
      </c>
      <c r="B69" s="13" t="s">
        <v>92</v>
      </c>
      <c r="C69" s="13" t="s">
        <v>121</v>
      </c>
      <c r="D69" s="13" t="s">
        <v>637</v>
      </c>
      <c r="E69" s="20" t="s">
        <v>90</v>
      </c>
      <c r="F69" s="20" t="s">
        <v>326</v>
      </c>
      <c r="G69" s="20" t="s">
        <v>327</v>
      </c>
      <c r="H69" s="20">
        <v>106</v>
      </c>
      <c r="I69" s="43">
        <v>13208.867924528302</v>
      </c>
      <c r="J69" s="43">
        <v>106</v>
      </c>
    </row>
    <row r="70" spans="1:10" x14ac:dyDescent="0.3">
      <c r="A70" s="36">
        <v>44683</v>
      </c>
      <c r="B70" s="13" t="s">
        <v>92</v>
      </c>
      <c r="C70" s="13" t="s">
        <v>121</v>
      </c>
      <c r="D70" s="13" t="s">
        <v>637</v>
      </c>
      <c r="E70" s="20" t="s">
        <v>90</v>
      </c>
      <c r="F70" s="20" t="s">
        <v>322</v>
      </c>
      <c r="G70" s="20" t="s">
        <v>323</v>
      </c>
      <c r="H70" s="20">
        <v>6</v>
      </c>
      <c r="I70" s="43">
        <v>73386.666666666672</v>
      </c>
      <c r="J70" s="43">
        <v>6</v>
      </c>
    </row>
    <row r="71" spans="1:10" x14ac:dyDescent="0.3">
      <c r="A71" s="36">
        <v>44683</v>
      </c>
      <c r="B71" s="13" t="s">
        <v>92</v>
      </c>
      <c r="C71" s="13" t="s">
        <v>121</v>
      </c>
      <c r="D71" s="13" t="s">
        <v>637</v>
      </c>
      <c r="E71" s="20" t="s">
        <v>90</v>
      </c>
      <c r="F71" s="20" t="s">
        <v>176</v>
      </c>
      <c r="G71" s="20" t="s">
        <v>177</v>
      </c>
      <c r="H71" s="20">
        <v>94</v>
      </c>
      <c r="I71" s="43">
        <v>48564.468085106382</v>
      </c>
      <c r="J71" s="43">
        <v>94</v>
      </c>
    </row>
    <row r="72" spans="1:10" x14ac:dyDescent="0.3">
      <c r="A72" s="36">
        <v>44683</v>
      </c>
      <c r="B72" s="13" t="s">
        <v>93</v>
      </c>
      <c r="C72" s="13" t="s">
        <v>121</v>
      </c>
      <c r="D72" s="13" t="s">
        <v>638</v>
      </c>
      <c r="E72" s="20" t="s">
        <v>90</v>
      </c>
      <c r="F72" s="20" t="s">
        <v>368</v>
      </c>
      <c r="G72" s="20" t="s">
        <v>369</v>
      </c>
      <c r="H72" s="20">
        <v>6</v>
      </c>
      <c r="I72" s="43">
        <v>10076.666666666666</v>
      </c>
      <c r="J72" s="43">
        <v>6</v>
      </c>
    </row>
    <row r="73" spans="1:10" x14ac:dyDescent="0.3">
      <c r="A73" s="36">
        <v>44683</v>
      </c>
      <c r="B73" s="13" t="s">
        <v>93</v>
      </c>
      <c r="C73" s="13" t="s">
        <v>121</v>
      </c>
      <c r="D73" s="13" t="s">
        <v>638</v>
      </c>
      <c r="E73" s="20" t="s">
        <v>90</v>
      </c>
      <c r="F73" s="20" t="s">
        <v>629</v>
      </c>
      <c r="G73" s="20" t="s">
        <v>630</v>
      </c>
      <c r="H73" s="20">
        <v>441</v>
      </c>
      <c r="I73" s="43">
        <v>11143.333333333334</v>
      </c>
      <c r="J73" s="43">
        <v>441</v>
      </c>
    </row>
    <row r="74" spans="1:10" x14ac:dyDescent="0.3">
      <c r="A74" s="36">
        <v>44683</v>
      </c>
      <c r="B74" s="13" t="s">
        <v>93</v>
      </c>
      <c r="C74" s="13" t="s">
        <v>121</v>
      </c>
      <c r="D74" s="13" t="s">
        <v>638</v>
      </c>
      <c r="E74" s="20" t="s">
        <v>90</v>
      </c>
      <c r="F74" s="20" t="s">
        <v>258</v>
      </c>
      <c r="G74" s="20" t="s">
        <v>259</v>
      </c>
      <c r="H74" s="20">
        <v>77</v>
      </c>
      <c r="I74" s="43">
        <v>10137.987012987012</v>
      </c>
      <c r="J74" s="43">
        <v>77</v>
      </c>
    </row>
    <row r="75" spans="1:10" x14ac:dyDescent="0.3">
      <c r="A75" s="36">
        <v>44683</v>
      </c>
      <c r="B75" s="13" t="s">
        <v>93</v>
      </c>
      <c r="C75" s="13" t="s">
        <v>121</v>
      </c>
      <c r="D75" s="13" t="s">
        <v>638</v>
      </c>
      <c r="E75" s="20" t="s">
        <v>90</v>
      </c>
      <c r="F75" s="20" t="s">
        <v>362</v>
      </c>
      <c r="G75" s="20" t="s">
        <v>363</v>
      </c>
      <c r="H75" s="20">
        <v>3</v>
      </c>
      <c r="I75" s="43">
        <v>20408.333333333332</v>
      </c>
      <c r="J75" s="43">
        <v>3</v>
      </c>
    </row>
    <row r="76" spans="1:10" x14ac:dyDescent="0.3">
      <c r="A76" s="36">
        <v>44683</v>
      </c>
      <c r="B76" s="13" t="s">
        <v>93</v>
      </c>
      <c r="C76" s="13" t="s">
        <v>121</v>
      </c>
      <c r="D76" s="13" t="s">
        <v>638</v>
      </c>
      <c r="E76" s="20" t="s">
        <v>90</v>
      </c>
      <c r="F76" s="20" t="s">
        <v>506</v>
      </c>
      <c r="G76" s="20" t="s">
        <v>507</v>
      </c>
      <c r="H76" s="20">
        <v>270</v>
      </c>
      <c r="I76" s="43">
        <v>16229.851851851852</v>
      </c>
      <c r="J76" s="43">
        <v>270</v>
      </c>
    </row>
    <row r="77" spans="1:10" x14ac:dyDescent="0.3">
      <c r="A77" s="36">
        <v>44683</v>
      </c>
      <c r="B77" s="13" t="s">
        <v>93</v>
      </c>
      <c r="C77" s="13" t="s">
        <v>121</v>
      </c>
      <c r="D77" s="13" t="s">
        <v>638</v>
      </c>
      <c r="E77" s="20" t="s">
        <v>90</v>
      </c>
      <c r="F77" s="20" t="s">
        <v>222</v>
      </c>
      <c r="G77" s="20" t="s">
        <v>223</v>
      </c>
      <c r="H77" s="20">
        <v>12</v>
      </c>
      <c r="I77" s="43">
        <v>12058.333333333334</v>
      </c>
      <c r="J77" s="43">
        <v>12</v>
      </c>
    </row>
    <row r="78" spans="1:10" x14ac:dyDescent="0.3">
      <c r="A78" s="36">
        <v>44683</v>
      </c>
      <c r="B78" s="13" t="s">
        <v>93</v>
      </c>
      <c r="C78" s="13" t="s">
        <v>121</v>
      </c>
      <c r="D78" s="13" t="s">
        <v>638</v>
      </c>
      <c r="E78" s="20" t="s">
        <v>90</v>
      </c>
      <c r="F78" s="20" t="s">
        <v>286</v>
      </c>
      <c r="G78" s="20" t="s">
        <v>287</v>
      </c>
      <c r="H78" s="20">
        <v>234</v>
      </c>
      <c r="I78" s="43">
        <v>6451.9230769230771</v>
      </c>
      <c r="J78" s="43">
        <v>234</v>
      </c>
    </row>
    <row r="79" spans="1:10" x14ac:dyDescent="0.3">
      <c r="A79" s="36">
        <v>44683</v>
      </c>
      <c r="B79" s="13" t="s">
        <v>93</v>
      </c>
      <c r="C79" s="13" t="s">
        <v>121</v>
      </c>
      <c r="D79" s="13" t="s">
        <v>638</v>
      </c>
      <c r="E79" s="20" t="s">
        <v>90</v>
      </c>
      <c r="F79" s="20" t="s">
        <v>326</v>
      </c>
      <c r="G79" s="20" t="s">
        <v>327</v>
      </c>
      <c r="H79" s="20">
        <v>138</v>
      </c>
      <c r="I79" s="43">
        <v>13208.91304347826</v>
      </c>
      <c r="J79" s="43">
        <v>138</v>
      </c>
    </row>
    <row r="80" spans="1:10" x14ac:dyDescent="0.3">
      <c r="A80" s="36">
        <v>44683</v>
      </c>
      <c r="B80" s="13" t="s">
        <v>93</v>
      </c>
      <c r="C80" s="13" t="s">
        <v>121</v>
      </c>
      <c r="D80" s="13" t="s">
        <v>638</v>
      </c>
      <c r="E80" s="20" t="s">
        <v>90</v>
      </c>
      <c r="F80" s="20" t="s">
        <v>322</v>
      </c>
      <c r="G80" s="20" t="s">
        <v>323</v>
      </c>
      <c r="H80" s="20">
        <v>8</v>
      </c>
      <c r="I80" s="43">
        <v>73386.25</v>
      </c>
      <c r="J80" s="43">
        <v>8</v>
      </c>
    </row>
    <row r="81" spans="1:10" x14ac:dyDescent="0.3">
      <c r="A81" s="36">
        <v>44683</v>
      </c>
      <c r="B81" s="13" t="s">
        <v>93</v>
      </c>
      <c r="C81" s="13" t="s">
        <v>121</v>
      </c>
      <c r="D81" s="13" t="s">
        <v>638</v>
      </c>
      <c r="E81" s="20" t="s">
        <v>90</v>
      </c>
      <c r="F81" s="20" t="s">
        <v>176</v>
      </c>
      <c r="G81" s="20" t="s">
        <v>177</v>
      </c>
      <c r="H81" s="20">
        <v>122</v>
      </c>
      <c r="I81" s="43">
        <v>48564.508196721312</v>
      </c>
      <c r="J81" s="43">
        <v>122</v>
      </c>
    </row>
    <row r="82" spans="1:10" x14ac:dyDescent="0.3">
      <c r="A82" s="36">
        <v>44684</v>
      </c>
      <c r="B82" s="13" t="s">
        <v>94</v>
      </c>
      <c r="C82" s="13" t="s">
        <v>95</v>
      </c>
      <c r="D82" s="13" t="s">
        <v>628</v>
      </c>
      <c r="E82" s="20" t="s">
        <v>90</v>
      </c>
      <c r="F82" s="20" t="s">
        <v>172</v>
      </c>
      <c r="G82" s="20" t="s">
        <v>173</v>
      </c>
      <c r="H82" s="20">
        <v>57</v>
      </c>
      <c r="I82" s="43">
        <v>106201.75438596492</v>
      </c>
      <c r="J82" s="43">
        <v>57</v>
      </c>
    </row>
    <row r="83" spans="1:10" x14ac:dyDescent="0.3">
      <c r="A83" s="36">
        <v>44684</v>
      </c>
      <c r="B83" s="13" t="s">
        <v>94</v>
      </c>
      <c r="C83" s="13" t="s">
        <v>95</v>
      </c>
      <c r="D83" s="13" t="s">
        <v>628</v>
      </c>
      <c r="E83" s="20" t="s">
        <v>90</v>
      </c>
      <c r="F83" s="20" t="s">
        <v>148</v>
      </c>
      <c r="G83" s="20" t="s">
        <v>149</v>
      </c>
      <c r="H83" s="20">
        <v>32</v>
      </c>
      <c r="I83" s="43">
        <v>100840</v>
      </c>
      <c r="J83" s="43">
        <v>32</v>
      </c>
    </row>
    <row r="84" spans="1:10" x14ac:dyDescent="0.3">
      <c r="A84" s="36">
        <v>44684</v>
      </c>
      <c r="B84" s="13" t="s">
        <v>96</v>
      </c>
      <c r="C84" s="13" t="s">
        <v>95</v>
      </c>
      <c r="D84" s="13" t="s">
        <v>631</v>
      </c>
      <c r="E84" s="20" t="s">
        <v>90</v>
      </c>
      <c r="F84" s="20" t="s">
        <v>172</v>
      </c>
      <c r="G84" s="20" t="s">
        <v>173</v>
      </c>
      <c r="H84" s="20">
        <v>82</v>
      </c>
      <c r="I84" s="43">
        <v>106201.82926829268</v>
      </c>
      <c r="J84" s="43">
        <v>82</v>
      </c>
    </row>
    <row r="85" spans="1:10" x14ac:dyDescent="0.3">
      <c r="A85" s="36">
        <v>44684</v>
      </c>
      <c r="B85" s="13" t="s">
        <v>96</v>
      </c>
      <c r="C85" s="13" t="s">
        <v>95</v>
      </c>
      <c r="D85" s="13" t="s">
        <v>631</v>
      </c>
      <c r="E85" s="20" t="s">
        <v>90</v>
      </c>
      <c r="F85" s="20" t="s">
        <v>148</v>
      </c>
      <c r="G85" s="20" t="s">
        <v>149</v>
      </c>
      <c r="H85" s="20">
        <v>46</v>
      </c>
      <c r="I85" s="43">
        <v>100840.21739130435</v>
      </c>
      <c r="J85" s="43">
        <v>46</v>
      </c>
    </row>
    <row r="86" spans="1:10" x14ac:dyDescent="0.3">
      <c r="A86" s="36">
        <v>44684</v>
      </c>
      <c r="B86" s="13" t="s">
        <v>97</v>
      </c>
      <c r="C86" s="13" t="s">
        <v>95</v>
      </c>
      <c r="D86" s="13" t="s">
        <v>632</v>
      </c>
      <c r="E86" s="20" t="s">
        <v>90</v>
      </c>
      <c r="F86" s="20" t="s">
        <v>172</v>
      </c>
      <c r="G86" s="20" t="s">
        <v>173</v>
      </c>
      <c r="H86" s="20">
        <v>106</v>
      </c>
      <c r="I86" s="43">
        <v>106201.7924528302</v>
      </c>
      <c r="J86" s="43">
        <v>106</v>
      </c>
    </row>
    <row r="87" spans="1:10" x14ac:dyDescent="0.3">
      <c r="A87" s="36">
        <v>44684</v>
      </c>
      <c r="B87" s="13" t="s">
        <v>97</v>
      </c>
      <c r="C87" s="13" t="s">
        <v>95</v>
      </c>
      <c r="D87" s="13" t="s">
        <v>632</v>
      </c>
      <c r="E87" s="20" t="s">
        <v>90</v>
      </c>
      <c r="F87" s="20" t="s">
        <v>148</v>
      </c>
      <c r="G87" s="20" t="s">
        <v>149</v>
      </c>
      <c r="H87" s="20">
        <v>60</v>
      </c>
      <c r="I87" s="43">
        <v>100840.16666666667</v>
      </c>
      <c r="J87" s="43">
        <v>60</v>
      </c>
    </row>
    <row r="88" spans="1:10" x14ac:dyDescent="0.3">
      <c r="A88" s="36">
        <v>44684</v>
      </c>
      <c r="B88" s="13" t="s">
        <v>98</v>
      </c>
      <c r="C88" s="13" t="s">
        <v>99</v>
      </c>
      <c r="D88" s="13" t="s">
        <v>633</v>
      </c>
      <c r="E88" s="20" t="s">
        <v>90</v>
      </c>
      <c r="F88" s="20" t="s">
        <v>172</v>
      </c>
      <c r="G88" s="20" t="s">
        <v>173</v>
      </c>
      <c r="H88" s="20">
        <v>10</v>
      </c>
      <c r="I88" s="43">
        <v>106201</v>
      </c>
      <c r="J88" s="43">
        <v>10</v>
      </c>
    </row>
    <row r="89" spans="1:10" x14ac:dyDescent="0.3">
      <c r="A89" s="36">
        <v>44684</v>
      </c>
      <c r="B89" s="13" t="s">
        <v>100</v>
      </c>
      <c r="C89" s="13" t="s">
        <v>99</v>
      </c>
      <c r="D89" s="13" t="s">
        <v>634</v>
      </c>
      <c r="E89" s="20" t="s">
        <v>90</v>
      </c>
      <c r="F89" s="20" t="s">
        <v>172</v>
      </c>
      <c r="G89" s="20" t="s">
        <v>173</v>
      </c>
      <c r="H89" s="20">
        <v>15</v>
      </c>
      <c r="I89" s="43">
        <v>106201.33333333333</v>
      </c>
      <c r="J89" s="43">
        <v>15</v>
      </c>
    </row>
    <row r="90" spans="1:10" x14ac:dyDescent="0.3">
      <c r="A90" s="36">
        <v>44684</v>
      </c>
      <c r="B90" s="13" t="s">
        <v>101</v>
      </c>
      <c r="C90" s="13" t="s">
        <v>99</v>
      </c>
      <c r="D90" s="13" t="s">
        <v>635</v>
      </c>
      <c r="E90" s="20" t="s">
        <v>90</v>
      </c>
      <c r="F90" s="20" t="s">
        <v>172</v>
      </c>
      <c r="G90" s="20" t="s">
        <v>173</v>
      </c>
      <c r="H90" s="20">
        <v>19</v>
      </c>
      <c r="I90" s="43">
        <v>106201.57894736843</v>
      </c>
      <c r="J90" s="43">
        <v>19</v>
      </c>
    </row>
    <row r="91" spans="1:10" x14ac:dyDescent="0.3">
      <c r="A91" s="36">
        <v>44684</v>
      </c>
      <c r="B91" s="13" t="s">
        <v>91</v>
      </c>
      <c r="C91" s="13" t="s">
        <v>121</v>
      </c>
      <c r="D91" s="13" t="s">
        <v>636</v>
      </c>
      <c r="E91" s="20" t="s">
        <v>90</v>
      </c>
      <c r="F91" s="20" t="s">
        <v>172</v>
      </c>
      <c r="G91" s="20" t="s">
        <v>173</v>
      </c>
      <c r="H91" s="20">
        <v>57</v>
      </c>
      <c r="I91" s="43">
        <v>106201.75438596492</v>
      </c>
      <c r="J91" s="43">
        <v>57</v>
      </c>
    </row>
    <row r="92" spans="1:10" x14ac:dyDescent="0.3">
      <c r="A92" s="36">
        <v>44684</v>
      </c>
      <c r="B92" s="13" t="s">
        <v>91</v>
      </c>
      <c r="C92" s="13" t="s">
        <v>121</v>
      </c>
      <c r="D92" s="13" t="s">
        <v>636</v>
      </c>
      <c r="E92" s="20" t="s">
        <v>90</v>
      </c>
      <c r="F92" s="20" t="s">
        <v>148</v>
      </c>
      <c r="G92" s="20" t="s">
        <v>149</v>
      </c>
      <c r="H92" s="20">
        <v>3</v>
      </c>
      <c r="I92" s="43">
        <v>100840</v>
      </c>
      <c r="J92" s="43">
        <v>3</v>
      </c>
    </row>
    <row r="93" spans="1:10" x14ac:dyDescent="0.3">
      <c r="A93" s="36">
        <v>44684</v>
      </c>
      <c r="B93" s="13" t="s">
        <v>92</v>
      </c>
      <c r="C93" s="13" t="s">
        <v>121</v>
      </c>
      <c r="D93" s="13" t="s">
        <v>637</v>
      </c>
      <c r="E93" s="20" t="s">
        <v>90</v>
      </c>
      <c r="F93" s="20" t="s">
        <v>172</v>
      </c>
      <c r="G93" s="20" t="s">
        <v>173</v>
      </c>
      <c r="H93" s="20">
        <v>82</v>
      </c>
      <c r="I93" s="43">
        <v>106201.82926829268</v>
      </c>
      <c r="J93" s="43">
        <v>82</v>
      </c>
    </row>
    <row r="94" spans="1:10" x14ac:dyDescent="0.3">
      <c r="A94" s="36">
        <v>44684</v>
      </c>
      <c r="B94" s="13" t="s">
        <v>92</v>
      </c>
      <c r="C94" s="13" t="s">
        <v>121</v>
      </c>
      <c r="D94" s="13" t="s">
        <v>637</v>
      </c>
      <c r="E94" s="20" t="s">
        <v>90</v>
      </c>
      <c r="F94" s="20" t="s">
        <v>148</v>
      </c>
      <c r="G94" s="20" t="s">
        <v>149</v>
      </c>
      <c r="H94" s="20">
        <v>5</v>
      </c>
      <c r="I94" s="43">
        <v>100840</v>
      </c>
      <c r="J94" s="43">
        <v>5</v>
      </c>
    </row>
    <row r="95" spans="1:10" x14ac:dyDescent="0.3">
      <c r="A95" s="36">
        <v>44684</v>
      </c>
      <c r="B95" s="13" t="s">
        <v>93</v>
      </c>
      <c r="C95" s="13" t="s">
        <v>121</v>
      </c>
      <c r="D95" s="13" t="s">
        <v>638</v>
      </c>
      <c r="E95" s="20" t="s">
        <v>90</v>
      </c>
      <c r="F95" s="20" t="s">
        <v>172</v>
      </c>
      <c r="G95" s="20" t="s">
        <v>173</v>
      </c>
      <c r="H95" s="20">
        <v>106</v>
      </c>
      <c r="I95" s="43">
        <v>106201.7924528302</v>
      </c>
      <c r="J95" s="43">
        <v>106</v>
      </c>
    </row>
    <row r="96" spans="1:10" x14ac:dyDescent="0.3">
      <c r="A96" s="36">
        <v>44684</v>
      </c>
      <c r="B96" s="13" t="s">
        <v>93</v>
      </c>
      <c r="C96" s="13" t="s">
        <v>121</v>
      </c>
      <c r="D96" s="13" t="s">
        <v>638</v>
      </c>
      <c r="E96" s="20" t="s">
        <v>90</v>
      </c>
      <c r="F96" s="20" t="s">
        <v>148</v>
      </c>
      <c r="G96" s="20" t="s">
        <v>149</v>
      </c>
      <c r="H96" s="20">
        <v>6</v>
      </c>
      <c r="I96" s="43">
        <v>100840</v>
      </c>
      <c r="J96" s="43">
        <v>6</v>
      </c>
    </row>
    <row r="97" spans="1:10" x14ac:dyDescent="0.3">
      <c r="A97" s="36">
        <v>44714</v>
      </c>
      <c r="B97" s="13" t="s">
        <v>98</v>
      </c>
      <c r="C97" s="13" t="s">
        <v>99</v>
      </c>
      <c r="D97" s="13" t="s">
        <v>633</v>
      </c>
      <c r="E97" s="20" t="s">
        <v>90</v>
      </c>
      <c r="F97" s="20" t="s">
        <v>148</v>
      </c>
      <c r="G97" s="20" t="s">
        <v>149</v>
      </c>
      <c r="H97" s="20">
        <v>7</v>
      </c>
      <c r="I97" s="43">
        <v>100905</v>
      </c>
      <c r="J97" s="43">
        <v>7</v>
      </c>
    </row>
    <row r="98" spans="1:10" x14ac:dyDescent="0.3">
      <c r="A98" s="36">
        <v>44714</v>
      </c>
      <c r="B98" s="13" t="s">
        <v>98</v>
      </c>
      <c r="C98" s="13" t="s">
        <v>99</v>
      </c>
      <c r="D98" s="13" t="s">
        <v>633</v>
      </c>
      <c r="E98" s="20" t="s">
        <v>90</v>
      </c>
      <c r="F98" s="20" t="s">
        <v>368</v>
      </c>
      <c r="G98" s="20" t="s">
        <v>369</v>
      </c>
      <c r="H98" s="20">
        <v>1</v>
      </c>
      <c r="I98" s="43">
        <v>9975</v>
      </c>
      <c r="J98" s="43">
        <v>65</v>
      </c>
    </row>
    <row r="99" spans="1:10" x14ac:dyDescent="0.3">
      <c r="A99" s="36">
        <v>44714</v>
      </c>
      <c r="B99" s="13" t="s">
        <v>98</v>
      </c>
      <c r="C99" s="13" t="s">
        <v>99</v>
      </c>
      <c r="D99" s="13" t="s">
        <v>633</v>
      </c>
      <c r="E99" s="20" t="s">
        <v>90</v>
      </c>
      <c r="F99" s="20" t="s">
        <v>362</v>
      </c>
      <c r="G99" s="20" t="s">
        <v>363</v>
      </c>
      <c r="H99" s="20">
        <v>34</v>
      </c>
      <c r="I99" s="43">
        <v>19883.970588235294</v>
      </c>
      <c r="J99" s="43">
        <v>67</v>
      </c>
    </row>
    <row r="100" spans="1:10" x14ac:dyDescent="0.3">
      <c r="A100" s="36">
        <v>44714</v>
      </c>
      <c r="B100" s="13" t="s">
        <v>98</v>
      </c>
      <c r="C100" s="13" t="s">
        <v>99</v>
      </c>
      <c r="D100" s="13" t="s">
        <v>633</v>
      </c>
      <c r="E100" s="20" t="s">
        <v>90</v>
      </c>
      <c r="F100" s="20" t="s">
        <v>506</v>
      </c>
      <c r="G100" s="20" t="s">
        <v>507</v>
      </c>
      <c r="H100" s="20">
        <v>1</v>
      </c>
      <c r="I100" s="43">
        <v>16795</v>
      </c>
      <c r="J100" s="43">
        <v>135</v>
      </c>
    </row>
    <row r="101" spans="1:10" x14ac:dyDescent="0.3">
      <c r="A101" s="36">
        <v>44714</v>
      </c>
      <c r="B101" s="13" t="s">
        <v>98</v>
      </c>
      <c r="C101" s="13" t="s">
        <v>99</v>
      </c>
      <c r="D101" s="13" t="s">
        <v>633</v>
      </c>
      <c r="E101" s="20" t="s">
        <v>90</v>
      </c>
      <c r="F101" s="20" t="s">
        <v>176</v>
      </c>
      <c r="G101" s="20" t="s">
        <v>177</v>
      </c>
      <c r="H101" s="20">
        <v>43</v>
      </c>
      <c r="I101" s="43">
        <v>48538.372093023259</v>
      </c>
      <c r="J101" s="43">
        <v>71</v>
      </c>
    </row>
    <row r="102" spans="1:10" x14ac:dyDescent="0.3">
      <c r="A102" s="36">
        <v>44714</v>
      </c>
      <c r="B102" s="13" t="s">
        <v>98</v>
      </c>
      <c r="C102" s="13" t="s">
        <v>99</v>
      </c>
      <c r="D102" s="13" t="s">
        <v>633</v>
      </c>
      <c r="E102" s="20" t="s">
        <v>90</v>
      </c>
      <c r="F102" s="20" t="s">
        <v>286</v>
      </c>
      <c r="G102" s="20" t="s">
        <v>640</v>
      </c>
      <c r="H102" s="20">
        <v>43</v>
      </c>
      <c r="I102" s="43">
        <v>6356.5116279069771</v>
      </c>
      <c r="J102" s="43">
        <v>43</v>
      </c>
    </row>
    <row r="103" spans="1:10" x14ac:dyDescent="0.3">
      <c r="A103" s="36">
        <v>44714</v>
      </c>
      <c r="B103" s="13" t="s">
        <v>98</v>
      </c>
      <c r="C103" s="13" t="s">
        <v>99</v>
      </c>
      <c r="D103" s="13" t="s">
        <v>633</v>
      </c>
      <c r="E103" s="20" t="s">
        <v>641</v>
      </c>
      <c r="F103" s="20" t="s">
        <v>172</v>
      </c>
      <c r="G103" s="20" t="s">
        <v>173</v>
      </c>
      <c r="H103" s="20">
        <v>10</v>
      </c>
      <c r="I103" s="43">
        <v>106413</v>
      </c>
      <c r="J103" s="43">
        <v>0</v>
      </c>
    </row>
    <row r="104" spans="1:10" x14ac:dyDescent="0.3">
      <c r="A104" s="36">
        <v>44714</v>
      </c>
      <c r="B104" s="13" t="s">
        <v>98</v>
      </c>
      <c r="C104" s="13" t="s">
        <v>99</v>
      </c>
      <c r="D104" s="13" t="s">
        <v>633</v>
      </c>
      <c r="E104" s="20" t="s">
        <v>641</v>
      </c>
      <c r="F104" s="20" t="s">
        <v>322</v>
      </c>
      <c r="G104" s="20" t="s">
        <v>323</v>
      </c>
      <c r="H104" s="20">
        <v>8</v>
      </c>
      <c r="I104" s="43">
        <v>70360</v>
      </c>
      <c r="J104" s="43">
        <v>17</v>
      </c>
    </row>
    <row r="105" spans="1:10" x14ac:dyDescent="0.3">
      <c r="A105" s="36">
        <v>44714</v>
      </c>
      <c r="B105" s="13" t="s">
        <v>98</v>
      </c>
      <c r="C105" s="13" t="s">
        <v>99</v>
      </c>
      <c r="D105" s="13" t="s">
        <v>633</v>
      </c>
      <c r="E105" s="20" t="s">
        <v>641</v>
      </c>
      <c r="F105" s="20" t="s">
        <v>258</v>
      </c>
      <c r="G105" s="20" t="s">
        <v>259</v>
      </c>
      <c r="H105" s="20">
        <v>34</v>
      </c>
      <c r="I105" s="43">
        <v>9973.5294117647063</v>
      </c>
      <c r="J105" s="43">
        <v>34</v>
      </c>
    </row>
    <row r="106" spans="1:10" x14ac:dyDescent="0.3">
      <c r="A106" s="36">
        <v>44714</v>
      </c>
      <c r="B106" s="13" t="s">
        <v>98</v>
      </c>
      <c r="C106" s="13" t="s">
        <v>99</v>
      </c>
      <c r="D106" s="13" t="s">
        <v>633</v>
      </c>
      <c r="E106" s="20" t="s">
        <v>641</v>
      </c>
      <c r="F106" s="20" t="s">
        <v>326</v>
      </c>
      <c r="G106" s="20" t="s">
        <v>327</v>
      </c>
      <c r="H106" s="20">
        <v>99</v>
      </c>
      <c r="I106" s="43">
        <v>12909.898989898989</v>
      </c>
      <c r="J106" s="43">
        <v>193</v>
      </c>
    </row>
    <row r="107" spans="1:10" x14ac:dyDescent="0.3">
      <c r="A107" s="36">
        <v>44714</v>
      </c>
      <c r="B107" s="13" t="s">
        <v>98</v>
      </c>
      <c r="C107" s="13" t="s">
        <v>99</v>
      </c>
      <c r="D107" s="13" t="s">
        <v>633</v>
      </c>
      <c r="E107" s="20" t="s">
        <v>641</v>
      </c>
      <c r="F107" s="20" t="s">
        <v>629</v>
      </c>
      <c r="G107" s="20" t="s">
        <v>630</v>
      </c>
      <c r="H107" s="20">
        <v>26</v>
      </c>
      <c r="I107" s="43">
        <v>10770.384615384615</v>
      </c>
      <c r="J107" s="43">
        <v>402</v>
      </c>
    </row>
    <row r="108" spans="1:10" x14ac:dyDescent="0.3">
      <c r="A108" s="36">
        <v>44714</v>
      </c>
      <c r="B108" s="13" t="s">
        <v>100</v>
      </c>
      <c r="C108" s="13" t="s">
        <v>99</v>
      </c>
      <c r="D108" s="13" t="s">
        <v>634</v>
      </c>
      <c r="E108" s="20" t="s">
        <v>90</v>
      </c>
      <c r="F108" s="20" t="s">
        <v>148</v>
      </c>
      <c r="G108" s="20" t="s">
        <v>149</v>
      </c>
      <c r="H108" s="20">
        <v>11</v>
      </c>
      <c r="I108" s="43">
        <v>100905</v>
      </c>
      <c r="J108" s="43">
        <v>11</v>
      </c>
    </row>
    <row r="109" spans="1:10" x14ac:dyDescent="0.3">
      <c r="A109" s="36">
        <v>44714</v>
      </c>
      <c r="B109" s="13" t="s">
        <v>100</v>
      </c>
      <c r="C109" s="13" t="s">
        <v>99</v>
      </c>
      <c r="D109" s="13" t="s">
        <v>634</v>
      </c>
      <c r="E109" s="20" t="s">
        <v>90</v>
      </c>
      <c r="F109" s="20" t="s">
        <v>368</v>
      </c>
      <c r="G109" s="20" t="s">
        <v>369</v>
      </c>
      <c r="H109" s="20">
        <v>2</v>
      </c>
      <c r="I109" s="43">
        <v>9992.5</v>
      </c>
      <c r="J109" s="43">
        <v>93</v>
      </c>
    </row>
    <row r="110" spans="1:10" x14ac:dyDescent="0.3">
      <c r="A110" s="36">
        <v>44714</v>
      </c>
      <c r="B110" s="13" t="s">
        <v>100</v>
      </c>
      <c r="C110" s="13" t="s">
        <v>99</v>
      </c>
      <c r="D110" s="13" t="s">
        <v>634</v>
      </c>
      <c r="E110" s="20" t="s">
        <v>90</v>
      </c>
      <c r="F110" s="20" t="s">
        <v>362</v>
      </c>
      <c r="G110" s="20" t="s">
        <v>363</v>
      </c>
      <c r="H110" s="20">
        <v>49</v>
      </c>
      <c r="I110" s="43">
        <v>19883.673469387755</v>
      </c>
      <c r="J110" s="43">
        <v>96</v>
      </c>
    </row>
    <row r="111" spans="1:10" x14ac:dyDescent="0.3">
      <c r="A111" s="36">
        <v>44714</v>
      </c>
      <c r="B111" s="13" t="s">
        <v>100</v>
      </c>
      <c r="C111" s="13" t="s">
        <v>99</v>
      </c>
      <c r="D111" s="13" t="s">
        <v>634</v>
      </c>
      <c r="E111" s="20" t="s">
        <v>90</v>
      </c>
      <c r="F111" s="20" t="s">
        <v>506</v>
      </c>
      <c r="G111" s="20" t="s">
        <v>507</v>
      </c>
      <c r="H111" s="20">
        <v>1</v>
      </c>
      <c r="I111" s="43">
        <v>16795</v>
      </c>
      <c r="J111" s="43">
        <v>193</v>
      </c>
    </row>
    <row r="112" spans="1:10" x14ac:dyDescent="0.3">
      <c r="A112" s="36">
        <v>44714</v>
      </c>
      <c r="B112" s="13" t="s">
        <v>100</v>
      </c>
      <c r="C112" s="13" t="s">
        <v>99</v>
      </c>
      <c r="D112" s="13" t="s">
        <v>634</v>
      </c>
      <c r="E112" s="20" t="s">
        <v>90</v>
      </c>
      <c r="F112" s="20" t="s">
        <v>176</v>
      </c>
      <c r="G112" s="20" t="s">
        <v>177</v>
      </c>
      <c r="H112" s="20">
        <v>61</v>
      </c>
      <c r="I112" s="43">
        <v>48539.672131147541</v>
      </c>
      <c r="J112" s="43">
        <v>102</v>
      </c>
    </row>
    <row r="113" spans="1:10" x14ac:dyDescent="0.3">
      <c r="A113" s="36">
        <v>44714</v>
      </c>
      <c r="B113" s="13" t="s">
        <v>100</v>
      </c>
      <c r="C113" s="13" t="s">
        <v>99</v>
      </c>
      <c r="D113" s="13" t="s">
        <v>634</v>
      </c>
      <c r="E113" s="20" t="s">
        <v>90</v>
      </c>
      <c r="F113" s="20" t="s">
        <v>286</v>
      </c>
      <c r="G113" s="20" t="s">
        <v>640</v>
      </c>
      <c r="H113" s="20">
        <v>62</v>
      </c>
      <c r="I113" s="43">
        <v>6356.3709677419356</v>
      </c>
      <c r="J113" s="43">
        <v>62</v>
      </c>
    </row>
    <row r="114" spans="1:10" x14ac:dyDescent="0.3">
      <c r="A114" s="36">
        <v>44714</v>
      </c>
      <c r="B114" s="13" t="s">
        <v>100</v>
      </c>
      <c r="C114" s="13" t="s">
        <v>99</v>
      </c>
      <c r="D114" s="13" t="s">
        <v>634</v>
      </c>
      <c r="E114" s="20" t="s">
        <v>641</v>
      </c>
      <c r="F114" s="20" t="s">
        <v>172</v>
      </c>
      <c r="G114" s="20" t="s">
        <v>173</v>
      </c>
      <c r="H114" s="20">
        <v>15</v>
      </c>
      <c r="I114" s="43">
        <v>106419</v>
      </c>
      <c r="J114" s="43">
        <v>0</v>
      </c>
    </row>
    <row r="115" spans="1:10" x14ac:dyDescent="0.3">
      <c r="A115" s="36">
        <v>44714</v>
      </c>
      <c r="B115" s="13" t="s">
        <v>100</v>
      </c>
      <c r="C115" s="13" t="s">
        <v>99</v>
      </c>
      <c r="D115" s="13" t="s">
        <v>634</v>
      </c>
      <c r="E115" s="20" t="s">
        <v>641</v>
      </c>
      <c r="F115" s="20" t="s">
        <v>322</v>
      </c>
      <c r="G115" s="20" t="s">
        <v>323</v>
      </c>
      <c r="H115" s="20">
        <v>13</v>
      </c>
      <c r="I115" s="43">
        <v>70355.38461538461</v>
      </c>
      <c r="J115" s="43">
        <v>24</v>
      </c>
    </row>
    <row r="116" spans="1:10" x14ac:dyDescent="0.3">
      <c r="A116" s="36">
        <v>44714</v>
      </c>
      <c r="B116" s="13" t="s">
        <v>100</v>
      </c>
      <c r="C116" s="13" t="s">
        <v>99</v>
      </c>
      <c r="D116" s="13" t="s">
        <v>634</v>
      </c>
      <c r="E116" s="20" t="s">
        <v>641</v>
      </c>
      <c r="F116" s="20" t="s">
        <v>258</v>
      </c>
      <c r="G116" s="20" t="s">
        <v>259</v>
      </c>
      <c r="H116" s="20">
        <v>49</v>
      </c>
      <c r="I116" s="43">
        <v>9973.6734693877552</v>
      </c>
      <c r="J116" s="43">
        <v>49</v>
      </c>
    </row>
    <row r="117" spans="1:10" x14ac:dyDescent="0.3">
      <c r="A117" s="36">
        <v>44714</v>
      </c>
      <c r="B117" s="13" t="s">
        <v>100</v>
      </c>
      <c r="C117" s="13" t="s">
        <v>99</v>
      </c>
      <c r="D117" s="13" t="s">
        <v>634</v>
      </c>
      <c r="E117" s="20" t="s">
        <v>641</v>
      </c>
      <c r="F117" s="20" t="s">
        <v>326</v>
      </c>
      <c r="G117" s="20" t="s">
        <v>327</v>
      </c>
      <c r="H117" s="20">
        <v>142</v>
      </c>
      <c r="I117" s="43">
        <v>12909.507042253521</v>
      </c>
      <c r="J117" s="43">
        <v>276</v>
      </c>
    </row>
    <row r="118" spans="1:10" x14ac:dyDescent="0.3">
      <c r="A118" s="36">
        <v>44714</v>
      </c>
      <c r="B118" s="13" t="s">
        <v>100</v>
      </c>
      <c r="C118" s="13" t="s">
        <v>99</v>
      </c>
      <c r="D118" s="13" t="s">
        <v>634</v>
      </c>
      <c r="E118" s="20" t="s">
        <v>641</v>
      </c>
      <c r="F118" s="20" t="s">
        <v>629</v>
      </c>
      <c r="G118" s="20" t="s">
        <v>630</v>
      </c>
      <c r="H118" s="20">
        <v>37</v>
      </c>
      <c r="I118" s="43">
        <v>10769.864864864865</v>
      </c>
      <c r="J118" s="43">
        <v>575</v>
      </c>
    </row>
    <row r="119" spans="1:10" x14ac:dyDescent="0.3">
      <c r="A119" s="36">
        <v>44714</v>
      </c>
      <c r="B119" s="13" t="s">
        <v>101</v>
      </c>
      <c r="C119" s="13" t="s">
        <v>99</v>
      </c>
      <c r="D119" s="13" t="s">
        <v>635</v>
      </c>
      <c r="E119" s="20" t="s">
        <v>90</v>
      </c>
      <c r="F119" s="20" t="s">
        <v>148</v>
      </c>
      <c r="G119" s="20" t="s">
        <v>149</v>
      </c>
      <c r="H119" s="20">
        <v>14</v>
      </c>
      <c r="I119" s="43">
        <v>100905</v>
      </c>
      <c r="J119" s="43">
        <v>14</v>
      </c>
    </row>
    <row r="120" spans="1:10" x14ac:dyDescent="0.3">
      <c r="A120" s="36">
        <v>44714</v>
      </c>
      <c r="B120" s="13" t="s">
        <v>101</v>
      </c>
      <c r="C120" s="13" t="s">
        <v>99</v>
      </c>
      <c r="D120" s="13" t="s">
        <v>635</v>
      </c>
      <c r="E120" s="20" t="s">
        <v>90</v>
      </c>
      <c r="F120" s="20" t="s">
        <v>368</v>
      </c>
      <c r="G120" s="20" t="s">
        <v>369</v>
      </c>
      <c r="H120" s="20">
        <v>3</v>
      </c>
      <c r="I120" s="43">
        <v>9988.3333333333339</v>
      </c>
      <c r="J120" s="43">
        <v>121</v>
      </c>
    </row>
    <row r="121" spans="1:10" x14ac:dyDescent="0.3">
      <c r="A121" s="36">
        <v>44714</v>
      </c>
      <c r="B121" s="13" t="s">
        <v>101</v>
      </c>
      <c r="C121" s="13" t="s">
        <v>99</v>
      </c>
      <c r="D121" s="13" t="s">
        <v>635</v>
      </c>
      <c r="E121" s="20" t="s">
        <v>90</v>
      </c>
      <c r="F121" s="20" t="s">
        <v>362</v>
      </c>
      <c r="G121" s="20" t="s">
        <v>363</v>
      </c>
      <c r="H121" s="20">
        <v>63</v>
      </c>
      <c r="I121" s="43">
        <v>19883.4126984127</v>
      </c>
      <c r="J121" s="43">
        <v>124</v>
      </c>
    </row>
    <row r="122" spans="1:10" x14ac:dyDescent="0.3">
      <c r="A122" s="36">
        <v>44714</v>
      </c>
      <c r="B122" s="13" t="s">
        <v>101</v>
      </c>
      <c r="C122" s="13" t="s">
        <v>99</v>
      </c>
      <c r="D122" s="13" t="s">
        <v>635</v>
      </c>
      <c r="E122" s="20" t="s">
        <v>90</v>
      </c>
      <c r="F122" s="20" t="s">
        <v>506</v>
      </c>
      <c r="G122" s="20" t="s">
        <v>507</v>
      </c>
      <c r="H122" s="20">
        <v>2</v>
      </c>
      <c r="I122" s="43">
        <v>16800</v>
      </c>
      <c r="J122" s="43">
        <v>252</v>
      </c>
    </row>
    <row r="123" spans="1:10" x14ac:dyDescent="0.3">
      <c r="A123" s="36">
        <v>44714</v>
      </c>
      <c r="B123" s="13" t="s">
        <v>101</v>
      </c>
      <c r="C123" s="13" t="s">
        <v>99</v>
      </c>
      <c r="D123" s="13" t="s">
        <v>635</v>
      </c>
      <c r="E123" s="20" t="s">
        <v>90</v>
      </c>
      <c r="F123" s="20" t="s">
        <v>176</v>
      </c>
      <c r="G123" s="20" t="s">
        <v>177</v>
      </c>
      <c r="H123" s="20">
        <v>80</v>
      </c>
      <c r="I123" s="43">
        <v>48541.8125</v>
      </c>
      <c r="J123" s="43">
        <v>133</v>
      </c>
    </row>
    <row r="124" spans="1:10" x14ac:dyDescent="0.3">
      <c r="A124" s="36">
        <v>44714</v>
      </c>
      <c r="B124" s="13" t="s">
        <v>101</v>
      </c>
      <c r="C124" s="13" t="s">
        <v>99</v>
      </c>
      <c r="D124" s="13" t="s">
        <v>635</v>
      </c>
      <c r="E124" s="20" t="s">
        <v>90</v>
      </c>
      <c r="F124" s="20" t="s">
        <v>286</v>
      </c>
      <c r="G124" s="20" t="s">
        <v>640</v>
      </c>
      <c r="H124" s="20">
        <v>80</v>
      </c>
      <c r="I124" s="43">
        <v>6356.4375</v>
      </c>
      <c r="J124" s="43">
        <v>80</v>
      </c>
    </row>
    <row r="125" spans="1:10" x14ac:dyDescent="0.3">
      <c r="A125" s="36">
        <v>44714</v>
      </c>
      <c r="B125" s="13" t="s">
        <v>101</v>
      </c>
      <c r="C125" s="13" t="s">
        <v>99</v>
      </c>
      <c r="D125" s="13" t="s">
        <v>635</v>
      </c>
      <c r="E125" s="20" t="s">
        <v>641</v>
      </c>
      <c r="F125" s="20" t="s">
        <v>172</v>
      </c>
      <c r="G125" s="20" t="s">
        <v>173</v>
      </c>
      <c r="H125" s="20">
        <v>19</v>
      </c>
      <c r="I125" s="43">
        <v>106414.73684210527</v>
      </c>
      <c r="J125" s="43">
        <v>0</v>
      </c>
    </row>
    <row r="126" spans="1:10" x14ac:dyDescent="0.3">
      <c r="A126" s="36">
        <v>44714</v>
      </c>
      <c r="B126" s="13" t="s">
        <v>101</v>
      </c>
      <c r="C126" s="13" t="s">
        <v>99</v>
      </c>
      <c r="D126" s="13" t="s">
        <v>635</v>
      </c>
      <c r="E126" s="20" t="s">
        <v>641</v>
      </c>
      <c r="F126" s="20" t="s">
        <v>322</v>
      </c>
      <c r="G126" s="20" t="s">
        <v>323</v>
      </c>
      <c r="H126" s="20">
        <v>17</v>
      </c>
      <c r="I126" s="43">
        <v>70354.705882352937</v>
      </c>
      <c r="J126" s="43">
        <v>31</v>
      </c>
    </row>
    <row r="127" spans="1:10" x14ac:dyDescent="0.3">
      <c r="A127" s="36">
        <v>44714</v>
      </c>
      <c r="B127" s="13" t="s">
        <v>101</v>
      </c>
      <c r="C127" s="13" t="s">
        <v>99</v>
      </c>
      <c r="D127" s="13" t="s">
        <v>635</v>
      </c>
      <c r="E127" s="20" t="s">
        <v>641</v>
      </c>
      <c r="F127" s="20" t="s">
        <v>258</v>
      </c>
      <c r="G127" s="20" t="s">
        <v>259</v>
      </c>
      <c r="H127" s="20">
        <v>63</v>
      </c>
      <c r="I127" s="43">
        <v>9973.0158730158728</v>
      </c>
      <c r="J127" s="43">
        <v>64</v>
      </c>
    </row>
    <row r="128" spans="1:10" x14ac:dyDescent="0.3">
      <c r="A128" s="36">
        <v>44714</v>
      </c>
      <c r="B128" s="13" t="s">
        <v>101</v>
      </c>
      <c r="C128" s="13" t="s">
        <v>99</v>
      </c>
      <c r="D128" s="13" t="s">
        <v>635</v>
      </c>
      <c r="E128" s="20" t="s">
        <v>641</v>
      </c>
      <c r="F128" s="20" t="s">
        <v>326</v>
      </c>
      <c r="G128" s="20" t="s">
        <v>327</v>
      </c>
      <c r="H128" s="20">
        <v>184</v>
      </c>
      <c r="I128" s="43">
        <v>12909.320652173914</v>
      </c>
      <c r="J128" s="43">
        <v>359</v>
      </c>
    </row>
    <row r="129" spans="1:10" x14ac:dyDescent="0.3">
      <c r="A129" s="36">
        <v>44714</v>
      </c>
      <c r="B129" s="13" t="s">
        <v>101</v>
      </c>
      <c r="C129" s="13" t="s">
        <v>99</v>
      </c>
      <c r="D129" s="13" t="s">
        <v>635</v>
      </c>
      <c r="E129" s="20" t="s">
        <v>641</v>
      </c>
      <c r="F129" s="20" t="s">
        <v>629</v>
      </c>
      <c r="G129" s="20" t="s">
        <v>630</v>
      </c>
      <c r="H129" s="20">
        <v>48</v>
      </c>
      <c r="I129" s="43">
        <v>10769.6875</v>
      </c>
      <c r="J129" s="43">
        <v>747</v>
      </c>
    </row>
    <row r="130" spans="1:10" x14ac:dyDescent="0.3">
      <c r="A130" s="36">
        <v>44714</v>
      </c>
      <c r="B130" s="13" t="s">
        <v>91</v>
      </c>
      <c r="C130" s="13" t="s">
        <v>121</v>
      </c>
      <c r="D130" s="13" t="s">
        <v>636</v>
      </c>
      <c r="E130" s="20" t="s">
        <v>90</v>
      </c>
      <c r="F130" s="20" t="s">
        <v>222</v>
      </c>
      <c r="G130" s="20" t="s">
        <v>223</v>
      </c>
      <c r="H130" s="20">
        <v>74</v>
      </c>
      <c r="I130" s="43">
        <v>12041.486486486487</v>
      </c>
      <c r="J130" s="43">
        <v>80</v>
      </c>
    </row>
    <row r="131" spans="1:10" x14ac:dyDescent="0.3">
      <c r="A131" s="36">
        <v>44714</v>
      </c>
      <c r="B131" s="13" t="s">
        <v>91</v>
      </c>
      <c r="C131" s="13" t="s">
        <v>121</v>
      </c>
      <c r="D131" s="13" t="s">
        <v>636</v>
      </c>
      <c r="E131" s="20" t="s">
        <v>90</v>
      </c>
      <c r="F131" s="20" t="s">
        <v>368</v>
      </c>
      <c r="G131" s="20" t="s">
        <v>369</v>
      </c>
      <c r="H131" s="20">
        <v>2</v>
      </c>
      <c r="I131" s="43">
        <v>9992.5</v>
      </c>
      <c r="J131" s="43">
        <v>5</v>
      </c>
    </row>
    <row r="132" spans="1:10" x14ac:dyDescent="0.3">
      <c r="A132" s="36">
        <v>44714</v>
      </c>
      <c r="B132" s="13" t="s">
        <v>91</v>
      </c>
      <c r="C132" s="13" t="s">
        <v>121</v>
      </c>
      <c r="D132" s="13" t="s">
        <v>636</v>
      </c>
      <c r="E132" s="20" t="s">
        <v>90</v>
      </c>
      <c r="F132" s="20" t="s">
        <v>362</v>
      </c>
      <c r="G132" s="20" t="s">
        <v>363</v>
      </c>
      <c r="H132" s="20">
        <v>3</v>
      </c>
      <c r="I132" s="43">
        <v>19881.666666666668</v>
      </c>
      <c r="J132" s="43">
        <v>4</v>
      </c>
    </row>
    <row r="133" spans="1:10" x14ac:dyDescent="0.3">
      <c r="A133" s="36">
        <v>44714</v>
      </c>
      <c r="B133" s="13" t="s">
        <v>91</v>
      </c>
      <c r="C133" s="13" t="s">
        <v>121</v>
      </c>
      <c r="D133" s="13" t="s">
        <v>636</v>
      </c>
      <c r="E133" s="20" t="s">
        <v>90</v>
      </c>
      <c r="F133" s="20" t="s">
        <v>629</v>
      </c>
      <c r="G133" s="20" t="s">
        <v>630</v>
      </c>
      <c r="H133" s="20">
        <v>8</v>
      </c>
      <c r="I133" s="43">
        <v>10783.75</v>
      </c>
      <c r="J133" s="43">
        <v>245</v>
      </c>
    </row>
    <row r="134" spans="1:10" x14ac:dyDescent="0.3">
      <c r="A134" s="36">
        <v>44714</v>
      </c>
      <c r="B134" s="13" t="s">
        <v>91</v>
      </c>
      <c r="C134" s="13" t="s">
        <v>121</v>
      </c>
      <c r="D134" s="13" t="s">
        <v>636</v>
      </c>
      <c r="E134" s="20" t="s">
        <v>641</v>
      </c>
      <c r="F134" s="20" t="s">
        <v>322</v>
      </c>
      <c r="G134" s="20" t="s">
        <v>323</v>
      </c>
      <c r="H134" s="20">
        <v>1</v>
      </c>
      <c r="I134" s="43">
        <v>70350</v>
      </c>
      <c r="J134" s="43">
        <v>3</v>
      </c>
    </row>
    <row r="135" spans="1:10" x14ac:dyDescent="0.3">
      <c r="A135" s="36">
        <v>44714</v>
      </c>
      <c r="B135" s="13" t="s">
        <v>91</v>
      </c>
      <c r="C135" s="13" t="s">
        <v>121</v>
      </c>
      <c r="D135" s="13" t="s">
        <v>636</v>
      </c>
      <c r="E135" s="20" t="s">
        <v>641</v>
      </c>
      <c r="F135" s="20" t="s">
        <v>506</v>
      </c>
      <c r="G135" s="20" t="s">
        <v>507</v>
      </c>
      <c r="H135" s="20">
        <v>5</v>
      </c>
      <c r="I135" s="43">
        <v>16751</v>
      </c>
      <c r="J135" s="43">
        <v>140</v>
      </c>
    </row>
    <row r="136" spans="1:10" x14ac:dyDescent="0.3">
      <c r="A136" s="36">
        <v>44714</v>
      </c>
      <c r="B136" s="13" t="s">
        <v>91</v>
      </c>
      <c r="C136" s="13" t="s">
        <v>121</v>
      </c>
      <c r="D136" s="13" t="s">
        <v>636</v>
      </c>
      <c r="E136" s="20" t="s">
        <v>641</v>
      </c>
      <c r="F136" s="20" t="s">
        <v>176</v>
      </c>
      <c r="G136" s="20" t="s">
        <v>177</v>
      </c>
      <c r="H136" s="20">
        <v>6</v>
      </c>
      <c r="I136" s="43">
        <v>48500.833333333336</v>
      </c>
      <c r="J136" s="43">
        <v>59</v>
      </c>
    </row>
    <row r="137" spans="1:10" x14ac:dyDescent="0.3">
      <c r="A137" s="36">
        <v>44714</v>
      </c>
      <c r="B137" s="13" t="s">
        <v>91</v>
      </c>
      <c r="C137" s="13" t="s">
        <v>121</v>
      </c>
      <c r="D137" s="13" t="s">
        <v>636</v>
      </c>
      <c r="E137" s="20" t="s">
        <v>641</v>
      </c>
      <c r="F137" s="20" t="s">
        <v>258</v>
      </c>
      <c r="G137" s="20" t="s">
        <v>259</v>
      </c>
      <c r="H137" s="20">
        <v>4</v>
      </c>
      <c r="I137" s="43">
        <v>9975</v>
      </c>
      <c r="J137" s="43">
        <v>37</v>
      </c>
    </row>
    <row r="138" spans="1:10" x14ac:dyDescent="0.3">
      <c r="A138" s="36">
        <v>44714</v>
      </c>
      <c r="B138" s="13" t="s">
        <v>91</v>
      </c>
      <c r="C138" s="13" t="s">
        <v>121</v>
      </c>
      <c r="D138" s="13" t="s">
        <v>636</v>
      </c>
      <c r="E138" s="20" t="s">
        <v>641</v>
      </c>
      <c r="F138" s="20" t="s">
        <v>286</v>
      </c>
      <c r="G138" s="20" t="s">
        <v>640</v>
      </c>
      <c r="H138" s="20">
        <v>13</v>
      </c>
      <c r="I138" s="43">
        <v>6347.6923076923076</v>
      </c>
      <c r="J138" s="43">
        <v>113</v>
      </c>
    </row>
    <row r="139" spans="1:10" x14ac:dyDescent="0.3">
      <c r="A139" s="36">
        <v>44714</v>
      </c>
      <c r="B139" s="13" t="s">
        <v>91</v>
      </c>
      <c r="C139" s="13" t="s">
        <v>121</v>
      </c>
      <c r="D139" s="13" t="s">
        <v>636</v>
      </c>
      <c r="E139" s="20" t="s">
        <v>641</v>
      </c>
      <c r="F139" s="20" t="s">
        <v>326</v>
      </c>
      <c r="G139" s="20" t="s">
        <v>327</v>
      </c>
      <c r="H139" s="20">
        <v>23</v>
      </c>
      <c r="I139" s="43">
        <v>12910.869565217392</v>
      </c>
      <c r="J139" s="43">
        <v>51</v>
      </c>
    </row>
    <row r="140" spans="1:10" x14ac:dyDescent="0.3">
      <c r="A140" s="36">
        <v>44714</v>
      </c>
      <c r="B140" s="13" t="s">
        <v>92</v>
      </c>
      <c r="C140" s="13" t="s">
        <v>121</v>
      </c>
      <c r="D140" s="13" t="s">
        <v>637</v>
      </c>
      <c r="E140" s="20" t="s">
        <v>90</v>
      </c>
      <c r="F140" s="20" t="s">
        <v>222</v>
      </c>
      <c r="G140" s="20" t="s">
        <v>223</v>
      </c>
      <c r="H140" s="20">
        <v>105</v>
      </c>
      <c r="I140" s="43">
        <v>12041.714285714286</v>
      </c>
      <c r="J140" s="43">
        <v>114</v>
      </c>
    </row>
    <row r="141" spans="1:10" x14ac:dyDescent="0.3">
      <c r="A141" s="36">
        <v>44714</v>
      </c>
      <c r="B141" s="13" t="s">
        <v>92</v>
      </c>
      <c r="C141" s="13" t="s">
        <v>121</v>
      </c>
      <c r="D141" s="13" t="s">
        <v>637</v>
      </c>
      <c r="E141" s="20" t="s">
        <v>90</v>
      </c>
      <c r="F141" s="20" t="s">
        <v>368</v>
      </c>
      <c r="G141" s="20" t="s">
        <v>369</v>
      </c>
      <c r="H141" s="20">
        <v>3</v>
      </c>
      <c r="I141" s="43">
        <v>9988.3333333333339</v>
      </c>
      <c r="J141" s="43">
        <v>7</v>
      </c>
    </row>
    <row r="142" spans="1:10" x14ac:dyDescent="0.3">
      <c r="A142" s="36">
        <v>44714</v>
      </c>
      <c r="B142" s="13" t="s">
        <v>92</v>
      </c>
      <c r="C142" s="13" t="s">
        <v>121</v>
      </c>
      <c r="D142" s="13" t="s">
        <v>637</v>
      </c>
      <c r="E142" s="20" t="s">
        <v>90</v>
      </c>
      <c r="F142" s="20" t="s">
        <v>362</v>
      </c>
      <c r="G142" s="20" t="s">
        <v>363</v>
      </c>
      <c r="H142" s="20">
        <v>4</v>
      </c>
      <c r="I142" s="43">
        <v>19882.5</v>
      </c>
      <c r="J142" s="43">
        <v>6</v>
      </c>
    </row>
    <row r="143" spans="1:10" x14ac:dyDescent="0.3">
      <c r="A143" s="36">
        <v>44714</v>
      </c>
      <c r="B143" s="13" t="s">
        <v>92</v>
      </c>
      <c r="C143" s="13" t="s">
        <v>121</v>
      </c>
      <c r="D143" s="13" t="s">
        <v>637</v>
      </c>
      <c r="E143" s="20" t="s">
        <v>90</v>
      </c>
      <c r="F143" s="20" t="s">
        <v>629</v>
      </c>
      <c r="G143" s="20" t="s">
        <v>630</v>
      </c>
      <c r="H143" s="20">
        <v>11</v>
      </c>
      <c r="I143" s="43">
        <v>10784.09090909091</v>
      </c>
      <c r="J143" s="43">
        <v>350</v>
      </c>
    </row>
    <row r="144" spans="1:10" x14ac:dyDescent="0.3">
      <c r="A144" s="36">
        <v>44714</v>
      </c>
      <c r="B144" s="13" t="s">
        <v>92</v>
      </c>
      <c r="C144" s="13" t="s">
        <v>121</v>
      </c>
      <c r="D144" s="13" t="s">
        <v>637</v>
      </c>
      <c r="E144" s="20" t="s">
        <v>641</v>
      </c>
      <c r="F144" s="20" t="s">
        <v>172</v>
      </c>
      <c r="G144" s="20" t="s">
        <v>173</v>
      </c>
      <c r="H144" s="20">
        <v>1</v>
      </c>
      <c r="I144" s="43">
        <v>106435</v>
      </c>
      <c r="J144" s="43">
        <v>81</v>
      </c>
    </row>
    <row r="145" spans="1:10" x14ac:dyDescent="0.3">
      <c r="A145" s="36">
        <v>44714</v>
      </c>
      <c r="B145" s="13" t="s">
        <v>92</v>
      </c>
      <c r="C145" s="13" t="s">
        <v>121</v>
      </c>
      <c r="D145" s="13" t="s">
        <v>637</v>
      </c>
      <c r="E145" s="20" t="s">
        <v>641</v>
      </c>
      <c r="F145" s="20" t="s">
        <v>322</v>
      </c>
      <c r="G145" s="20" t="s">
        <v>323</v>
      </c>
      <c r="H145" s="20">
        <v>2</v>
      </c>
      <c r="I145" s="43">
        <v>70372.5</v>
      </c>
      <c r="J145" s="43">
        <v>4</v>
      </c>
    </row>
    <row r="146" spans="1:10" x14ac:dyDescent="0.3">
      <c r="A146" s="36">
        <v>44714</v>
      </c>
      <c r="B146" s="13" t="s">
        <v>92</v>
      </c>
      <c r="C146" s="13" t="s">
        <v>121</v>
      </c>
      <c r="D146" s="13" t="s">
        <v>637</v>
      </c>
      <c r="E146" s="20" t="s">
        <v>641</v>
      </c>
      <c r="F146" s="20" t="s">
        <v>148</v>
      </c>
      <c r="G146" s="20" t="s">
        <v>149</v>
      </c>
      <c r="H146" s="20">
        <v>1</v>
      </c>
      <c r="I146" s="43">
        <v>100850</v>
      </c>
      <c r="J146" s="43">
        <v>4</v>
      </c>
    </row>
    <row r="147" spans="1:10" x14ac:dyDescent="0.3">
      <c r="A147" s="36">
        <v>44714</v>
      </c>
      <c r="B147" s="13" t="s">
        <v>92</v>
      </c>
      <c r="C147" s="13" t="s">
        <v>121</v>
      </c>
      <c r="D147" s="13" t="s">
        <v>637</v>
      </c>
      <c r="E147" s="20" t="s">
        <v>641</v>
      </c>
      <c r="F147" s="20" t="s">
        <v>506</v>
      </c>
      <c r="G147" s="20" t="s">
        <v>507</v>
      </c>
      <c r="H147" s="20">
        <v>7</v>
      </c>
      <c r="I147" s="43">
        <v>16748.571428571428</v>
      </c>
      <c r="J147" s="43">
        <v>200</v>
      </c>
    </row>
    <row r="148" spans="1:10" x14ac:dyDescent="0.3">
      <c r="A148" s="36">
        <v>44714</v>
      </c>
      <c r="B148" s="13" t="s">
        <v>92</v>
      </c>
      <c r="C148" s="13" t="s">
        <v>121</v>
      </c>
      <c r="D148" s="13" t="s">
        <v>637</v>
      </c>
      <c r="E148" s="20" t="s">
        <v>641</v>
      </c>
      <c r="F148" s="20" t="s">
        <v>176</v>
      </c>
      <c r="G148" s="20" t="s">
        <v>177</v>
      </c>
      <c r="H148" s="20">
        <v>10</v>
      </c>
      <c r="I148" s="43">
        <v>48492</v>
      </c>
      <c r="J148" s="43">
        <v>84</v>
      </c>
    </row>
    <row r="149" spans="1:10" x14ac:dyDescent="0.3">
      <c r="A149" s="36">
        <v>44714</v>
      </c>
      <c r="B149" s="13" t="s">
        <v>92</v>
      </c>
      <c r="C149" s="13" t="s">
        <v>121</v>
      </c>
      <c r="D149" s="13" t="s">
        <v>637</v>
      </c>
      <c r="E149" s="20" t="s">
        <v>641</v>
      </c>
      <c r="F149" s="20" t="s">
        <v>258</v>
      </c>
      <c r="G149" s="20" t="s">
        <v>259</v>
      </c>
      <c r="H149" s="20">
        <v>5</v>
      </c>
      <c r="I149" s="43">
        <v>9974</v>
      </c>
      <c r="J149" s="43">
        <v>54</v>
      </c>
    </row>
    <row r="150" spans="1:10" x14ac:dyDescent="0.3">
      <c r="A150" s="36">
        <v>44714</v>
      </c>
      <c r="B150" s="13" t="s">
        <v>92</v>
      </c>
      <c r="C150" s="13" t="s">
        <v>121</v>
      </c>
      <c r="D150" s="13" t="s">
        <v>637</v>
      </c>
      <c r="E150" s="20" t="s">
        <v>641</v>
      </c>
      <c r="F150" s="20" t="s">
        <v>286</v>
      </c>
      <c r="G150" s="20" t="s">
        <v>640</v>
      </c>
      <c r="H150" s="20">
        <v>18</v>
      </c>
      <c r="I150" s="43">
        <v>6346.9444444444443</v>
      </c>
      <c r="J150" s="43">
        <v>162</v>
      </c>
    </row>
    <row r="151" spans="1:10" x14ac:dyDescent="0.3">
      <c r="A151" s="36">
        <v>44714</v>
      </c>
      <c r="B151" s="13" t="s">
        <v>92</v>
      </c>
      <c r="C151" s="13" t="s">
        <v>121</v>
      </c>
      <c r="D151" s="13" t="s">
        <v>637</v>
      </c>
      <c r="E151" s="20" t="s">
        <v>641</v>
      </c>
      <c r="F151" s="20" t="s">
        <v>326</v>
      </c>
      <c r="G151" s="20" t="s">
        <v>327</v>
      </c>
      <c r="H151" s="20">
        <v>33</v>
      </c>
      <c r="I151" s="43">
        <v>12909.545454545454</v>
      </c>
      <c r="J151" s="43">
        <v>73</v>
      </c>
    </row>
    <row r="152" spans="1:10" x14ac:dyDescent="0.3">
      <c r="A152" s="36">
        <v>44714</v>
      </c>
      <c r="B152" s="13" t="s">
        <v>93</v>
      </c>
      <c r="C152" s="13" t="s">
        <v>121</v>
      </c>
      <c r="D152" s="13" t="s">
        <v>638</v>
      </c>
      <c r="E152" s="20" t="s">
        <v>90</v>
      </c>
      <c r="F152" s="20" t="s">
        <v>222</v>
      </c>
      <c r="G152" s="20" t="s">
        <v>223</v>
      </c>
      <c r="H152" s="20">
        <v>137</v>
      </c>
      <c r="I152" s="43">
        <v>12041.788321167884</v>
      </c>
      <c r="J152" s="43">
        <v>149</v>
      </c>
    </row>
    <row r="153" spans="1:10" x14ac:dyDescent="0.3">
      <c r="A153" s="36">
        <v>44714</v>
      </c>
      <c r="B153" s="13" t="s">
        <v>93</v>
      </c>
      <c r="C153" s="13" t="s">
        <v>121</v>
      </c>
      <c r="D153" s="13" t="s">
        <v>638</v>
      </c>
      <c r="E153" s="20" t="s">
        <v>90</v>
      </c>
      <c r="F153" s="20" t="s">
        <v>368</v>
      </c>
      <c r="G153" s="20" t="s">
        <v>369</v>
      </c>
      <c r="H153" s="20">
        <v>3</v>
      </c>
      <c r="I153" s="43">
        <v>9988.3333333333339</v>
      </c>
      <c r="J153" s="43">
        <v>9</v>
      </c>
    </row>
    <row r="154" spans="1:10" x14ac:dyDescent="0.3">
      <c r="A154" s="36">
        <v>44714</v>
      </c>
      <c r="B154" s="13" t="s">
        <v>93</v>
      </c>
      <c r="C154" s="13" t="s">
        <v>121</v>
      </c>
      <c r="D154" s="13" t="s">
        <v>638</v>
      </c>
      <c r="E154" s="20" t="s">
        <v>90</v>
      </c>
      <c r="F154" s="20" t="s">
        <v>362</v>
      </c>
      <c r="G154" s="20" t="s">
        <v>363</v>
      </c>
      <c r="H154" s="20">
        <v>5</v>
      </c>
      <c r="I154" s="43">
        <v>19884</v>
      </c>
      <c r="J154" s="43">
        <v>8</v>
      </c>
    </row>
    <row r="155" spans="1:10" x14ac:dyDescent="0.3">
      <c r="A155" s="36">
        <v>44714</v>
      </c>
      <c r="B155" s="13" t="s">
        <v>93</v>
      </c>
      <c r="C155" s="13" t="s">
        <v>121</v>
      </c>
      <c r="D155" s="13" t="s">
        <v>638</v>
      </c>
      <c r="E155" s="20" t="s">
        <v>90</v>
      </c>
      <c r="F155" s="20" t="s">
        <v>629</v>
      </c>
      <c r="G155" s="20" t="s">
        <v>630</v>
      </c>
      <c r="H155" s="20">
        <v>14</v>
      </c>
      <c r="I155" s="43">
        <v>10783.928571428571</v>
      </c>
      <c r="J155" s="43">
        <v>455</v>
      </c>
    </row>
    <row r="156" spans="1:10" x14ac:dyDescent="0.3">
      <c r="A156" s="36">
        <v>44714</v>
      </c>
      <c r="B156" s="13" t="s">
        <v>93</v>
      </c>
      <c r="C156" s="13" t="s">
        <v>121</v>
      </c>
      <c r="D156" s="13" t="s">
        <v>638</v>
      </c>
      <c r="E156" s="20" t="s">
        <v>641</v>
      </c>
      <c r="F156" s="20" t="s">
        <v>322</v>
      </c>
      <c r="G156" s="20" t="s">
        <v>323</v>
      </c>
      <c r="H156" s="20">
        <v>3</v>
      </c>
      <c r="I156" s="43">
        <v>70360</v>
      </c>
      <c r="J156" s="43">
        <v>5</v>
      </c>
    </row>
    <row r="157" spans="1:10" x14ac:dyDescent="0.3">
      <c r="A157" s="36">
        <v>44714</v>
      </c>
      <c r="B157" s="13" t="s">
        <v>93</v>
      </c>
      <c r="C157" s="13" t="s">
        <v>121</v>
      </c>
      <c r="D157" s="13" t="s">
        <v>638</v>
      </c>
      <c r="E157" s="20" t="s">
        <v>641</v>
      </c>
      <c r="F157" s="20" t="s">
        <v>506</v>
      </c>
      <c r="G157" s="20" t="s">
        <v>507</v>
      </c>
      <c r="H157" s="20">
        <v>10</v>
      </c>
      <c r="I157" s="43">
        <v>16749.5</v>
      </c>
      <c r="J157" s="43">
        <v>260</v>
      </c>
    </row>
    <row r="158" spans="1:10" x14ac:dyDescent="0.3">
      <c r="A158" s="36">
        <v>44714</v>
      </c>
      <c r="B158" s="13" t="s">
        <v>93</v>
      </c>
      <c r="C158" s="13" t="s">
        <v>121</v>
      </c>
      <c r="D158" s="13" t="s">
        <v>638</v>
      </c>
      <c r="E158" s="20" t="s">
        <v>641</v>
      </c>
      <c r="F158" s="20" t="s">
        <v>176</v>
      </c>
      <c r="G158" s="20" t="s">
        <v>177</v>
      </c>
      <c r="H158" s="20">
        <v>12</v>
      </c>
      <c r="I158" s="43">
        <v>48497.5</v>
      </c>
      <c r="J158" s="43">
        <v>110</v>
      </c>
    </row>
    <row r="159" spans="1:10" x14ac:dyDescent="0.3">
      <c r="A159" s="36">
        <v>44714</v>
      </c>
      <c r="B159" s="13" t="s">
        <v>93</v>
      </c>
      <c r="C159" s="13" t="s">
        <v>121</v>
      </c>
      <c r="D159" s="13" t="s">
        <v>638</v>
      </c>
      <c r="E159" s="20" t="s">
        <v>641</v>
      </c>
      <c r="F159" s="20" t="s">
        <v>258</v>
      </c>
      <c r="G159" s="20" t="s">
        <v>259</v>
      </c>
      <c r="H159" s="20">
        <v>7</v>
      </c>
      <c r="I159" s="43">
        <v>9973.5714285714294</v>
      </c>
      <c r="J159" s="43">
        <v>70</v>
      </c>
    </row>
    <row r="160" spans="1:10" x14ac:dyDescent="0.3">
      <c r="A160" s="36">
        <v>44714</v>
      </c>
      <c r="B160" s="13" t="s">
        <v>93</v>
      </c>
      <c r="C160" s="13" t="s">
        <v>121</v>
      </c>
      <c r="D160" s="13" t="s">
        <v>638</v>
      </c>
      <c r="E160" s="20" t="s">
        <v>641</v>
      </c>
      <c r="F160" s="20" t="s">
        <v>286</v>
      </c>
      <c r="G160" s="20" t="s">
        <v>640</v>
      </c>
      <c r="H160" s="20">
        <v>23</v>
      </c>
      <c r="I160" s="43">
        <v>6346.521739130435</v>
      </c>
      <c r="J160" s="43">
        <v>211</v>
      </c>
    </row>
    <row r="161" spans="1:10" x14ac:dyDescent="0.3">
      <c r="A161" s="36">
        <v>44714</v>
      </c>
      <c r="B161" s="13" t="s">
        <v>93</v>
      </c>
      <c r="C161" s="13" t="s">
        <v>121</v>
      </c>
      <c r="D161" s="13" t="s">
        <v>638</v>
      </c>
      <c r="E161" s="20" t="s">
        <v>641</v>
      </c>
      <c r="F161" s="20" t="s">
        <v>326</v>
      </c>
      <c r="G161" s="20" t="s">
        <v>327</v>
      </c>
      <c r="H161" s="20">
        <v>42</v>
      </c>
      <c r="I161" s="43">
        <v>12909.285714285714</v>
      </c>
      <c r="J161" s="43">
        <v>96</v>
      </c>
    </row>
    <row r="162" spans="1:10" x14ac:dyDescent="0.3">
      <c r="A162" s="36">
        <v>44714</v>
      </c>
      <c r="B162" s="13" t="s">
        <v>94</v>
      </c>
      <c r="C162" s="13" t="s">
        <v>95</v>
      </c>
      <c r="D162" s="13" t="s">
        <v>628</v>
      </c>
      <c r="E162" s="20" t="s">
        <v>90</v>
      </c>
      <c r="F162" s="20" t="s">
        <v>148</v>
      </c>
      <c r="G162" s="20" t="s">
        <v>149</v>
      </c>
      <c r="H162" s="20">
        <v>6</v>
      </c>
      <c r="I162" s="43">
        <v>100905</v>
      </c>
      <c r="J162" s="43">
        <v>38</v>
      </c>
    </row>
    <row r="163" spans="1:10" x14ac:dyDescent="0.3">
      <c r="A163" s="36">
        <v>44714</v>
      </c>
      <c r="B163" s="13" t="s">
        <v>94</v>
      </c>
      <c r="C163" s="13" t="s">
        <v>95</v>
      </c>
      <c r="D163" s="13" t="s">
        <v>628</v>
      </c>
      <c r="E163" s="20" t="s">
        <v>90</v>
      </c>
      <c r="F163" s="20" t="s">
        <v>222</v>
      </c>
      <c r="G163" s="20" t="s">
        <v>223</v>
      </c>
      <c r="H163" s="20">
        <v>20</v>
      </c>
      <c r="I163" s="43">
        <v>12041.5</v>
      </c>
      <c r="J163" s="43">
        <v>21</v>
      </c>
    </row>
    <row r="164" spans="1:10" x14ac:dyDescent="0.3">
      <c r="A164" s="36">
        <v>44714</v>
      </c>
      <c r="B164" s="13" t="s">
        <v>94</v>
      </c>
      <c r="C164" s="13" t="s">
        <v>95</v>
      </c>
      <c r="D164" s="13" t="s">
        <v>628</v>
      </c>
      <c r="E164" s="20" t="s">
        <v>90</v>
      </c>
      <c r="F164" s="20" t="s">
        <v>368</v>
      </c>
      <c r="G164" s="20" t="s">
        <v>369</v>
      </c>
      <c r="H164" s="20">
        <v>1</v>
      </c>
      <c r="I164" s="43">
        <v>9975</v>
      </c>
      <c r="J164" s="43">
        <v>1</v>
      </c>
    </row>
    <row r="165" spans="1:10" x14ac:dyDescent="0.3">
      <c r="A165" s="36">
        <v>44714</v>
      </c>
      <c r="B165" s="13" t="s">
        <v>94</v>
      </c>
      <c r="C165" s="13" t="s">
        <v>95</v>
      </c>
      <c r="D165" s="13" t="s">
        <v>628</v>
      </c>
      <c r="E165" s="20" t="s">
        <v>90</v>
      </c>
      <c r="F165" s="20" t="s">
        <v>362</v>
      </c>
      <c r="G165" s="20" t="s">
        <v>363</v>
      </c>
      <c r="H165" s="20">
        <v>1</v>
      </c>
      <c r="I165" s="43">
        <v>19875</v>
      </c>
      <c r="J165" s="43">
        <v>1</v>
      </c>
    </row>
    <row r="166" spans="1:10" x14ac:dyDescent="0.3">
      <c r="A166" s="36">
        <v>44714</v>
      </c>
      <c r="B166" s="13" t="s">
        <v>94</v>
      </c>
      <c r="C166" s="13" t="s">
        <v>95</v>
      </c>
      <c r="D166" s="13" t="s">
        <v>628</v>
      </c>
      <c r="E166" s="20" t="s">
        <v>90</v>
      </c>
      <c r="F166" s="20" t="s">
        <v>258</v>
      </c>
      <c r="G166" s="20" t="s">
        <v>259</v>
      </c>
      <c r="H166" s="20">
        <v>89</v>
      </c>
      <c r="I166" s="43">
        <v>9989.4382022471909</v>
      </c>
      <c r="J166" s="43">
        <v>138</v>
      </c>
    </row>
    <row r="167" spans="1:10" x14ac:dyDescent="0.3">
      <c r="A167" s="36">
        <v>44714</v>
      </c>
      <c r="B167" s="13" t="s">
        <v>94</v>
      </c>
      <c r="C167" s="13" t="s">
        <v>95</v>
      </c>
      <c r="D167" s="13" t="s">
        <v>628</v>
      </c>
      <c r="E167" s="20" t="s">
        <v>641</v>
      </c>
      <c r="F167" s="20" t="s">
        <v>322</v>
      </c>
      <c r="G167" s="20" t="s">
        <v>323</v>
      </c>
      <c r="H167" s="20">
        <v>2</v>
      </c>
      <c r="I167" s="43">
        <v>70372.5</v>
      </c>
      <c r="J167" s="43">
        <v>1</v>
      </c>
    </row>
    <row r="168" spans="1:10" x14ac:dyDescent="0.3">
      <c r="A168" s="36">
        <v>44714</v>
      </c>
      <c r="B168" s="13" t="s">
        <v>94</v>
      </c>
      <c r="C168" s="13" t="s">
        <v>95</v>
      </c>
      <c r="D168" s="13" t="s">
        <v>628</v>
      </c>
      <c r="E168" s="20" t="s">
        <v>641</v>
      </c>
      <c r="F168" s="20" t="s">
        <v>506</v>
      </c>
      <c r="G168" s="20" t="s">
        <v>507</v>
      </c>
      <c r="H168" s="20">
        <v>23</v>
      </c>
      <c r="I168" s="43">
        <v>16747.391304347828</v>
      </c>
      <c r="J168" s="43">
        <v>88</v>
      </c>
    </row>
    <row r="169" spans="1:10" x14ac:dyDescent="0.3">
      <c r="A169" s="36">
        <v>44714</v>
      </c>
      <c r="B169" s="13" t="s">
        <v>94</v>
      </c>
      <c r="C169" s="13" t="s">
        <v>95</v>
      </c>
      <c r="D169" s="13" t="s">
        <v>628</v>
      </c>
      <c r="E169" s="20" t="s">
        <v>641</v>
      </c>
      <c r="F169" s="20" t="s">
        <v>176</v>
      </c>
      <c r="G169" s="20" t="s">
        <v>177</v>
      </c>
      <c r="H169" s="20">
        <v>12</v>
      </c>
      <c r="I169" s="43">
        <v>48493.75</v>
      </c>
      <c r="J169" s="43">
        <v>36</v>
      </c>
    </row>
    <row r="170" spans="1:10" x14ac:dyDescent="0.3">
      <c r="A170" s="36">
        <v>44714</v>
      </c>
      <c r="B170" s="13" t="s">
        <v>94</v>
      </c>
      <c r="C170" s="13" t="s">
        <v>95</v>
      </c>
      <c r="D170" s="13" t="s">
        <v>628</v>
      </c>
      <c r="E170" s="20" t="s">
        <v>641</v>
      </c>
      <c r="F170" s="20" t="s">
        <v>286</v>
      </c>
      <c r="G170" s="20" t="s">
        <v>640</v>
      </c>
      <c r="H170" s="20">
        <v>30</v>
      </c>
      <c r="I170" s="43">
        <v>6347.333333333333</v>
      </c>
      <c r="J170" s="43">
        <v>74</v>
      </c>
    </row>
    <row r="171" spans="1:10" x14ac:dyDescent="0.3">
      <c r="A171" s="36">
        <v>44714</v>
      </c>
      <c r="B171" s="13" t="s">
        <v>94</v>
      </c>
      <c r="C171" s="13" t="s">
        <v>95</v>
      </c>
      <c r="D171" s="13" t="s">
        <v>628</v>
      </c>
      <c r="E171" s="20" t="s">
        <v>641</v>
      </c>
      <c r="F171" s="20" t="s">
        <v>326</v>
      </c>
      <c r="G171" s="20" t="s">
        <v>327</v>
      </c>
      <c r="H171" s="20">
        <v>17</v>
      </c>
      <c r="I171" s="43">
        <v>12910.588235294117</v>
      </c>
      <c r="J171" s="43">
        <v>31</v>
      </c>
    </row>
    <row r="172" spans="1:10" x14ac:dyDescent="0.3">
      <c r="A172" s="36">
        <v>44714</v>
      </c>
      <c r="B172" s="13" t="s">
        <v>94</v>
      </c>
      <c r="C172" s="13" t="s">
        <v>95</v>
      </c>
      <c r="D172" s="13" t="s">
        <v>628</v>
      </c>
      <c r="E172" s="20" t="s">
        <v>641</v>
      </c>
      <c r="F172" s="20" t="s">
        <v>629</v>
      </c>
      <c r="G172" s="20" t="s">
        <v>630</v>
      </c>
      <c r="H172" s="20">
        <v>29</v>
      </c>
      <c r="I172" s="43">
        <v>10769.655172413793</v>
      </c>
      <c r="J172" s="43">
        <v>132</v>
      </c>
    </row>
    <row r="173" spans="1:10" x14ac:dyDescent="0.3">
      <c r="A173" s="36">
        <v>44714</v>
      </c>
      <c r="B173" s="13" t="s">
        <v>96</v>
      </c>
      <c r="C173" s="13" t="s">
        <v>95</v>
      </c>
      <c r="D173" s="13" t="s">
        <v>631</v>
      </c>
      <c r="E173" s="20" t="s">
        <v>90</v>
      </c>
      <c r="F173" s="20" t="s">
        <v>148</v>
      </c>
      <c r="G173" s="20" t="s">
        <v>149</v>
      </c>
      <c r="H173" s="20">
        <v>9</v>
      </c>
      <c r="I173" s="43">
        <v>100905</v>
      </c>
      <c r="J173" s="43">
        <v>55</v>
      </c>
    </row>
    <row r="174" spans="1:10" x14ac:dyDescent="0.3">
      <c r="A174" s="36">
        <v>44714</v>
      </c>
      <c r="B174" s="13" t="s">
        <v>96</v>
      </c>
      <c r="C174" s="13" t="s">
        <v>95</v>
      </c>
      <c r="D174" s="13" t="s">
        <v>631</v>
      </c>
      <c r="E174" s="20" t="s">
        <v>90</v>
      </c>
      <c r="F174" s="20" t="s">
        <v>222</v>
      </c>
      <c r="G174" s="20" t="s">
        <v>223</v>
      </c>
      <c r="H174" s="20">
        <v>29</v>
      </c>
      <c r="I174" s="43">
        <v>12041.724137931034</v>
      </c>
      <c r="J174" s="43">
        <v>30</v>
      </c>
    </row>
    <row r="175" spans="1:10" x14ac:dyDescent="0.3">
      <c r="A175" s="36">
        <v>44714</v>
      </c>
      <c r="B175" s="13" t="s">
        <v>96</v>
      </c>
      <c r="C175" s="13" t="s">
        <v>95</v>
      </c>
      <c r="D175" s="13" t="s">
        <v>631</v>
      </c>
      <c r="E175" s="20" t="s">
        <v>90</v>
      </c>
      <c r="F175" s="20" t="s">
        <v>362</v>
      </c>
      <c r="G175" s="20" t="s">
        <v>363</v>
      </c>
      <c r="H175" s="20">
        <v>1</v>
      </c>
      <c r="I175" s="43">
        <v>19875</v>
      </c>
      <c r="J175" s="43">
        <v>1</v>
      </c>
    </row>
    <row r="176" spans="1:10" x14ac:dyDescent="0.3">
      <c r="A176" s="36">
        <v>44714</v>
      </c>
      <c r="B176" s="13" t="s">
        <v>96</v>
      </c>
      <c r="C176" s="13" t="s">
        <v>95</v>
      </c>
      <c r="D176" s="13" t="s">
        <v>631</v>
      </c>
      <c r="E176" s="20" t="s">
        <v>90</v>
      </c>
      <c r="F176" s="20" t="s">
        <v>258</v>
      </c>
      <c r="G176" s="20" t="s">
        <v>259</v>
      </c>
      <c r="H176" s="20">
        <v>127</v>
      </c>
      <c r="I176" s="43">
        <v>9989.3700787401576</v>
      </c>
      <c r="J176" s="43">
        <v>198</v>
      </c>
    </row>
    <row r="177" spans="1:10" x14ac:dyDescent="0.3">
      <c r="A177" s="36">
        <v>44714</v>
      </c>
      <c r="B177" s="13" t="s">
        <v>96</v>
      </c>
      <c r="C177" s="13" t="s">
        <v>95</v>
      </c>
      <c r="D177" s="13" t="s">
        <v>631</v>
      </c>
      <c r="E177" s="20" t="s">
        <v>641</v>
      </c>
      <c r="F177" s="20" t="s">
        <v>172</v>
      </c>
      <c r="G177" s="20" t="s">
        <v>173</v>
      </c>
      <c r="H177" s="20">
        <v>1</v>
      </c>
      <c r="I177" s="43">
        <v>106435</v>
      </c>
      <c r="J177" s="43">
        <v>81</v>
      </c>
    </row>
    <row r="178" spans="1:10" x14ac:dyDescent="0.3">
      <c r="A178" s="36">
        <v>44714</v>
      </c>
      <c r="B178" s="13" t="s">
        <v>96</v>
      </c>
      <c r="C178" s="13" t="s">
        <v>95</v>
      </c>
      <c r="D178" s="13" t="s">
        <v>631</v>
      </c>
      <c r="E178" s="20" t="s">
        <v>641</v>
      </c>
      <c r="F178" s="20" t="s">
        <v>322</v>
      </c>
      <c r="G178" s="20" t="s">
        <v>323</v>
      </c>
      <c r="H178" s="20">
        <v>2</v>
      </c>
      <c r="I178" s="43">
        <v>70372.5</v>
      </c>
      <c r="J178" s="43">
        <v>2</v>
      </c>
    </row>
    <row r="179" spans="1:10" x14ac:dyDescent="0.3">
      <c r="A179" s="36">
        <v>44714</v>
      </c>
      <c r="B179" s="13" t="s">
        <v>96</v>
      </c>
      <c r="C179" s="13" t="s">
        <v>95</v>
      </c>
      <c r="D179" s="13" t="s">
        <v>631</v>
      </c>
      <c r="E179" s="20" t="s">
        <v>641</v>
      </c>
      <c r="F179" s="20" t="s">
        <v>506</v>
      </c>
      <c r="G179" s="20" t="s">
        <v>507</v>
      </c>
      <c r="H179" s="20">
        <v>33</v>
      </c>
      <c r="I179" s="43">
        <v>16749.090909090908</v>
      </c>
      <c r="J179" s="43">
        <v>126</v>
      </c>
    </row>
    <row r="180" spans="1:10" x14ac:dyDescent="0.3">
      <c r="A180" s="36">
        <v>44714</v>
      </c>
      <c r="B180" s="13" t="s">
        <v>96</v>
      </c>
      <c r="C180" s="13" t="s">
        <v>95</v>
      </c>
      <c r="D180" s="13" t="s">
        <v>631</v>
      </c>
      <c r="E180" s="20" t="s">
        <v>641</v>
      </c>
      <c r="F180" s="20" t="s">
        <v>176</v>
      </c>
      <c r="G180" s="20" t="s">
        <v>177</v>
      </c>
      <c r="H180" s="20">
        <v>17</v>
      </c>
      <c r="I180" s="43">
        <v>48492.941176470587</v>
      </c>
      <c r="J180" s="43">
        <v>52</v>
      </c>
    </row>
    <row r="181" spans="1:10" x14ac:dyDescent="0.3">
      <c r="A181" s="36">
        <v>44714</v>
      </c>
      <c r="B181" s="13" t="s">
        <v>96</v>
      </c>
      <c r="C181" s="13" t="s">
        <v>95</v>
      </c>
      <c r="D181" s="13" t="s">
        <v>631</v>
      </c>
      <c r="E181" s="20" t="s">
        <v>641</v>
      </c>
      <c r="F181" s="20" t="s">
        <v>286</v>
      </c>
      <c r="G181" s="20" t="s">
        <v>640</v>
      </c>
      <c r="H181" s="20">
        <v>42</v>
      </c>
      <c r="I181" s="43">
        <v>6347.3809523809523</v>
      </c>
      <c r="J181" s="43">
        <v>106</v>
      </c>
    </row>
    <row r="182" spans="1:10" x14ac:dyDescent="0.3">
      <c r="A182" s="36">
        <v>44714</v>
      </c>
      <c r="B182" s="13" t="s">
        <v>96</v>
      </c>
      <c r="C182" s="13" t="s">
        <v>95</v>
      </c>
      <c r="D182" s="13" t="s">
        <v>631</v>
      </c>
      <c r="E182" s="20" t="s">
        <v>641</v>
      </c>
      <c r="F182" s="20" t="s">
        <v>326</v>
      </c>
      <c r="G182" s="20" t="s">
        <v>327</v>
      </c>
      <c r="H182" s="20">
        <v>24</v>
      </c>
      <c r="I182" s="43">
        <v>12910.625</v>
      </c>
      <c r="J182" s="43">
        <v>45</v>
      </c>
    </row>
    <row r="183" spans="1:10" x14ac:dyDescent="0.3">
      <c r="A183" s="36">
        <v>44714</v>
      </c>
      <c r="B183" s="13" t="s">
        <v>96</v>
      </c>
      <c r="C183" s="13" t="s">
        <v>95</v>
      </c>
      <c r="D183" s="13" t="s">
        <v>631</v>
      </c>
      <c r="E183" s="20" t="s">
        <v>641</v>
      </c>
      <c r="F183" s="20" t="s">
        <v>629</v>
      </c>
      <c r="G183" s="20" t="s">
        <v>630</v>
      </c>
      <c r="H183" s="20">
        <v>41</v>
      </c>
      <c r="I183" s="43">
        <v>10769.634146341463</v>
      </c>
      <c r="J183" s="43">
        <v>189</v>
      </c>
    </row>
    <row r="184" spans="1:10" x14ac:dyDescent="0.3">
      <c r="A184" s="36">
        <v>44714</v>
      </c>
      <c r="B184" s="13" t="s">
        <v>97</v>
      </c>
      <c r="C184" s="13" t="s">
        <v>95</v>
      </c>
      <c r="D184" s="13" t="s">
        <v>632</v>
      </c>
      <c r="E184" s="20" t="s">
        <v>90</v>
      </c>
      <c r="F184" s="20" t="s">
        <v>148</v>
      </c>
      <c r="G184" s="20" t="s">
        <v>149</v>
      </c>
      <c r="H184" s="20">
        <v>12</v>
      </c>
      <c r="I184" s="43">
        <v>100905</v>
      </c>
      <c r="J184" s="43">
        <v>72</v>
      </c>
    </row>
    <row r="185" spans="1:10" x14ac:dyDescent="0.3">
      <c r="A185" s="36">
        <v>44714</v>
      </c>
      <c r="B185" s="13" t="s">
        <v>97</v>
      </c>
      <c r="C185" s="13" t="s">
        <v>95</v>
      </c>
      <c r="D185" s="13" t="s">
        <v>632</v>
      </c>
      <c r="E185" s="20" t="s">
        <v>90</v>
      </c>
      <c r="F185" s="20" t="s">
        <v>222</v>
      </c>
      <c r="G185" s="20" t="s">
        <v>223</v>
      </c>
      <c r="H185" s="20">
        <v>37</v>
      </c>
      <c r="I185" s="43">
        <v>12041.756756756757</v>
      </c>
      <c r="J185" s="43">
        <v>39</v>
      </c>
    </row>
    <row r="186" spans="1:10" x14ac:dyDescent="0.3">
      <c r="A186" s="36">
        <v>44714</v>
      </c>
      <c r="B186" s="13" t="s">
        <v>97</v>
      </c>
      <c r="C186" s="13" t="s">
        <v>95</v>
      </c>
      <c r="D186" s="13" t="s">
        <v>632</v>
      </c>
      <c r="E186" s="20" t="s">
        <v>90</v>
      </c>
      <c r="F186" s="20" t="s">
        <v>362</v>
      </c>
      <c r="G186" s="20" t="s">
        <v>363</v>
      </c>
      <c r="H186" s="20">
        <v>2</v>
      </c>
      <c r="I186" s="43">
        <v>19887.5</v>
      </c>
      <c r="J186" s="43">
        <v>2</v>
      </c>
    </row>
    <row r="187" spans="1:10" x14ac:dyDescent="0.3">
      <c r="A187" s="36">
        <v>44714</v>
      </c>
      <c r="B187" s="13" t="s">
        <v>97</v>
      </c>
      <c r="C187" s="13" t="s">
        <v>95</v>
      </c>
      <c r="D187" s="13" t="s">
        <v>632</v>
      </c>
      <c r="E187" s="20" t="s">
        <v>90</v>
      </c>
      <c r="F187" s="20" t="s">
        <v>258</v>
      </c>
      <c r="G187" s="20" t="s">
        <v>259</v>
      </c>
      <c r="H187" s="20">
        <v>165</v>
      </c>
      <c r="I187" s="43">
        <v>9989.30303030303</v>
      </c>
      <c r="J187" s="43">
        <v>257</v>
      </c>
    </row>
    <row r="188" spans="1:10" x14ac:dyDescent="0.3">
      <c r="A188" s="36">
        <v>44714</v>
      </c>
      <c r="B188" s="13" t="s">
        <v>97</v>
      </c>
      <c r="C188" s="13" t="s">
        <v>95</v>
      </c>
      <c r="D188" s="13" t="s">
        <v>632</v>
      </c>
      <c r="E188" s="20" t="s">
        <v>641</v>
      </c>
      <c r="F188" s="20" t="s">
        <v>322</v>
      </c>
      <c r="G188" s="20" t="s">
        <v>323</v>
      </c>
      <c r="H188" s="20">
        <v>2</v>
      </c>
      <c r="I188" s="43">
        <v>70372.5</v>
      </c>
      <c r="J188" s="43">
        <v>3</v>
      </c>
    </row>
    <row r="189" spans="1:10" x14ac:dyDescent="0.3">
      <c r="A189" s="36">
        <v>44714</v>
      </c>
      <c r="B189" s="13" t="s">
        <v>97</v>
      </c>
      <c r="C189" s="13" t="s">
        <v>95</v>
      </c>
      <c r="D189" s="13" t="s">
        <v>632</v>
      </c>
      <c r="E189" s="20" t="s">
        <v>641</v>
      </c>
      <c r="F189" s="20" t="s">
        <v>506</v>
      </c>
      <c r="G189" s="20" t="s">
        <v>507</v>
      </c>
      <c r="H189" s="20">
        <v>43</v>
      </c>
      <c r="I189" s="43">
        <v>16748.255813953489</v>
      </c>
      <c r="J189" s="43">
        <v>164</v>
      </c>
    </row>
    <row r="190" spans="1:10" x14ac:dyDescent="0.3">
      <c r="A190" s="36">
        <v>44714</v>
      </c>
      <c r="B190" s="13" t="s">
        <v>97</v>
      </c>
      <c r="C190" s="13" t="s">
        <v>95</v>
      </c>
      <c r="D190" s="13" t="s">
        <v>632</v>
      </c>
      <c r="E190" s="20" t="s">
        <v>641</v>
      </c>
      <c r="F190" s="20" t="s">
        <v>176</v>
      </c>
      <c r="G190" s="20" t="s">
        <v>177</v>
      </c>
      <c r="H190" s="20">
        <v>21</v>
      </c>
      <c r="I190" s="43">
        <v>48489.047619047618</v>
      </c>
      <c r="J190" s="43">
        <v>68</v>
      </c>
    </row>
    <row r="191" spans="1:10" x14ac:dyDescent="0.3">
      <c r="A191" s="36">
        <v>44714</v>
      </c>
      <c r="B191" s="13" t="s">
        <v>97</v>
      </c>
      <c r="C191" s="13" t="s">
        <v>95</v>
      </c>
      <c r="D191" s="13" t="s">
        <v>632</v>
      </c>
      <c r="E191" s="20" t="s">
        <v>641</v>
      </c>
      <c r="F191" s="20" t="s">
        <v>286</v>
      </c>
      <c r="G191" s="20" t="s">
        <v>640</v>
      </c>
      <c r="H191" s="20">
        <v>55</v>
      </c>
      <c r="I191" s="43">
        <v>6347.181818181818</v>
      </c>
      <c r="J191" s="43">
        <v>138</v>
      </c>
    </row>
    <row r="192" spans="1:10" x14ac:dyDescent="0.3">
      <c r="A192" s="36">
        <v>44714</v>
      </c>
      <c r="B192" s="13" t="s">
        <v>97</v>
      </c>
      <c r="C192" s="13" t="s">
        <v>95</v>
      </c>
      <c r="D192" s="13" t="s">
        <v>632</v>
      </c>
      <c r="E192" s="20" t="s">
        <v>641</v>
      </c>
      <c r="F192" s="20" t="s">
        <v>326</v>
      </c>
      <c r="G192" s="20" t="s">
        <v>327</v>
      </c>
      <c r="H192" s="20">
        <v>31</v>
      </c>
      <c r="I192" s="43">
        <v>12909.354838709678</v>
      </c>
      <c r="J192" s="43">
        <v>59</v>
      </c>
    </row>
    <row r="193" spans="1:10" x14ac:dyDescent="0.3">
      <c r="A193" s="36">
        <v>44714</v>
      </c>
      <c r="B193" s="13" t="s">
        <v>97</v>
      </c>
      <c r="C193" s="13" t="s">
        <v>95</v>
      </c>
      <c r="D193" s="13" t="s">
        <v>632</v>
      </c>
      <c r="E193" s="20" t="s">
        <v>641</v>
      </c>
      <c r="F193" s="20" t="s">
        <v>629</v>
      </c>
      <c r="G193" s="20" t="s">
        <v>630</v>
      </c>
      <c r="H193" s="20">
        <v>53</v>
      </c>
      <c r="I193" s="43">
        <v>10769.433962264151</v>
      </c>
      <c r="J193" s="43">
        <v>246</v>
      </c>
    </row>
    <row r="194" spans="1:10" x14ac:dyDescent="0.3">
      <c r="A194" s="36">
        <v>44743</v>
      </c>
      <c r="B194" s="13" t="s">
        <v>98</v>
      </c>
      <c r="C194" s="13" t="s">
        <v>99</v>
      </c>
      <c r="D194" s="13" t="s">
        <v>633</v>
      </c>
      <c r="E194" s="20" t="s">
        <v>90</v>
      </c>
      <c r="F194" s="20" t="s">
        <v>368</v>
      </c>
      <c r="G194" s="20" t="s">
        <v>369</v>
      </c>
      <c r="H194" s="20">
        <v>31</v>
      </c>
      <c r="I194" s="43">
        <v>9410.4838709677424</v>
      </c>
      <c r="J194" s="43">
        <v>96</v>
      </c>
    </row>
    <row r="195" spans="1:10" x14ac:dyDescent="0.3">
      <c r="A195" s="36">
        <v>44743</v>
      </c>
      <c r="B195" s="13" t="s">
        <v>98</v>
      </c>
      <c r="C195" s="13" t="s">
        <v>99</v>
      </c>
      <c r="D195" s="13" t="s">
        <v>633</v>
      </c>
      <c r="E195" s="20" t="s">
        <v>90</v>
      </c>
      <c r="F195" s="20" t="s">
        <v>506</v>
      </c>
      <c r="G195" s="20" t="s">
        <v>507</v>
      </c>
      <c r="H195" s="20">
        <v>15</v>
      </c>
      <c r="I195" s="43">
        <v>14358</v>
      </c>
      <c r="J195" s="43">
        <v>150</v>
      </c>
    </row>
    <row r="196" spans="1:10" x14ac:dyDescent="0.3">
      <c r="A196" s="36">
        <v>44743</v>
      </c>
      <c r="B196" s="13" t="s">
        <v>98</v>
      </c>
      <c r="C196" s="13" t="s">
        <v>99</v>
      </c>
      <c r="D196" s="13" t="s">
        <v>633</v>
      </c>
      <c r="E196" s="20" t="s">
        <v>90</v>
      </c>
      <c r="F196" s="20" t="s">
        <v>176</v>
      </c>
      <c r="G196" s="20" t="s">
        <v>177</v>
      </c>
      <c r="H196" s="20">
        <v>42</v>
      </c>
      <c r="I196" s="43">
        <v>48314.285714285717</v>
      </c>
      <c r="J196" s="43">
        <v>113</v>
      </c>
    </row>
    <row r="197" spans="1:10" x14ac:dyDescent="0.3">
      <c r="A197" s="36">
        <v>44743</v>
      </c>
      <c r="B197" s="13" t="s">
        <v>98</v>
      </c>
      <c r="C197" s="13" t="s">
        <v>99</v>
      </c>
      <c r="D197" s="13" t="s">
        <v>633</v>
      </c>
      <c r="E197" s="20" t="s">
        <v>90</v>
      </c>
      <c r="F197" s="20" t="s">
        <v>286</v>
      </c>
      <c r="G197" s="20" t="s">
        <v>640</v>
      </c>
      <c r="H197" s="20">
        <v>48</v>
      </c>
      <c r="I197" s="43">
        <v>5590.208333333333</v>
      </c>
      <c r="J197" s="43">
        <v>91</v>
      </c>
    </row>
    <row r="198" spans="1:10" x14ac:dyDescent="0.3">
      <c r="A198" s="36">
        <v>44743</v>
      </c>
      <c r="B198" s="13" t="s">
        <v>98</v>
      </c>
      <c r="C198" s="13" t="s">
        <v>99</v>
      </c>
      <c r="D198" s="13" t="s">
        <v>633</v>
      </c>
      <c r="E198" s="20" t="s">
        <v>641</v>
      </c>
      <c r="F198" s="20" t="s">
        <v>322</v>
      </c>
      <c r="G198" s="20" t="s">
        <v>323</v>
      </c>
      <c r="H198" s="20">
        <v>8</v>
      </c>
      <c r="I198" s="43">
        <v>66034.375</v>
      </c>
      <c r="J198" s="43">
        <v>9</v>
      </c>
    </row>
    <row r="199" spans="1:10" x14ac:dyDescent="0.3">
      <c r="A199" s="36">
        <v>44743</v>
      </c>
      <c r="B199" s="13" t="s">
        <v>98</v>
      </c>
      <c r="C199" s="13" t="s">
        <v>99</v>
      </c>
      <c r="D199" s="13" t="s">
        <v>633</v>
      </c>
      <c r="E199" s="20" t="s">
        <v>641</v>
      </c>
      <c r="F199" s="20" t="s">
        <v>148</v>
      </c>
      <c r="G199" s="20" t="s">
        <v>149</v>
      </c>
      <c r="H199" s="20">
        <v>4</v>
      </c>
      <c r="I199" s="43">
        <v>100926.25</v>
      </c>
      <c r="J199" s="43">
        <v>3</v>
      </c>
    </row>
    <row r="200" spans="1:10" x14ac:dyDescent="0.3">
      <c r="A200" s="36">
        <v>44743</v>
      </c>
      <c r="B200" s="13" t="s">
        <v>98</v>
      </c>
      <c r="C200" s="13" t="s">
        <v>99</v>
      </c>
      <c r="D200" s="13" t="s">
        <v>633</v>
      </c>
      <c r="E200" s="20" t="s">
        <v>641</v>
      </c>
      <c r="F200" s="20" t="s">
        <v>362</v>
      </c>
      <c r="G200" s="20" t="s">
        <v>363</v>
      </c>
      <c r="H200" s="20">
        <v>21</v>
      </c>
      <c r="I200" s="43">
        <v>18773.571428571428</v>
      </c>
      <c r="J200" s="43">
        <v>46</v>
      </c>
    </row>
    <row r="201" spans="1:10" x14ac:dyDescent="0.3">
      <c r="A201" s="36">
        <v>44743</v>
      </c>
      <c r="B201" s="13" t="s">
        <v>98</v>
      </c>
      <c r="C201" s="13" t="s">
        <v>99</v>
      </c>
      <c r="D201" s="13" t="s">
        <v>633</v>
      </c>
      <c r="E201" s="20" t="s">
        <v>641</v>
      </c>
      <c r="F201" s="20" t="s">
        <v>258</v>
      </c>
      <c r="G201" s="20" t="s">
        <v>259</v>
      </c>
      <c r="H201" s="20">
        <v>6</v>
      </c>
      <c r="I201" s="43">
        <v>9800</v>
      </c>
      <c r="J201" s="43">
        <v>28</v>
      </c>
    </row>
    <row r="202" spans="1:10" x14ac:dyDescent="0.3">
      <c r="A202" s="36">
        <v>44743</v>
      </c>
      <c r="B202" s="13" t="s">
        <v>98</v>
      </c>
      <c r="C202" s="13" t="s">
        <v>99</v>
      </c>
      <c r="D202" s="13" t="s">
        <v>633</v>
      </c>
      <c r="E202" s="20" t="s">
        <v>641</v>
      </c>
      <c r="F202" s="20" t="s">
        <v>326</v>
      </c>
      <c r="G202" s="20" t="s">
        <v>327</v>
      </c>
      <c r="H202" s="20">
        <v>71</v>
      </c>
      <c r="I202" s="43">
        <v>12228.30985915493</v>
      </c>
      <c r="J202" s="43">
        <v>122</v>
      </c>
    </row>
    <row r="203" spans="1:10" x14ac:dyDescent="0.3">
      <c r="A203" s="36">
        <v>44743</v>
      </c>
      <c r="B203" s="13" t="s">
        <v>98</v>
      </c>
      <c r="C203" s="13" t="s">
        <v>99</v>
      </c>
      <c r="D203" s="13" t="s">
        <v>633</v>
      </c>
      <c r="E203" s="20" t="s">
        <v>641</v>
      </c>
      <c r="F203" s="20" t="s">
        <v>629</v>
      </c>
      <c r="G203" s="20" t="s">
        <v>630</v>
      </c>
      <c r="H203" s="20">
        <v>62</v>
      </c>
      <c r="I203" s="43">
        <v>10859.435483870968</v>
      </c>
      <c r="J203" s="43">
        <v>340</v>
      </c>
    </row>
    <row r="204" spans="1:10" x14ac:dyDescent="0.3">
      <c r="A204" s="36">
        <v>44743</v>
      </c>
      <c r="B204" s="13" t="s">
        <v>100</v>
      </c>
      <c r="C204" s="13" t="s">
        <v>99</v>
      </c>
      <c r="D204" s="13" t="s">
        <v>634</v>
      </c>
      <c r="E204" s="20" t="s">
        <v>90</v>
      </c>
      <c r="F204" s="20" t="s">
        <v>368</v>
      </c>
      <c r="G204" s="20" t="s">
        <v>369</v>
      </c>
      <c r="H204" s="20">
        <v>45</v>
      </c>
      <c r="I204" s="43">
        <v>9412.5555555555547</v>
      </c>
      <c r="J204" s="43">
        <v>138</v>
      </c>
    </row>
    <row r="205" spans="1:10" x14ac:dyDescent="0.3">
      <c r="A205" s="36">
        <v>44743</v>
      </c>
      <c r="B205" s="13" t="s">
        <v>100</v>
      </c>
      <c r="C205" s="13" t="s">
        <v>99</v>
      </c>
      <c r="D205" s="13" t="s">
        <v>634</v>
      </c>
      <c r="E205" s="20" t="s">
        <v>90</v>
      </c>
      <c r="F205" s="20" t="s">
        <v>506</v>
      </c>
      <c r="G205" s="20" t="s">
        <v>507</v>
      </c>
      <c r="H205" s="20">
        <v>22</v>
      </c>
      <c r="I205" s="43">
        <v>14357.5</v>
      </c>
      <c r="J205" s="43">
        <v>215</v>
      </c>
    </row>
    <row r="206" spans="1:10" x14ac:dyDescent="0.3">
      <c r="A206" s="36">
        <v>44743</v>
      </c>
      <c r="B206" s="13" t="s">
        <v>100</v>
      </c>
      <c r="C206" s="13" t="s">
        <v>99</v>
      </c>
      <c r="D206" s="13" t="s">
        <v>634</v>
      </c>
      <c r="E206" s="20" t="s">
        <v>90</v>
      </c>
      <c r="F206" s="20" t="s">
        <v>176</v>
      </c>
      <c r="G206" s="20" t="s">
        <v>177</v>
      </c>
      <c r="H206" s="20">
        <v>60</v>
      </c>
      <c r="I206" s="43">
        <v>48314.333333333336</v>
      </c>
      <c r="J206" s="43">
        <v>162</v>
      </c>
    </row>
    <row r="207" spans="1:10" x14ac:dyDescent="0.3">
      <c r="A207" s="36">
        <v>44743</v>
      </c>
      <c r="B207" s="13" t="s">
        <v>100</v>
      </c>
      <c r="C207" s="13" t="s">
        <v>99</v>
      </c>
      <c r="D207" s="13" t="s">
        <v>634</v>
      </c>
      <c r="E207" s="20" t="s">
        <v>90</v>
      </c>
      <c r="F207" s="20" t="s">
        <v>286</v>
      </c>
      <c r="G207" s="20" t="s">
        <v>640</v>
      </c>
      <c r="H207" s="20">
        <v>68</v>
      </c>
      <c r="I207" s="43">
        <v>5590</v>
      </c>
      <c r="J207" s="43">
        <v>130</v>
      </c>
    </row>
    <row r="208" spans="1:10" x14ac:dyDescent="0.3">
      <c r="A208" s="36">
        <v>44743</v>
      </c>
      <c r="B208" s="13" t="s">
        <v>100</v>
      </c>
      <c r="C208" s="13" t="s">
        <v>99</v>
      </c>
      <c r="D208" s="13" t="s">
        <v>634</v>
      </c>
      <c r="E208" s="20" t="s">
        <v>641</v>
      </c>
      <c r="F208" s="20" t="s">
        <v>322</v>
      </c>
      <c r="G208" s="20" t="s">
        <v>323</v>
      </c>
      <c r="H208" s="20">
        <v>11</v>
      </c>
      <c r="I208" s="43">
        <v>66039.090909090912</v>
      </c>
      <c r="J208" s="43">
        <v>13</v>
      </c>
    </row>
    <row r="209" spans="1:10" x14ac:dyDescent="0.3">
      <c r="A209" s="36">
        <v>44743</v>
      </c>
      <c r="B209" s="13" t="s">
        <v>100</v>
      </c>
      <c r="C209" s="13" t="s">
        <v>99</v>
      </c>
      <c r="D209" s="13" t="s">
        <v>634</v>
      </c>
      <c r="E209" s="20" t="s">
        <v>641</v>
      </c>
      <c r="F209" s="20" t="s">
        <v>148</v>
      </c>
      <c r="G209" s="20" t="s">
        <v>149</v>
      </c>
      <c r="H209" s="20">
        <v>6</v>
      </c>
      <c r="I209" s="43">
        <v>100926.66666666667</v>
      </c>
      <c r="J209" s="43">
        <v>5</v>
      </c>
    </row>
    <row r="210" spans="1:10" x14ac:dyDescent="0.3">
      <c r="A210" s="36">
        <v>44743</v>
      </c>
      <c r="B210" s="13" t="s">
        <v>100</v>
      </c>
      <c r="C210" s="13" t="s">
        <v>99</v>
      </c>
      <c r="D210" s="13" t="s">
        <v>634</v>
      </c>
      <c r="E210" s="20" t="s">
        <v>641</v>
      </c>
      <c r="F210" s="20" t="s">
        <v>362</v>
      </c>
      <c r="G210" s="20" t="s">
        <v>363</v>
      </c>
      <c r="H210" s="20">
        <v>30</v>
      </c>
      <c r="I210" s="43">
        <v>18771</v>
      </c>
      <c r="J210" s="43">
        <v>66</v>
      </c>
    </row>
    <row r="211" spans="1:10" x14ac:dyDescent="0.3">
      <c r="A211" s="36">
        <v>44743</v>
      </c>
      <c r="B211" s="13" t="s">
        <v>100</v>
      </c>
      <c r="C211" s="13" t="s">
        <v>99</v>
      </c>
      <c r="D211" s="13" t="s">
        <v>634</v>
      </c>
      <c r="E211" s="20" t="s">
        <v>641</v>
      </c>
      <c r="F211" s="20" t="s">
        <v>258</v>
      </c>
      <c r="G211" s="20" t="s">
        <v>259</v>
      </c>
      <c r="H211" s="20">
        <v>9</v>
      </c>
      <c r="I211" s="43">
        <v>9798.3333333333339</v>
      </c>
      <c r="J211" s="43">
        <v>40</v>
      </c>
    </row>
    <row r="212" spans="1:10" x14ac:dyDescent="0.3">
      <c r="A212" s="36">
        <v>44743</v>
      </c>
      <c r="B212" s="13" t="s">
        <v>100</v>
      </c>
      <c r="C212" s="13" t="s">
        <v>99</v>
      </c>
      <c r="D212" s="13" t="s">
        <v>634</v>
      </c>
      <c r="E212" s="20" t="s">
        <v>641</v>
      </c>
      <c r="F212" s="20" t="s">
        <v>326</v>
      </c>
      <c r="G212" s="20" t="s">
        <v>327</v>
      </c>
      <c r="H212" s="20">
        <v>102</v>
      </c>
      <c r="I212" s="43">
        <v>12228.088235294117</v>
      </c>
      <c r="J212" s="43">
        <v>174</v>
      </c>
    </row>
    <row r="213" spans="1:10" x14ac:dyDescent="0.3">
      <c r="A213" s="36">
        <v>44743</v>
      </c>
      <c r="B213" s="13" t="s">
        <v>100</v>
      </c>
      <c r="C213" s="13" t="s">
        <v>99</v>
      </c>
      <c r="D213" s="13" t="s">
        <v>634</v>
      </c>
      <c r="E213" s="20" t="s">
        <v>641</v>
      </c>
      <c r="F213" s="20" t="s">
        <v>629</v>
      </c>
      <c r="G213" s="20" t="s">
        <v>630</v>
      </c>
      <c r="H213" s="20">
        <v>90</v>
      </c>
      <c r="I213" s="43">
        <v>10859.166666666666</v>
      </c>
      <c r="J213" s="43">
        <v>485</v>
      </c>
    </row>
    <row r="214" spans="1:10" x14ac:dyDescent="0.3">
      <c r="A214" s="36">
        <v>44743</v>
      </c>
      <c r="B214" s="13" t="s">
        <v>101</v>
      </c>
      <c r="C214" s="13" t="s">
        <v>99</v>
      </c>
      <c r="D214" s="13" t="s">
        <v>635</v>
      </c>
      <c r="E214" s="20" t="s">
        <v>90</v>
      </c>
      <c r="F214" s="20" t="s">
        <v>368</v>
      </c>
      <c r="G214" s="20" t="s">
        <v>369</v>
      </c>
      <c r="H214" s="20">
        <v>58</v>
      </c>
      <c r="I214" s="43">
        <v>9412.5862068965525</v>
      </c>
      <c r="J214" s="43">
        <v>179</v>
      </c>
    </row>
    <row r="215" spans="1:10" x14ac:dyDescent="0.3">
      <c r="A215" s="36">
        <v>44743</v>
      </c>
      <c r="B215" s="13" t="s">
        <v>101</v>
      </c>
      <c r="C215" s="13" t="s">
        <v>99</v>
      </c>
      <c r="D215" s="13" t="s">
        <v>635</v>
      </c>
      <c r="E215" s="20" t="s">
        <v>90</v>
      </c>
      <c r="F215" s="20" t="s">
        <v>506</v>
      </c>
      <c r="G215" s="20" t="s">
        <v>507</v>
      </c>
      <c r="H215" s="20">
        <v>27</v>
      </c>
      <c r="I215" s="43">
        <v>14357.777777777777</v>
      </c>
      <c r="J215" s="43">
        <v>279</v>
      </c>
    </row>
    <row r="216" spans="1:10" x14ac:dyDescent="0.3">
      <c r="A216" s="36">
        <v>44743</v>
      </c>
      <c r="B216" s="13" t="s">
        <v>101</v>
      </c>
      <c r="C216" s="13" t="s">
        <v>99</v>
      </c>
      <c r="D216" s="13" t="s">
        <v>635</v>
      </c>
      <c r="E216" s="20" t="s">
        <v>90</v>
      </c>
      <c r="F216" s="20" t="s">
        <v>176</v>
      </c>
      <c r="G216" s="20" t="s">
        <v>177</v>
      </c>
      <c r="H216" s="20">
        <v>78</v>
      </c>
      <c r="I216" s="43">
        <v>48314.48717948718</v>
      </c>
      <c r="J216" s="43">
        <v>211</v>
      </c>
    </row>
    <row r="217" spans="1:10" x14ac:dyDescent="0.3">
      <c r="A217" s="36">
        <v>44743</v>
      </c>
      <c r="B217" s="13" t="s">
        <v>101</v>
      </c>
      <c r="C217" s="13" t="s">
        <v>99</v>
      </c>
      <c r="D217" s="13" t="s">
        <v>635</v>
      </c>
      <c r="E217" s="20" t="s">
        <v>90</v>
      </c>
      <c r="F217" s="20" t="s">
        <v>286</v>
      </c>
      <c r="G217" s="20" t="s">
        <v>640</v>
      </c>
      <c r="H217" s="20">
        <v>90</v>
      </c>
      <c r="I217" s="43">
        <v>5590.333333333333</v>
      </c>
      <c r="J217" s="43">
        <v>170</v>
      </c>
    </row>
    <row r="218" spans="1:10" x14ac:dyDescent="0.3">
      <c r="A218" s="36">
        <v>44743</v>
      </c>
      <c r="B218" s="13" t="s">
        <v>101</v>
      </c>
      <c r="C218" s="13" t="s">
        <v>99</v>
      </c>
      <c r="D218" s="13" t="s">
        <v>635</v>
      </c>
      <c r="E218" s="20" t="s">
        <v>641</v>
      </c>
      <c r="F218" s="20" t="s">
        <v>322</v>
      </c>
      <c r="G218" s="20" t="s">
        <v>323</v>
      </c>
      <c r="H218" s="20">
        <v>14</v>
      </c>
      <c r="I218" s="43">
        <v>66028.21428571429</v>
      </c>
      <c r="J218" s="43">
        <v>17</v>
      </c>
    </row>
    <row r="219" spans="1:10" x14ac:dyDescent="0.3">
      <c r="A219" s="36">
        <v>44743</v>
      </c>
      <c r="B219" s="13" t="s">
        <v>101</v>
      </c>
      <c r="C219" s="13" t="s">
        <v>99</v>
      </c>
      <c r="D219" s="13" t="s">
        <v>635</v>
      </c>
      <c r="E219" s="20" t="s">
        <v>641</v>
      </c>
      <c r="F219" s="20" t="s">
        <v>148</v>
      </c>
      <c r="G219" s="20" t="s">
        <v>149</v>
      </c>
      <c r="H219" s="20">
        <v>7</v>
      </c>
      <c r="I219" s="43">
        <v>100926.42857142857</v>
      </c>
      <c r="J219" s="43">
        <v>7</v>
      </c>
    </row>
    <row r="220" spans="1:10" x14ac:dyDescent="0.3">
      <c r="A220" s="36">
        <v>44743</v>
      </c>
      <c r="B220" s="13" t="s">
        <v>101</v>
      </c>
      <c r="C220" s="13" t="s">
        <v>99</v>
      </c>
      <c r="D220" s="13" t="s">
        <v>635</v>
      </c>
      <c r="E220" s="20" t="s">
        <v>641</v>
      </c>
      <c r="F220" s="20" t="s">
        <v>362</v>
      </c>
      <c r="G220" s="20" t="s">
        <v>363</v>
      </c>
      <c r="H220" s="20">
        <v>38</v>
      </c>
      <c r="I220" s="43">
        <v>18772.105263157893</v>
      </c>
      <c r="J220" s="43">
        <v>86</v>
      </c>
    </row>
    <row r="221" spans="1:10" x14ac:dyDescent="0.3">
      <c r="A221" s="36">
        <v>44743</v>
      </c>
      <c r="B221" s="13" t="s">
        <v>101</v>
      </c>
      <c r="C221" s="13" t="s">
        <v>99</v>
      </c>
      <c r="D221" s="13" t="s">
        <v>635</v>
      </c>
      <c r="E221" s="20" t="s">
        <v>641</v>
      </c>
      <c r="F221" s="20" t="s">
        <v>258</v>
      </c>
      <c r="G221" s="20" t="s">
        <v>259</v>
      </c>
      <c r="H221" s="20">
        <v>12</v>
      </c>
      <c r="I221" s="43">
        <v>9798.3333333333339</v>
      </c>
      <c r="J221" s="43">
        <v>52</v>
      </c>
    </row>
    <row r="222" spans="1:10" x14ac:dyDescent="0.3">
      <c r="A222" s="36">
        <v>44743</v>
      </c>
      <c r="B222" s="13" t="s">
        <v>101</v>
      </c>
      <c r="C222" s="13" t="s">
        <v>99</v>
      </c>
      <c r="D222" s="13" t="s">
        <v>635</v>
      </c>
      <c r="E222" s="20" t="s">
        <v>641</v>
      </c>
      <c r="F222" s="20" t="s">
        <v>326</v>
      </c>
      <c r="G222" s="20" t="s">
        <v>327</v>
      </c>
      <c r="H222" s="20">
        <v>132</v>
      </c>
      <c r="I222" s="43">
        <v>12228.257575757576</v>
      </c>
      <c r="J222" s="43">
        <v>227</v>
      </c>
    </row>
    <row r="223" spans="1:10" x14ac:dyDescent="0.3">
      <c r="A223" s="36">
        <v>44743</v>
      </c>
      <c r="B223" s="13" t="s">
        <v>101</v>
      </c>
      <c r="C223" s="13" t="s">
        <v>99</v>
      </c>
      <c r="D223" s="13" t="s">
        <v>635</v>
      </c>
      <c r="E223" s="20" t="s">
        <v>641</v>
      </c>
      <c r="F223" s="20" t="s">
        <v>629</v>
      </c>
      <c r="G223" s="20" t="s">
        <v>630</v>
      </c>
      <c r="H223" s="20">
        <v>116</v>
      </c>
      <c r="I223" s="43">
        <v>10859.094827586207</v>
      </c>
      <c r="J223" s="43">
        <v>631</v>
      </c>
    </row>
    <row r="224" spans="1:10" x14ac:dyDescent="0.3">
      <c r="A224" s="36">
        <v>44743</v>
      </c>
      <c r="B224" s="13" t="s">
        <v>91</v>
      </c>
      <c r="C224" s="13" t="s">
        <v>121</v>
      </c>
      <c r="D224" s="13" t="s">
        <v>636</v>
      </c>
      <c r="E224" s="20" t="s">
        <v>90</v>
      </c>
      <c r="F224" s="20" t="s">
        <v>368</v>
      </c>
      <c r="G224" s="20" t="s">
        <v>369</v>
      </c>
      <c r="H224" s="20">
        <v>28</v>
      </c>
      <c r="I224" s="43">
        <v>9413.0357142857138</v>
      </c>
      <c r="J224" s="43">
        <v>33</v>
      </c>
    </row>
    <row r="225" spans="1:10" x14ac:dyDescent="0.3">
      <c r="A225" s="36">
        <v>44743</v>
      </c>
      <c r="B225" s="13" t="s">
        <v>91</v>
      </c>
      <c r="C225" s="13" t="s">
        <v>121</v>
      </c>
      <c r="D225" s="13" t="s">
        <v>636</v>
      </c>
      <c r="E225" s="20" t="s">
        <v>90</v>
      </c>
      <c r="F225" s="20" t="s">
        <v>506</v>
      </c>
      <c r="G225" s="20" t="s">
        <v>507</v>
      </c>
      <c r="H225" s="20">
        <v>22</v>
      </c>
      <c r="I225" s="43">
        <v>14357.5</v>
      </c>
      <c r="J225" s="43">
        <v>162</v>
      </c>
    </row>
    <row r="226" spans="1:10" x14ac:dyDescent="0.3">
      <c r="A226" s="36">
        <v>44743</v>
      </c>
      <c r="B226" s="13" t="s">
        <v>91</v>
      </c>
      <c r="C226" s="13" t="s">
        <v>121</v>
      </c>
      <c r="D226" s="13" t="s">
        <v>636</v>
      </c>
      <c r="E226" s="20" t="s">
        <v>90</v>
      </c>
      <c r="F226" s="20" t="s">
        <v>176</v>
      </c>
      <c r="G226" s="20" t="s">
        <v>177</v>
      </c>
      <c r="H226" s="20">
        <v>15</v>
      </c>
      <c r="I226" s="43">
        <v>48314</v>
      </c>
      <c r="J226" s="43">
        <v>74</v>
      </c>
    </row>
    <row r="227" spans="1:10" x14ac:dyDescent="0.3">
      <c r="A227" s="36">
        <v>44743</v>
      </c>
      <c r="B227" s="13" t="s">
        <v>91</v>
      </c>
      <c r="C227" s="13" t="s">
        <v>121</v>
      </c>
      <c r="D227" s="13" t="s">
        <v>636</v>
      </c>
      <c r="E227" s="20" t="s">
        <v>641</v>
      </c>
      <c r="F227" s="20" t="s">
        <v>172</v>
      </c>
      <c r="G227" s="20" t="s">
        <v>173</v>
      </c>
      <c r="H227" s="20">
        <v>1</v>
      </c>
      <c r="I227" s="43">
        <v>105520</v>
      </c>
      <c r="J227" s="43">
        <v>56</v>
      </c>
    </row>
    <row r="228" spans="1:10" x14ac:dyDescent="0.3">
      <c r="A228" s="36">
        <v>44743</v>
      </c>
      <c r="B228" s="13" t="s">
        <v>91</v>
      </c>
      <c r="C228" s="13" t="s">
        <v>121</v>
      </c>
      <c r="D228" s="13" t="s">
        <v>636</v>
      </c>
      <c r="E228" s="20" t="s">
        <v>641</v>
      </c>
      <c r="F228" s="20" t="s">
        <v>322</v>
      </c>
      <c r="G228" s="20" t="s">
        <v>323</v>
      </c>
      <c r="H228" s="20">
        <v>1</v>
      </c>
      <c r="I228" s="43">
        <v>66090</v>
      </c>
      <c r="J228" s="43">
        <v>2</v>
      </c>
    </row>
    <row r="229" spans="1:10" x14ac:dyDescent="0.3">
      <c r="A229" s="36">
        <v>44743</v>
      </c>
      <c r="B229" s="13" t="s">
        <v>91</v>
      </c>
      <c r="C229" s="13" t="s">
        <v>121</v>
      </c>
      <c r="D229" s="13" t="s">
        <v>636</v>
      </c>
      <c r="E229" s="20" t="s">
        <v>641</v>
      </c>
      <c r="F229" s="20" t="s">
        <v>148</v>
      </c>
      <c r="G229" s="20" t="s">
        <v>149</v>
      </c>
      <c r="H229" s="20">
        <v>2</v>
      </c>
      <c r="I229" s="43">
        <v>100927.5</v>
      </c>
      <c r="J229" s="43">
        <v>1</v>
      </c>
    </row>
    <row r="230" spans="1:10" x14ac:dyDescent="0.3">
      <c r="A230" s="36">
        <v>44743</v>
      </c>
      <c r="B230" s="13" t="s">
        <v>91</v>
      </c>
      <c r="C230" s="13" t="s">
        <v>121</v>
      </c>
      <c r="D230" s="13" t="s">
        <v>636</v>
      </c>
      <c r="E230" s="20" t="s">
        <v>641</v>
      </c>
      <c r="F230" s="20" t="s">
        <v>222</v>
      </c>
      <c r="G230" s="20" t="s">
        <v>223</v>
      </c>
      <c r="H230" s="20">
        <v>15</v>
      </c>
      <c r="I230" s="43">
        <v>11366.666666666666</v>
      </c>
      <c r="J230" s="43">
        <v>65</v>
      </c>
    </row>
    <row r="231" spans="1:10" x14ac:dyDescent="0.3">
      <c r="A231" s="36">
        <v>44743</v>
      </c>
      <c r="B231" s="13" t="s">
        <v>91</v>
      </c>
      <c r="C231" s="13" t="s">
        <v>121</v>
      </c>
      <c r="D231" s="13" t="s">
        <v>636</v>
      </c>
      <c r="E231" s="20" t="s">
        <v>641</v>
      </c>
      <c r="F231" s="20" t="s">
        <v>362</v>
      </c>
      <c r="G231" s="20" t="s">
        <v>363</v>
      </c>
      <c r="H231" s="20">
        <v>2</v>
      </c>
      <c r="I231" s="43">
        <v>18752.5</v>
      </c>
      <c r="J231" s="43">
        <v>2</v>
      </c>
    </row>
    <row r="232" spans="1:10" x14ac:dyDescent="0.3">
      <c r="A232" s="36">
        <v>44743</v>
      </c>
      <c r="B232" s="13" t="s">
        <v>91</v>
      </c>
      <c r="C232" s="13" t="s">
        <v>121</v>
      </c>
      <c r="D232" s="13" t="s">
        <v>636</v>
      </c>
      <c r="E232" s="20" t="s">
        <v>641</v>
      </c>
      <c r="F232" s="20" t="s">
        <v>258</v>
      </c>
      <c r="G232" s="20" t="s">
        <v>259</v>
      </c>
      <c r="H232" s="20">
        <v>19</v>
      </c>
      <c r="I232" s="43">
        <v>9798.1578947368416</v>
      </c>
      <c r="J232" s="43">
        <v>18</v>
      </c>
    </row>
    <row r="233" spans="1:10" x14ac:dyDescent="0.3">
      <c r="A233" s="36">
        <v>44743</v>
      </c>
      <c r="B233" s="13" t="s">
        <v>91</v>
      </c>
      <c r="C233" s="13" t="s">
        <v>121</v>
      </c>
      <c r="D233" s="13" t="s">
        <v>636</v>
      </c>
      <c r="E233" s="20" t="s">
        <v>641</v>
      </c>
      <c r="F233" s="20" t="s">
        <v>286</v>
      </c>
      <c r="G233" s="20" t="s">
        <v>640</v>
      </c>
      <c r="H233" s="20">
        <v>22</v>
      </c>
      <c r="I233" s="43">
        <v>5581.590909090909</v>
      </c>
      <c r="J233" s="43">
        <v>91</v>
      </c>
    </row>
    <row r="234" spans="1:10" x14ac:dyDescent="0.3">
      <c r="A234" s="36">
        <v>44743</v>
      </c>
      <c r="B234" s="13" t="s">
        <v>91</v>
      </c>
      <c r="C234" s="13" t="s">
        <v>121</v>
      </c>
      <c r="D234" s="13" t="s">
        <v>636</v>
      </c>
      <c r="E234" s="20" t="s">
        <v>641</v>
      </c>
      <c r="F234" s="20" t="s">
        <v>326</v>
      </c>
      <c r="G234" s="20" t="s">
        <v>327</v>
      </c>
      <c r="H234" s="20">
        <v>17</v>
      </c>
      <c r="I234" s="43">
        <v>12229.411764705883</v>
      </c>
      <c r="J234" s="43">
        <v>34</v>
      </c>
    </row>
    <row r="235" spans="1:10" x14ac:dyDescent="0.3">
      <c r="A235" s="36">
        <v>44743</v>
      </c>
      <c r="B235" s="13" t="s">
        <v>91</v>
      </c>
      <c r="C235" s="13" t="s">
        <v>121</v>
      </c>
      <c r="D235" s="13" t="s">
        <v>636</v>
      </c>
      <c r="E235" s="20" t="s">
        <v>641</v>
      </c>
      <c r="F235" s="20" t="s">
        <v>629</v>
      </c>
      <c r="G235" s="20" t="s">
        <v>630</v>
      </c>
      <c r="H235" s="20">
        <v>25</v>
      </c>
      <c r="I235" s="43">
        <v>10858.8</v>
      </c>
      <c r="J235" s="43">
        <v>220</v>
      </c>
    </row>
    <row r="236" spans="1:10" x14ac:dyDescent="0.3">
      <c r="A236" s="36">
        <v>44743</v>
      </c>
      <c r="B236" s="13" t="s">
        <v>92</v>
      </c>
      <c r="C236" s="13" t="s">
        <v>121</v>
      </c>
      <c r="D236" s="13" t="s">
        <v>637</v>
      </c>
      <c r="E236" s="20" t="s">
        <v>90</v>
      </c>
      <c r="F236" s="20" t="s">
        <v>368</v>
      </c>
      <c r="G236" s="20" t="s">
        <v>369</v>
      </c>
      <c r="H236" s="20">
        <v>41</v>
      </c>
      <c r="I236" s="43">
        <v>9412.4390243902435</v>
      </c>
      <c r="J236" s="43">
        <v>48</v>
      </c>
    </row>
    <row r="237" spans="1:10" x14ac:dyDescent="0.3">
      <c r="A237" s="36">
        <v>44743</v>
      </c>
      <c r="B237" s="13" t="s">
        <v>92</v>
      </c>
      <c r="C237" s="13" t="s">
        <v>121</v>
      </c>
      <c r="D237" s="13" t="s">
        <v>637</v>
      </c>
      <c r="E237" s="20" t="s">
        <v>90</v>
      </c>
      <c r="F237" s="20" t="s">
        <v>506</v>
      </c>
      <c r="G237" s="20" t="s">
        <v>507</v>
      </c>
      <c r="H237" s="20">
        <v>32</v>
      </c>
      <c r="I237" s="43">
        <v>14358.28125</v>
      </c>
      <c r="J237" s="43">
        <v>232</v>
      </c>
    </row>
    <row r="238" spans="1:10" x14ac:dyDescent="0.3">
      <c r="A238" s="36">
        <v>44743</v>
      </c>
      <c r="B238" s="13" t="s">
        <v>92</v>
      </c>
      <c r="C238" s="13" t="s">
        <v>121</v>
      </c>
      <c r="D238" s="13" t="s">
        <v>637</v>
      </c>
      <c r="E238" s="20" t="s">
        <v>90</v>
      </c>
      <c r="F238" s="20" t="s">
        <v>176</v>
      </c>
      <c r="G238" s="20" t="s">
        <v>177</v>
      </c>
      <c r="H238" s="20">
        <v>22</v>
      </c>
      <c r="I238" s="43">
        <v>48314.090909090912</v>
      </c>
      <c r="J238" s="43">
        <v>106</v>
      </c>
    </row>
    <row r="239" spans="1:10" x14ac:dyDescent="0.3">
      <c r="A239" s="36">
        <v>44743</v>
      </c>
      <c r="B239" s="13" t="s">
        <v>92</v>
      </c>
      <c r="C239" s="13" t="s">
        <v>121</v>
      </c>
      <c r="D239" s="13" t="s">
        <v>637</v>
      </c>
      <c r="E239" s="20" t="s">
        <v>641</v>
      </c>
      <c r="F239" s="20" t="s">
        <v>172</v>
      </c>
      <c r="G239" s="20" t="s">
        <v>173</v>
      </c>
      <c r="H239" s="20">
        <v>1</v>
      </c>
      <c r="I239" s="43">
        <v>105520</v>
      </c>
      <c r="J239" s="43">
        <v>80</v>
      </c>
    </row>
    <row r="240" spans="1:10" x14ac:dyDescent="0.3">
      <c r="A240" s="36">
        <v>44743</v>
      </c>
      <c r="B240" s="13" t="s">
        <v>92</v>
      </c>
      <c r="C240" s="13" t="s">
        <v>121</v>
      </c>
      <c r="D240" s="13" t="s">
        <v>637</v>
      </c>
      <c r="E240" s="20" t="s">
        <v>641</v>
      </c>
      <c r="F240" s="20" t="s">
        <v>322</v>
      </c>
      <c r="G240" s="20" t="s">
        <v>323</v>
      </c>
      <c r="H240" s="20">
        <v>1</v>
      </c>
      <c r="I240" s="43">
        <v>66090</v>
      </c>
      <c r="J240" s="43">
        <v>3</v>
      </c>
    </row>
    <row r="241" spans="1:10" x14ac:dyDescent="0.3">
      <c r="A241" s="36">
        <v>44743</v>
      </c>
      <c r="B241" s="13" t="s">
        <v>92</v>
      </c>
      <c r="C241" s="13" t="s">
        <v>121</v>
      </c>
      <c r="D241" s="13" t="s">
        <v>637</v>
      </c>
      <c r="E241" s="20" t="s">
        <v>641</v>
      </c>
      <c r="F241" s="20" t="s">
        <v>148</v>
      </c>
      <c r="G241" s="20" t="s">
        <v>149</v>
      </c>
      <c r="H241" s="20">
        <v>2</v>
      </c>
      <c r="I241" s="43">
        <v>100927.5</v>
      </c>
      <c r="J241" s="43">
        <v>2</v>
      </c>
    </row>
    <row r="242" spans="1:10" x14ac:dyDescent="0.3">
      <c r="A242" s="36">
        <v>44743</v>
      </c>
      <c r="B242" s="13" t="s">
        <v>92</v>
      </c>
      <c r="C242" s="13" t="s">
        <v>121</v>
      </c>
      <c r="D242" s="13" t="s">
        <v>637</v>
      </c>
      <c r="E242" s="20" t="s">
        <v>641</v>
      </c>
      <c r="F242" s="20" t="s">
        <v>222</v>
      </c>
      <c r="G242" s="20" t="s">
        <v>223</v>
      </c>
      <c r="H242" s="20">
        <v>20</v>
      </c>
      <c r="I242" s="43">
        <v>11367</v>
      </c>
      <c r="J242" s="43">
        <v>94</v>
      </c>
    </row>
    <row r="243" spans="1:10" x14ac:dyDescent="0.3">
      <c r="A243" s="36">
        <v>44743</v>
      </c>
      <c r="B243" s="13" t="s">
        <v>92</v>
      </c>
      <c r="C243" s="13" t="s">
        <v>121</v>
      </c>
      <c r="D243" s="13" t="s">
        <v>637</v>
      </c>
      <c r="E243" s="20" t="s">
        <v>641</v>
      </c>
      <c r="F243" s="20" t="s">
        <v>362</v>
      </c>
      <c r="G243" s="20" t="s">
        <v>363</v>
      </c>
      <c r="H243" s="20">
        <v>3</v>
      </c>
      <c r="I243" s="43">
        <v>18766.666666666668</v>
      </c>
      <c r="J243" s="43">
        <v>3</v>
      </c>
    </row>
    <row r="244" spans="1:10" x14ac:dyDescent="0.3">
      <c r="A244" s="36">
        <v>44743</v>
      </c>
      <c r="B244" s="13" t="s">
        <v>92</v>
      </c>
      <c r="C244" s="13" t="s">
        <v>121</v>
      </c>
      <c r="D244" s="13" t="s">
        <v>637</v>
      </c>
      <c r="E244" s="20" t="s">
        <v>641</v>
      </c>
      <c r="F244" s="20" t="s">
        <v>258</v>
      </c>
      <c r="G244" s="20" t="s">
        <v>259</v>
      </c>
      <c r="H244" s="20">
        <v>28</v>
      </c>
      <c r="I244" s="43">
        <v>9798.2142857142862</v>
      </c>
      <c r="J244" s="43">
        <v>26</v>
      </c>
    </row>
    <row r="245" spans="1:10" x14ac:dyDescent="0.3">
      <c r="A245" s="36">
        <v>44743</v>
      </c>
      <c r="B245" s="13" t="s">
        <v>92</v>
      </c>
      <c r="C245" s="13" t="s">
        <v>121</v>
      </c>
      <c r="D245" s="13" t="s">
        <v>637</v>
      </c>
      <c r="E245" s="20" t="s">
        <v>641</v>
      </c>
      <c r="F245" s="20" t="s">
        <v>286</v>
      </c>
      <c r="G245" s="20" t="s">
        <v>640</v>
      </c>
      <c r="H245" s="20">
        <v>32</v>
      </c>
      <c r="I245" s="43">
        <v>5581.5625</v>
      </c>
      <c r="J245" s="43">
        <v>130</v>
      </c>
    </row>
    <row r="246" spans="1:10" x14ac:dyDescent="0.3">
      <c r="A246" s="36">
        <v>44743</v>
      </c>
      <c r="B246" s="13" t="s">
        <v>92</v>
      </c>
      <c r="C246" s="13" t="s">
        <v>121</v>
      </c>
      <c r="D246" s="13" t="s">
        <v>637</v>
      </c>
      <c r="E246" s="20" t="s">
        <v>641</v>
      </c>
      <c r="F246" s="20" t="s">
        <v>326</v>
      </c>
      <c r="G246" s="20" t="s">
        <v>327</v>
      </c>
      <c r="H246" s="20">
        <v>24</v>
      </c>
      <c r="I246" s="43">
        <v>12228.958333333334</v>
      </c>
      <c r="J246" s="43">
        <v>49</v>
      </c>
    </row>
    <row r="247" spans="1:10" x14ac:dyDescent="0.3">
      <c r="A247" s="36">
        <v>44743</v>
      </c>
      <c r="B247" s="13" t="s">
        <v>92</v>
      </c>
      <c r="C247" s="13" t="s">
        <v>121</v>
      </c>
      <c r="D247" s="13" t="s">
        <v>637</v>
      </c>
      <c r="E247" s="20" t="s">
        <v>641</v>
      </c>
      <c r="F247" s="20" t="s">
        <v>629</v>
      </c>
      <c r="G247" s="20" t="s">
        <v>630</v>
      </c>
      <c r="H247" s="20">
        <v>35</v>
      </c>
      <c r="I247" s="43">
        <v>10859.428571428571</v>
      </c>
      <c r="J247" s="43">
        <v>315</v>
      </c>
    </row>
    <row r="248" spans="1:10" x14ac:dyDescent="0.3">
      <c r="A248" s="36">
        <v>44743</v>
      </c>
      <c r="B248" s="13" t="s">
        <v>93</v>
      </c>
      <c r="C248" s="13" t="s">
        <v>121</v>
      </c>
      <c r="D248" s="13" t="s">
        <v>638</v>
      </c>
      <c r="E248" s="20" t="s">
        <v>90</v>
      </c>
      <c r="F248" s="20" t="s">
        <v>368</v>
      </c>
      <c r="G248" s="20" t="s">
        <v>369</v>
      </c>
      <c r="H248" s="20">
        <v>54</v>
      </c>
      <c r="I248" s="43">
        <v>9412.4074074074069</v>
      </c>
      <c r="J248" s="43">
        <v>63</v>
      </c>
    </row>
    <row r="249" spans="1:10" x14ac:dyDescent="0.3">
      <c r="A249" s="36">
        <v>44743</v>
      </c>
      <c r="B249" s="13" t="s">
        <v>93</v>
      </c>
      <c r="C249" s="13" t="s">
        <v>121</v>
      </c>
      <c r="D249" s="13" t="s">
        <v>638</v>
      </c>
      <c r="E249" s="20" t="s">
        <v>90</v>
      </c>
      <c r="F249" s="20" t="s">
        <v>506</v>
      </c>
      <c r="G249" s="20" t="s">
        <v>507</v>
      </c>
      <c r="H249" s="20">
        <v>42</v>
      </c>
      <c r="I249" s="43">
        <v>14358.214285714286</v>
      </c>
      <c r="J249" s="43">
        <v>302</v>
      </c>
    </row>
    <row r="250" spans="1:10" x14ac:dyDescent="0.3">
      <c r="A250" s="36">
        <v>44743</v>
      </c>
      <c r="B250" s="13" t="s">
        <v>93</v>
      </c>
      <c r="C250" s="13" t="s">
        <v>121</v>
      </c>
      <c r="D250" s="13" t="s">
        <v>638</v>
      </c>
      <c r="E250" s="20" t="s">
        <v>90</v>
      </c>
      <c r="F250" s="20" t="s">
        <v>176</v>
      </c>
      <c r="G250" s="20" t="s">
        <v>177</v>
      </c>
      <c r="H250" s="20">
        <v>28</v>
      </c>
      <c r="I250" s="43">
        <v>48314.285714285717</v>
      </c>
      <c r="J250" s="43">
        <v>138</v>
      </c>
    </row>
    <row r="251" spans="1:10" x14ac:dyDescent="0.3">
      <c r="A251" s="36">
        <v>44743</v>
      </c>
      <c r="B251" s="13" t="s">
        <v>93</v>
      </c>
      <c r="C251" s="13" t="s">
        <v>121</v>
      </c>
      <c r="D251" s="13" t="s">
        <v>638</v>
      </c>
      <c r="E251" s="20" t="s">
        <v>641</v>
      </c>
      <c r="F251" s="20" t="s">
        <v>172</v>
      </c>
      <c r="G251" s="20" t="s">
        <v>173</v>
      </c>
      <c r="H251" s="20">
        <v>2</v>
      </c>
      <c r="I251" s="43">
        <v>105520</v>
      </c>
      <c r="J251" s="43">
        <v>104</v>
      </c>
    </row>
    <row r="252" spans="1:10" x14ac:dyDescent="0.3">
      <c r="A252" s="36">
        <v>44743</v>
      </c>
      <c r="B252" s="13" t="s">
        <v>93</v>
      </c>
      <c r="C252" s="13" t="s">
        <v>121</v>
      </c>
      <c r="D252" s="13" t="s">
        <v>638</v>
      </c>
      <c r="E252" s="20" t="s">
        <v>641</v>
      </c>
      <c r="F252" s="20" t="s">
        <v>322</v>
      </c>
      <c r="G252" s="20" t="s">
        <v>323</v>
      </c>
      <c r="H252" s="20">
        <v>2</v>
      </c>
      <c r="I252" s="43">
        <v>66025</v>
      </c>
      <c r="J252" s="43">
        <v>3</v>
      </c>
    </row>
    <row r="253" spans="1:10" x14ac:dyDescent="0.3">
      <c r="A253" s="36">
        <v>44743</v>
      </c>
      <c r="B253" s="13" t="s">
        <v>93</v>
      </c>
      <c r="C253" s="13" t="s">
        <v>121</v>
      </c>
      <c r="D253" s="13" t="s">
        <v>638</v>
      </c>
      <c r="E253" s="20" t="s">
        <v>641</v>
      </c>
      <c r="F253" s="20" t="s">
        <v>148</v>
      </c>
      <c r="G253" s="20" t="s">
        <v>149</v>
      </c>
      <c r="H253" s="20">
        <v>3</v>
      </c>
      <c r="I253" s="43">
        <v>100926.66666666667</v>
      </c>
      <c r="J253" s="43">
        <v>3</v>
      </c>
    </row>
    <row r="254" spans="1:10" x14ac:dyDescent="0.3">
      <c r="A254" s="36">
        <v>44743</v>
      </c>
      <c r="B254" s="13" t="s">
        <v>93</v>
      </c>
      <c r="C254" s="13" t="s">
        <v>121</v>
      </c>
      <c r="D254" s="13" t="s">
        <v>638</v>
      </c>
      <c r="E254" s="20" t="s">
        <v>641</v>
      </c>
      <c r="F254" s="20" t="s">
        <v>222</v>
      </c>
      <c r="G254" s="20" t="s">
        <v>223</v>
      </c>
      <c r="H254" s="20">
        <v>27</v>
      </c>
      <c r="I254" s="43">
        <v>11366.666666666666</v>
      </c>
      <c r="J254" s="43">
        <v>122</v>
      </c>
    </row>
    <row r="255" spans="1:10" x14ac:dyDescent="0.3">
      <c r="A255" s="36">
        <v>44743</v>
      </c>
      <c r="B255" s="13" t="s">
        <v>93</v>
      </c>
      <c r="C255" s="13" t="s">
        <v>121</v>
      </c>
      <c r="D255" s="13" t="s">
        <v>638</v>
      </c>
      <c r="E255" s="20" t="s">
        <v>641</v>
      </c>
      <c r="F255" s="20" t="s">
        <v>362</v>
      </c>
      <c r="G255" s="20" t="s">
        <v>363</v>
      </c>
      <c r="H255" s="20">
        <v>4</v>
      </c>
      <c r="I255" s="43">
        <v>18765</v>
      </c>
      <c r="J255" s="43">
        <v>4</v>
      </c>
    </row>
    <row r="256" spans="1:10" x14ac:dyDescent="0.3">
      <c r="A256" s="36">
        <v>44743</v>
      </c>
      <c r="B256" s="13" t="s">
        <v>93</v>
      </c>
      <c r="C256" s="13" t="s">
        <v>121</v>
      </c>
      <c r="D256" s="13" t="s">
        <v>638</v>
      </c>
      <c r="E256" s="20" t="s">
        <v>641</v>
      </c>
      <c r="F256" s="20" t="s">
        <v>258</v>
      </c>
      <c r="G256" s="20" t="s">
        <v>259</v>
      </c>
      <c r="H256" s="20">
        <v>35</v>
      </c>
      <c r="I256" s="43">
        <v>9797.7142857142862</v>
      </c>
      <c r="J256" s="43">
        <v>35</v>
      </c>
    </row>
    <row r="257" spans="1:10" x14ac:dyDescent="0.3">
      <c r="A257" s="36">
        <v>44743</v>
      </c>
      <c r="B257" s="13" t="s">
        <v>93</v>
      </c>
      <c r="C257" s="13" t="s">
        <v>121</v>
      </c>
      <c r="D257" s="13" t="s">
        <v>638</v>
      </c>
      <c r="E257" s="20" t="s">
        <v>641</v>
      </c>
      <c r="F257" s="20" t="s">
        <v>286</v>
      </c>
      <c r="G257" s="20" t="s">
        <v>640</v>
      </c>
      <c r="H257" s="20">
        <v>42</v>
      </c>
      <c r="I257" s="43">
        <v>5581.7857142857147</v>
      </c>
      <c r="J257" s="43">
        <v>169</v>
      </c>
    </row>
    <row r="258" spans="1:10" x14ac:dyDescent="0.3">
      <c r="A258" s="36">
        <v>44743</v>
      </c>
      <c r="B258" s="13" t="s">
        <v>93</v>
      </c>
      <c r="C258" s="13" t="s">
        <v>121</v>
      </c>
      <c r="D258" s="13" t="s">
        <v>638</v>
      </c>
      <c r="E258" s="20" t="s">
        <v>641</v>
      </c>
      <c r="F258" s="20" t="s">
        <v>326</v>
      </c>
      <c r="G258" s="20" t="s">
        <v>327</v>
      </c>
      <c r="H258" s="20">
        <v>32</v>
      </c>
      <c r="I258" s="43">
        <v>12228.4375</v>
      </c>
      <c r="J258" s="43">
        <v>64</v>
      </c>
    </row>
    <row r="259" spans="1:10" x14ac:dyDescent="0.3">
      <c r="A259" s="36">
        <v>44743</v>
      </c>
      <c r="B259" s="13" t="s">
        <v>93</v>
      </c>
      <c r="C259" s="13" t="s">
        <v>121</v>
      </c>
      <c r="D259" s="13" t="s">
        <v>638</v>
      </c>
      <c r="E259" s="20" t="s">
        <v>641</v>
      </c>
      <c r="F259" s="20" t="s">
        <v>629</v>
      </c>
      <c r="G259" s="20" t="s">
        <v>630</v>
      </c>
      <c r="H259" s="20">
        <v>46</v>
      </c>
      <c r="I259" s="43">
        <v>10858.478260869566</v>
      </c>
      <c r="J259" s="43">
        <v>409</v>
      </c>
    </row>
    <row r="260" spans="1:10" x14ac:dyDescent="0.3">
      <c r="A260" s="36">
        <v>44743</v>
      </c>
      <c r="B260" s="13" t="s">
        <v>94</v>
      </c>
      <c r="C260" s="13" t="s">
        <v>95</v>
      </c>
      <c r="D260" s="13" t="s">
        <v>628</v>
      </c>
      <c r="E260" s="20" t="s">
        <v>90</v>
      </c>
      <c r="F260" s="20" t="s">
        <v>148</v>
      </c>
      <c r="G260" s="20" t="s">
        <v>149</v>
      </c>
      <c r="H260" s="20">
        <v>2</v>
      </c>
      <c r="I260" s="43">
        <v>100990</v>
      </c>
      <c r="J260" s="43">
        <v>40</v>
      </c>
    </row>
    <row r="261" spans="1:10" x14ac:dyDescent="0.3">
      <c r="A261" s="36">
        <v>44743</v>
      </c>
      <c r="B261" s="13" t="s">
        <v>94</v>
      </c>
      <c r="C261" s="13" t="s">
        <v>95</v>
      </c>
      <c r="D261" s="13" t="s">
        <v>628</v>
      </c>
      <c r="E261" s="20" t="s">
        <v>90</v>
      </c>
      <c r="F261" s="20" t="s">
        <v>368</v>
      </c>
      <c r="G261" s="20" t="s">
        <v>369</v>
      </c>
      <c r="H261" s="20">
        <v>11</v>
      </c>
      <c r="I261" s="43">
        <v>9411.818181818182</v>
      </c>
      <c r="J261" s="43">
        <v>12</v>
      </c>
    </row>
    <row r="262" spans="1:10" x14ac:dyDescent="0.3">
      <c r="A262" s="36">
        <v>44743</v>
      </c>
      <c r="B262" s="13" t="s">
        <v>94</v>
      </c>
      <c r="C262" s="13" t="s">
        <v>95</v>
      </c>
      <c r="D262" s="13" t="s">
        <v>628</v>
      </c>
      <c r="E262" s="20" t="s">
        <v>90</v>
      </c>
      <c r="F262" s="20" t="s">
        <v>506</v>
      </c>
      <c r="G262" s="20" t="s">
        <v>507</v>
      </c>
      <c r="H262" s="20">
        <v>10</v>
      </c>
      <c r="I262" s="43">
        <v>14357.5</v>
      </c>
      <c r="J262" s="43">
        <v>98</v>
      </c>
    </row>
    <row r="263" spans="1:10" x14ac:dyDescent="0.3">
      <c r="A263" s="36">
        <v>44743</v>
      </c>
      <c r="B263" s="13" t="s">
        <v>94</v>
      </c>
      <c r="C263" s="13" t="s">
        <v>95</v>
      </c>
      <c r="D263" s="13" t="s">
        <v>628</v>
      </c>
      <c r="E263" s="20" t="s">
        <v>90</v>
      </c>
      <c r="F263" s="20" t="s">
        <v>258</v>
      </c>
      <c r="G263" s="20" t="s">
        <v>259</v>
      </c>
      <c r="H263" s="20">
        <v>20</v>
      </c>
      <c r="I263" s="43">
        <v>9813</v>
      </c>
      <c r="J263" s="43">
        <v>158</v>
      </c>
    </row>
    <row r="264" spans="1:10" x14ac:dyDescent="0.3">
      <c r="A264" s="36">
        <v>44743</v>
      </c>
      <c r="B264" s="13" t="s">
        <v>94</v>
      </c>
      <c r="C264" s="13" t="s">
        <v>95</v>
      </c>
      <c r="D264" s="13" t="s">
        <v>628</v>
      </c>
      <c r="E264" s="20" t="s">
        <v>641</v>
      </c>
      <c r="F264" s="20" t="s">
        <v>222</v>
      </c>
      <c r="G264" s="20" t="s">
        <v>223</v>
      </c>
      <c r="H264" s="20">
        <v>10</v>
      </c>
      <c r="I264" s="43">
        <v>11367</v>
      </c>
      <c r="J264" s="43">
        <v>11</v>
      </c>
    </row>
    <row r="265" spans="1:10" x14ac:dyDescent="0.3">
      <c r="A265" s="36">
        <v>44743</v>
      </c>
      <c r="B265" s="13" t="s">
        <v>94</v>
      </c>
      <c r="C265" s="13" t="s">
        <v>95</v>
      </c>
      <c r="D265" s="13" t="s">
        <v>628</v>
      </c>
      <c r="E265" s="20" t="s">
        <v>641</v>
      </c>
      <c r="F265" s="20" t="s">
        <v>176</v>
      </c>
      <c r="G265" s="20" t="s">
        <v>177</v>
      </c>
      <c r="H265" s="20">
        <v>1</v>
      </c>
      <c r="I265" s="43">
        <v>48260</v>
      </c>
      <c r="J265" s="43">
        <v>35</v>
      </c>
    </row>
    <row r="266" spans="1:10" x14ac:dyDescent="0.3">
      <c r="A266" s="36">
        <v>44743</v>
      </c>
      <c r="B266" s="13" t="s">
        <v>94</v>
      </c>
      <c r="C266" s="13" t="s">
        <v>95</v>
      </c>
      <c r="D266" s="13" t="s">
        <v>628</v>
      </c>
      <c r="E266" s="20" t="s">
        <v>641</v>
      </c>
      <c r="F266" s="20" t="s">
        <v>286</v>
      </c>
      <c r="G266" s="20" t="s">
        <v>640</v>
      </c>
      <c r="H266" s="20">
        <v>22</v>
      </c>
      <c r="I266" s="43">
        <v>5581.590909090909</v>
      </c>
      <c r="J266" s="43">
        <v>52</v>
      </c>
    </row>
    <row r="267" spans="1:10" x14ac:dyDescent="0.3">
      <c r="A267" s="36">
        <v>44743</v>
      </c>
      <c r="B267" s="13" t="s">
        <v>94</v>
      </c>
      <c r="C267" s="13" t="s">
        <v>95</v>
      </c>
      <c r="D267" s="13" t="s">
        <v>628</v>
      </c>
      <c r="E267" s="20" t="s">
        <v>641</v>
      </c>
      <c r="F267" s="20" t="s">
        <v>326</v>
      </c>
      <c r="G267" s="20" t="s">
        <v>327</v>
      </c>
      <c r="H267" s="20">
        <v>11</v>
      </c>
      <c r="I267" s="43">
        <v>12228.181818181818</v>
      </c>
      <c r="J267" s="43">
        <v>20</v>
      </c>
    </row>
    <row r="268" spans="1:10" x14ac:dyDescent="0.3">
      <c r="A268" s="36">
        <v>44743</v>
      </c>
      <c r="B268" s="13" t="s">
        <v>94</v>
      </c>
      <c r="C268" s="13" t="s">
        <v>95</v>
      </c>
      <c r="D268" s="13" t="s">
        <v>628</v>
      </c>
      <c r="E268" s="20" t="s">
        <v>641</v>
      </c>
      <c r="F268" s="20" t="s">
        <v>629</v>
      </c>
      <c r="G268" s="20" t="s">
        <v>630</v>
      </c>
      <c r="H268" s="20">
        <v>8</v>
      </c>
      <c r="I268" s="43">
        <v>10863.125</v>
      </c>
      <c r="J268" s="43">
        <v>124</v>
      </c>
    </row>
    <row r="269" spans="1:10" x14ac:dyDescent="0.3">
      <c r="A269" s="36">
        <v>44743</v>
      </c>
      <c r="B269" s="13" t="s">
        <v>96</v>
      </c>
      <c r="C269" s="13" t="s">
        <v>95</v>
      </c>
      <c r="D269" s="13" t="s">
        <v>631</v>
      </c>
      <c r="E269" s="20" t="s">
        <v>90</v>
      </c>
      <c r="F269" s="20" t="s">
        <v>148</v>
      </c>
      <c r="G269" s="20" t="s">
        <v>149</v>
      </c>
      <c r="H269" s="20">
        <v>2</v>
      </c>
      <c r="I269" s="43">
        <v>100990</v>
      </c>
      <c r="J269" s="43">
        <v>57</v>
      </c>
    </row>
    <row r="270" spans="1:10" x14ac:dyDescent="0.3">
      <c r="A270" s="36">
        <v>44743</v>
      </c>
      <c r="B270" s="13" t="s">
        <v>96</v>
      </c>
      <c r="C270" s="13" t="s">
        <v>95</v>
      </c>
      <c r="D270" s="13" t="s">
        <v>631</v>
      </c>
      <c r="E270" s="20" t="s">
        <v>90</v>
      </c>
      <c r="F270" s="20" t="s">
        <v>368</v>
      </c>
      <c r="G270" s="20" t="s">
        <v>369</v>
      </c>
      <c r="H270" s="20">
        <v>17</v>
      </c>
      <c r="I270" s="43">
        <v>9410.2941176470595</v>
      </c>
      <c r="J270" s="43">
        <v>18</v>
      </c>
    </row>
    <row r="271" spans="1:10" x14ac:dyDescent="0.3">
      <c r="A271" s="36">
        <v>44743</v>
      </c>
      <c r="B271" s="13" t="s">
        <v>96</v>
      </c>
      <c r="C271" s="13" t="s">
        <v>95</v>
      </c>
      <c r="D271" s="13" t="s">
        <v>631</v>
      </c>
      <c r="E271" s="20" t="s">
        <v>90</v>
      </c>
      <c r="F271" s="20" t="s">
        <v>362</v>
      </c>
      <c r="G271" s="20" t="s">
        <v>363</v>
      </c>
      <c r="H271" s="20">
        <v>1</v>
      </c>
      <c r="I271" s="43">
        <v>18745</v>
      </c>
      <c r="J271" s="43">
        <v>2</v>
      </c>
    </row>
    <row r="272" spans="1:10" x14ac:dyDescent="0.3">
      <c r="A272" s="36">
        <v>44743</v>
      </c>
      <c r="B272" s="13" t="s">
        <v>96</v>
      </c>
      <c r="C272" s="13" t="s">
        <v>95</v>
      </c>
      <c r="D272" s="13" t="s">
        <v>631</v>
      </c>
      <c r="E272" s="20" t="s">
        <v>90</v>
      </c>
      <c r="F272" s="20" t="s">
        <v>506</v>
      </c>
      <c r="G272" s="20" t="s">
        <v>507</v>
      </c>
      <c r="H272" s="20">
        <v>14</v>
      </c>
      <c r="I272" s="43">
        <v>14358.214285714286</v>
      </c>
      <c r="J272" s="43">
        <v>140</v>
      </c>
    </row>
    <row r="273" spans="1:10" x14ac:dyDescent="0.3">
      <c r="A273" s="36">
        <v>44743</v>
      </c>
      <c r="B273" s="13" t="s">
        <v>96</v>
      </c>
      <c r="C273" s="13" t="s">
        <v>95</v>
      </c>
      <c r="D273" s="13" t="s">
        <v>631</v>
      </c>
      <c r="E273" s="20" t="s">
        <v>90</v>
      </c>
      <c r="F273" s="20" t="s">
        <v>258</v>
      </c>
      <c r="G273" s="20" t="s">
        <v>259</v>
      </c>
      <c r="H273" s="20">
        <v>27</v>
      </c>
      <c r="I273" s="43">
        <v>9812.5925925925931</v>
      </c>
      <c r="J273" s="43">
        <v>225</v>
      </c>
    </row>
    <row r="274" spans="1:10" x14ac:dyDescent="0.3">
      <c r="A274" s="36">
        <v>44743</v>
      </c>
      <c r="B274" s="13" t="s">
        <v>96</v>
      </c>
      <c r="C274" s="13" t="s">
        <v>95</v>
      </c>
      <c r="D274" s="13" t="s">
        <v>631</v>
      </c>
      <c r="E274" s="20" t="s">
        <v>641</v>
      </c>
      <c r="F274" s="20" t="s">
        <v>222</v>
      </c>
      <c r="G274" s="20" t="s">
        <v>223</v>
      </c>
      <c r="H274" s="20">
        <v>15</v>
      </c>
      <c r="I274" s="43">
        <v>11366.666666666666</v>
      </c>
      <c r="J274" s="43">
        <v>15</v>
      </c>
    </row>
    <row r="275" spans="1:10" x14ac:dyDescent="0.3">
      <c r="A275" s="36">
        <v>44743</v>
      </c>
      <c r="B275" s="13" t="s">
        <v>96</v>
      </c>
      <c r="C275" s="13" t="s">
        <v>95</v>
      </c>
      <c r="D275" s="13" t="s">
        <v>631</v>
      </c>
      <c r="E275" s="20" t="s">
        <v>641</v>
      </c>
      <c r="F275" s="20" t="s">
        <v>176</v>
      </c>
      <c r="G275" s="20" t="s">
        <v>177</v>
      </c>
      <c r="H275" s="20">
        <v>1</v>
      </c>
      <c r="I275" s="43">
        <v>48260</v>
      </c>
      <c r="J275" s="43">
        <v>51</v>
      </c>
    </row>
    <row r="276" spans="1:10" x14ac:dyDescent="0.3">
      <c r="A276" s="36">
        <v>44743</v>
      </c>
      <c r="B276" s="13" t="s">
        <v>96</v>
      </c>
      <c r="C276" s="13" t="s">
        <v>95</v>
      </c>
      <c r="D276" s="13" t="s">
        <v>631</v>
      </c>
      <c r="E276" s="20" t="s">
        <v>641</v>
      </c>
      <c r="F276" s="20" t="s">
        <v>286</v>
      </c>
      <c r="G276" s="20" t="s">
        <v>640</v>
      </c>
      <c r="H276" s="20">
        <v>32</v>
      </c>
      <c r="I276" s="43">
        <v>5581.5625</v>
      </c>
      <c r="J276" s="43">
        <v>74</v>
      </c>
    </row>
    <row r="277" spans="1:10" x14ac:dyDescent="0.3">
      <c r="A277" s="36">
        <v>44743</v>
      </c>
      <c r="B277" s="13" t="s">
        <v>96</v>
      </c>
      <c r="C277" s="13" t="s">
        <v>95</v>
      </c>
      <c r="D277" s="13" t="s">
        <v>631</v>
      </c>
      <c r="E277" s="20" t="s">
        <v>641</v>
      </c>
      <c r="F277" s="20" t="s">
        <v>326</v>
      </c>
      <c r="G277" s="20" t="s">
        <v>327</v>
      </c>
      <c r="H277" s="20">
        <v>16</v>
      </c>
      <c r="I277" s="43">
        <v>12229.0625</v>
      </c>
      <c r="J277" s="43">
        <v>29</v>
      </c>
    </row>
    <row r="278" spans="1:10" x14ac:dyDescent="0.3">
      <c r="A278" s="36">
        <v>44743</v>
      </c>
      <c r="B278" s="13" t="s">
        <v>96</v>
      </c>
      <c r="C278" s="13" t="s">
        <v>95</v>
      </c>
      <c r="D278" s="13" t="s">
        <v>631</v>
      </c>
      <c r="E278" s="20" t="s">
        <v>641</v>
      </c>
      <c r="F278" s="20" t="s">
        <v>629</v>
      </c>
      <c r="G278" s="20" t="s">
        <v>630</v>
      </c>
      <c r="H278" s="20">
        <v>12</v>
      </c>
      <c r="I278" s="43">
        <v>10860.833333333334</v>
      </c>
      <c r="J278" s="43">
        <v>177</v>
      </c>
    </row>
    <row r="279" spans="1:10" x14ac:dyDescent="0.3">
      <c r="A279" s="36">
        <v>44743</v>
      </c>
      <c r="B279" s="13" t="s">
        <v>97</v>
      </c>
      <c r="C279" s="13" t="s">
        <v>95</v>
      </c>
      <c r="D279" s="13" t="s">
        <v>632</v>
      </c>
      <c r="E279" s="20" t="s">
        <v>90</v>
      </c>
      <c r="F279" s="20" t="s">
        <v>148</v>
      </c>
      <c r="G279" s="20" t="s">
        <v>149</v>
      </c>
      <c r="H279" s="20">
        <v>3</v>
      </c>
      <c r="I279" s="43">
        <v>100990</v>
      </c>
      <c r="J279" s="43">
        <v>75</v>
      </c>
    </row>
    <row r="280" spans="1:10" x14ac:dyDescent="0.3">
      <c r="A280" s="36">
        <v>44743</v>
      </c>
      <c r="B280" s="13" t="s">
        <v>97</v>
      </c>
      <c r="C280" s="13" t="s">
        <v>95</v>
      </c>
      <c r="D280" s="13" t="s">
        <v>632</v>
      </c>
      <c r="E280" s="20" t="s">
        <v>90</v>
      </c>
      <c r="F280" s="20" t="s">
        <v>368</v>
      </c>
      <c r="G280" s="20" t="s">
        <v>369</v>
      </c>
      <c r="H280" s="20">
        <v>22</v>
      </c>
      <c r="I280" s="43">
        <v>9410.9090909090901</v>
      </c>
      <c r="J280" s="43">
        <v>23</v>
      </c>
    </row>
    <row r="281" spans="1:10" x14ac:dyDescent="0.3">
      <c r="A281" s="36">
        <v>44743</v>
      </c>
      <c r="B281" s="13" t="s">
        <v>97</v>
      </c>
      <c r="C281" s="13" t="s">
        <v>95</v>
      </c>
      <c r="D281" s="13" t="s">
        <v>632</v>
      </c>
      <c r="E281" s="20" t="s">
        <v>90</v>
      </c>
      <c r="F281" s="20" t="s">
        <v>506</v>
      </c>
      <c r="G281" s="20" t="s">
        <v>507</v>
      </c>
      <c r="H281" s="20">
        <v>19</v>
      </c>
      <c r="I281" s="43">
        <v>14358.684210526315</v>
      </c>
      <c r="J281" s="43">
        <v>183</v>
      </c>
    </row>
    <row r="282" spans="1:10" x14ac:dyDescent="0.3">
      <c r="A282" s="36">
        <v>44743</v>
      </c>
      <c r="B282" s="13" t="s">
        <v>97</v>
      </c>
      <c r="C282" s="13" t="s">
        <v>95</v>
      </c>
      <c r="D282" s="13" t="s">
        <v>632</v>
      </c>
      <c r="E282" s="20" t="s">
        <v>90</v>
      </c>
      <c r="F282" s="20" t="s">
        <v>258</v>
      </c>
      <c r="G282" s="20" t="s">
        <v>259</v>
      </c>
      <c r="H282" s="20">
        <v>36</v>
      </c>
      <c r="I282" s="43">
        <v>9813.3333333333339</v>
      </c>
      <c r="J282" s="43">
        <v>293</v>
      </c>
    </row>
    <row r="283" spans="1:10" x14ac:dyDescent="0.3">
      <c r="A283" s="36">
        <v>44743</v>
      </c>
      <c r="B283" s="13" t="s">
        <v>97</v>
      </c>
      <c r="C283" s="13" t="s">
        <v>95</v>
      </c>
      <c r="D283" s="13" t="s">
        <v>632</v>
      </c>
      <c r="E283" s="20" t="s">
        <v>641</v>
      </c>
      <c r="F283" s="20" t="s">
        <v>172</v>
      </c>
      <c r="G283" s="20" t="s">
        <v>173</v>
      </c>
      <c r="H283" s="20">
        <v>1</v>
      </c>
      <c r="I283" s="43">
        <v>105520</v>
      </c>
      <c r="J283" s="43">
        <v>105</v>
      </c>
    </row>
    <row r="284" spans="1:10" x14ac:dyDescent="0.3">
      <c r="A284" s="36">
        <v>44743</v>
      </c>
      <c r="B284" s="13" t="s">
        <v>97</v>
      </c>
      <c r="C284" s="13" t="s">
        <v>95</v>
      </c>
      <c r="D284" s="13" t="s">
        <v>632</v>
      </c>
      <c r="E284" s="20" t="s">
        <v>641</v>
      </c>
      <c r="F284" s="20" t="s">
        <v>322</v>
      </c>
      <c r="G284" s="20" t="s">
        <v>323</v>
      </c>
      <c r="H284" s="20">
        <v>1</v>
      </c>
      <c r="I284" s="43">
        <v>66090</v>
      </c>
      <c r="J284" s="43">
        <v>2</v>
      </c>
    </row>
    <row r="285" spans="1:10" x14ac:dyDescent="0.3">
      <c r="A285" s="36">
        <v>44743</v>
      </c>
      <c r="B285" s="13" t="s">
        <v>97</v>
      </c>
      <c r="C285" s="13" t="s">
        <v>95</v>
      </c>
      <c r="D285" s="13" t="s">
        <v>632</v>
      </c>
      <c r="E285" s="20" t="s">
        <v>641</v>
      </c>
      <c r="F285" s="20" t="s">
        <v>222</v>
      </c>
      <c r="G285" s="20" t="s">
        <v>223</v>
      </c>
      <c r="H285" s="20">
        <v>19</v>
      </c>
      <c r="I285" s="43">
        <v>11366.842105263158</v>
      </c>
      <c r="J285" s="43">
        <v>20</v>
      </c>
    </row>
    <row r="286" spans="1:10" x14ac:dyDescent="0.3">
      <c r="A286" s="36">
        <v>44743</v>
      </c>
      <c r="B286" s="13" t="s">
        <v>97</v>
      </c>
      <c r="C286" s="13" t="s">
        <v>95</v>
      </c>
      <c r="D286" s="13" t="s">
        <v>632</v>
      </c>
      <c r="E286" s="20" t="s">
        <v>641</v>
      </c>
      <c r="F286" s="20" t="s">
        <v>176</v>
      </c>
      <c r="G286" s="20" t="s">
        <v>177</v>
      </c>
      <c r="H286" s="20">
        <v>2</v>
      </c>
      <c r="I286" s="43">
        <v>48277.5</v>
      </c>
      <c r="J286" s="43">
        <v>66</v>
      </c>
    </row>
    <row r="287" spans="1:10" x14ac:dyDescent="0.3">
      <c r="A287" s="36">
        <v>44743</v>
      </c>
      <c r="B287" s="13" t="s">
        <v>97</v>
      </c>
      <c r="C287" s="13" t="s">
        <v>95</v>
      </c>
      <c r="D287" s="13" t="s">
        <v>632</v>
      </c>
      <c r="E287" s="20" t="s">
        <v>641</v>
      </c>
      <c r="F287" s="20" t="s">
        <v>286</v>
      </c>
      <c r="G287" s="20" t="s">
        <v>640</v>
      </c>
      <c r="H287" s="20">
        <v>41</v>
      </c>
      <c r="I287" s="43">
        <v>5581.5853658536589</v>
      </c>
      <c r="J287" s="43">
        <v>97</v>
      </c>
    </row>
    <row r="288" spans="1:10" x14ac:dyDescent="0.3">
      <c r="A288" s="36">
        <v>44743</v>
      </c>
      <c r="B288" s="13" t="s">
        <v>97</v>
      </c>
      <c r="C288" s="13" t="s">
        <v>95</v>
      </c>
      <c r="D288" s="13" t="s">
        <v>632</v>
      </c>
      <c r="E288" s="20" t="s">
        <v>641</v>
      </c>
      <c r="F288" s="20" t="s">
        <v>326</v>
      </c>
      <c r="G288" s="20" t="s">
        <v>327</v>
      </c>
      <c r="H288" s="20">
        <v>21</v>
      </c>
      <c r="I288" s="43">
        <v>12227.380952380952</v>
      </c>
      <c r="J288" s="43">
        <v>38</v>
      </c>
    </row>
    <row r="289" spans="1:10" x14ac:dyDescent="0.3">
      <c r="A289" s="36">
        <v>44743</v>
      </c>
      <c r="B289" s="13" t="s">
        <v>97</v>
      </c>
      <c r="C289" s="13" t="s">
        <v>95</v>
      </c>
      <c r="D289" s="13" t="s">
        <v>632</v>
      </c>
      <c r="E289" s="20" t="s">
        <v>641</v>
      </c>
      <c r="F289" s="20" t="s">
        <v>629</v>
      </c>
      <c r="G289" s="20" t="s">
        <v>630</v>
      </c>
      <c r="H289" s="20">
        <v>15</v>
      </c>
      <c r="I289" s="43">
        <v>10860.666666666666</v>
      </c>
      <c r="J289" s="43">
        <v>231</v>
      </c>
    </row>
    <row r="290" spans="1:10" x14ac:dyDescent="0.3">
      <c r="A290" s="36">
        <v>44774</v>
      </c>
      <c r="B290" s="13" t="s">
        <v>98</v>
      </c>
      <c r="C290" s="13" t="s">
        <v>99</v>
      </c>
      <c r="D290" s="13" t="s">
        <v>633</v>
      </c>
      <c r="E290" s="20" t="s">
        <v>90</v>
      </c>
      <c r="F290" s="20" t="s">
        <v>172</v>
      </c>
      <c r="G290" s="20" t="s">
        <v>173</v>
      </c>
      <c r="H290" s="20">
        <v>12</v>
      </c>
      <c r="I290" s="43">
        <v>107016.66666666667</v>
      </c>
      <c r="J290" s="43">
        <v>12</v>
      </c>
    </row>
    <row r="291" spans="1:10" x14ac:dyDescent="0.3">
      <c r="A291" s="36">
        <v>44774</v>
      </c>
      <c r="B291" s="13" t="s">
        <v>98</v>
      </c>
      <c r="C291" s="13" t="s">
        <v>99</v>
      </c>
      <c r="D291" s="13" t="s">
        <v>633</v>
      </c>
      <c r="E291" s="20" t="s">
        <v>90</v>
      </c>
      <c r="F291" s="20" t="s">
        <v>506</v>
      </c>
      <c r="G291" s="20" t="s">
        <v>507</v>
      </c>
      <c r="H291" s="20">
        <v>1</v>
      </c>
      <c r="I291" s="43">
        <v>14845</v>
      </c>
      <c r="J291" s="43">
        <v>151</v>
      </c>
    </row>
    <row r="292" spans="1:10" x14ac:dyDescent="0.3">
      <c r="A292" s="36">
        <v>44774</v>
      </c>
      <c r="B292" s="13" t="s">
        <v>98</v>
      </c>
      <c r="C292" s="13" t="s">
        <v>99</v>
      </c>
      <c r="D292" s="13" t="s">
        <v>633</v>
      </c>
      <c r="E292" s="20" t="s">
        <v>90</v>
      </c>
      <c r="F292" s="20" t="s">
        <v>258</v>
      </c>
      <c r="G292" s="20" t="s">
        <v>259</v>
      </c>
      <c r="H292" s="20">
        <v>150</v>
      </c>
      <c r="I292" s="43">
        <v>10036.6</v>
      </c>
      <c r="J292" s="43">
        <v>178</v>
      </c>
    </row>
    <row r="293" spans="1:10" x14ac:dyDescent="0.3">
      <c r="A293" s="36">
        <v>44774</v>
      </c>
      <c r="B293" s="13" t="s">
        <v>98</v>
      </c>
      <c r="C293" s="13" t="s">
        <v>99</v>
      </c>
      <c r="D293" s="13" t="s">
        <v>633</v>
      </c>
      <c r="E293" s="20" t="s">
        <v>90</v>
      </c>
      <c r="F293" s="20" t="s">
        <v>286</v>
      </c>
      <c r="G293" s="20" t="s">
        <v>640</v>
      </c>
      <c r="H293" s="20">
        <v>6</v>
      </c>
      <c r="I293" s="43">
        <v>5551.666666666667</v>
      </c>
      <c r="J293" s="43">
        <v>97</v>
      </c>
    </row>
    <row r="294" spans="1:10" x14ac:dyDescent="0.3">
      <c r="A294" s="36">
        <v>44774</v>
      </c>
      <c r="B294" s="13" t="s">
        <v>98</v>
      </c>
      <c r="C294" s="13" t="s">
        <v>99</v>
      </c>
      <c r="D294" s="13" t="s">
        <v>633</v>
      </c>
      <c r="E294" s="20" t="s">
        <v>641</v>
      </c>
      <c r="F294" s="20" t="s">
        <v>322</v>
      </c>
      <c r="G294" s="20" t="s">
        <v>323</v>
      </c>
      <c r="H294" s="20">
        <v>3</v>
      </c>
      <c r="I294" s="43">
        <v>75270</v>
      </c>
      <c r="J294" s="43">
        <v>6</v>
      </c>
    </row>
    <row r="295" spans="1:10" x14ac:dyDescent="0.3">
      <c r="A295" s="36">
        <v>44774</v>
      </c>
      <c r="B295" s="13" t="s">
        <v>98</v>
      </c>
      <c r="C295" s="13" t="s">
        <v>99</v>
      </c>
      <c r="D295" s="13" t="s">
        <v>633</v>
      </c>
      <c r="E295" s="20" t="s">
        <v>641</v>
      </c>
      <c r="F295" s="20" t="s">
        <v>148</v>
      </c>
      <c r="G295" s="20" t="s">
        <v>149</v>
      </c>
      <c r="H295" s="20">
        <v>3</v>
      </c>
      <c r="I295" s="43">
        <v>101013.33333333333</v>
      </c>
      <c r="J295" s="43">
        <v>0</v>
      </c>
    </row>
    <row r="296" spans="1:10" x14ac:dyDescent="0.3">
      <c r="A296" s="36">
        <v>44774</v>
      </c>
      <c r="B296" s="13" t="s">
        <v>98</v>
      </c>
      <c r="C296" s="13" t="s">
        <v>99</v>
      </c>
      <c r="D296" s="13" t="s">
        <v>633</v>
      </c>
      <c r="E296" s="20" t="s">
        <v>641</v>
      </c>
      <c r="F296" s="20" t="s">
        <v>368</v>
      </c>
      <c r="G296" s="20" t="s">
        <v>369</v>
      </c>
      <c r="H296" s="20">
        <v>6</v>
      </c>
      <c r="I296" s="43">
        <v>9455.8333333333339</v>
      </c>
      <c r="J296" s="43">
        <v>90</v>
      </c>
    </row>
    <row r="297" spans="1:10" x14ac:dyDescent="0.3">
      <c r="A297" s="36">
        <v>44774</v>
      </c>
      <c r="B297" s="13" t="s">
        <v>98</v>
      </c>
      <c r="C297" s="13" t="s">
        <v>99</v>
      </c>
      <c r="D297" s="13" t="s">
        <v>633</v>
      </c>
      <c r="E297" s="20" t="s">
        <v>641</v>
      </c>
      <c r="F297" s="20" t="s">
        <v>362</v>
      </c>
      <c r="G297" s="20" t="s">
        <v>363</v>
      </c>
      <c r="H297" s="20">
        <v>14</v>
      </c>
      <c r="I297" s="43">
        <v>20538.214285714286</v>
      </c>
      <c r="J297" s="43">
        <v>32</v>
      </c>
    </row>
    <row r="298" spans="1:10" x14ac:dyDescent="0.3">
      <c r="A298" s="36">
        <v>44774</v>
      </c>
      <c r="B298" s="13" t="s">
        <v>98</v>
      </c>
      <c r="C298" s="13" t="s">
        <v>99</v>
      </c>
      <c r="D298" s="13" t="s">
        <v>633</v>
      </c>
      <c r="E298" s="20" t="s">
        <v>641</v>
      </c>
      <c r="F298" s="20" t="s">
        <v>176</v>
      </c>
      <c r="G298" s="20" t="s">
        <v>177</v>
      </c>
      <c r="H298" s="20">
        <v>24</v>
      </c>
      <c r="I298" s="43">
        <v>49300</v>
      </c>
      <c r="J298" s="43">
        <v>89</v>
      </c>
    </row>
    <row r="299" spans="1:10" x14ac:dyDescent="0.3">
      <c r="A299" s="36">
        <v>44774</v>
      </c>
      <c r="B299" s="13" t="s">
        <v>98</v>
      </c>
      <c r="C299" s="13" t="s">
        <v>99</v>
      </c>
      <c r="D299" s="13" t="s">
        <v>633</v>
      </c>
      <c r="E299" s="20" t="s">
        <v>641</v>
      </c>
      <c r="F299" s="20" t="s">
        <v>326</v>
      </c>
      <c r="G299" s="20" t="s">
        <v>327</v>
      </c>
      <c r="H299" s="20">
        <v>8</v>
      </c>
      <c r="I299" s="43">
        <v>13480.625</v>
      </c>
      <c r="J299" s="43">
        <v>114</v>
      </c>
    </row>
    <row r="300" spans="1:10" x14ac:dyDescent="0.3">
      <c r="A300" s="36">
        <v>44774</v>
      </c>
      <c r="B300" s="13" t="s">
        <v>98</v>
      </c>
      <c r="C300" s="13" t="s">
        <v>99</v>
      </c>
      <c r="D300" s="13" t="s">
        <v>633</v>
      </c>
      <c r="E300" s="20" t="s">
        <v>641</v>
      </c>
      <c r="F300" s="20" t="s">
        <v>629</v>
      </c>
      <c r="G300" s="20" t="s">
        <v>630</v>
      </c>
      <c r="H300" s="20">
        <v>37</v>
      </c>
      <c r="I300" s="43">
        <v>10648.378378378378</v>
      </c>
      <c r="J300" s="43">
        <v>303</v>
      </c>
    </row>
    <row r="301" spans="1:10" x14ac:dyDescent="0.3">
      <c r="A301" s="36">
        <v>44774</v>
      </c>
      <c r="B301" s="13" t="s">
        <v>100</v>
      </c>
      <c r="C301" s="13" t="s">
        <v>99</v>
      </c>
      <c r="D301" s="13" t="s">
        <v>634</v>
      </c>
      <c r="E301" s="20" t="s">
        <v>90</v>
      </c>
      <c r="F301" s="20" t="s">
        <v>172</v>
      </c>
      <c r="G301" s="20" t="s">
        <v>173</v>
      </c>
      <c r="H301" s="20">
        <v>17</v>
      </c>
      <c r="I301" s="43">
        <v>107016.76470588235</v>
      </c>
      <c r="J301" s="43">
        <v>17</v>
      </c>
    </row>
    <row r="302" spans="1:10" x14ac:dyDescent="0.3">
      <c r="A302" s="36">
        <v>44774</v>
      </c>
      <c r="B302" s="13" t="s">
        <v>100</v>
      </c>
      <c r="C302" s="13" t="s">
        <v>99</v>
      </c>
      <c r="D302" s="13" t="s">
        <v>634</v>
      </c>
      <c r="E302" s="20" t="s">
        <v>90</v>
      </c>
      <c r="F302" s="20" t="s">
        <v>258</v>
      </c>
      <c r="G302" s="20" t="s">
        <v>259</v>
      </c>
      <c r="H302" s="20">
        <v>210</v>
      </c>
      <c r="I302" s="43">
        <v>10036.761904761905</v>
      </c>
      <c r="J302" s="43">
        <v>250</v>
      </c>
    </row>
    <row r="303" spans="1:10" x14ac:dyDescent="0.3">
      <c r="A303" s="36">
        <v>44774</v>
      </c>
      <c r="B303" s="13" t="s">
        <v>100</v>
      </c>
      <c r="C303" s="13" t="s">
        <v>99</v>
      </c>
      <c r="D303" s="13" t="s">
        <v>634</v>
      </c>
      <c r="E303" s="20" t="s">
        <v>90</v>
      </c>
      <c r="F303" s="20" t="s">
        <v>286</v>
      </c>
      <c r="G303" s="20" t="s">
        <v>640</v>
      </c>
      <c r="H303" s="20">
        <v>9</v>
      </c>
      <c r="I303" s="43">
        <v>5551.666666666667</v>
      </c>
      <c r="J303" s="43">
        <v>139</v>
      </c>
    </row>
    <row r="304" spans="1:10" x14ac:dyDescent="0.3">
      <c r="A304" s="36">
        <v>44774</v>
      </c>
      <c r="B304" s="13" t="s">
        <v>100</v>
      </c>
      <c r="C304" s="13" t="s">
        <v>99</v>
      </c>
      <c r="D304" s="13" t="s">
        <v>634</v>
      </c>
      <c r="E304" s="20" t="s">
        <v>641</v>
      </c>
      <c r="F304" s="20" t="s">
        <v>322</v>
      </c>
      <c r="G304" s="20" t="s">
        <v>323</v>
      </c>
      <c r="H304" s="20">
        <v>4</v>
      </c>
      <c r="I304" s="43">
        <v>75267.5</v>
      </c>
      <c r="J304" s="43">
        <v>9</v>
      </c>
    </row>
    <row r="305" spans="1:10" x14ac:dyDescent="0.3">
      <c r="A305" s="36">
        <v>44774</v>
      </c>
      <c r="B305" s="13" t="s">
        <v>100</v>
      </c>
      <c r="C305" s="13" t="s">
        <v>99</v>
      </c>
      <c r="D305" s="13" t="s">
        <v>634</v>
      </c>
      <c r="E305" s="20" t="s">
        <v>641</v>
      </c>
      <c r="F305" s="20" t="s">
        <v>148</v>
      </c>
      <c r="G305" s="20" t="s">
        <v>149</v>
      </c>
      <c r="H305" s="20">
        <v>5</v>
      </c>
      <c r="I305" s="43">
        <v>101014</v>
      </c>
      <c r="J305" s="43">
        <v>0</v>
      </c>
    </row>
    <row r="306" spans="1:10" x14ac:dyDescent="0.3">
      <c r="A306" s="36">
        <v>44774</v>
      </c>
      <c r="B306" s="13" t="s">
        <v>100</v>
      </c>
      <c r="C306" s="13" t="s">
        <v>99</v>
      </c>
      <c r="D306" s="13" t="s">
        <v>634</v>
      </c>
      <c r="E306" s="20" t="s">
        <v>641</v>
      </c>
      <c r="F306" s="20" t="s">
        <v>368</v>
      </c>
      <c r="G306" s="20" t="s">
        <v>369</v>
      </c>
      <c r="H306" s="20">
        <v>9</v>
      </c>
      <c r="I306" s="43">
        <v>9455</v>
      </c>
      <c r="J306" s="43">
        <v>129</v>
      </c>
    </row>
    <row r="307" spans="1:10" x14ac:dyDescent="0.3">
      <c r="A307" s="36">
        <v>44774</v>
      </c>
      <c r="B307" s="13" t="s">
        <v>100</v>
      </c>
      <c r="C307" s="13" t="s">
        <v>99</v>
      </c>
      <c r="D307" s="13" t="s">
        <v>634</v>
      </c>
      <c r="E307" s="20" t="s">
        <v>641</v>
      </c>
      <c r="F307" s="20" t="s">
        <v>362</v>
      </c>
      <c r="G307" s="20" t="s">
        <v>363</v>
      </c>
      <c r="H307" s="20">
        <v>20</v>
      </c>
      <c r="I307" s="43">
        <v>20537</v>
      </c>
      <c r="J307" s="43">
        <v>46</v>
      </c>
    </row>
    <row r="308" spans="1:10" x14ac:dyDescent="0.3">
      <c r="A308" s="36">
        <v>44774</v>
      </c>
      <c r="B308" s="13" t="s">
        <v>100</v>
      </c>
      <c r="C308" s="13" t="s">
        <v>99</v>
      </c>
      <c r="D308" s="13" t="s">
        <v>634</v>
      </c>
      <c r="E308" s="20" t="s">
        <v>641</v>
      </c>
      <c r="F308" s="20" t="s">
        <v>176</v>
      </c>
      <c r="G308" s="20" t="s">
        <v>177</v>
      </c>
      <c r="H308" s="20">
        <v>35</v>
      </c>
      <c r="I308" s="43">
        <v>49299.857142857145</v>
      </c>
      <c r="J308" s="43">
        <v>127</v>
      </c>
    </row>
    <row r="309" spans="1:10" x14ac:dyDescent="0.3">
      <c r="A309" s="36">
        <v>44774</v>
      </c>
      <c r="B309" s="13" t="s">
        <v>100</v>
      </c>
      <c r="C309" s="13" t="s">
        <v>99</v>
      </c>
      <c r="D309" s="13" t="s">
        <v>634</v>
      </c>
      <c r="E309" s="20" t="s">
        <v>641</v>
      </c>
      <c r="F309" s="20" t="s">
        <v>326</v>
      </c>
      <c r="G309" s="20" t="s">
        <v>327</v>
      </c>
      <c r="H309" s="20">
        <v>11</v>
      </c>
      <c r="I309" s="43">
        <v>13480.90909090909</v>
      </c>
      <c r="J309" s="43">
        <v>163</v>
      </c>
    </row>
    <row r="310" spans="1:10" x14ac:dyDescent="0.3">
      <c r="A310" s="36">
        <v>44774</v>
      </c>
      <c r="B310" s="13" t="s">
        <v>100</v>
      </c>
      <c r="C310" s="13" t="s">
        <v>99</v>
      </c>
      <c r="D310" s="13" t="s">
        <v>634</v>
      </c>
      <c r="E310" s="20" t="s">
        <v>641</v>
      </c>
      <c r="F310" s="20" t="s">
        <v>629</v>
      </c>
      <c r="G310" s="20" t="s">
        <v>630</v>
      </c>
      <c r="H310" s="20">
        <v>53</v>
      </c>
      <c r="I310" s="43">
        <v>10648.207547169812</v>
      </c>
      <c r="J310" s="43">
        <v>432</v>
      </c>
    </row>
    <row r="311" spans="1:10" x14ac:dyDescent="0.3">
      <c r="A311" s="36">
        <v>44774</v>
      </c>
      <c r="B311" s="13" t="s">
        <v>101</v>
      </c>
      <c r="C311" s="13" t="s">
        <v>99</v>
      </c>
      <c r="D311" s="13" t="s">
        <v>635</v>
      </c>
      <c r="E311" s="20" t="s">
        <v>90</v>
      </c>
      <c r="F311" s="20" t="s">
        <v>172</v>
      </c>
      <c r="G311" s="20" t="s">
        <v>173</v>
      </c>
      <c r="H311" s="20">
        <v>22</v>
      </c>
      <c r="I311" s="43">
        <v>107016.81818181818</v>
      </c>
      <c r="J311" s="43">
        <v>22</v>
      </c>
    </row>
    <row r="312" spans="1:10" x14ac:dyDescent="0.3">
      <c r="A312" s="36">
        <v>44774</v>
      </c>
      <c r="B312" s="13" t="s">
        <v>101</v>
      </c>
      <c r="C312" s="13" t="s">
        <v>99</v>
      </c>
      <c r="D312" s="13" t="s">
        <v>635</v>
      </c>
      <c r="E312" s="20" t="s">
        <v>90</v>
      </c>
      <c r="F312" s="20" t="s">
        <v>506</v>
      </c>
      <c r="G312" s="20" t="s">
        <v>507</v>
      </c>
      <c r="H312" s="20">
        <v>1</v>
      </c>
      <c r="I312" s="43">
        <v>14845</v>
      </c>
      <c r="J312" s="43">
        <v>280</v>
      </c>
    </row>
    <row r="313" spans="1:10" x14ac:dyDescent="0.3">
      <c r="A313" s="36">
        <v>44774</v>
      </c>
      <c r="B313" s="13" t="s">
        <v>101</v>
      </c>
      <c r="C313" s="13" t="s">
        <v>99</v>
      </c>
      <c r="D313" s="13" t="s">
        <v>635</v>
      </c>
      <c r="E313" s="20" t="s">
        <v>90</v>
      </c>
      <c r="F313" s="20" t="s">
        <v>258</v>
      </c>
      <c r="G313" s="20" t="s">
        <v>259</v>
      </c>
      <c r="H313" s="20">
        <v>280</v>
      </c>
      <c r="I313" s="43">
        <v>10036.75</v>
      </c>
      <c r="J313" s="43">
        <v>332</v>
      </c>
    </row>
    <row r="314" spans="1:10" x14ac:dyDescent="0.3">
      <c r="A314" s="36">
        <v>44774</v>
      </c>
      <c r="B314" s="13" t="s">
        <v>101</v>
      </c>
      <c r="C314" s="13" t="s">
        <v>99</v>
      </c>
      <c r="D314" s="13" t="s">
        <v>635</v>
      </c>
      <c r="E314" s="20" t="s">
        <v>90</v>
      </c>
      <c r="F314" s="20" t="s">
        <v>286</v>
      </c>
      <c r="G314" s="20" t="s">
        <v>640</v>
      </c>
      <c r="H314" s="20">
        <v>11</v>
      </c>
      <c r="I314" s="43">
        <v>5551.818181818182</v>
      </c>
      <c r="J314" s="43">
        <v>181</v>
      </c>
    </row>
    <row r="315" spans="1:10" x14ac:dyDescent="0.3">
      <c r="A315" s="36">
        <v>44774</v>
      </c>
      <c r="B315" s="13" t="s">
        <v>101</v>
      </c>
      <c r="C315" s="13" t="s">
        <v>99</v>
      </c>
      <c r="D315" s="13" t="s">
        <v>635</v>
      </c>
      <c r="E315" s="20" t="s">
        <v>641</v>
      </c>
      <c r="F315" s="20" t="s">
        <v>322</v>
      </c>
      <c r="G315" s="20" t="s">
        <v>323</v>
      </c>
      <c r="H315" s="20">
        <v>5</v>
      </c>
      <c r="I315" s="43">
        <v>75267</v>
      </c>
      <c r="J315" s="43">
        <v>12</v>
      </c>
    </row>
    <row r="316" spans="1:10" x14ac:dyDescent="0.3">
      <c r="A316" s="36">
        <v>44774</v>
      </c>
      <c r="B316" s="13" t="s">
        <v>101</v>
      </c>
      <c r="C316" s="13" t="s">
        <v>99</v>
      </c>
      <c r="D316" s="13" t="s">
        <v>635</v>
      </c>
      <c r="E316" s="20" t="s">
        <v>641</v>
      </c>
      <c r="F316" s="20" t="s">
        <v>148</v>
      </c>
      <c r="G316" s="20" t="s">
        <v>149</v>
      </c>
      <c r="H316" s="20">
        <v>7</v>
      </c>
      <c r="I316" s="43">
        <v>101014.28571428571</v>
      </c>
      <c r="J316" s="43">
        <v>0</v>
      </c>
    </row>
    <row r="317" spans="1:10" x14ac:dyDescent="0.3">
      <c r="A317" s="36">
        <v>44774</v>
      </c>
      <c r="B317" s="13" t="s">
        <v>101</v>
      </c>
      <c r="C317" s="13" t="s">
        <v>99</v>
      </c>
      <c r="D317" s="13" t="s">
        <v>635</v>
      </c>
      <c r="E317" s="20" t="s">
        <v>641</v>
      </c>
      <c r="F317" s="20" t="s">
        <v>368</v>
      </c>
      <c r="G317" s="20" t="s">
        <v>369</v>
      </c>
      <c r="H317" s="20">
        <v>11</v>
      </c>
      <c r="I317" s="43">
        <v>9454.545454545454</v>
      </c>
      <c r="J317" s="43">
        <v>168</v>
      </c>
    </row>
    <row r="318" spans="1:10" x14ac:dyDescent="0.3">
      <c r="A318" s="36">
        <v>44774</v>
      </c>
      <c r="B318" s="13" t="s">
        <v>101</v>
      </c>
      <c r="C318" s="13" t="s">
        <v>99</v>
      </c>
      <c r="D318" s="13" t="s">
        <v>635</v>
      </c>
      <c r="E318" s="20" t="s">
        <v>641</v>
      </c>
      <c r="F318" s="20" t="s">
        <v>362</v>
      </c>
      <c r="G318" s="20" t="s">
        <v>363</v>
      </c>
      <c r="H318" s="20">
        <v>26</v>
      </c>
      <c r="I318" s="43">
        <v>20537.5</v>
      </c>
      <c r="J318" s="43">
        <v>60</v>
      </c>
    </row>
    <row r="319" spans="1:10" x14ac:dyDescent="0.3">
      <c r="A319" s="36">
        <v>44774</v>
      </c>
      <c r="B319" s="13" t="s">
        <v>101</v>
      </c>
      <c r="C319" s="13" t="s">
        <v>99</v>
      </c>
      <c r="D319" s="13" t="s">
        <v>635</v>
      </c>
      <c r="E319" s="20" t="s">
        <v>641</v>
      </c>
      <c r="F319" s="20" t="s">
        <v>176</v>
      </c>
      <c r="G319" s="20" t="s">
        <v>177</v>
      </c>
      <c r="H319" s="20">
        <v>50</v>
      </c>
      <c r="I319" s="43">
        <v>49299.3</v>
      </c>
      <c r="J319" s="43">
        <v>161</v>
      </c>
    </row>
    <row r="320" spans="1:10" x14ac:dyDescent="0.3">
      <c r="A320" s="36">
        <v>44774</v>
      </c>
      <c r="B320" s="13" t="s">
        <v>101</v>
      </c>
      <c r="C320" s="13" t="s">
        <v>99</v>
      </c>
      <c r="D320" s="13" t="s">
        <v>635</v>
      </c>
      <c r="E320" s="20" t="s">
        <v>641</v>
      </c>
      <c r="F320" s="20" t="s">
        <v>326</v>
      </c>
      <c r="G320" s="20" t="s">
        <v>327</v>
      </c>
      <c r="H320" s="20">
        <v>15</v>
      </c>
      <c r="I320" s="43">
        <v>13480.333333333334</v>
      </c>
      <c r="J320" s="43">
        <v>212</v>
      </c>
    </row>
    <row r="321" spans="1:10" x14ac:dyDescent="0.3">
      <c r="A321" s="36">
        <v>44774</v>
      </c>
      <c r="B321" s="13" t="s">
        <v>101</v>
      </c>
      <c r="C321" s="13" t="s">
        <v>99</v>
      </c>
      <c r="D321" s="13" t="s">
        <v>635</v>
      </c>
      <c r="E321" s="20" t="s">
        <v>641</v>
      </c>
      <c r="F321" s="20" t="s">
        <v>629</v>
      </c>
      <c r="G321" s="20" t="s">
        <v>630</v>
      </c>
      <c r="H321" s="20">
        <v>69</v>
      </c>
      <c r="I321" s="43">
        <v>10647.971014492754</v>
      </c>
      <c r="J321" s="43">
        <v>562</v>
      </c>
    </row>
    <row r="322" spans="1:10" x14ac:dyDescent="0.3">
      <c r="A322" s="36">
        <v>44774</v>
      </c>
      <c r="B322" s="13" t="s">
        <v>91</v>
      </c>
      <c r="C322" s="13" t="s">
        <v>121</v>
      </c>
      <c r="D322" s="13" t="s">
        <v>636</v>
      </c>
      <c r="E322" s="20" t="s">
        <v>90</v>
      </c>
      <c r="F322" s="20" t="s">
        <v>208</v>
      </c>
      <c r="G322" s="20" t="s">
        <v>209</v>
      </c>
      <c r="H322" s="20">
        <v>4</v>
      </c>
      <c r="I322" s="43">
        <v>102222.5</v>
      </c>
      <c r="J322" s="43">
        <v>4</v>
      </c>
    </row>
    <row r="323" spans="1:10" x14ac:dyDescent="0.3">
      <c r="A323" s="36">
        <v>44774</v>
      </c>
      <c r="B323" s="13" t="s">
        <v>91</v>
      </c>
      <c r="C323" s="13" t="s">
        <v>121</v>
      </c>
      <c r="D323" s="13" t="s">
        <v>636</v>
      </c>
      <c r="E323" s="20" t="s">
        <v>90</v>
      </c>
      <c r="F323" s="20" t="s">
        <v>148</v>
      </c>
      <c r="G323" s="20" t="s">
        <v>149</v>
      </c>
      <c r="H323" s="20">
        <v>9</v>
      </c>
      <c r="I323" s="43">
        <v>101075</v>
      </c>
      <c r="J323" s="43">
        <v>10</v>
      </c>
    </row>
    <row r="324" spans="1:10" x14ac:dyDescent="0.3">
      <c r="A324" s="36">
        <v>44774</v>
      </c>
      <c r="B324" s="13" t="s">
        <v>91</v>
      </c>
      <c r="C324" s="13" t="s">
        <v>121</v>
      </c>
      <c r="D324" s="13" t="s">
        <v>636</v>
      </c>
      <c r="E324" s="20" t="s">
        <v>90</v>
      </c>
      <c r="F324" s="20" t="s">
        <v>222</v>
      </c>
      <c r="G324" s="20" t="s">
        <v>223</v>
      </c>
      <c r="H324" s="20">
        <v>17</v>
      </c>
      <c r="I324" s="43">
        <v>11954.705882352941</v>
      </c>
      <c r="J324" s="43">
        <v>82</v>
      </c>
    </row>
    <row r="325" spans="1:10" x14ac:dyDescent="0.3">
      <c r="A325" s="36">
        <v>44774</v>
      </c>
      <c r="B325" s="13" t="s">
        <v>91</v>
      </c>
      <c r="C325" s="13" t="s">
        <v>121</v>
      </c>
      <c r="D325" s="13" t="s">
        <v>636</v>
      </c>
      <c r="E325" s="20" t="s">
        <v>90</v>
      </c>
      <c r="F325" s="20" t="s">
        <v>258</v>
      </c>
      <c r="G325" s="20" t="s">
        <v>259</v>
      </c>
      <c r="H325" s="20">
        <v>11</v>
      </c>
      <c r="I325" s="43">
        <v>10036.363636363636</v>
      </c>
      <c r="J325" s="43">
        <v>29</v>
      </c>
    </row>
    <row r="326" spans="1:10" x14ac:dyDescent="0.3">
      <c r="A326" s="36">
        <v>44774</v>
      </c>
      <c r="B326" s="13" t="s">
        <v>91</v>
      </c>
      <c r="C326" s="13" t="s">
        <v>121</v>
      </c>
      <c r="D326" s="13" t="s">
        <v>636</v>
      </c>
      <c r="E326" s="20" t="s">
        <v>641</v>
      </c>
      <c r="F326" s="20" t="s">
        <v>172</v>
      </c>
      <c r="G326" s="20" t="s">
        <v>173</v>
      </c>
      <c r="H326" s="20">
        <v>1</v>
      </c>
      <c r="I326" s="43">
        <v>106930</v>
      </c>
      <c r="J326" s="43">
        <v>55</v>
      </c>
    </row>
    <row r="327" spans="1:10" x14ac:dyDescent="0.3">
      <c r="A327" s="36">
        <v>44774</v>
      </c>
      <c r="B327" s="13" t="s">
        <v>91</v>
      </c>
      <c r="C327" s="13" t="s">
        <v>121</v>
      </c>
      <c r="D327" s="13" t="s">
        <v>636</v>
      </c>
      <c r="E327" s="20" t="s">
        <v>641</v>
      </c>
      <c r="F327" s="20" t="s">
        <v>322</v>
      </c>
      <c r="G327" s="20" t="s">
        <v>323</v>
      </c>
      <c r="H327" s="20">
        <v>2</v>
      </c>
      <c r="I327" s="43">
        <v>75275</v>
      </c>
      <c r="J327" s="43">
        <v>0</v>
      </c>
    </row>
    <row r="328" spans="1:10" x14ac:dyDescent="0.3">
      <c r="A328" s="36">
        <v>44774</v>
      </c>
      <c r="B328" s="13" t="s">
        <v>91</v>
      </c>
      <c r="C328" s="13" t="s">
        <v>121</v>
      </c>
      <c r="D328" s="13" t="s">
        <v>636</v>
      </c>
      <c r="E328" s="20" t="s">
        <v>641</v>
      </c>
      <c r="F328" s="20" t="s">
        <v>368</v>
      </c>
      <c r="G328" s="20" t="s">
        <v>369</v>
      </c>
      <c r="H328" s="20">
        <v>9</v>
      </c>
      <c r="I328" s="43">
        <v>9455</v>
      </c>
      <c r="J328" s="43">
        <v>24</v>
      </c>
    </row>
    <row r="329" spans="1:10" x14ac:dyDescent="0.3">
      <c r="A329" s="36">
        <v>44774</v>
      </c>
      <c r="B329" s="13" t="s">
        <v>91</v>
      </c>
      <c r="C329" s="13" t="s">
        <v>121</v>
      </c>
      <c r="D329" s="13" t="s">
        <v>636</v>
      </c>
      <c r="E329" s="20" t="s">
        <v>641</v>
      </c>
      <c r="F329" s="20" t="s">
        <v>362</v>
      </c>
      <c r="G329" s="20" t="s">
        <v>363</v>
      </c>
      <c r="H329" s="20">
        <v>1</v>
      </c>
      <c r="I329" s="43">
        <v>20560</v>
      </c>
      <c r="J329" s="43">
        <v>1</v>
      </c>
    </row>
    <row r="330" spans="1:10" x14ac:dyDescent="0.3">
      <c r="A330" s="36">
        <v>44774</v>
      </c>
      <c r="B330" s="13" t="s">
        <v>91</v>
      </c>
      <c r="C330" s="13" t="s">
        <v>121</v>
      </c>
      <c r="D330" s="13" t="s">
        <v>636</v>
      </c>
      <c r="E330" s="20" t="s">
        <v>641</v>
      </c>
      <c r="F330" s="20" t="s">
        <v>506</v>
      </c>
      <c r="G330" s="20" t="s">
        <v>507</v>
      </c>
      <c r="H330" s="20">
        <v>3</v>
      </c>
      <c r="I330" s="43">
        <v>14801.666666666666</v>
      </c>
      <c r="J330" s="43">
        <v>159</v>
      </c>
    </row>
    <row r="331" spans="1:10" x14ac:dyDescent="0.3">
      <c r="A331" s="36">
        <v>44774</v>
      </c>
      <c r="B331" s="13" t="s">
        <v>91</v>
      </c>
      <c r="C331" s="13" t="s">
        <v>121</v>
      </c>
      <c r="D331" s="13" t="s">
        <v>636</v>
      </c>
      <c r="E331" s="20" t="s">
        <v>641</v>
      </c>
      <c r="F331" s="20" t="s">
        <v>176</v>
      </c>
      <c r="G331" s="20" t="s">
        <v>177</v>
      </c>
      <c r="H331" s="20">
        <v>4</v>
      </c>
      <c r="I331" s="43">
        <v>49302.5</v>
      </c>
      <c r="J331" s="43">
        <v>70</v>
      </c>
    </row>
    <row r="332" spans="1:10" x14ac:dyDescent="0.3">
      <c r="A332" s="36">
        <v>44774</v>
      </c>
      <c r="B332" s="13" t="s">
        <v>91</v>
      </c>
      <c r="C332" s="13" t="s">
        <v>121</v>
      </c>
      <c r="D332" s="13" t="s">
        <v>636</v>
      </c>
      <c r="E332" s="20" t="s">
        <v>641</v>
      </c>
      <c r="F332" s="20" t="s">
        <v>286</v>
      </c>
      <c r="G332" s="20" t="s">
        <v>640</v>
      </c>
      <c r="H332" s="20">
        <v>12</v>
      </c>
      <c r="I332" s="43">
        <v>5544.583333333333</v>
      </c>
      <c r="J332" s="43">
        <v>79</v>
      </c>
    </row>
    <row r="333" spans="1:10" x14ac:dyDescent="0.3">
      <c r="A333" s="36">
        <v>44774</v>
      </c>
      <c r="B333" s="13" t="s">
        <v>91</v>
      </c>
      <c r="C333" s="13" t="s">
        <v>121</v>
      </c>
      <c r="D333" s="13" t="s">
        <v>636</v>
      </c>
      <c r="E333" s="20" t="s">
        <v>641</v>
      </c>
      <c r="F333" s="20" t="s">
        <v>326</v>
      </c>
      <c r="G333" s="20" t="s">
        <v>327</v>
      </c>
      <c r="H333" s="20">
        <v>19</v>
      </c>
      <c r="I333" s="43">
        <v>13480.526315789473</v>
      </c>
      <c r="J333" s="43">
        <v>15</v>
      </c>
    </row>
    <row r="334" spans="1:10" x14ac:dyDescent="0.3">
      <c r="A334" s="36">
        <v>44774</v>
      </c>
      <c r="B334" s="13" t="s">
        <v>91</v>
      </c>
      <c r="C334" s="13" t="s">
        <v>121</v>
      </c>
      <c r="D334" s="13" t="s">
        <v>636</v>
      </c>
      <c r="E334" s="20" t="s">
        <v>641</v>
      </c>
      <c r="F334" s="20" t="s">
        <v>629</v>
      </c>
      <c r="G334" s="20" t="s">
        <v>630</v>
      </c>
      <c r="H334" s="20">
        <v>56</v>
      </c>
      <c r="I334" s="43">
        <v>10647.857142857143</v>
      </c>
      <c r="J334" s="43">
        <v>164</v>
      </c>
    </row>
    <row r="335" spans="1:10" x14ac:dyDescent="0.3">
      <c r="A335" s="36">
        <v>44774</v>
      </c>
      <c r="B335" s="13" t="s">
        <v>92</v>
      </c>
      <c r="C335" s="13" t="s">
        <v>121</v>
      </c>
      <c r="D335" s="13" t="s">
        <v>637</v>
      </c>
      <c r="E335" s="20" t="s">
        <v>90</v>
      </c>
      <c r="F335" s="20" t="s">
        <v>208</v>
      </c>
      <c r="G335" s="20" t="s">
        <v>209</v>
      </c>
      <c r="H335" s="20">
        <v>5</v>
      </c>
      <c r="I335" s="43">
        <v>102223</v>
      </c>
      <c r="J335" s="43">
        <v>5</v>
      </c>
    </row>
    <row r="336" spans="1:10" x14ac:dyDescent="0.3">
      <c r="A336" s="36">
        <v>44774</v>
      </c>
      <c r="B336" s="13" t="s">
        <v>92</v>
      </c>
      <c r="C336" s="13" t="s">
        <v>121</v>
      </c>
      <c r="D336" s="13" t="s">
        <v>637</v>
      </c>
      <c r="E336" s="20" t="s">
        <v>90</v>
      </c>
      <c r="F336" s="20" t="s">
        <v>148</v>
      </c>
      <c r="G336" s="20" t="s">
        <v>149</v>
      </c>
      <c r="H336" s="20">
        <v>13</v>
      </c>
      <c r="I336" s="43">
        <v>101075</v>
      </c>
      <c r="J336" s="43">
        <v>15</v>
      </c>
    </row>
    <row r="337" spans="1:10" x14ac:dyDescent="0.3">
      <c r="A337" s="36">
        <v>44774</v>
      </c>
      <c r="B337" s="13" t="s">
        <v>92</v>
      </c>
      <c r="C337" s="13" t="s">
        <v>121</v>
      </c>
      <c r="D337" s="13" t="s">
        <v>637</v>
      </c>
      <c r="E337" s="20" t="s">
        <v>90</v>
      </c>
      <c r="F337" s="20" t="s">
        <v>222</v>
      </c>
      <c r="G337" s="20" t="s">
        <v>223</v>
      </c>
      <c r="H337" s="20">
        <v>24</v>
      </c>
      <c r="I337" s="43">
        <v>11954.375</v>
      </c>
      <c r="J337" s="43">
        <v>118</v>
      </c>
    </row>
    <row r="338" spans="1:10" x14ac:dyDescent="0.3">
      <c r="A338" s="36">
        <v>44774</v>
      </c>
      <c r="B338" s="13" t="s">
        <v>92</v>
      </c>
      <c r="C338" s="13" t="s">
        <v>121</v>
      </c>
      <c r="D338" s="13" t="s">
        <v>637</v>
      </c>
      <c r="E338" s="20" t="s">
        <v>90</v>
      </c>
      <c r="F338" s="20" t="s">
        <v>258</v>
      </c>
      <c r="G338" s="20" t="s">
        <v>259</v>
      </c>
      <c r="H338" s="20">
        <v>16</v>
      </c>
      <c r="I338" s="43">
        <v>10036.25</v>
      </c>
      <c r="J338" s="43">
        <v>42</v>
      </c>
    </row>
    <row r="339" spans="1:10" x14ac:dyDescent="0.3">
      <c r="A339" s="36">
        <v>44774</v>
      </c>
      <c r="B339" s="13" t="s">
        <v>92</v>
      </c>
      <c r="C339" s="13" t="s">
        <v>121</v>
      </c>
      <c r="D339" s="13" t="s">
        <v>637</v>
      </c>
      <c r="E339" s="20" t="s">
        <v>641</v>
      </c>
      <c r="F339" s="20" t="s">
        <v>172</v>
      </c>
      <c r="G339" s="20" t="s">
        <v>173</v>
      </c>
      <c r="H339" s="20">
        <v>2</v>
      </c>
      <c r="I339" s="43">
        <v>106870</v>
      </c>
      <c r="J339" s="43">
        <v>78</v>
      </c>
    </row>
    <row r="340" spans="1:10" x14ac:dyDescent="0.3">
      <c r="A340" s="36">
        <v>44774</v>
      </c>
      <c r="B340" s="13" t="s">
        <v>92</v>
      </c>
      <c r="C340" s="13" t="s">
        <v>121</v>
      </c>
      <c r="D340" s="13" t="s">
        <v>637</v>
      </c>
      <c r="E340" s="20" t="s">
        <v>641</v>
      </c>
      <c r="F340" s="20" t="s">
        <v>322</v>
      </c>
      <c r="G340" s="20" t="s">
        <v>323</v>
      </c>
      <c r="H340" s="20">
        <v>2</v>
      </c>
      <c r="I340" s="43">
        <v>75275</v>
      </c>
      <c r="J340" s="43">
        <v>1</v>
      </c>
    </row>
    <row r="341" spans="1:10" x14ac:dyDescent="0.3">
      <c r="A341" s="36">
        <v>44774</v>
      </c>
      <c r="B341" s="13" t="s">
        <v>92</v>
      </c>
      <c r="C341" s="13" t="s">
        <v>121</v>
      </c>
      <c r="D341" s="13" t="s">
        <v>637</v>
      </c>
      <c r="E341" s="20" t="s">
        <v>641</v>
      </c>
      <c r="F341" s="20" t="s">
        <v>368</v>
      </c>
      <c r="G341" s="20" t="s">
        <v>369</v>
      </c>
      <c r="H341" s="20">
        <v>13</v>
      </c>
      <c r="I341" s="43">
        <v>9454.6153846153848</v>
      </c>
      <c r="J341" s="43">
        <v>35</v>
      </c>
    </row>
    <row r="342" spans="1:10" x14ac:dyDescent="0.3">
      <c r="A342" s="36">
        <v>44774</v>
      </c>
      <c r="B342" s="13" t="s">
        <v>92</v>
      </c>
      <c r="C342" s="13" t="s">
        <v>121</v>
      </c>
      <c r="D342" s="13" t="s">
        <v>637</v>
      </c>
      <c r="E342" s="20" t="s">
        <v>641</v>
      </c>
      <c r="F342" s="20" t="s">
        <v>362</v>
      </c>
      <c r="G342" s="20" t="s">
        <v>363</v>
      </c>
      <c r="H342" s="20">
        <v>2</v>
      </c>
      <c r="I342" s="43">
        <v>20545</v>
      </c>
      <c r="J342" s="43">
        <v>1</v>
      </c>
    </row>
    <row r="343" spans="1:10" x14ac:dyDescent="0.3">
      <c r="A343" s="36">
        <v>44774</v>
      </c>
      <c r="B343" s="13" t="s">
        <v>92</v>
      </c>
      <c r="C343" s="13" t="s">
        <v>121</v>
      </c>
      <c r="D343" s="13" t="s">
        <v>637</v>
      </c>
      <c r="E343" s="20" t="s">
        <v>641</v>
      </c>
      <c r="F343" s="20" t="s">
        <v>506</v>
      </c>
      <c r="G343" s="20" t="s">
        <v>507</v>
      </c>
      <c r="H343" s="20">
        <v>4</v>
      </c>
      <c r="I343" s="43">
        <v>14802.5</v>
      </c>
      <c r="J343" s="43">
        <v>228</v>
      </c>
    </row>
    <row r="344" spans="1:10" x14ac:dyDescent="0.3">
      <c r="A344" s="36">
        <v>44774</v>
      </c>
      <c r="B344" s="13" t="s">
        <v>92</v>
      </c>
      <c r="C344" s="13" t="s">
        <v>121</v>
      </c>
      <c r="D344" s="13" t="s">
        <v>637</v>
      </c>
      <c r="E344" s="20" t="s">
        <v>641</v>
      </c>
      <c r="F344" s="20" t="s">
        <v>176</v>
      </c>
      <c r="G344" s="20" t="s">
        <v>177</v>
      </c>
      <c r="H344" s="20">
        <v>5</v>
      </c>
      <c r="I344" s="43">
        <v>49299</v>
      </c>
      <c r="J344" s="43">
        <v>101</v>
      </c>
    </row>
    <row r="345" spans="1:10" x14ac:dyDescent="0.3">
      <c r="A345" s="36">
        <v>44774</v>
      </c>
      <c r="B345" s="13" t="s">
        <v>92</v>
      </c>
      <c r="C345" s="13" t="s">
        <v>121</v>
      </c>
      <c r="D345" s="13" t="s">
        <v>637</v>
      </c>
      <c r="E345" s="20" t="s">
        <v>641</v>
      </c>
      <c r="F345" s="20" t="s">
        <v>286</v>
      </c>
      <c r="G345" s="20" t="s">
        <v>640</v>
      </c>
      <c r="H345" s="20">
        <v>18</v>
      </c>
      <c r="I345" s="43">
        <v>5543.333333333333</v>
      </c>
      <c r="J345" s="43">
        <v>112</v>
      </c>
    </row>
    <row r="346" spans="1:10" x14ac:dyDescent="0.3">
      <c r="A346" s="36">
        <v>44774</v>
      </c>
      <c r="B346" s="13" t="s">
        <v>92</v>
      </c>
      <c r="C346" s="13" t="s">
        <v>121</v>
      </c>
      <c r="D346" s="13" t="s">
        <v>637</v>
      </c>
      <c r="E346" s="20" t="s">
        <v>641</v>
      </c>
      <c r="F346" s="20" t="s">
        <v>326</v>
      </c>
      <c r="G346" s="20" t="s">
        <v>327</v>
      </c>
      <c r="H346" s="20">
        <v>28</v>
      </c>
      <c r="I346" s="43">
        <v>13480.357142857143</v>
      </c>
      <c r="J346" s="43">
        <v>21</v>
      </c>
    </row>
    <row r="347" spans="1:10" x14ac:dyDescent="0.3">
      <c r="A347" s="36">
        <v>44774</v>
      </c>
      <c r="B347" s="13" t="s">
        <v>92</v>
      </c>
      <c r="C347" s="13" t="s">
        <v>121</v>
      </c>
      <c r="D347" s="13" t="s">
        <v>637</v>
      </c>
      <c r="E347" s="20" t="s">
        <v>641</v>
      </c>
      <c r="F347" s="20" t="s">
        <v>629</v>
      </c>
      <c r="G347" s="20" t="s">
        <v>630</v>
      </c>
      <c r="H347" s="20">
        <v>81</v>
      </c>
      <c r="I347" s="43">
        <v>10647.716049382716</v>
      </c>
      <c r="J347" s="43">
        <v>234</v>
      </c>
    </row>
    <row r="348" spans="1:10" x14ac:dyDescent="0.3">
      <c r="A348" s="36">
        <v>44774</v>
      </c>
      <c r="B348" s="13" t="s">
        <v>93</v>
      </c>
      <c r="C348" s="13" t="s">
        <v>121</v>
      </c>
      <c r="D348" s="13" t="s">
        <v>638</v>
      </c>
      <c r="E348" s="20" t="s">
        <v>90</v>
      </c>
      <c r="F348" s="20" t="s">
        <v>208</v>
      </c>
      <c r="G348" s="20" t="s">
        <v>209</v>
      </c>
      <c r="H348" s="20">
        <v>7</v>
      </c>
      <c r="I348" s="43">
        <v>102222.85714285714</v>
      </c>
      <c r="J348" s="43">
        <v>7</v>
      </c>
    </row>
    <row r="349" spans="1:10" x14ac:dyDescent="0.3">
      <c r="A349" s="36">
        <v>44774</v>
      </c>
      <c r="B349" s="13" t="s">
        <v>93</v>
      </c>
      <c r="C349" s="13" t="s">
        <v>121</v>
      </c>
      <c r="D349" s="13" t="s">
        <v>638</v>
      </c>
      <c r="E349" s="20" t="s">
        <v>90</v>
      </c>
      <c r="F349" s="20" t="s">
        <v>148</v>
      </c>
      <c r="G349" s="20" t="s">
        <v>149</v>
      </c>
      <c r="H349" s="20">
        <v>16</v>
      </c>
      <c r="I349" s="43">
        <v>101075</v>
      </c>
      <c r="J349" s="43">
        <v>19</v>
      </c>
    </row>
    <row r="350" spans="1:10" x14ac:dyDescent="0.3">
      <c r="A350" s="36">
        <v>44774</v>
      </c>
      <c r="B350" s="13" t="s">
        <v>93</v>
      </c>
      <c r="C350" s="13" t="s">
        <v>121</v>
      </c>
      <c r="D350" s="13" t="s">
        <v>638</v>
      </c>
      <c r="E350" s="20" t="s">
        <v>90</v>
      </c>
      <c r="F350" s="20" t="s">
        <v>222</v>
      </c>
      <c r="G350" s="20" t="s">
        <v>223</v>
      </c>
      <c r="H350" s="20">
        <v>31</v>
      </c>
      <c r="I350" s="43">
        <v>11954.677419354839</v>
      </c>
      <c r="J350" s="43">
        <v>153</v>
      </c>
    </row>
    <row r="351" spans="1:10" x14ac:dyDescent="0.3">
      <c r="A351" s="36">
        <v>44774</v>
      </c>
      <c r="B351" s="13" t="s">
        <v>93</v>
      </c>
      <c r="C351" s="13" t="s">
        <v>121</v>
      </c>
      <c r="D351" s="13" t="s">
        <v>638</v>
      </c>
      <c r="E351" s="20" t="s">
        <v>90</v>
      </c>
      <c r="F351" s="20" t="s">
        <v>258</v>
      </c>
      <c r="G351" s="20" t="s">
        <v>259</v>
      </c>
      <c r="H351" s="20">
        <v>19</v>
      </c>
      <c r="I351" s="43">
        <v>10036.315789473685</v>
      </c>
      <c r="J351" s="43">
        <v>54</v>
      </c>
    </row>
    <row r="352" spans="1:10" x14ac:dyDescent="0.3">
      <c r="A352" s="36">
        <v>44774</v>
      </c>
      <c r="B352" s="13" t="s">
        <v>93</v>
      </c>
      <c r="C352" s="13" t="s">
        <v>121</v>
      </c>
      <c r="D352" s="13" t="s">
        <v>638</v>
      </c>
      <c r="E352" s="20" t="s">
        <v>641</v>
      </c>
      <c r="F352" s="20" t="s">
        <v>172</v>
      </c>
      <c r="G352" s="20" t="s">
        <v>173</v>
      </c>
      <c r="H352" s="20">
        <v>2</v>
      </c>
      <c r="I352" s="43">
        <v>106870</v>
      </c>
      <c r="J352" s="43">
        <v>102</v>
      </c>
    </row>
    <row r="353" spans="1:10" x14ac:dyDescent="0.3">
      <c r="A353" s="36">
        <v>44774</v>
      </c>
      <c r="B353" s="13" t="s">
        <v>93</v>
      </c>
      <c r="C353" s="13" t="s">
        <v>121</v>
      </c>
      <c r="D353" s="13" t="s">
        <v>638</v>
      </c>
      <c r="E353" s="20" t="s">
        <v>641</v>
      </c>
      <c r="F353" s="20" t="s">
        <v>322</v>
      </c>
      <c r="G353" s="20" t="s">
        <v>323</v>
      </c>
      <c r="H353" s="20">
        <v>2</v>
      </c>
      <c r="I353" s="43">
        <v>75275</v>
      </c>
      <c r="J353" s="43">
        <v>1</v>
      </c>
    </row>
    <row r="354" spans="1:10" x14ac:dyDescent="0.3">
      <c r="A354" s="36">
        <v>44774</v>
      </c>
      <c r="B354" s="13" t="s">
        <v>93</v>
      </c>
      <c r="C354" s="13" t="s">
        <v>121</v>
      </c>
      <c r="D354" s="13" t="s">
        <v>638</v>
      </c>
      <c r="E354" s="20" t="s">
        <v>641</v>
      </c>
      <c r="F354" s="20" t="s">
        <v>368</v>
      </c>
      <c r="G354" s="20" t="s">
        <v>369</v>
      </c>
      <c r="H354" s="20">
        <v>17</v>
      </c>
      <c r="I354" s="43">
        <v>9454.4117647058829</v>
      </c>
      <c r="J354" s="43">
        <v>46</v>
      </c>
    </row>
    <row r="355" spans="1:10" x14ac:dyDescent="0.3">
      <c r="A355" s="36">
        <v>44774</v>
      </c>
      <c r="B355" s="13" t="s">
        <v>93</v>
      </c>
      <c r="C355" s="13" t="s">
        <v>121</v>
      </c>
      <c r="D355" s="13" t="s">
        <v>638</v>
      </c>
      <c r="E355" s="20" t="s">
        <v>641</v>
      </c>
      <c r="F355" s="20" t="s">
        <v>362</v>
      </c>
      <c r="G355" s="20" t="s">
        <v>363</v>
      </c>
      <c r="H355" s="20">
        <v>3</v>
      </c>
      <c r="I355" s="43">
        <v>20543.333333333332</v>
      </c>
      <c r="J355" s="43">
        <v>1</v>
      </c>
    </row>
    <row r="356" spans="1:10" x14ac:dyDescent="0.3">
      <c r="A356" s="36">
        <v>44774</v>
      </c>
      <c r="B356" s="13" t="s">
        <v>93</v>
      </c>
      <c r="C356" s="13" t="s">
        <v>121</v>
      </c>
      <c r="D356" s="13" t="s">
        <v>638</v>
      </c>
      <c r="E356" s="20" t="s">
        <v>641</v>
      </c>
      <c r="F356" s="20" t="s">
        <v>506</v>
      </c>
      <c r="G356" s="20" t="s">
        <v>507</v>
      </c>
      <c r="H356" s="20">
        <v>6</v>
      </c>
      <c r="I356" s="43">
        <v>14801.666666666666</v>
      </c>
      <c r="J356" s="43">
        <v>296</v>
      </c>
    </row>
    <row r="357" spans="1:10" x14ac:dyDescent="0.3">
      <c r="A357" s="36">
        <v>44774</v>
      </c>
      <c r="B357" s="13" t="s">
        <v>93</v>
      </c>
      <c r="C357" s="13" t="s">
        <v>121</v>
      </c>
      <c r="D357" s="13" t="s">
        <v>638</v>
      </c>
      <c r="E357" s="20" t="s">
        <v>641</v>
      </c>
      <c r="F357" s="20" t="s">
        <v>176</v>
      </c>
      <c r="G357" s="20" t="s">
        <v>177</v>
      </c>
      <c r="H357" s="20">
        <v>7</v>
      </c>
      <c r="I357" s="43">
        <v>49300</v>
      </c>
      <c r="J357" s="43">
        <v>131</v>
      </c>
    </row>
    <row r="358" spans="1:10" x14ac:dyDescent="0.3">
      <c r="A358" s="36">
        <v>44774</v>
      </c>
      <c r="B358" s="13" t="s">
        <v>93</v>
      </c>
      <c r="C358" s="13" t="s">
        <v>121</v>
      </c>
      <c r="D358" s="13" t="s">
        <v>638</v>
      </c>
      <c r="E358" s="20" t="s">
        <v>641</v>
      </c>
      <c r="F358" s="20" t="s">
        <v>286</v>
      </c>
      <c r="G358" s="20" t="s">
        <v>640</v>
      </c>
      <c r="H358" s="20">
        <v>23</v>
      </c>
      <c r="I358" s="43">
        <v>5543.695652173913</v>
      </c>
      <c r="J358" s="43">
        <v>146</v>
      </c>
    </row>
    <row r="359" spans="1:10" x14ac:dyDescent="0.3">
      <c r="A359" s="36">
        <v>44774</v>
      </c>
      <c r="B359" s="13" t="s">
        <v>93</v>
      </c>
      <c r="C359" s="13" t="s">
        <v>121</v>
      </c>
      <c r="D359" s="13" t="s">
        <v>638</v>
      </c>
      <c r="E359" s="20" t="s">
        <v>641</v>
      </c>
      <c r="F359" s="20" t="s">
        <v>326</v>
      </c>
      <c r="G359" s="20" t="s">
        <v>327</v>
      </c>
      <c r="H359" s="20">
        <v>36</v>
      </c>
      <c r="I359" s="43">
        <v>13480.416666666666</v>
      </c>
      <c r="J359" s="43">
        <v>28</v>
      </c>
    </row>
    <row r="360" spans="1:10" x14ac:dyDescent="0.3">
      <c r="A360" s="36">
        <v>44774</v>
      </c>
      <c r="B360" s="13" t="s">
        <v>93</v>
      </c>
      <c r="C360" s="13" t="s">
        <v>121</v>
      </c>
      <c r="D360" s="13" t="s">
        <v>638</v>
      </c>
      <c r="E360" s="20" t="s">
        <v>641</v>
      </c>
      <c r="F360" s="20" t="s">
        <v>629</v>
      </c>
      <c r="G360" s="20" t="s">
        <v>630</v>
      </c>
      <c r="H360" s="20">
        <v>104</v>
      </c>
      <c r="I360" s="43">
        <v>10647.548076923076</v>
      </c>
      <c r="J360" s="43">
        <v>305</v>
      </c>
    </row>
    <row r="361" spans="1:10" x14ac:dyDescent="0.3">
      <c r="A361" s="36">
        <v>44774</v>
      </c>
      <c r="B361" s="13" t="s">
        <v>94</v>
      </c>
      <c r="C361" s="13" t="s">
        <v>95</v>
      </c>
      <c r="D361" s="13" t="s">
        <v>628</v>
      </c>
      <c r="E361" s="20" t="s">
        <v>90</v>
      </c>
      <c r="F361" s="20" t="s">
        <v>208</v>
      </c>
      <c r="G361" s="20" t="s">
        <v>209</v>
      </c>
      <c r="H361" s="20">
        <v>1</v>
      </c>
      <c r="I361" s="43">
        <v>102225</v>
      </c>
      <c r="J361" s="43">
        <v>1</v>
      </c>
    </row>
    <row r="362" spans="1:10" x14ac:dyDescent="0.3">
      <c r="A362" s="36">
        <v>44774</v>
      </c>
      <c r="B362" s="13" t="s">
        <v>94</v>
      </c>
      <c r="C362" s="13" t="s">
        <v>95</v>
      </c>
      <c r="D362" s="13" t="s">
        <v>628</v>
      </c>
      <c r="E362" s="20" t="s">
        <v>90</v>
      </c>
      <c r="F362" s="20" t="s">
        <v>148</v>
      </c>
      <c r="G362" s="20" t="s">
        <v>149</v>
      </c>
      <c r="H362" s="20">
        <v>7</v>
      </c>
      <c r="I362" s="43">
        <v>101075</v>
      </c>
      <c r="J362" s="43">
        <v>47</v>
      </c>
    </row>
    <row r="363" spans="1:10" x14ac:dyDescent="0.3">
      <c r="A363" s="36">
        <v>44774</v>
      </c>
      <c r="B363" s="13" t="s">
        <v>94</v>
      </c>
      <c r="C363" s="13" t="s">
        <v>95</v>
      </c>
      <c r="D363" s="13" t="s">
        <v>628</v>
      </c>
      <c r="E363" s="20" t="s">
        <v>90</v>
      </c>
      <c r="F363" s="20" t="s">
        <v>222</v>
      </c>
      <c r="G363" s="20" t="s">
        <v>223</v>
      </c>
      <c r="H363" s="20">
        <v>13</v>
      </c>
      <c r="I363" s="43">
        <v>11954.23076923077</v>
      </c>
      <c r="J363" s="43">
        <v>24</v>
      </c>
    </row>
    <row r="364" spans="1:10" x14ac:dyDescent="0.3">
      <c r="A364" s="36">
        <v>44774</v>
      </c>
      <c r="B364" s="13" t="s">
        <v>94</v>
      </c>
      <c r="C364" s="13" t="s">
        <v>95</v>
      </c>
      <c r="D364" s="13" t="s">
        <v>628</v>
      </c>
      <c r="E364" s="20" t="s">
        <v>90</v>
      </c>
      <c r="F364" s="20" t="s">
        <v>368</v>
      </c>
      <c r="G364" s="20" t="s">
        <v>369</v>
      </c>
      <c r="H364" s="20">
        <v>4</v>
      </c>
      <c r="I364" s="43">
        <v>9466.25</v>
      </c>
      <c r="J364" s="43">
        <v>16</v>
      </c>
    </row>
    <row r="365" spans="1:10" x14ac:dyDescent="0.3">
      <c r="A365" s="36">
        <v>44774</v>
      </c>
      <c r="B365" s="13" t="s">
        <v>94</v>
      </c>
      <c r="C365" s="13" t="s">
        <v>95</v>
      </c>
      <c r="D365" s="13" t="s">
        <v>628</v>
      </c>
      <c r="E365" s="20" t="s">
        <v>90</v>
      </c>
      <c r="F365" s="20" t="s">
        <v>362</v>
      </c>
      <c r="G365" s="20" t="s">
        <v>363</v>
      </c>
      <c r="H365" s="20">
        <v>1</v>
      </c>
      <c r="I365" s="43">
        <v>20550</v>
      </c>
      <c r="J365" s="43">
        <v>2</v>
      </c>
    </row>
    <row r="366" spans="1:10" x14ac:dyDescent="0.3">
      <c r="A366" s="36">
        <v>44774</v>
      </c>
      <c r="B366" s="13" t="s">
        <v>94</v>
      </c>
      <c r="C366" s="13" t="s">
        <v>95</v>
      </c>
      <c r="D366" s="13" t="s">
        <v>628</v>
      </c>
      <c r="E366" s="20" t="s">
        <v>90</v>
      </c>
      <c r="F366" s="20" t="s">
        <v>258</v>
      </c>
      <c r="G366" s="20" t="s">
        <v>259</v>
      </c>
      <c r="H366" s="20">
        <v>1</v>
      </c>
      <c r="I366" s="43">
        <v>10030</v>
      </c>
      <c r="J366" s="43">
        <v>159</v>
      </c>
    </row>
    <row r="367" spans="1:10" x14ac:dyDescent="0.3">
      <c r="A367" s="36">
        <v>44774</v>
      </c>
      <c r="B367" s="13" t="s">
        <v>94</v>
      </c>
      <c r="C367" s="13" t="s">
        <v>95</v>
      </c>
      <c r="D367" s="13" t="s">
        <v>628</v>
      </c>
      <c r="E367" s="20" t="s">
        <v>641</v>
      </c>
      <c r="F367" s="20" t="s">
        <v>172</v>
      </c>
      <c r="G367" s="20" t="s">
        <v>173</v>
      </c>
      <c r="H367" s="20">
        <v>1</v>
      </c>
      <c r="I367" s="43">
        <v>106870</v>
      </c>
      <c r="J367" s="43">
        <v>56</v>
      </c>
    </row>
    <row r="368" spans="1:10" x14ac:dyDescent="0.3">
      <c r="A368" s="36">
        <v>44774</v>
      </c>
      <c r="B368" s="13" t="s">
        <v>94</v>
      </c>
      <c r="C368" s="13" t="s">
        <v>95</v>
      </c>
      <c r="D368" s="13" t="s">
        <v>628</v>
      </c>
      <c r="E368" s="20" t="s">
        <v>641</v>
      </c>
      <c r="F368" s="20" t="s">
        <v>322</v>
      </c>
      <c r="G368" s="20" t="s">
        <v>323</v>
      </c>
      <c r="H368" s="20">
        <v>1</v>
      </c>
      <c r="I368" s="43">
        <v>75285</v>
      </c>
      <c r="J368" s="43">
        <v>0</v>
      </c>
    </row>
    <row r="369" spans="1:10" x14ac:dyDescent="0.3">
      <c r="A369" s="36">
        <v>44774</v>
      </c>
      <c r="B369" s="13" t="s">
        <v>94</v>
      </c>
      <c r="C369" s="13" t="s">
        <v>95</v>
      </c>
      <c r="D369" s="13" t="s">
        <v>628</v>
      </c>
      <c r="E369" s="20" t="s">
        <v>641</v>
      </c>
      <c r="F369" s="20" t="s">
        <v>506</v>
      </c>
      <c r="G369" s="20" t="s">
        <v>507</v>
      </c>
      <c r="H369" s="20">
        <v>7</v>
      </c>
      <c r="I369" s="43">
        <v>14800.714285714286</v>
      </c>
      <c r="J369" s="43">
        <v>91</v>
      </c>
    </row>
    <row r="370" spans="1:10" x14ac:dyDescent="0.3">
      <c r="A370" s="36">
        <v>44774</v>
      </c>
      <c r="B370" s="13" t="s">
        <v>94</v>
      </c>
      <c r="C370" s="13" t="s">
        <v>95</v>
      </c>
      <c r="D370" s="13" t="s">
        <v>628</v>
      </c>
      <c r="E370" s="20" t="s">
        <v>641</v>
      </c>
      <c r="F370" s="20" t="s">
        <v>176</v>
      </c>
      <c r="G370" s="20" t="s">
        <v>177</v>
      </c>
      <c r="H370" s="20">
        <v>3</v>
      </c>
      <c r="I370" s="43">
        <v>49301.666666666664</v>
      </c>
      <c r="J370" s="43">
        <v>32</v>
      </c>
    </row>
    <row r="371" spans="1:10" x14ac:dyDescent="0.3">
      <c r="A371" s="36">
        <v>44774</v>
      </c>
      <c r="B371" s="13" t="s">
        <v>94</v>
      </c>
      <c r="C371" s="13" t="s">
        <v>95</v>
      </c>
      <c r="D371" s="13" t="s">
        <v>628</v>
      </c>
      <c r="E371" s="20" t="s">
        <v>641</v>
      </c>
      <c r="F371" s="20" t="s">
        <v>286</v>
      </c>
      <c r="G371" s="20" t="s">
        <v>640</v>
      </c>
      <c r="H371" s="20">
        <v>22</v>
      </c>
      <c r="I371" s="43">
        <v>5543.181818181818</v>
      </c>
      <c r="J371" s="43">
        <v>30</v>
      </c>
    </row>
    <row r="372" spans="1:10" x14ac:dyDescent="0.3">
      <c r="A372" s="36">
        <v>44774</v>
      </c>
      <c r="B372" s="13" t="s">
        <v>94</v>
      </c>
      <c r="C372" s="13" t="s">
        <v>95</v>
      </c>
      <c r="D372" s="13" t="s">
        <v>628</v>
      </c>
      <c r="E372" s="20" t="s">
        <v>641</v>
      </c>
      <c r="F372" s="20" t="s">
        <v>326</v>
      </c>
      <c r="G372" s="20" t="s">
        <v>327</v>
      </c>
      <c r="H372" s="20">
        <v>8</v>
      </c>
      <c r="I372" s="43">
        <v>13480.625</v>
      </c>
      <c r="J372" s="43">
        <v>12</v>
      </c>
    </row>
    <row r="373" spans="1:10" x14ac:dyDescent="0.3">
      <c r="A373" s="36">
        <v>44774</v>
      </c>
      <c r="B373" s="13" t="s">
        <v>94</v>
      </c>
      <c r="C373" s="13" t="s">
        <v>95</v>
      </c>
      <c r="D373" s="13" t="s">
        <v>628</v>
      </c>
      <c r="E373" s="20" t="s">
        <v>641</v>
      </c>
      <c r="F373" s="20" t="s">
        <v>629</v>
      </c>
      <c r="G373" s="20" t="s">
        <v>630</v>
      </c>
      <c r="H373" s="20">
        <v>33</v>
      </c>
      <c r="I373" s="43">
        <v>10647.575757575758</v>
      </c>
      <c r="J373" s="43">
        <v>91</v>
      </c>
    </row>
    <row r="374" spans="1:10" x14ac:dyDescent="0.3">
      <c r="A374" s="36">
        <v>44774</v>
      </c>
      <c r="B374" s="13" t="s">
        <v>96</v>
      </c>
      <c r="C374" s="13" t="s">
        <v>95</v>
      </c>
      <c r="D374" s="13" t="s">
        <v>631</v>
      </c>
      <c r="E374" s="20" t="s">
        <v>90</v>
      </c>
      <c r="F374" s="20" t="s">
        <v>208</v>
      </c>
      <c r="G374" s="20" t="s">
        <v>209</v>
      </c>
      <c r="H374" s="20">
        <v>2</v>
      </c>
      <c r="I374" s="43">
        <v>102222.5</v>
      </c>
      <c r="J374" s="43">
        <v>2</v>
      </c>
    </row>
    <row r="375" spans="1:10" x14ac:dyDescent="0.3">
      <c r="A375" s="36">
        <v>44774</v>
      </c>
      <c r="B375" s="13" t="s">
        <v>96</v>
      </c>
      <c r="C375" s="13" t="s">
        <v>95</v>
      </c>
      <c r="D375" s="13" t="s">
        <v>631</v>
      </c>
      <c r="E375" s="20" t="s">
        <v>90</v>
      </c>
      <c r="F375" s="20" t="s">
        <v>148</v>
      </c>
      <c r="G375" s="20" t="s">
        <v>149</v>
      </c>
      <c r="H375" s="20">
        <v>10</v>
      </c>
      <c r="I375" s="43">
        <v>101075</v>
      </c>
      <c r="J375" s="43">
        <v>67</v>
      </c>
    </row>
    <row r="376" spans="1:10" x14ac:dyDescent="0.3">
      <c r="A376" s="36">
        <v>44774</v>
      </c>
      <c r="B376" s="13" t="s">
        <v>96</v>
      </c>
      <c r="C376" s="13" t="s">
        <v>95</v>
      </c>
      <c r="D376" s="13" t="s">
        <v>631</v>
      </c>
      <c r="E376" s="20" t="s">
        <v>90</v>
      </c>
      <c r="F376" s="20" t="s">
        <v>222</v>
      </c>
      <c r="G376" s="20" t="s">
        <v>223</v>
      </c>
      <c r="H376" s="20">
        <v>20</v>
      </c>
      <c r="I376" s="43">
        <v>11954.5</v>
      </c>
      <c r="J376" s="43">
        <v>35</v>
      </c>
    </row>
    <row r="377" spans="1:10" x14ac:dyDescent="0.3">
      <c r="A377" s="36">
        <v>44774</v>
      </c>
      <c r="B377" s="13" t="s">
        <v>96</v>
      </c>
      <c r="C377" s="13" t="s">
        <v>95</v>
      </c>
      <c r="D377" s="13" t="s">
        <v>631</v>
      </c>
      <c r="E377" s="20" t="s">
        <v>90</v>
      </c>
      <c r="F377" s="20" t="s">
        <v>368</v>
      </c>
      <c r="G377" s="20" t="s">
        <v>369</v>
      </c>
      <c r="H377" s="20">
        <v>6</v>
      </c>
      <c r="I377" s="43">
        <v>9465.8333333333339</v>
      </c>
      <c r="J377" s="43">
        <v>24</v>
      </c>
    </row>
    <row r="378" spans="1:10" x14ac:dyDescent="0.3">
      <c r="A378" s="36">
        <v>44774</v>
      </c>
      <c r="B378" s="13" t="s">
        <v>96</v>
      </c>
      <c r="C378" s="13" t="s">
        <v>95</v>
      </c>
      <c r="D378" s="13" t="s">
        <v>631</v>
      </c>
      <c r="E378" s="20" t="s">
        <v>90</v>
      </c>
      <c r="F378" s="20" t="s">
        <v>362</v>
      </c>
      <c r="G378" s="20" t="s">
        <v>363</v>
      </c>
      <c r="H378" s="20">
        <v>1</v>
      </c>
      <c r="I378" s="43">
        <v>20550</v>
      </c>
      <c r="J378" s="43">
        <v>3</v>
      </c>
    </row>
    <row r="379" spans="1:10" x14ac:dyDescent="0.3">
      <c r="A379" s="36">
        <v>44774</v>
      </c>
      <c r="B379" s="13" t="s">
        <v>96</v>
      </c>
      <c r="C379" s="13" t="s">
        <v>95</v>
      </c>
      <c r="D379" s="13" t="s">
        <v>631</v>
      </c>
      <c r="E379" s="20" t="s">
        <v>90</v>
      </c>
      <c r="F379" s="20" t="s">
        <v>258</v>
      </c>
      <c r="G379" s="20" t="s">
        <v>259</v>
      </c>
      <c r="H379" s="20">
        <v>2</v>
      </c>
      <c r="I379" s="43">
        <v>10035</v>
      </c>
      <c r="J379" s="43">
        <v>227</v>
      </c>
    </row>
    <row r="380" spans="1:10" x14ac:dyDescent="0.3">
      <c r="A380" s="36">
        <v>44774</v>
      </c>
      <c r="B380" s="13" t="s">
        <v>96</v>
      </c>
      <c r="C380" s="13" t="s">
        <v>95</v>
      </c>
      <c r="D380" s="13" t="s">
        <v>631</v>
      </c>
      <c r="E380" s="20" t="s">
        <v>641</v>
      </c>
      <c r="F380" s="20" t="s">
        <v>172</v>
      </c>
      <c r="G380" s="20" t="s">
        <v>173</v>
      </c>
      <c r="H380" s="20">
        <v>1</v>
      </c>
      <c r="I380" s="43">
        <v>106870</v>
      </c>
      <c r="J380" s="43">
        <v>80</v>
      </c>
    </row>
    <row r="381" spans="1:10" x14ac:dyDescent="0.3">
      <c r="A381" s="36">
        <v>44774</v>
      </c>
      <c r="B381" s="13" t="s">
        <v>96</v>
      </c>
      <c r="C381" s="13" t="s">
        <v>95</v>
      </c>
      <c r="D381" s="13" t="s">
        <v>631</v>
      </c>
      <c r="E381" s="20" t="s">
        <v>641</v>
      </c>
      <c r="F381" s="20" t="s">
        <v>322</v>
      </c>
      <c r="G381" s="20" t="s">
        <v>323</v>
      </c>
      <c r="H381" s="20">
        <v>1</v>
      </c>
      <c r="I381" s="43">
        <v>75285</v>
      </c>
      <c r="J381" s="43">
        <v>1</v>
      </c>
    </row>
    <row r="382" spans="1:10" x14ac:dyDescent="0.3">
      <c r="A382" s="36">
        <v>44774</v>
      </c>
      <c r="B382" s="13" t="s">
        <v>96</v>
      </c>
      <c r="C382" s="13" t="s">
        <v>95</v>
      </c>
      <c r="D382" s="13" t="s">
        <v>631</v>
      </c>
      <c r="E382" s="20" t="s">
        <v>641</v>
      </c>
      <c r="F382" s="20" t="s">
        <v>506</v>
      </c>
      <c r="G382" s="20" t="s">
        <v>507</v>
      </c>
      <c r="H382" s="20">
        <v>10</v>
      </c>
      <c r="I382" s="43">
        <v>14801</v>
      </c>
      <c r="J382" s="43">
        <v>130</v>
      </c>
    </row>
    <row r="383" spans="1:10" x14ac:dyDescent="0.3">
      <c r="A383" s="36">
        <v>44774</v>
      </c>
      <c r="B383" s="13" t="s">
        <v>96</v>
      </c>
      <c r="C383" s="13" t="s">
        <v>95</v>
      </c>
      <c r="D383" s="13" t="s">
        <v>631</v>
      </c>
      <c r="E383" s="20" t="s">
        <v>641</v>
      </c>
      <c r="F383" s="20" t="s">
        <v>176</v>
      </c>
      <c r="G383" s="20" t="s">
        <v>177</v>
      </c>
      <c r="H383" s="20">
        <v>6</v>
      </c>
      <c r="I383" s="43">
        <v>49300.833333333336</v>
      </c>
      <c r="J383" s="43">
        <v>45</v>
      </c>
    </row>
    <row r="384" spans="1:10" x14ac:dyDescent="0.3">
      <c r="A384" s="36">
        <v>44774</v>
      </c>
      <c r="B384" s="13" t="s">
        <v>96</v>
      </c>
      <c r="C384" s="13" t="s">
        <v>95</v>
      </c>
      <c r="D384" s="13" t="s">
        <v>631</v>
      </c>
      <c r="E384" s="20" t="s">
        <v>641</v>
      </c>
      <c r="F384" s="20" t="s">
        <v>286</v>
      </c>
      <c r="G384" s="20" t="s">
        <v>640</v>
      </c>
      <c r="H384" s="20">
        <v>31</v>
      </c>
      <c r="I384" s="43">
        <v>5543.3870967741932</v>
      </c>
      <c r="J384" s="43">
        <v>43</v>
      </c>
    </row>
    <row r="385" spans="1:10" x14ac:dyDescent="0.3">
      <c r="A385" s="36">
        <v>44774</v>
      </c>
      <c r="B385" s="13" t="s">
        <v>96</v>
      </c>
      <c r="C385" s="13" t="s">
        <v>95</v>
      </c>
      <c r="D385" s="13" t="s">
        <v>631</v>
      </c>
      <c r="E385" s="20" t="s">
        <v>641</v>
      </c>
      <c r="F385" s="20" t="s">
        <v>326</v>
      </c>
      <c r="G385" s="20" t="s">
        <v>327</v>
      </c>
      <c r="H385" s="20">
        <v>12</v>
      </c>
      <c r="I385" s="43">
        <v>13480.833333333334</v>
      </c>
      <c r="J385" s="43">
        <v>17</v>
      </c>
    </row>
    <row r="386" spans="1:10" x14ac:dyDescent="0.3">
      <c r="A386" s="36">
        <v>44774</v>
      </c>
      <c r="B386" s="13" t="s">
        <v>96</v>
      </c>
      <c r="C386" s="13" t="s">
        <v>95</v>
      </c>
      <c r="D386" s="13" t="s">
        <v>631</v>
      </c>
      <c r="E386" s="20" t="s">
        <v>641</v>
      </c>
      <c r="F386" s="20" t="s">
        <v>629</v>
      </c>
      <c r="G386" s="20" t="s">
        <v>630</v>
      </c>
      <c r="H386" s="20">
        <v>47</v>
      </c>
      <c r="I386" s="43">
        <v>10647.446808510638</v>
      </c>
      <c r="J386" s="43">
        <v>130</v>
      </c>
    </row>
    <row r="387" spans="1:10" x14ac:dyDescent="0.3">
      <c r="A387" s="36">
        <v>44774</v>
      </c>
      <c r="B387" s="13" t="s">
        <v>97</v>
      </c>
      <c r="C387" s="13" t="s">
        <v>95</v>
      </c>
      <c r="D387" s="13" t="s">
        <v>632</v>
      </c>
      <c r="E387" s="20" t="s">
        <v>90</v>
      </c>
      <c r="F387" s="20" t="s">
        <v>208</v>
      </c>
      <c r="G387" s="20" t="s">
        <v>209</v>
      </c>
      <c r="H387" s="20">
        <v>2</v>
      </c>
      <c r="I387" s="43">
        <v>102222.5</v>
      </c>
      <c r="J387" s="43">
        <v>2</v>
      </c>
    </row>
    <row r="388" spans="1:10" x14ac:dyDescent="0.3">
      <c r="A388" s="36">
        <v>44774</v>
      </c>
      <c r="B388" s="13" t="s">
        <v>97</v>
      </c>
      <c r="C388" s="13" t="s">
        <v>95</v>
      </c>
      <c r="D388" s="13" t="s">
        <v>632</v>
      </c>
      <c r="E388" s="20" t="s">
        <v>90</v>
      </c>
      <c r="F388" s="20" t="s">
        <v>148</v>
      </c>
      <c r="G388" s="20" t="s">
        <v>149</v>
      </c>
      <c r="H388" s="20">
        <v>12</v>
      </c>
      <c r="I388" s="43">
        <v>101075</v>
      </c>
      <c r="J388" s="43">
        <v>87</v>
      </c>
    </row>
    <row r="389" spans="1:10" x14ac:dyDescent="0.3">
      <c r="A389" s="36">
        <v>44774</v>
      </c>
      <c r="B389" s="13" t="s">
        <v>97</v>
      </c>
      <c r="C389" s="13" t="s">
        <v>95</v>
      </c>
      <c r="D389" s="13" t="s">
        <v>632</v>
      </c>
      <c r="E389" s="20" t="s">
        <v>90</v>
      </c>
      <c r="F389" s="20" t="s">
        <v>222</v>
      </c>
      <c r="G389" s="20" t="s">
        <v>223</v>
      </c>
      <c r="H389" s="20">
        <v>25</v>
      </c>
      <c r="I389" s="43">
        <v>11954.4</v>
      </c>
      <c r="J389" s="43">
        <v>45</v>
      </c>
    </row>
    <row r="390" spans="1:10" x14ac:dyDescent="0.3">
      <c r="A390" s="36">
        <v>44774</v>
      </c>
      <c r="B390" s="13" t="s">
        <v>97</v>
      </c>
      <c r="C390" s="13" t="s">
        <v>95</v>
      </c>
      <c r="D390" s="13" t="s">
        <v>632</v>
      </c>
      <c r="E390" s="20" t="s">
        <v>90</v>
      </c>
      <c r="F390" s="20" t="s">
        <v>368</v>
      </c>
      <c r="G390" s="20" t="s">
        <v>369</v>
      </c>
      <c r="H390" s="20">
        <v>8</v>
      </c>
      <c r="I390" s="43">
        <v>9466.25</v>
      </c>
      <c r="J390" s="43">
        <v>31</v>
      </c>
    </row>
    <row r="391" spans="1:10" x14ac:dyDescent="0.3">
      <c r="A391" s="36">
        <v>44774</v>
      </c>
      <c r="B391" s="13" t="s">
        <v>97</v>
      </c>
      <c r="C391" s="13" t="s">
        <v>95</v>
      </c>
      <c r="D391" s="13" t="s">
        <v>632</v>
      </c>
      <c r="E391" s="20" t="s">
        <v>90</v>
      </c>
      <c r="F391" s="20" t="s">
        <v>362</v>
      </c>
      <c r="G391" s="20" t="s">
        <v>363</v>
      </c>
      <c r="H391" s="20">
        <v>1</v>
      </c>
      <c r="I391" s="43">
        <v>20550</v>
      </c>
      <c r="J391" s="43">
        <v>3</v>
      </c>
    </row>
    <row r="392" spans="1:10" x14ac:dyDescent="0.3">
      <c r="A392" s="36">
        <v>44774</v>
      </c>
      <c r="B392" s="13" t="s">
        <v>97</v>
      </c>
      <c r="C392" s="13" t="s">
        <v>95</v>
      </c>
      <c r="D392" s="13" t="s">
        <v>632</v>
      </c>
      <c r="E392" s="20" t="s">
        <v>90</v>
      </c>
      <c r="F392" s="20" t="s">
        <v>258</v>
      </c>
      <c r="G392" s="20" t="s">
        <v>259</v>
      </c>
      <c r="H392" s="20">
        <v>3</v>
      </c>
      <c r="I392" s="43">
        <v>10035</v>
      </c>
      <c r="J392" s="43">
        <v>296</v>
      </c>
    </row>
    <row r="393" spans="1:10" x14ac:dyDescent="0.3">
      <c r="A393" s="36">
        <v>44774</v>
      </c>
      <c r="B393" s="13" t="s">
        <v>97</v>
      </c>
      <c r="C393" s="13" t="s">
        <v>95</v>
      </c>
      <c r="D393" s="13" t="s">
        <v>632</v>
      </c>
      <c r="E393" s="20" t="s">
        <v>641</v>
      </c>
      <c r="F393" s="20" t="s">
        <v>322</v>
      </c>
      <c r="G393" s="20" t="s">
        <v>323</v>
      </c>
      <c r="H393" s="20">
        <v>1</v>
      </c>
      <c r="I393" s="43">
        <v>75285</v>
      </c>
      <c r="J393" s="43">
        <v>1</v>
      </c>
    </row>
    <row r="394" spans="1:10" x14ac:dyDescent="0.3">
      <c r="A394" s="36">
        <v>44774</v>
      </c>
      <c r="B394" s="13" t="s">
        <v>97</v>
      </c>
      <c r="C394" s="13" t="s">
        <v>95</v>
      </c>
      <c r="D394" s="13" t="s">
        <v>632</v>
      </c>
      <c r="E394" s="20" t="s">
        <v>641</v>
      </c>
      <c r="F394" s="20" t="s">
        <v>506</v>
      </c>
      <c r="G394" s="20" t="s">
        <v>507</v>
      </c>
      <c r="H394" s="20">
        <v>13</v>
      </c>
      <c r="I394" s="43">
        <v>14801.153846153846</v>
      </c>
      <c r="J394" s="43">
        <v>170</v>
      </c>
    </row>
    <row r="395" spans="1:10" x14ac:dyDescent="0.3">
      <c r="A395" s="36">
        <v>44774</v>
      </c>
      <c r="B395" s="13" t="s">
        <v>97</v>
      </c>
      <c r="C395" s="13" t="s">
        <v>95</v>
      </c>
      <c r="D395" s="13" t="s">
        <v>632</v>
      </c>
      <c r="E395" s="20" t="s">
        <v>641</v>
      </c>
      <c r="F395" s="20" t="s">
        <v>176</v>
      </c>
      <c r="G395" s="20" t="s">
        <v>177</v>
      </c>
      <c r="H395" s="20">
        <v>7</v>
      </c>
      <c r="I395" s="43">
        <v>49300</v>
      </c>
      <c r="J395" s="43">
        <v>59</v>
      </c>
    </row>
    <row r="396" spans="1:10" x14ac:dyDescent="0.3">
      <c r="A396" s="36">
        <v>44774</v>
      </c>
      <c r="B396" s="13" t="s">
        <v>97</v>
      </c>
      <c r="C396" s="13" t="s">
        <v>95</v>
      </c>
      <c r="D396" s="13" t="s">
        <v>632</v>
      </c>
      <c r="E396" s="20" t="s">
        <v>641</v>
      </c>
      <c r="F396" s="20" t="s">
        <v>286</v>
      </c>
      <c r="G396" s="20" t="s">
        <v>640</v>
      </c>
      <c r="H396" s="20">
        <v>41</v>
      </c>
      <c r="I396" s="43">
        <v>5543.1707317073169</v>
      </c>
      <c r="J396" s="43">
        <v>56</v>
      </c>
    </row>
    <row r="397" spans="1:10" x14ac:dyDescent="0.3">
      <c r="A397" s="36">
        <v>44774</v>
      </c>
      <c r="B397" s="13" t="s">
        <v>97</v>
      </c>
      <c r="C397" s="13" t="s">
        <v>95</v>
      </c>
      <c r="D397" s="13" t="s">
        <v>632</v>
      </c>
      <c r="E397" s="20" t="s">
        <v>641</v>
      </c>
      <c r="F397" s="20" t="s">
        <v>326</v>
      </c>
      <c r="G397" s="20" t="s">
        <v>327</v>
      </c>
      <c r="H397" s="20">
        <v>16</v>
      </c>
      <c r="I397" s="43">
        <v>13480.625</v>
      </c>
      <c r="J397" s="43">
        <v>22</v>
      </c>
    </row>
    <row r="398" spans="1:10" x14ac:dyDescent="0.3">
      <c r="A398" s="36">
        <v>44774</v>
      </c>
      <c r="B398" s="13" t="s">
        <v>97</v>
      </c>
      <c r="C398" s="13" t="s">
        <v>95</v>
      </c>
      <c r="D398" s="13" t="s">
        <v>632</v>
      </c>
      <c r="E398" s="20" t="s">
        <v>641</v>
      </c>
      <c r="F398" s="20" t="s">
        <v>629</v>
      </c>
      <c r="G398" s="20" t="s">
        <v>630</v>
      </c>
      <c r="H398" s="20">
        <v>62</v>
      </c>
      <c r="I398" s="43">
        <v>10647.41935483871</v>
      </c>
      <c r="J398" s="43">
        <v>169</v>
      </c>
    </row>
    <row r="399" spans="1:10" x14ac:dyDescent="0.3">
      <c r="A399" s="36"/>
      <c r="B399" s="13"/>
      <c r="C399" s="13"/>
      <c r="D399" s="13"/>
      <c r="E399" s="20"/>
      <c r="F399" s="20"/>
      <c r="G399" s="20"/>
      <c r="H399" s="43"/>
      <c r="I399" s="65"/>
      <c r="J399" s="43"/>
    </row>
    <row r="400" spans="1:10" x14ac:dyDescent="0.3">
      <c r="A400" s="36"/>
      <c r="B400" s="13"/>
      <c r="C400" s="13"/>
      <c r="D400" s="13"/>
      <c r="E400" s="20"/>
      <c r="F400" s="20"/>
      <c r="G400" s="20"/>
      <c r="H400" s="43"/>
      <c r="I400" s="65"/>
      <c r="J400" s="43"/>
    </row>
    <row r="401" spans="1:10" x14ac:dyDescent="0.3">
      <c r="A401" s="36"/>
      <c r="B401" s="13"/>
      <c r="C401" s="13"/>
      <c r="D401" s="13"/>
      <c r="E401" s="20"/>
      <c r="F401" s="20"/>
      <c r="G401" s="20"/>
      <c r="H401" s="43"/>
      <c r="I401" s="65"/>
      <c r="J401" s="43"/>
    </row>
    <row r="402" spans="1:10" x14ac:dyDescent="0.3">
      <c r="A402" s="36"/>
      <c r="B402" s="13"/>
      <c r="C402" s="13"/>
      <c r="D402" s="13"/>
      <c r="E402" s="20"/>
      <c r="F402" s="20"/>
      <c r="G402" s="20"/>
      <c r="H402" s="43"/>
      <c r="I402" s="65"/>
      <c r="J402" s="43"/>
    </row>
    <row r="403" spans="1:10" x14ac:dyDescent="0.3">
      <c r="A403" s="36"/>
      <c r="B403" s="13"/>
      <c r="C403" s="13"/>
      <c r="D403" s="13"/>
      <c r="E403" s="20"/>
      <c r="F403" s="20"/>
      <c r="G403" s="20"/>
      <c r="H403" s="43"/>
      <c r="I403" s="65"/>
      <c r="J403" s="43"/>
    </row>
    <row r="404" spans="1:10" x14ac:dyDescent="0.3">
      <c r="A404" s="36"/>
      <c r="B404" s="13"/>
      <c r="C404" s="13"/>
      <c r="D404" s="13"/>
      <c r="E404" s="20"/>
      <c r="F404" s="20"/>
      <c r="G404" s="20"/>
      <c r="H404" s="43"/>
      <c r="I404" s="65"/>
      <c r="J404" s="43"/>
    </row>
    <row r="405" spans="1:10" x14ac:dyDescent="0.3">
      <c r="A405" s="36"/>
      <c r="B405" s="13"/>
      <c r="C405" s="13"/>
      <c r="D405" s="13"/>
      <c r="E405" s="20"/>
      <c r="F405" s="20"/>
      <c r="G405" s="20"/>
      <c r="H405" s="43"/>
      <c r="I405" s="65"/>
      <c r="J405" s="43"/>
    </row>
    <row r="406" spans="1:10" x14ac:dyDescent="0.3">
      <c r="A406" s="36"/>
      <c r="B406" s="13"/>
      <c r="C406" s="13"/>
      <c r="D406" s="13"/>
      <c r="E406" s="20"/>
      <c r="F406" s="20"/>
      <c r="G406" s="20"/>
      <c r="H406" s="43"/>
      <c r="I406" s="65"/>
      <c r="J406" s="43"/>
    </row>
    <row r="407" spans="1:10" x14ac:dyDescent="0.3">
      <c r="A407" s="36"/>
      <c r="B407" s="13"/>
      <c r="C407" s="13"/>
      <c r="D407" s="13"/>
      <c r="E407" s="20"/>
      <c r="F407" s="20"/>
      <c r="G407" s="20"/>
      <c r="H407" s="43"/>
      <c r="I407" s="65"/>
      <c r="J407" s="43"/>
    </row>
    <row r="408" spans="1:10" x14ac:dyDescent="0.3">
      <c r="A408" s="36"/>
      <c r="B408" s="13"/>
      <c r="C408" s="13"/>
      <c r="D408" s="13"/>
      <c r="E408" s="20"/>
      <c r="F408" s="20"/>
      <c r="G408" s="20"/>
      <c r="H408" s="43"/>
      <c r="I408" s="65"/>
      <c r="J408" s="43"/>
    </row>
    <row r="409" spans="1:10" x14ac:dyDescent="0.3">
      <c r="A409" s="36"/>
      <c r="B409" s="13"/>
      <c r="C409" s="13"/>
      <c r="D409" s="13"/>
      <c r="E409" s="20"/>
      <c r="F409" s="20"/>
      <c r="G409" s="20"/>
      <c r="H409" s="43"/>
      <c r="I409" s="65"/>
      <c r="J409" s="43"/>
    </row>
    <row r="410" spans="1:10" x14ac:dyDescent="0.3">
      <c r="A410" s="36"/>
      <c r="B410" s="13"/>
      <c r="C410" s="13"/>
      <c r="D410" s="13"/>
      <c r="E410" s="20"/>
      <c r="F410" s="20"/>
      <c r="G410" s="20"/>
      <c r="H410" s="43"/>
      <c r="I410" s="65"/>
      <c r="J410" s="43"/>
    </row>
    <row r="411" spans="1:10" x14ac:dyDescent="0.3">
      <c r="A411" s="36"/>
      <c r="B411" s="13"/>
      <c r="C411" s="13"/>
      <c r="D411" s="13"/>
      <c r="E411" s="20"/>
      <c r="F411" s="20"/>
      <c r="G411" s="20"/>
      <c r="H411" s="43"/>
      <c r="I411" s="65"/>
      <c r="J411" s="43"/>
    </row>
    <row r="412" spans="1:10" x14ac:dyDescent="0.3">
      <c r="A412" s="36"/>
      <c r="B412" s="13"/>
      <c r="C412" s="13"/>
      <c r="D412" s="13"/>
      <c r="E412" s="20"/>
      <c r="F412" s="20"/>
      <c r="G412" s="20"/>
      <c r="H412" s="43"/>
      <c r="I412" s="65"/>
      <c r="J412" s="43"/>
    </row>
    <row r="413" spans="1:10" x14ac:dyDescent="0.3">
      <c r="A413" s="36"/>
      <c r="B413" s="13"/>
      <c r="C413" s="13"/>
      <c r="D413" s="13"/>
      <c r="E413" s="20"/>
      <c r="F413" s="20"/>
      <c r="G413" s="20"/>
      <c r="H413" s="43"/>
      <c r="I413" s="65"/>
      <c r="J413" s="43"/>
    </row>
    <row r="414" spans="1:10" x14ac:dyDescent="0.3">
      <c r="A414" s="36"/>
      <c r="B414" s="13"/>
      <c r="C414" s="13"/>
      <c r="D414" s="13"/>
      <c r="E414" s="20"/>
      <c r="F414" s="20"/>
      <c r="G414" s="20"/>
      <c r="H414" s="43"/>
      <c r="I414" s="65"/>
      <c r="J414" s="43"/>
    </row>
    <row r="415" spans="1:10" x14ac:dyDescent="0.3">
      <c r="A415" s="36"/>
      <c r="B415" s="13"/>
      <c r="C415" s="13"/>
      <c r="D415" s="13"/>
      <c r="E415" s="20"/>
      <c r="F415" s="20"/>
      <c r="G415" s="20"/>
      <c r="H415" s="43"/>
      <c r="I415" s="65"/>
      <c r="J415" s="43"/>
    </row>
    <row r="416" spans="1:10" x14ac:dyDescent="0.3">
      <c r="A416" s="36"/>
      <c r="B416" s="13"/>
      <c r="C416" s="13"/>
      <c r="D416" s="13"/>
      <c r="E416" s="20"/>
      <c r="F416" s="20"/>
      <c r="G416" s="20"/>
      <c r="H416" s="43"/>
      <c r="I416" s="65"/>
      <c r="J416" s="43"/>
    </row>
    <row r="417" spans="1:10" x14ac:dyDescent="0.3">
      <c r="A417" s="36"/>
      <c r="B417" s="13"/>
      <c r="C417" s="13"/>
      <c r="D417" s="13"/>
      <c r="E417" s="20"/>
      <c r="F417" s="20"/>
      <c r="G417" s="20"/>
      <c r="H417" s="43"/>
      <c r="I417" s="65"/>
      <c r="J417" s="43"/>
    </row>
    <row r="418" spans="1:10" x14ac:dyDescent="0.3">
      <c r="A418" s="36"/>
      <c r="B418" s="13"/>
      <c r="C418" s="13"/>
      <c r="D418" s="13"/>
      <c r="E418" s="20"/>
      <c r="F418" s="20"/>
      <c r="G418" s="20"/>
      <c r="H418" s="43"/>
      <c r="I418" s="65"/>
      <c r="J418" s="43"/>
    </row>
    <row r="419" spans="1:10" x14ac:dyDescent="0.3">
      <c r="A419" s="36"/>
      <c r="B419" s="13"/>
      <c r="C419" s="13"/>
      <c r="D419" s="13"/>
      <c r="E419" s="20"/>
      <c r="F419" s="20"/>
      <c r="G419" s="20"/>
      <c r="H419" s="43"/>
      <c r="I419" s="65"/>
      <c r="J419" s="43"/>
    </row>
    <row r="420" spans="1:10" x14ac:dyDescent="0.3">
      <c r="A420" s="36"/>
      <c r="B420" s="13"/>
      <c r="C420" s="13"/>
      <c r="D420" s="13"/>
      <c r="E420" s="20"/>
      <c r="F420" s="20"/>
      <c r="G420" s="20"/>
      <c r="H420" s="43"/>
      <c r="I420" s="65"/>
      <c r="J420" s="43"/>
    </row>
    <row r="421" spans="1:10" x14ac:dyDescent="0.3">
      <c r="A421" s="36"/>
      <c r="B421" s="13"/>
      <c r="C421" s="13"/>
      <c r="D421" s="13"/>
      <c r="E421" s="20"/>
      <c r="F421" s="20"/>
      <c r="G421" s="20"/>
      <c r="H421" s="43"/>
      <c r="I421" s="65"/>
      <c r="J421" s="43"/>
    </row>
    <row r="422" spans="1:10" x14ac:dyDescent="0.3">
      <c r="A422" s="36"/>
      <c r="B422" s="13"/>
      <c r="C422" s="13"/>
      <c r="D422" s="13"/>
      <c r="E422" s="20"/>
      <c r="F422" s="20"/>
      <c r="G422" s="20"/>
      <c r="H422" s="43"/>
      <c r="I422" s="65"/>
      <c r="J422" s="43"/>
    </row>
    <row r="423" spans="1:10" x14ac:dyDescent="0.3">
      <c r="A423" s="36"/>
      <c r="B423" s="13"/>
      <c r="C423" s="13"/>
      <c r="D423" s="13"/>
      <c r="E423" s="20"/>
      <c r="F423" s="20"/>
      <c r="G423" s="20"/>
      <c r="H423" s="43"/>
      <c r="I423" s="65"/>
      <c r="J423" s="43"/>
    </row>
    <row r="424" spans="1:10" x14ac:dyDescent="0.3">
      <c r="A424" s="36"/>
      <c r="B424" s="13"/>
      <c r="C424" s="13"/>
      <c r="D424" s="13"/>
      <c r="E424" s="20"/>
      <c r="F424" s="20"/>
      <c r="G424" s="20"/>
      <c r="H424" s="43"/>
      <c r="I424" s="65"/>
      <c r="J424" s="43"/>
    </row>
    <row r="425" spans="1:10" x14ac:dyDescent="0.3">
      <c r="A425" s="36"/>
      <c r="B425" s="13"/>
      <c r="C425" s="13"/>
      <c r="D425" s="13"/>
      <c r="E425" s="20"/>
      <c r="F425" s="20"/>
      <c r="G425" s="20"/>
      <c r="H425" s="43"/>
      <c r="I425" s="65"/>
      <c r="J425" s="43"/>
    </row>
    <row r="426" spans="1:10" x14ac:dyDescent="0.3">
      <c r="A426" s="36"/>
      <c r="B426" s="13"/>
      <c r="C426" s="13"/>
      <c r="D426" s="13"/>
      <c r="E426" s="20"/>
      <c r="F426" s="20"/>
      <c r="G426" s="20"/>
      <c r="H426" s="43"/>
      <c r="I426" s="65"/>
      <c r="J426" s="43"/>
    </row>
    <row r="427" spans="1:10" x14ac:dyDescent="0.3">
      <c r="A427" s="36"/>
      <c r="B427" s="13"/>
      <c r="C427" s="13"/>
      <c r="D427" s="13"/>
      <c r="E427" s="20"/>
      <c r="F427" s="20"/>
      <c r="G427" s="20"/>
      <c r="H427" s="43"/>
      <c r="I427" s="65"/>
      <c r="J427" s="43"/>
    </row>
    <row r="428" spans="1:10" x14ac:dyDescent="0.3">
      <c r="A428" s="36"/>
      <c r="B428" s="13"/>
      <c r="C428" s="13"/>
      <c r="D428" s="13"/>
      <c r="E428" s="20"/>
      <c r="F428" s="20"/>
      <c r="G428" s="20"/>
      <c r="H428" s="43"/>
      <c r="I428" s="65"/>
      <c r="J428" s="43"/>
    </row>
    <row r="429" spans="1:10" x14ac:dyDescent="0.3">
      <c r="A429" s="36"/>
      <c r="B429" s="13"/>
      <c r="C429" s="13"/>
      <c r="D429" s="13"/>
      <c r="E429" s="20"/>
      <c r="F429" s="20"/>
      <c r="G429" s="20"/>
      <c r="H429" s="43"/>
      <c r="I429" s="65"/>
      <c r="J429" s="43"/>
    </row>
    <row r="430" spans="1:10" x14ac:dyDescent="0.3">
      <c r="A430" s="36"/>
      <c r="B430" s="13"/>
      <c r="C430" s="13"/>
      <c r="D430" s="13"/>
      <c r="E430" s="20"/>
      <c r="F430" s="20"/>
      <c r="G430" s="20"/>
      <c r="H430" s="43"/>
      <c r="I430" s="65"/>
      <c r="J430" s="43"/>
    </row>
    <row r="431" spans="1:10" x14ac:dyDescent="0.3">
      <c r="A431" s="36"/>
      <c r="B431" s="13"/>
      <c r="C431" s="13"/>
      <c r="D431" s="13"/>
      <c r="E431" s="20"/>
      <c r="F431" s="20"/>
      <c r="G431" s="20"/>
      <c r="H431" s="43"/>
      <c r="I431" s="65"/>
      <c r="J431" s="43"/>
    </row>
    <row r="432" spans="1:10" x14ac:dyDescent="0.3">
      <c r="A432" s="36"/>
      <c r="B432" s="13"/>
      <c r="C432" s="13"/>
      <c r="D432" s="13"/>
      <c r="E432" s="20"/>
      <c r="F432" s="20"/>
      <c r="G432" s="20"/>
      <c r="H432" s="43"/>
      <c r="I432" s="65"/>
      <c r="J432" s="43"/>
    </row>
    <row r="433" spans="1:10" x14ac:dyDescent="0.3">
      <c r="A433" s="36"/>
      <c r="B433" s="13"/>
      <c r="C433" s="13"/>
      <c r="D433" s="13"/>
      <c r="E433" s="20"/>
      <c r="F433" s="20"/>
      <c r="G433" s="20"/>
      <c r="H433" s="43"/>
      <c r="I433" s="65"/>
      <c r="J433" s="43"/>
    </row>
    <row r="434" spans="1:10" x14ac:dyDescent="0.3">
      <c r="A434" s="36"/>
      <c r="B434" s="13"/>
      <c r="C434" s="13"/>
      <c r="D434" s="13"/>
      <c r="E434" s="20"/>
      <c r="F434" s="20"/>
      <c r="G434" s="20"/>
      <c r="H434" s="43"/>
      <c r="I434" s="65"/>
      <c r="J434" s="43"/>
    </row>
    <row r="435" spans="1:10" x14ac:dyDescent="0.3">
      <c r="A435" s="36"/>
      <c r="B435" s="13"/>
      <c r="C435" s="13"/>
      <c r="D435" s="13"/>
      <c r="E435" s="20"/>
      <c r="F435" s="20"/>
      <c r="G435" s="20"/>
      <c r="H435" s="43"/>
      <c r="I435" s="65"/>
      <c r="J435" s="43"/>
    </row>
    <row r="436" spans="1:10" x14ac:dyDescent="0.3">
      <c r="A436" s="36"/>
      <c r="B436" s="13"/>
      <c r="C436" s="13"/>
      <c r="D436" s="13"/>
      <c r="E436" s="20"/>
      <c r="F436" s="20"/>
      <c r="G436" s="20"/>
      <c r="H436" s="43"/>
      <c r="I436" s="65"/>
      <c r="J436" s="43"/>
    </row>
    <row r="437" spans="1:10" x14ac:dyDescent="0.3">
      <c r="A437" s="36"/>
      <c r="B437" s="13"/>
      <c r="C437" s="13"/>
      <c r="D437" s="13"/>
      <c r="E437" s="20"/>
      <c r="F437" s="20"/>
      <c r="G437" s="20"/>
      <c r="H437" s="43"/>
      <c r="I437" s="65"/>
      <c r="J437" s="43"/>
    </row>
    <row r="438" spans="1:10" x14ac:dyDescent="0.3">
      <c r="A438" s="36"/>
      <c r="B438" s="13"/>
      <c r="C438" s="13"/>
      <c r="D438" s="13"/>
      <c r="E438" s="20"/>
      <c r="F438" s="20"/>
      <c r="G438" s="20"/>
      <c r="H438" s="43"/>
      <c r="I438" s="65"/>
      <c r="J438" s="43"/>
    </row>
    <row r="439" spans="1:10" x14ac:dyDescent="0.3">
      <c r="A439" s="36"/>
      <c r="B439" s="13"/>
      <c r="C439" s="13"/>
      <c r="D439" s="13"/>
      <c r="E439" s="20"/>
      <c r="F439" s="20"/>
      <c r="G439" s="20"/>
      <c r="H439" s="43"/>
      <c r="I439" s="65"/>
      <c r="J439" s="43"/>
    </row>
    <row r="440" spans="1:10" x14ac:dyDescent="0.3">
      <c r="A440" s="36"/>
      <c r="B440" s="13"/>
      <c r="C440" s="13"/>
      <c r="D440" s="13"/>
      <c r="E440" s="20"/>
      <c r="F440" s="20"/>
      <c r="G440" s="20"/>
      <c r="H440" s="43"/>
      <c r="I440" s="65"/>
      <c r="J440" s="43"/>
    </row>
    <row r="441" spans="1:10" x14ac:dyDescent="0.3">
      <c r="A441" s="36"/>
      <c r="B441" s="13"/>
      <c r="C441" s="13"/>
      <c r="D441" s="13"/>
      <c r="E441" s="20"/>
      <c r="F441" s="20"/>
      <c r="G441" s="20"/>
      <c r="H441" s="43"/>
      <c r="I441" s="65"/>
      <c r="J441" s="43"/>
    </row>
    <row r="442" spans="1:10" x14ac:dyDescent="0.3">
      <c r="A442" s="36"/>
      <c r="B442" s="13"/>
      <c r="C442" s="13"/>
      <c r="D442" s="13"/>
      <c r="E442" s="20"/>
      <c r="F442" s="20"/>
      <c r="G442" s="20"/>
      <c r="H442" s="43"/>
      <c r="I442" s="65"/>
      <c r="J442" s="43"/>
    </row>
    <row r="443" spans="1:10" x14ac:dyDescent="0.3">
      <c r="A443" s="36"/>
      <c r="B443" s="13"/>
      <c r="C443" s="13"/>
      <c r="D443" s="13"/>
      <c r="E443" s="20"/>
      <c r="F443" s="20"/>
      <c r="G443" s="20"/>
      <c r="H443" s="43"/>
      <c r="I443" s="65"/>
      <c r="J443" s="43"/>
    </row>
    <row r="444" spans="1:10" x14ac:dyDescent="0.3">
      <c r="A444" s="36"/>
      <c r="B444" s="13"/>
      <c r="C444" s="13"/>
      <c r="D444" s="13"/>
      <c r="E444" s="20"/>
      <c r="F444" s="20"/>
      <c r="G444" s="20"/>
      <c r="H444" s="43"/>
      <c r="I444" s="65"/>
      <c r="J444" s="43"/>
    </row>
    <row r="445" spans="1:10" x14ac:dyDescent="0.3">
      <c r="A445" s="36"/>
      <c r="B445" s="13"/>
      <c r="C445" s="13"/>
      <c r="D445" s="13"/>
      <c r="E445" s="20"/>
      <c r="F445" s="20"/>
      <c r="G445" s="20"/>
      <c r="H445" s="43"/>
      <c r="I445" s="65"/>
      <c r="J445" s="43"/>
    </row>
    <row r="446" spans="1:10" x14ac:dyDescent="0.3">
      <c r="A446" s="36"/>
      <c r="B446" s="13"/>
      <c r="C446" s="13"/>
      <c r="D446" s="13"/>
      <c r="E446" s="20"/>
      <c r="F446" s="20"/>
      <c r="G446" s="20"/>
      <c r="H446" s="43"/>
      <c r="I446" s="65"/>
      <c r="J446" s="43"/>
    </row>
    <row r="447" spans="1:10" x14ac:dyDescent="0.3">
      <c r="A447" s="36"/>
      <c r="B447" s="13"/>
      <c r="C447" s="13"/>
      <c r="D447" s="13"/>
      <c r="E447" s="20"/>
      <c r="F447" s="20"/>
      <c r="G447" s="20"/>
      <c r="H447" s="43"/>
      <c r="I447" s="65"/>
      <c r="J447" s="43"/>
    </row>
    <row r="448" spans="1:10" x14ac:dyDescent="0.3">
      <c r="A448" s="36"/>
      <c r="B448" s="13"/>
      <c r="C448" s="13"/>
      <c r="D448" s="13"/>
      <c r="E448" s="20"/>
      <c r="F448" s="20"/>
      <c r="G448" s="20"/>
      <c r="H448" s="43"/>
      <c r="I448" s="65"/>
      <c r="J448" s="43"/>
    </row>
    <row r="449" spans="1:10" x14ac:dyDescent="0.3">
      <c r="A449" s="36"/>
      <c r="B449" s="13"/>
      <c r="C449" s="13"/>
      <c r="D449" s="13"/>
      <c r="E449" s="20"/>
      <c r="F449" s="20"/>
      <c r="G449" s="20"/>
      <c r="H449" s="43"/>
      <c r="I449" s="65"/>
      <c r="J449" s="43"/>
    </row>
    <row r="450" spans="1:10" x14ac:dyDescent="0.3">
      <c r="A450" s="36"/>
      <c r="B450" s="13"/>
      <c r="C450" s="13"/>
      <c r="D450" s="13"/>
      <c r="E450" s="20"/>
      <c r="F450" s="20"/>
      <c r="G450" s="20"/>
      <c r="H450" s="43"/>
      <c r="I450" s="65"/>
      <c r="J450" s="43"/>
    </row>
    <row r="451" spans="1:10" x14ac:dyDescent="0.3">
      <c r="A451" s="36"/>
      <c r="B451" s="13"/>
      <c r="C451" s="13"/>
      <c r="D451" s="13"/>
      <c r="E451" s="20"/>
      <c r="F451" s="20"/>
      <c r="G451" s="20"/>
      <c r="H451" s="43"/>
      <c r="I451" s="65"/>
      <c r="J451" s="43"/>
    </row>
    <row r="452" spans="1:10" x14ac:dyDescent="0.3">
      <c r="A452" s="36"/>
      <c r="B452" s="13"/>
      <c r="C452" s="13"/>
      <c r="D452" s="13"/>
      <c r="E452" s="20"/>
      <c r="F452" s="20"/>
      <c r="G452" s="20"/>
      <c r="H452" s="43"/>
      <c r="I452" s="65"/>
      <c r="J452" s="43"/>
    </row>
    <row r="453" spans="1:10" x14ac:dyDescent="0.3">
      <c r="A453" s="36"/>
      <c r="B453" s="13"/>
      <c r="C453" s="13"/>
      <c r="D453" s="13"/>
      <c r="E453" s="20"/>
      <c r="F453" s="20"/>
      <c r="G453" s="20"/>
      <c r="H453" s="43"/>
      <c r="I453" s="65"/>
      <c r="J453" s="43"/>
    </row>
    <row r="454" spans="1:10" x14ac:dyDescent="0.3">
      <c r="A454" s="36"/>
      <c r="B454" s="13"/>
      <c r="C454" s="13"/>
      <c r="D454" s="13"/>
      <c r="E454" s="20"/>
      <c r="F454" s="20"/>
      <c r="G454" s="20"/>
      <c r="H454" s="43"/>
      <c r="I454" s="65"/>
      <c r="J454" s="43"/>
    </row>
    <row r="455" spans="1:10" x14ac:dyDescent="0.3">
      <c r="A455" s="36"/>
      <c r="B455" s="13"/>
      <c r="C455" s="13"/>
      <c r="D455" s="13"/>
      <c r="E455" s="20"/>
      <c r="F455" s="20"/>
      <c r="G455" s="20"/>
      <c r="H455" s="43"/>
      <c r="I455" s="65"/>
      <c r="J455" s="43"/>
    </row>
    <row r="456" spans="1:10" x14ac:dyDescent="0.3">
      <c r="A456" s="36"/>
      <c r="B456" s="13"/>
      <c r="C456" s="13"/>
      <c r="D456" s="13"/>
      <c r="E456" s="20"/>
      <c r="F456" s="20"/>
      <c r="G456" s="20"/>
      <c r="H456" s="43"/>
      <c r="I456" s="65"/>
      <c r="J456" s="43"/>
    </row>
    <row r="457" spans="1:10" x14ac:dyDescent="0.3">
      <c r="A457" s="36"/>
      <c r="B457" s="13"/>
      <c r="C457" s="13"/>
      <c r="D457" s="13"/>
      <c r="E457" s="20"/>
      <c r="F457" s="20"/>
      <c r="G457" s="20"/>
      <c r="H457" s="43"/>
      <c r="I457" s="65"/>
      <c r="J457" s="43"/>
    </row>
    <row r="458" spans="1:10" x14ac:dyDescent="0.3">
      <c r="A458" s="36"/>
      <c r="B458" s="13"/>
      <c r="C458" s="13"/>
      <c r="D458" s="13"/>
      <c r="E458" s="20"/>
      <c r="F458" s="20"/>
      <c r="G458" s="20"/>
      <c r="H458" s="43"/>
      <c r="I458" s="65"/>
      <c r="J458" s="43"/>
    </row>
    <row r="459" spans="1:10" x14ac:dyDescent="0.3">
      <c r="A459" s="36"/>
      <c r="B459" s="13"/>
      <c r="C459" s="13"/>
      <c r="D459" s="13"/>
      <c r="E459" s="20"/>
      <c r="F459" s="20"/>
      <c r="G459" s="20"/>
      <c r="H459" s="43"/>
      <c r="I459" s="65"/>
      <c r="J459" s="43"/>
    </row>
    <row r="460" spans="1:10" x14ac:dyDescent="0.3">
      <c r="A460" s="36"/>
      <c r="B460" s="13"/>
      <c r="C460" s="13"/>
      <c r="D460" s="13"/>
      <c r="E460" s="20"/>
      <c r="F460" s="20"/>
      <c r="G460" s="20"/>
      <c r="H460" s="43"/>
      <c r="I460" s="65"/>
      <c r="J460" s="43"/>
    </row>
    <row r="461" spans="1:10" x14ac:dyDescent="0.3">
      <c r="A461" s="36"/>
      <c r="B461" s="13"/>
      <c r="C461" s="13"/>
      <c r="D461" s="13"/>
      <c r="E461" s="20"/>
      <c r="F461" s="20"/>
      <c r="G461" s="20"/>
      <c r="H461" s="43"/>
      <c r="I461" s="65"/>
      <c r="J461" s="43"/>
    </row>
    <row r="462" spans="1:10" x14ac:dyDescent="0.3">
      <c r="A462" s="36"/>
      <c r="B462" s="13"/>
      <c r="C462" s="13"/>
      <c r="D462" s="13"/>
      <c r="E462" s="20"/>
      <c r="F462" s="20"/>
      <c r="G462" s="20"/>
      <c r="H462" s="43"/>
      <c r="I462" s="65"/>
      <c r="J462" s="43"/>
    </row>
    <row r="463" spans="1:10" x14ac:dyDescent="0.3">
      <c r="A463" s="36"/>
      <c r="B463" s="13"/>
      <c r="C463" s="13"/>
      <c r="D463" s="13"/>
      <c r="E463" s="20"/>
      <c r="F463" s="20"/>
      <c r="G463" s="20"/>
      <c r="H463" s="43"/>
      <c r="I463" s="65"/>
      <c r="J463" s="43"/>
    </row>
    <row r="464" spans="1:10" x14ac:dyDescent="0.3">
      <c r="A464" s="36"/>
      <c r="B464" s="13"/>
      <c r="C464" s="13"/>
      <c r="D464" s="13"/>
      <c r="E464" s="20"/>
      <c r="F464" s="20"/>
      <c r="G464" s="20"/>
      <c r="H464" s="43"/>
      <c r="I464" s="65"/>
      <c r="J464" s="43"/>
    </row>
    <row r="465" spans="1:10" x14ac:dyDescent="0.3">
      <c r="A465" s="36"/>
      <c r="B465" s="13"/>
      <c r="C465" s="13"/>
      <c r="D465" s="13"/>
      <c r="E465" s="20"/>
      <c r="F465" s="20"/>
      <c r="G465" s="20"/>
      <c r="H465" s="43"/>
      <c r="I465" s="65"/>
      <c r="J465" s="43"/>
    </row>
    <row r="466" spans="1:10" x14ac:dyDescent="0.3">
      <c r="A466" s="36"/>
      <c r="B466" s="13"/>
      <c r="C466" s="13"/>
      <c r="D466" s="13"/>
      <c r="E466" s="20"/>
      <c r="F466" s="20"/>
      <c r="G466" s="20"/>
      <c r="H466" s="43"/>
      <c r="I466" s="65"/>
      <c r="J466" s="43"/>
    </row>
    <row r="467" spans="1:10" x14ac:dyDescent="0.3">
      <c r="A467" s="36"/>
      <c r="B467" s="13"/>
      <c r="C467" s="13"/>
      <c r="D467" s="13"/>
      <c r="E467" s="20"/>
      <c r="F467" s="20"/>
      <c r="G467" s="20"/>
      <c r="H467" s="43"/>
      <c r="I467" s="65"/>
      <c r="J467" s="43"/>
    </row>
    <row r="468" spans="1:10" x14ac:dyDescent="0.3">
      <c r="A468" s="36"/>
      <c r="B468" s="13"/>
      <c r="C468" s="13"/>
      <c r="D468" s="13"/>
      <c r="E468" s="20"/>
      <c r="F468" s="20"/>
      <c r="G468" s="20"/>
      <c r="H468" s="43"/>
      <c r="I468" s="65"/>
      <c r="J468" s="43"/>
    </row>
    <row r="469" spans="1:10" x14ac:dyDescent="0.3">
      <c r="A469" s="36"/>
      <c r="B469" s="13"/>
      <c r="C469" s="13"/>
      <c r="D469" s="13"/>
      <c r="E469" s="20"/>
      <c r="F469" s="20"/>
      <c r="G469" s="20"/>
      <c r="H469" s="43"/>
      <c r="I469" s="65"/>
      <c r="J469" s="43"/>
    </row>
    <row r="470" spans="1:10" x14ac:dyDescent="0.3">
      <c r="A470" s="36"/>
      <c r="B470" s="13"/>
      <c r="C470" s="13"/>
      <c r="D470" s="13"/>
      <c r="E470" s="20"/>
      <c r="F470" s="20"/>
      <c r="G470" s="20"/>
      <c r="H470" s="43"/>
      <c r="I470" s="65"/>
      <c r="J470" s="43"/>
    </row>
    <row r="471" spans="1:10" x14ac:dyDescent="0.3">
      <c r="A471" s="36"/>
      <c r="B471" s="13"/>
      <c r="C471" s="13"/>
      <c r="D471" s="13"/>
      <c r="E471" s="20"/>
      <c r="F471" s="20"/>
      <c r="G471" s="20"/>
      <c r="H471" s="43"/>
      <c r="I471" s="65"/>
      <c r="J471" s="43"/>
    </row>
    <row r="472" spans="1:10" x14ac:dyDescent="0.3">
      <c r="A472" s="36"/>
      <c r="B472" s="13"/>
      <c r="C472" s="13"/>
      <c r="D472" s="13"/>
      <c r="E472" s="20"/>
      <c r="F472" s="20"/>
      <c r="G472" s="20"/>
      <c r="H472" s="43"/>
      <c r="I472" s="65"/>
      <c r="J472" s="43"/>
    </row>
    <row r="473" spans="1:10" x14ac:dyDescent="0.3">
      <c r="A473" s="36"/>
      <c r="B473" s="13"/>
      <c r="C473" s="13"/>
      <c r="D473" s="13"/>
      <c r="E473" s="20"/>
      <c r="F473" s="20"/>
      <c r="G473" s="20"/>
      <c r="H473" s="43"/>
      <c r="I473" s="65"/>
      <c r="J473" s="43"/>
    </row>
    <row r="474" spans="1:10" x14ac:dyDescent="0.3">
      <c r="A474" s="36"/>
      <c r="B474" s="13"/>
      <c r="C474" s="13"/>
      <c r="D474" s="13"/>
      <c r="E474" s="20"/>
      <c r="F474" s="20"/>
      <c r="G474" s="20"/>
      <c r="H474" s="43"/>
      <c r="I474" s="65"/>
      <c r="J474" s="43"/>
    </row>
    <row r="475" spans="1:10" x14ac:dyDescent="0.3">
      <c r="A475" s="36"/>
      <c r="B475" s="13"/>
      <c r="C475" s="13"/>
      <c r="D475" s="13"/>
      <c r="E475" s="20"/>
      <c r="F475" s="20"/>
      <c r="G475" s="20"/>
      <c r="H475" s="43"/>
      <c r="I475" s="65"/>
      <c r="J475" s="43"/>
    </row>
    <row r="476" spans="1:10" x14ac:dyDescent="0.3">
      <c r="A476" s="36"/>
      <c r="B476" s="13"/>
      <c r="C476" s="13"/>
      <c r="D476" s="13"/>
      <c r="E476" s="20"/>
      <c r="F476" s="20"/>
      <c r="G476" s="20"/>
      <c r="H476" s="43"/>
      <c r="I476" s="65"/>
      <c r="J476" s="43"/>
    </row>
    <row r="477" spans="1:10" x14ac:dyDescent="0.3">
      <c r="A477" s="36"/>
      <c r="B477" s="13"/>
      <c r="C477" s="13"/>
      <c r="D477" s="13"/>
      <c r="E477" s="20"/>
      <c r="F477" s="20"/>
      <c r="G477" s="20"/>
      <c r="H477" s="43"/>
      <c r="I477" s="65"/>
      <c r="J477" s="43"/>
    </row>
    <row r="478" spans="1:10" x14ac:dyDescent="0.3">
      <c r="A478" s="36"/>
      <c r="B478" s="13"/>
      <c r="C478" s="13"/>
      <c r="D478" s="13"/>
      <c r="E478" s="20"/>
      <c r="F478" s="20"/>
      <c r="G478" s="20"/>
      <c r="H478" s="43"/>
      <c r="I478" s="65"/>
      <c r="J478" s="43"/>
    </row>
    <row r="479" spans="1:10" x14ac:dyDescent="0.3">
      <c r="A479" s="36"/>
      <c r="B479" s="13"/>
      <c r="C479" s="13"/>
      <c r="D479" s="13"/>
      <c r="E479" s="20"/>
      <c r="F479" s="20"/>
      <c r="G479" s="20"/>
      <c r="H479" s="43"/>
      <c r="I479" s="65"/>
      <c r="J479" s="43"/>
    </row>
    <row r="480" spans="1:10" x14ac:dyDescent="0.3">
      <c r="A480" s="36"/>
      <c r="B480" s="13"/>
      <c r="C480" s="13"/>
      <c r="D480" s="13"/>
      <c r="E480" s="20"/>
      <c r="F480" s="20"/>
      <c r="G480" s="20"/>
      <c r="H480" s="43"/>
      <c r="I480" s="65"/>
      <c r="J480" s="43"/>
    </row>
    <row r="481" spans="1:10" x14ac:dyDescent="0.3">
      <c r="A481" s="36"/>
      <c r="B481" s="13"/>
      <c r="C481" s="13"/>
      <c r="D481" s="13"/>
      <c r="E481" s="20"/>
      <c r="F481" s="20"/>
      <c r="G481" s="20"/>
      <c r="H481" s="43"/>
      <c r="I481" s="65"/>
      <c r="J481" s="43"/>
    </row>
    <row r="482" spans="1:10" x14ac:dyDescent="0.3">
      <c r="A482" s="36"/>
      <c r="B482" s="13"/>
      <c r="C482" s="13"/>
      <c r="D482" s="13"/>
      <c r="E482" s="20"/>
      <c r="F482" s="20"/>
      <c r="G482" s="20"/>
      <c r="H482" s="43"/>
      <c r="I482" s="65"/>
      <c r="J482" s="43"/>
    </row>
    <row r="483" spans="1:10" x14ac:dyDescent="0.3">
      <c r="A483" s="36"/>
      <c r="B483" s="13"/>
      <c r="C483" s="13"/>
      <c r="D483" s="13"/>
      <c r="E483" s="20"/>
      <c r="F483" s="20"/>
      <c r="G483" s="20"/>
      <c r="H483" s="43"/>
      <c r="I483" s="65"/>
      <c r="J483" s="43"/>
    </row>
    <row r="484" spans="1:10" x14ac:dyDescent="0.3">
      <c r="A484" s="36"/>
      <c r="B484" s="13"/>
      <c r="C484" s="13"/>
      <c r="D484" s="13"/>
      <c r="E484" s="20"/>
      <c r="F484" s="20"/>
      <c r="G484" s="20"/>
      <c r="H484" s="43"/>
      <c r="I484" s="65"/>
      <c r="J484" s="43"/>
    </row>
    <row r="485" spans="1:10" x14ac:dyDescent="0.3">
      <c r="A485" s="36"/>
      <c r="B485" s="13"/>
      <c r="C485" s="13"/>
      <c r="D485" s="13"/>
      <c r="E485" s="20"/>
      <c r="F485" s="20"/>
      <c r="G485" s="20"/>
      <c r="H485" s="43"/>
      <c r="I485" s="65"/>
      <c r="J485" s="43"/>
    </row>
    <row r="486" spans="1:10" x14ac:dyDescent="0.3">
      <c r="A486" s="36"/>
      <c r="B486" s="13"/>
      <c r="C486" s="13"/>
      <c r="D486" s="13"/>
      <c r="E486" s="20"/>
      <c r="F486" s="20"/>
      <c r="G486" s="20"/>
      <c r="H486" s="43"/>
      <c r="I486" s="65"/>
      <c r="J486" s="43"/>
    </row>
    <row r="487" spans="1:10" x14ac:dyDescent="0.3">
      <c r="A487" s="36"/>
      <c r="B487" s="13"/>
      <c r="C487" s="13"/>
      <c r="D487" s="13"/>
      <c r="E487" s="20"/>
      <c r="F487" s="20"/>
      <c r="G487" s="20"/>
      <c r="H487" s="43"/>
      <c r="I487" s="65"/>
      <c r="J487" s="43"/>
    </row>
    <row r="488" spans="1:10" x14ac:dyDescent="0.3">
      <c r="A488" s="36"/>
      <c r="B488" s="13"/>
      <c r="C488" s="13"/>
      <c r="D488" s="13"/>
      <c r="E488" s="20"/>
      <c r="F488" s="20"/>
      <c r="G488" s="20"/>
      <c r="H488" s="43"/>
      <c r="I488" s="65"/>
      <c r="J488" s="43"/>
    </row>
    <row r="489" spans="1:10" x14ac:dyDescent="0.3">
      <c r="A489" s="36"/>
      <c r="B489" s="13"/>
      <c r="C489" s="13"/>
      <c r="D489" s="13"/>
      <c r="E489" s="20"/>
      <c r="F489" s="20"/>
      <c r="G489" s="20"/>
      <c r="H489" s="43"/>
      <c r="I489" s="65"/>
      <c r="J489" s="43"/>
    </row>
    <row r="490" spans="1:10" x14ac:dyDescent="0.3">
      <c r="A490" s="36"/>
      <c r="B490" s="13"/>
      <c r="C490" s="13"/>
      <c r="D490" s="13"/>
      <c r="E490" s="20"/>
      <c r="F490" s="20"/>
      <c r="G490" s="20"/>
      <c r="H490" s="43"/>
      <c r="I490" s="65"/>
      <c r="J490" s="43"/>
    </row>
    <row r="491" spans="1:10" x14ac:dyDescent="0.3">
      <c r="A491" s="36"/>
      <c r="B491" s="13"/>
      <c r="C491" s="13"/>
      <c r="D491" s="13"/>
      <c r="E491" s="20"/>
      <c r="F491" s="20"/>
      <c r="G491" s="20"/>
      <c r="H491" s="43"/>
      <c r="I491" s="65"/>
      <c r="J491" s="43"/>
    </row>
    <row r="492" spans="1:10" x14ac:dyDescent="0.3">
      <c r="A492" s="36"/>
      <c r="B492" s="13"/>
      <c r="C492" s="13"/>
      <c r="D492" s="13"/>
      <c r="E492" s="20"/>
      <c r="F492" s="20"/>
      <c r="G492" s="20"/>
      <c r="H492" s="43"/>
      <c r="I492" s="65"/>
      <c r="J492" s="43"/>
    </row>
    <row r="493" spans="1:10" x14ac:dyDescent="0.3">
      <c r="A493" s="36"/>
      <c r="B493" s="13"/>
      <c r="C493" s="13"/>
      <c r="D493" s="13"/>
      <c r="E493" s="20"/>
      <c r="F493" s="20"/>
      <c r="G493" s="20"/>
      <c r="H493" s="43"/>
      <c r="I493" s="65"/>
      <c r="J493" s="43"/>
    </row>
    <row r="494" spans="1:10" x14ac:dyDescent="0.3">
      <c r="A494" s="36"/>
      <c r="B494" s="13"/>
      <c r="C494" s="13"/>
      <c r="D494" s="13"/>
      <c r="E494" s="20"/>
      <c r="F494" s="20"/>
      <c r="G494" s="20"/>
      <c r="H494" s="43"/>
      <c r="I494" s="65"/>
      <c r="J494" s="43"/>
    </row>
    <row r="495" spans="1:10" x14ac:dyDescent="0.3">
      <c r="A495" s="36"/>
      <c r="B495" s="13"/>
      <c r="C495" s="13"/>
      <c r="D495" s="13"/>
      <c r="E495" s="20"/>
      <c r="F495" s="20"/>
      <c r="G495" s="20"/>
      <c r="H495" s="43"/>
      <c r="I495" s="65"/>
      <c r="J495" s="43"/>
    </row>
    <row r="496" spans="1:10" x14ac:dyDescent="0.3">
      <c r="A496" s="36"/>
      <c r="B496" s="13"/>
      <c r="C496" s="13"/>
      <c r="D496" s="13"/>
      <c r="E496" s="20"/>
      <c r="F496" s="20"/>
      <c r="G496" s="20"/>
      <c r="H496" s="43"/>
      <c r="I496" s="65"/>
      <c r="J496" s="43"/>
    </row>
    <row r="497" spans="1:10" x14ac:dyDescent="0.3">
      <c r="A497" s="36"/>
      <c r="B497" s="13"/>
      <c r="C497" s="13"/>
      <c r="D497" s="13"/>
      <c r="E497" s="20"/>
      <c r="F497" s="20"/>
      <c r="G497" s="20"/>
      <c r="H497" s="43"/>
      <c r="I497" s="65"/>
      <c r="J497" s="43"/>
    </row>
    <row r="498" spans="1:10" x14ac:dyDescent="0.3">
      <c r="A498" s="36"/>
      <c r="B498" s="13"/>
      <c r="C498" s="13"/>
      <c r="D498" s="13"/>
      <c r="E498" s="20"/>
      <c r="F498" s="20"/>
      <c r="G498" s="20"/>
      <c r="H498" s="43"/>
      <c r="I498" s="65"/>
      <c r="J498" s="43"/>
    </row>
    <row r="499" spans="1:10" x14ac:dyDescent="0.3">
      <c r="A499" s="36"/>
      <c r="B499" s="13"/>
      <c r="C499" s="13"/>
      <c r="D499" s="13"/>
      <c r="E499" s="20"/>
      <c r="F499" s="20"/>
      <c r="G499" s="20"/>
      <c r="H499" s="43"/>
      <c r="I499" s="65"/>
      <c r="J499" s="43"/>
    </row>
    <row r="500" spans="1:10" x14ac:dyDescent="0.3">
      <c r="A500" s="36"/>
      <c r="B500" s="13"/>
      <c r="C500" s="13"/>
      <c r="D500" s="13"/>
      <c r="E500" s="20"/>
      <c r="F500" s="20"/>
      <c r="G500" s="20"/>
      <c r="H500" s="43"/>
      <c r="I500" s="65"/>
      <c r="J500" s="43"/>
    </row>
    <row r="501" spans="1:10" x14ac:dyDescent="0.3">
      <c r="A501" s="36"/>
      <c r="B501" s="13"/>
      <c r="C501" s="13"/>
      <c r="D501" s="13"/>
      <c r="E501" s="20"/>
      <c r="F501" s="20"/>
      <c r="G501" s="20"/>
      <c r="H501" s="43"/>
      <c r="I501" s="65"/>
      <c r="J501" s="43"/>
    </row>
    <row r="502" spans="1:10" x14ac:dyDescent="0.3">
      <c r="A502" s="36"/>
      <c r="B502" s="13"/>
      <c r="C502" s="13"/>
      <c r="D502" s="13"/>
      <c r="E502" s="20"/>
      <c r="F502" s="20"/>
      <c r="G502" s="20"/>
      <c r="H502" s="43"/>
      <c r="I502" s="65"/>
      <c r="J502" s="43"/>
    </row>
    <row r="503" spans="1:10" x14ac:dyDescent="0.3">
      <c r="A503" s="36"/>
      <c r="B503" s="13"/>
      <c r="C503" s="13"/>
      <c r="D503" s="13"/>
      <c r="E503" s="20"/>
      <c r="F503" s="20"/>
      <c r="G503" s="20"/>
      <c r="H503" s="43"/>
      <c r="I503" s="65"/>
      <c r="J503" s="43"/>
    </row>
    <row r="504" spans="1:10" x14ac:dyDescent="0.3">
      <c r="A504" s="36"/>
      <c r="B504" s="13"/>
      <c r="C504" s="13"/>
      <c r="D504" s="13"/>
      <c r="E504" s="20"/>
      <c r="F504" s="20"/>
      <c r="G504" s="20"/>
      <c r="H504" s="43"/>
      <c r="I504" s="65"/>
      <c r="J504" s="43"/>
    </row>
    <row r="505" spans="1:10" x14ac:dyDescent="0.3">
      <c r="A505" s="36"/>
      <c r="B505" s="13"/>
      <c r="C505" s="13"/>
      <c r="D505" s="13"/>
      <c r="E505" s="20"/>
      <c r="F505" s="20"/>
      <c r="G505" s="20"/>
      <c r="H505" s="43"/>
      <c r="I505" s="65"/>
      <c r="J505" s="43"/>
    </row>
    <row r="506" spans="1:10" x14ac:dyDescent="0.3">
      <c r="A506" s="36"/>
      <c r="B506" s="13"/>
      <c r="C506" s="13"/>
      <c r="D506" s="13"/>
      <c r="E506" s="20"/>
      <c r="F506" s="20"/>
      <c r="G506" s="20"/>
      <c r="H506" s="43"/>
      <c r="I506" s="65"/>
      <c r="J506" s="43"/>
    </row>
    <row r="507" spans="1:10" x14ac:dyDescent="0.3">
      <c r="A507" s="36"/>
      <c r="B507" s="13"/>
      <c r="C507" s="13"/>
      <c r="D507" s="13"/>
      <c r="E507" s="20"/>
      <c r="F507" s="20"/>
      <c r="G507" s="20"/>
      <c r="H507" s="43"/>
      <c r="I507" s="65"/>
      <c r="J507" s="43"/>
    </row>
    <row r="508" spans="1:10" x14ac:dyDescent="0.3">
      <c r="A508" s="36"/>
      <c r="B508" s="13"/>
      <c r="C508" s="13"/>
      <c r="D508" s="13"/>
      <c r="E508" s="20"/>
      <c r="F508" s="20"/>
      <c r="G508" s="20"/>
      <c r="H508" s="43"/>
      <c r="I508" s="65"/>
      <c r="J508" s="43"/>
    </row>
    <row r="509" spans="1:10" x14ac:dyDescent="0.3">
      <c r="A509" s="36"/>
      <c r="B509" s="13"/>
      <c r="C509" s="13"/>
      <c r="D509" s="13"/>
      <c r="E509" s="20"/>
      <c r="F509" s="20"/>
      <c r="G509" s="20"/>
      <c r="H509" s="43"/>
      <c r="I509" s="65"/>
      <c r="J509" s="43"/>
    </row>
    <row r="510" spans="1:10" x14ac:dyDescent="0.3">
      <c r="A510" s="36"/>
      <c r="B510" s="13"/>
      <c r="C510" s="13"/>
      <c r="D510" s="13"/>
      <c r="E510" s="20"/>
      <c r="F510" s="20"/>
      <c r="G510" s="20"/>
      <c r="H510" s="43"/>
      <c r="I510" s="65"/>
      <c r="J510" s="43"/>
    </row>
    <row r="511" spans="1:10" x14ac:dyDescent="0.3">
      <c r="A511" s="36"/>
      <c r="B511" s="13"/>
      <c r="C511" s="13"/>
      <c r="D511" s="13"/>
      <c r="E511" s="20"/>
      <c r="F511" s="20"/>
      <c r="G511" s="20"/>
      <c r="H511" s="43"/>
      <c r="I511" s="65"/>
      <c r="J511" s="43"/>
    </row>
    <row r="512" spans="1:10" x14ac:dyDescent="0.3">
      <c r="A512" s="36"/>
      <c r="B512" s="13"/>
      <c r="C512" s="13"/>
      <c r="D512" s="13"/>
      <c r="E512" s="20"/>
      <c r="F512" s="20"/>
      <c r="G512" s="20"/>
      <c r="H512" s="43"/>
      <c r="I512" s="65"/>
      <c r="J512" s="43"/>
    </row>
    <row r="513" spans="1:10" x14ac:dyDescent="0.3">
      <c r="A513" s="36"/>
      <c r="B513" s="13"/>
      <c r="C513" s="13"/>
      <c r="D513" s="13"/>
      <c r="E513" s="20"/>
      <c r="F513" s="20"/>
      <c r="G513" s="20"/>
      <c r="H513" s="43"/>
      <c r="I513" s="65"/>
      <c r="J513" s="43"/>
    </row>
    <row r="514" spans="1:10" x14ac:dyDescent="0.3">
      <c r="A514" s="36"/>
      <c r="B514" s="13"/>
      <c r="C514" s="13"/>
      <c r="D514" s="13"/>
      <c r="E514" s="20"/>
      <c r="F514" s="20"/>
      <c r="G514" s="20"/>
      <c r="H514" s="43"/>
      <c r="I514" s="65"/>
      <c r="J514" s="43"/>
    </row>
    <row r="515" spans="1:10" x14ac:dyDescent="0.3">
      <c r="A515" s="36"/>
      <c r="B515" s="13"/>
      <c r="C515" s="13"/>
      <c r="D515" s="13"/>
      <c r="E515" s="20"/>
      <c r="F515" s="20"/>
      <c r="G515" s="20"/>
      <c r="H515" s="43"/>
      <c r="I515" s="65"/>
      <c r="J515" s="43"/>
    </row>
    <row r="516" spans="1:10" x14ac:dyDescent="0.3">
      <c r="A516" s="36"/>
      <c r="B516" s="13"/>
      <c r="C516" s="13"/>
      <c r="D516" s="13"/>
      <c r="E516" s="20"/>
      <c r="F516" s="20"/>
      <c r="G516" s="20"/>
      <c r="H516" s="43"/>
      <c r="I516" s="65"/>
      <c r="J516" s="43"/>
    </row>
    <row r="517" spans="1:10" x14ac:dyDescent="0.3">
      <c r="A517" s="36"/>
      <c r="B517" s="13"/>
      <c r="C517" s="13"/>
      <c r="D517" s="13"/>
      <c r="E517" s="20"/>
      <c r="F517" s="20"/>
      <c r="G517" s="20"/>
      <c r="H517" s="43"/>
      <c r="I517" s="65"/>
      <c r="J517" s="43"/>
    </row>
    <row r="518" spans="1:10" x14ac:dyDescent="0.3">
      <c r="A518" s="36"/>
      <c r="B518" s="13"/>
      <c r="C518" s="13"/>
      <c r="D518" s="13"/>
      <c r="E518" s="20"/>
      <c r="F518" s="20"/>
      <c r="G518" s="20"/>
      <c r="H518" s="43"/>
      <c r="I518" s="65"/>
      <c r="J518" s="43"/>
    </row>
    <row r="519" spans="1:10" x14ac:dyDescent="0.3">
      <c r="A519" s="36"/>
      <c r="B519" s="13"/>
      <c r="C519" s="13"/>
      <c r="D519" s="13"/>
      <c r="E519" s="20"/>
      <c r="F519" s="20"/>
      <c r="G519" s="20"/>
      <c r="H519" s="43"/>
      <c r="I519" s="65"/>
      <c r="J519" s="43"/>
    </row>
    <row r="520" spans="1:10" x14ac:dyDescent="0.3">
      <c r="A520" s="36"/>
      <c r="B520" s="13"/>
      <c r="C520" s="13"/>
      <c r="D520" s="13"/>
      <c r="E520" s="20"/>
      <c r="F520" s="20"/>
      <c r="G520" s="20"/>
      <c r="H520" s="43"/>
      <c r="I520" s="65"/>
      <c r="J520" s="43"/>
    </row>
    <row r="521" spans="1:10" x14ac:dyDescent="0.3">
      <c r="A521" s="36"/>
      <c r="B521" s="13"/>
      <c r="C521" s="13"/>
      <c r="D521" s="13"/>
      <c r="E521" s="20"/>
      <c r="F521" s="20"/>
      <c r="G521" s="20"/>
      <c r="H521" s="43"/>
      <c r="I521" s="65"/>
      <c r="J521" s="43"/>
    </row>
    <row r="522" spans="1:10" x14ac:dyDescent="0.3">
      <c r="A522" s="36"/>
      <c r="B522" s="13"/>
      <c r="C522" s="13"/>
      <c r="D522" s="13"/>
      <c r="E522" s="20"/>
      <c r="F522" s="20"/>
      <c r="G522" s="20"/>
      <c r="H522" s="43"/>
      <c r="I522" s="65"/>
      <c r="J522" s="43"/>
    </row>
    <row r="523" spans="1:10" x14ac:dyDescent="0.3">
      <c r="A523" s="36"/>
      <c r="B523" s="13"/>
      <c r="C523" s="13"/>
      <c r="D523" s="13"/>
      <c r="E523" s="20"/>
      <c r="F523" s="20"/>
      <c r="G523" s="20"/>
      <c r="H523" s="43"/>
      <c r="I523" s="65"/>
      <c r="J523" s="43"/>
    </row>
    <row r="524" spans="1:10" x14ac:dyDescent="0.3">
      <c r="A524" s="36"/>
      <c r="B524" s="13"/>
      <c r="C524" s="13"/>
      <c r="D524" s="13"/>
      <c r="E524" s="20"/>
      <c r="F524" s="20"/>
      <c r="G524" s="20"/>
      <c r="H524" s="43"/>
      <c r="I524" s="65"/>
      <c r="J524" s="43"/>
    </row>
    <row r="525" spans="1:10" x14ac:dyDescent="0.3">
      <c r="A525" s="36"/>
      <c r="B525" s="13"/>
      <c r="C525" s="13"/>
      <c r="D525" s="13"/>
      <c r="E525" s="20"/>
      <c r="F525" s="20"/>
      <c r="G525" s="20"/>
      <c r="H525" s="43"/>
      <c r="I525" s="65"/>
      <c r="J525" s="43"/>
    </row>
    <row r="526" spans="1:10" x14ac:dyDescent="0.3">
      <c r="A526" s="36"/>
      <c r="B526" s="13"/>
      <c r="C526" s="13"/>
      <c r="D526" s="13"/>
      <c r="E526" s="20"/>
      <c r="F526" s="20"/>
      <c r="G526" s="20"/>
      <c r="H526" s="43"/>
      <c r="I526" s="65"/>
      <c r="J526" s="43"/>
    </row>
    <row r="527" spans="1:10" x14ac:dyDescent="0.3">
      <c r="A527" s="36"/>
      <c r="B527" s="13"/>
      <c r="C527" s="13"/>
      <c r="D527" s="13"/>
      <c r="E527" s="20"/>
      <c r="F527" s="20"/>
      <c r="G527" s="20"/>
      <c r="H527" s="43"/>
      <c r="I527" s="65"/>
      <c r="J527" s="43"/>
    </row>
    <row r="528" spans="1:10" x14ac:dyDescent="0.3">
      <c r="A528" s="36"/>
      <c r="B528" s="13"/>
      <c r="C528" s="13"/>
      <c r="D528" s="13"/>
      <c r="E528" s="20"/>
      <c r="F528" s="20"/>
      <c r="G528" s="20"/>
      <c r="H528" s="43"/>
      <c r="I528" s="65"/>
      <c r="J528" s="43"/>
    </row>
    <row r="529" spans="1:10" x14ac:dyDescent="0.3">
      <c r="A529" s="36"/>
      <c r="B529" s="13"/>
      <c r="C529" s="13"/>
      <c r="D529" s="13"/>
      <c r="E529" s="20"/>
      <c r="F529" s="20"/>
      <c r="G529" s="20"/>
      <c r="H529" s="43"/>
      <c r="I529" s="65"/>
      <c r="J529" s="43"/>
    </row>
    <row r="530" spans="1:10" x14ac:dyDescent="0.3">
      <c r="A530" s="36"/>
      <c r="B530" s="13"/>
      <c r="C530" s="13"/>
      <c r="D530" s="13"/>
      <c r="E530" s="20"/>
      <c r="F530" s="20"/>
      <c r="G530" s="20"/>
      <c r="H530" s="43"/>
      <c r="I530" s="65"/>
      <c r="J530" s="43"/>
    </row>
    <row r="531" spans="1:10" x14ac:dyDescent="0.3">
      <c r="A531" s="36"/>
      <c r="B531" s="13"/>
      <c r="C531" s="13"/>
      <c r="D531" s="13"/>
      <c r="E531" s="20"/>
      <c r="F531" s="20"/>
      <c r="G531" s="20"/>
      <c r="H531" s="43"/>
      <c r="I531" s="65"/>
      <c r="J531" s="43"/>
    </row>
    <row r="532" spans="1:10" x14ac:dyDescent="0.3">
      <c r="A532" s="36"/>
      <c r="B532" s="13"/>
      <c r="C532" s="13"/>
      <c r="D532" s="13"/>
      <c r="E532" s="20"/>
      <c r="F532" s="20"/>
      <c r="G532" s="20"/>
      <c r="H532" s="43"/>
      <c r="I532" s="65"/>
      <c r="J532" s="43"/>
    </row>
    <row r="533" spans="1:10" x14ac:dyDescent="0.3">
      <c r="A533" s="36"/>
      <c r="B533" s="13"/>
      <c r="C533" s="13"/>
      <c r="D533" s="13"/>
      <c r="E533" s="20"/>
      <c r="F533" s="20"/>
      <c r="G533" s="20"/>
      <c r="H533" s="43"/>
      <c r="I533" s="65"/>
      <c r="J533" s="43"/>
    </row>
    <row r="534" spans="1:10" x14ac:dyDescent="0.3">
      <c r="A534" s="36"/>
      <c r="B534" s="13"/>
      <c r="C534" s="13"/>
      <c r="D534" s="13"/>
      <c r="E534" s="20"/>
      <c r="F534" s="20"/>
      <c r="G534" s="20"/>
      <c r="H534" s="43"/>
      <c r="I534" s="65"/>
      <c r="J534" s="43"/>
    </row>
    <row r="535" spans="1:10" x14ac:dyDescent="0.3">
      <c r="A535" s="36"/>
      <c r="B535" s="13"/>
      <c r="C535" s="13"/>
      <c r="D535" s="13"/>
      <c r="E535" s="20"/>
      <c r="F535" s="20"/>
      <c r="G535" s="20"/>
      <c r="H535" s="43"/>
      <c r="I535" s="65"/>
      <c r="J535" s="43"/>
    </row>
    <row r="536" spans="1:10" x14ac:dyDescent="0.3">
      <c r="A536" s="36"/>
      <c r="B536" s="13"/>
      <c r="C536" s="13"/>
      <c r="D536" s="13"/>
      <c r="E536" s="20"/>
      <c r="F536" s="20"/>
      <c r="G536" s="20"/>
      <c r="H536" s="43"/>
      <c r="I536" s="65"/>
      <c r="J536" s="43"/>
    </row>
    <row r="537" spans="1:10" x14ac:dyDescent="0.3">
      <c r="A537" s="36"/>
      <c r="B537" s="13"/>
      <c r="C537" s="13"/>
      <c r="D537" s="13"/>
      <c r="E537" s="20"/>
      <c r="F537" s="20"/>
      <c r="G537" s="20"/>
      <c r="H537" s="43"/>
      <c r="I537" s="65"/>
      <c r="J537" s="43"/>
    </row>
    <row r="538" spans="1:10" x14ac:dyDescent="0.3">
      <c r="A538" s="36"/>
      <c r="B538" s="13"/>
      <c r="C538" s="13"/>
      <c r="D538" s="13"/>
      <c r="E538" s="20"/>
      <c r="F538" s="20"/>
      <c r="G538" s="20"/>
      <c r="H538" s="43"/>
      <c r="I538" s="65"/>
      <c r="J538" s="43"/>
    </row>
    <row r="539" spans="1:10" x14ac:dyDescent="0.3">
      <c r="A539" s="36"/>
      <c r="B539" s="13"/>
      <c r="C539" s="13"/>
      <c r="D539" s="13"/>
      <c r="E539" s="20"/>
      <c r="F539" s="20"/>
      <c r="G539" s="20"/>
      <c r="H539" s="43"/>
      <c r="I539" s="65"/>
      <c r="J539" s="43"/>
    </row>
    <row r="540" spans="1:10" x14ac:dyDescent="0.3">
      <c r="A540" s="36"/>
      <c r="B540" s="13"/>
      <c r="C540" s="13"/>
      <c r="D540" s="13"/>
      <c r="E540" s="20"/>
      <c r="F540" s="20"/>
      <c r="G540" s="20"/>
      <c r="H540" s="43"/>
      <c r="I540" s="65"/>
      <c r="J540" s="43"/>
    </row>
    <row r="541" spans="1:10" x14ac:dyDescent="0.3">
      <c r="A541" s="36"/>
      <c r="B541" s="13"/>
      <c r="C541" s="13"/>
      <c r="D541" s="13"/>
      <c r="E541" s="20"/>
      <c r="F541" s="20"/>
      <c r="G541" s="20"/>
      <c r="H541" s="43"/>
      <c r="I541" s="65"/>
      <c r="J541" s="43"/>
    </row>
    <row r="542" spans="1:10" x14ac:dyDescent="0.3">
      <c r="A542" s="36"/>
      <c r="B542" s="13"/>
      <c r="C542" s="13"/>
      <c r="D542" s="13"/>
      <c r="E542" s="20"/>
      <c r="F542" s="20"/>
      <c r="G542" s="20"/>
      <c r="H542" s="43"/>
      <c r="I542" s="65"/>
      <c r="J542" s="43"/>
    </row>
    <row r="543" spans="1:10" x14ac:dyDescent="0.3">
      <c r="A543" s="36"/>
      <c r="B543" s="13"/>
      <c r="C543" s="13"/>
      <c r="D543" s="13"/>
      <c r="E543" s="20"/>
      <c r="F543" s="20"/>
      <c r="G543" s="20"/>
      <c r="H543" s="43"/>
      <c r="I543" s="65"/>
      <c r="J543" s="43"/>
    </row>
    <row r="544" spans="1:10" x14ac:dyDescent="0.3">
      <c r="A544" s="36"/>
      <c r="B544" s="13"/>
      <c r="C544" s="13"/>
      <c r="D544" s="13"/>
      <c r="E544" s="20"/>
      <c r="F544" s="20"/>
      <c r="G544" s="20"/>
      <c r="H544" s="43"/>
      <c r="I544" s="65"/>
      <c r="J544" s="43"/>
    </row>
    <row r="545" spans="1:10" x14ac:dyDescent="0.3">
      <c r="A545" s="36"/>
      <c r="B545" s="13"/>
      <c r="C545" s="13"/>
      <c r="D545" s="13"/>
      <c r="E545" s="20"/>
      <c r="F545" s="20"/>
      <c r="G545" s="20"/>
      <c r="H545" s="43"/>
      <c r="I545" s="65"/>
      <c r="J545" s="43"/>
    </row>
    <row r="546" spans="1:10" x14ac:dyDescent="0.3">
      <c r="A546" s="36"/>
      <c r="B546" s="13"/>
      <c r="C546" s="13"/>
      <c r="D546" s="13"/>
      <c r="E546" s="20"/>
      <c r="F546" s="20"/>
      <c r="G546" s="20"/>
      <c r="H546" s="43"/>
      <c r="I546" s="65"/>
      <c r="J546" s="43"/>
    </row>
    <row r="547" spans="1:10" x14ac:dyDescent="0.3">
      <c r="A547" s="36"/>
      <c r="B547" s="13"/>
      <c r="C547" s="13"/>
      <c r="D547" s="13"/>
      <c r="E547" s="20"/>
      <c r="F547" s="20"/>
      <c r="G547" s="20"/>
      <c r="H547" s="43"/>
      <c r="I547" s="65"/>
      <c r="J547" s="43"/>
    </row>
    <row r="548" spans="1:10" x14ac:dyDescent="0.3">
      <c r="A548" s="36"/>
      <c r="B548" s="13"/>
      <c r="C548" s="13"/>
      <c r="D548" s="13"/>
      <c r="E548" s="20"/>
      <c r="F548" s="20"/>
      <c r="G548" s="20"/>
      <c r="H548" s="43"/>
      <c r="I548" s="65"/>
      <c r="J548" s="43"/>
    </row>
    <row r="549" spans="1:10" x14ac:dyDescent="0.3">
      <c r="A549" s="36"/>
      <c r="B549" s="13"/>
      <c r="C549" s="13"/>
      <c r="D549" s="13"/>
      <c r="E549" s="20"/>
      <c r="F549" s="20"/>
      <c r="G549" s="20"/>
      <c r="H549" s="43"/>
      <c r="I549" s="65"/>
      <c r="J549" s="43"/>
    </row>
    <row r="550" spans="1:10" x14ac:dyDescent="0.3">
      <c r="A550" s="36"/>
      <c r="B550" s="13"/>
      <c r="C550" s="13"/>
      <c r="D550" s="13"/>
      <c r="E550" s="20"/>
      <c r="F550" s="20"/>
      <c r="G550" s="20"/>
      <c r="H550" s="43"/>
      <c r="I550" s="65"/>
      <c r="J550" s="43"/>
    </row>
    <row r="551" spans="1:10" x14ac:dyDescent="0.3">
      <c r="A551" s="36"/>
      <c r="B551" s="13"/>
      <c r="C551" s="13"/>
      <c r="D551" s="13"/>
      <c r="E551" s="20"/>
      <c r="F551" s="20"/>
      <c r="G551" s="20"/>
      <c r="H551" s="43"/>
      <c r="I551" s="65"/>
      <c r="J551" s="43"/>
    </row>
    <row r="552" spans="1:10" x14ac:dyDescent="0.3">
      <c r="A552" s="36"/>
      <c r="B552" s="13"/>
      <c r="C552" s="13"/>
      <c r="D552" s="13"/>
      <c r="E552" s="20"/>
      <c r="F552" s="20"/>
      <c r="G552" s="20"/>
      <c r="H552" s="43"/>
      <c r="I552" s="65"/>
      <c r="J552" s="43"/>
    </row>
    <row r="553" spans="1:10" x14ac:dyDescent="0.3">
      <c r="A553" s="36"/>
      <c r="B553" s="13"/>
      <c r="C553" s="13"/>
      <c r="D553" s="13"/>
      <c r="E553" s="20"/>
      <c r="F553" s="20"/>
      <c r="G553" s="20"/>
      <c r="H553" s="43"/>
      <c r="I553" s="65"/>
      <c r="J553" s="43"/>
    </row>
    <row r="554" spans="1:10" x14ac:dyDescent="0.3">
      <c r="A554" s="36"/>
      <c r="B554" s="13"/>
      <c r="C554" s="13"/>
      <c r="D554" s="13"/>
      <c r="E554" s="20"/>
      <c r="F554" s="20"/>
      <c r="G554" s="20"/>
      <c r="H554" s="43"/>
      <c r="I554" s="65"/>
      <c r="J554" s="43"/>
    </row>
    <row r="555" spans="1:10" x14ac:dyDescent="0.3">
      <c r="A555" s="36"/>
      <c r="B555" s="13"/>
      <c r="C555" s="13"/>
      <c r="D555" s="13"/>
      <c r="E555" s="20"/>
      <c r="F555" s="20"/>
      <c r="G555" s="20"/>
      <c r="H555" s="43"/>
      <c r="I555" s="65"/>
      <c r="J555" s="43"/>
    </row>
    <row r="556" spans="1:10" x14ac:dyDescent="0.3">
      <c r="A556" s="36"/>
      <c r="B556" s="13"/>
      <c r="C556" s="13"/>
      <c r="D556" s="13"/>
      <c r="E556" s="20"/>
      <c r="F556" s="20"/>
      <c r="G556" s="20"/>
      <c r="H556" s="43"/>
      <c r="I556" s="65"/>
      <c r="J556" s="43"/>
    </row>
    <row r="557" spans="1:10" x14ac:dyDescent="0.3">
      <c r="A557" s="36"/>
      <c r="B557" s="13"/>
      <c r="C557" s="13"/>
      <c r="D557" s="13"/>
      <c r="E557" s="20"/>
      <c r="F557" s="20"/>
      <c r="G557" s="20"/>
      <c r="H557" s="43"/>
      <c r="I557" s="65"/>
      <c r="J557" s="43"/>
    </row>
    <row r="558" spans="1:10" x14ac:dyDescent="0.3">
      <c r="A558" s="36"/>
      <c r="B558" s="13"/>
      <c r="C558" s="13"/>
      <c r="D558" s="13"/>
      <c r="E558" s="20"/>
      <c r="F558" s="20"/>
      <c r="G558" s="20"/>
      <c r="H558" s="43"/>
      <c r="I558" s="65"/>
      <c r="J558" s="43"/>
    </row>
    <row r="559" spans="1:10" x14ac:dyDescent="0.3">
      <c r="A559" s="36"/>
      <c r="B559" s="13"/>
      <c r="C559" s="13"/>
      <c r="D559" s="13"/>
      <c r="E559" s="20"/>
      <c r="F559" s="20"/>
      <c r="G559" s="20"/>
      <c r="H559" s="43"/>
      <c r="I559" s="65"/>
      <c r="J559" s="43"/>
    </row>
    <row r="560" spans="1:10" x14ac:dyDescent="0.3">
      <c r="A560" s="36"/>
      <c r="B560" s="13"/>
      <c r="C560" s="13"/>
      <c r="D560" s="13"/>
      <c r="E560" s="20"/>
      <c r="F560" s="20"/>
      <c r="G560" s="20"/>
      <c r="H560" s="43"/>
      <c r="I560" s="65"/>
      <c r="J560" s="43"/>
    </row>
    <row r="561" spans="1:10" x14ac:dyDescent="0.3">
      <c r="A561" s="36"/>
      <c r="B561" s="13"/>
      <c r="C561" s="13"/>
      <c r="D561" s="13"/>
      <c r="E561" s="20"/>
      <c r="F561" s="20"/>
      <c r="G561" s="20"/>
      <c r="H561" s="43"/>
      <c r="I561" s="65"/>
      <c r="J561" s="43"/>
    </row>
    <row r="562" spans="1:10" x14ac:dyDescent="0.3">
      <c r="A562" s="36"/>
      <c r="B562" s="13"/>
      <c r="C562" s="13"/>
      <c r="D562" s="13"/>
      <c r="E562" s="20"/>
      <c r="F562" s="20"/>
      <c r="G562" s="20"/>
      <c r="H562" s="43"/>
      <c r="I562" s="65"/>
      <c r="J562" s="43"/>
    </row>
    <row r="563" spans="1:10" x14ac:dyDescent="0.3">
      <c r="A563" s="36"/>
      <c r="B563" s="13"/>
      <c r="C563" s="13"/>
      <c r="D563" s="13"/>
      <c r="E563" s="20"/>
      <c r="F563" s="20"/>
      <c r="G563" s="20"/>
      <c r="H563" s="43"/>
      <c r="I563" s="65"/>
      <c r="J563" s="43"/>
    </row>
    <row r="564" spans="1:10" x14ac:dyDescent="0.3">
      <c r="A564" s="36"/>
      <c r="B564" s="13"/>
      <c r="C564" s="13"/>
      <c r="D564" s="13"/>
      <c r="E564" s="20"/>
      <c r="F564" s="20"/>
      <c r="G564" s="20"/>
      <c r="H564" s="43"/>
      <c r="I564" s="65"/>
      <c r="J564" s="43"/>
    </row>
    <row r="565" spans="1:10" x14ac:dyDescent="0.3">
      <c r="A565" s="36"/>
      <c r="B565" s="13"/>
      <c r="C565" s="13"/>
      <c r="D565" s="13"/>
      <c r="E565" s="20"/>
      <c r="F565" s="20"/>
      <c r="G565" s="20"/>
      <c r="H565" s="43"/>
      <c r="I565" s="65"/>
      <c r="J565" s="43"/>
    </row>
    <row r="566" spans="1:10" x14ac:dyDescent="0.3">
      <c r="A566" s="36"/>
      <c r="B566" s="13"/>
      <c r="C566" s="13"/>
      <c r="D566" s="13"/>
      <c r="E566" s="20"/>
      <c r="F566" s="20"/>
      <c r="G566" s="20"/>
      <c r="H566" s="43"/>
      <c r="I566" s="65"/>
      <c r="J566" s="43"/>
    </row>
    <row r="567" spans="1:10" x14ac:dyDescent="0.3">
      <c r="A567" s="36"/>
      <c r="B567" s="13"/>
      <c r="C567" s="13"/>
      <c r="D567" s="13"/>
      <c r="E567" s="20"/>
      <c r="F567" s="20"/>
      <c r="G567" s="20"/>
      <c r="H567" s="43"/>
      <c r="I567" s="65"/>
      <c r="J567" s="43"/>
    </row>
    <row r="568" spans="1:10" x14ac:dyDescent="0.3">
      <c r="A568" s="36"/>
      <c r="B568" s="13"/>
      <c r="C568" s="13"/>
      <c r="D568" s="13"/>
      <c r="E568" s="20"/>
      <c r="F568" s="20"/>
      <c r="G568" s="20"/>
      <c r="H568" s="43"/>
      <c r="I568" s="65"/>
      <c r="J568" s="43"/>
    </row>
    <row r="569" spans="1:10" x14ac:dyDescent="0.3">
      <c r="A569" s="36"/>
      <c r="B569" s="13"/>
      <c r="C569" s="13"/>
      <c r="D569" s="13"/>
      <c r="E569" s="20"/>
      <c r="F569" s="20"/>
      <c r="G569" s="20"/>
      <c r="H569" s="43"/>
      <c r="I569" s="65"/>
      <c r="J569" s="43"/>
    </row>
    <row r="570" spans="1:10" x14ac:dyDescent="0.3">
      <c r="A570" s="36"/>
      <c r="B570" s="13"/>
      <c r="C570" s="13"/>
      <c r="D570" s="13"/>
      <c r="E570" s="20"/>
      <c r="F570" s="20"/>
      <c r="G570" s="20"/>
      <c r="H570" s="43"/>
      <c r="I570" s="65"/>
      <c r="J570" s="43"/>
    </row>
    <row r="571" spans="1:10" x14ac:dyDescent="0.3">
      <c r="A571" s="36"/>
      <c r="B571" s="13"/>
      <c r="C571" s="13"/>
      <c r="D571" s="13"/>
      <c r="E571" s="20"/>
      <c r="F571" s="20"/>
      <c r="G571" s="20"/>
      <c r="H571" s="43"/>
      <c r="I571" s="65"/>
      <c r="J571" s="43"/>
    </row>
    <row r="572" spans="1:10" x14ac:dyDescent="0.3">
      <c r="A572" s="36"/>
      <c r="B572" s="13"/>
      <c r="C572" s="13"/>
      <c r="D572" s="13"/>
      <c r="E572" s="20"/>
      <c r="F572" s="20"/>
      <c r="G572" s="20"/>
      <c r="H572" s="43"/>
      <c r="I572" s="65"/>
      <c r="J572" s="43"/>
    </row>
    <row r="573" spans="1:10" x14ac:dyDescent="0.3">
      <c r="A573" s="36"/>
      <c r="B573" s="13"/>
      <c r="C573" s="13"/>
      <c r="D573" s="13"/>
      <c r="E573" s="20"/>
      <c r="F573" s="20"/>
      <c r="G573" s="20"/>
      <c r="H573" s="43"/>
      <c r="I573" s="65"/>
      <c r="J573" s="43"/>
    </row>
    <row r="574" spans="1:10" x14ac:dyDescent="0.3">
      <c r="A574" s="36"/>
      <c r="B574" s="13"/>
      <c r="C574" s="13"/>
      <c r="D574" s="13"/>
      <c r="E574" s="20"/>
      <c r="F574" s="20"/>
      <c r="G574" s="20"/>
      <c r="H574" s="43"/>
      <c r="I574" s="65"/>
      <c r="J574" s="43"/>
    </row>
    <row r="575" spans="1:10" x14ac:dyDescent="0.3">
      <c r="A575" s="36"/>
      <c r="B575" s="13"/>
      <c r="C575" s="13"/>
      <c r="D575" s="13"/>
      <c r="E575" s="20"/>
      <c r="F575" s="20"/>
      <c r="G575" s="20"/>
      <c r="H575" s="43"/>
      <c r="I575" s="65"/>
      <c r="J575" s="43"/>
    </row>
    <row r="576" spans="1:10" x14ac:dyDescent="0.3">
      <c r="A576" s="36"/>
      <c r="B576" s="13"/>
      <c r="C576" s="13"/>
      <c r="D576" s="13"/>
      <c r="E576" s="20"/>
      <c r="F576" s="20"/>
      <c r="G576" s="20"/>
      <c r="H576" s="43"/>
      <c r="I576" s="65"/>
      <c r="J576" s="43"/>
    </row>
    <row r="577" spans="1:10" x14ac:dyDescent="0.3">
      <c r="A577" s="36"/>
      <c r="B577" s="13"/>
      <c r="C577" s="13"/>
      <c r="D577" s="13"/>
      <c r="E577" s="20"/>
      <c r="F577" s="20"/>
      <c r="G577" s="20"/>
      <c r="H577" s="43"/>
      <c r="I577" s="65"/>
      <c r="J577" s="43"/>
    </row>
    <row r="578" spans="1:10" x14ac:dyDescent="0.3">
      <c r="A578" s="36"/>
      <c r="B578" s="13"/>
      <c r="C578" s="13"/>
      <c r="D578" s="13"/>
      <c r="E578" s="20"/>
      <c r="F578" s="20"/>
      <c r="G578" s="20"/>
      <c r="H578" s="43"/>
      <c r="I578" s="65"/>
      <c r="J578" s="43"/>
    </row>
    <row r="579" spans="1:10" x14ac:dyDescent="0.3">
      <c r="A579" s="36"/>
      <c r="B579" s="13"/>
      <c r="C579" s="13"/>
      <c r="D579" s="13"/>
      <c r="E579" s="20"/>
      <c r="F579" s="20"/>
      <c r="G579" s="20"/>
      <c r="H579" s="43"/>
      <c r="I579" s="65"/>
      <c r="J579" s="43"/>
    </row>
    <row r="580" spans="1:10" x14ac:dyDescent="0.3">
      <c r="A580" s="36"/>
      <c r="B580" s="13"/>
      <c r="C580" s="13"/>
      <c r="D580" s="13"/>
      <c r="E580" s="20"/>
      <c r="F580" s="20"/>
      <c r="G580" s="20"/>
      <c r="H580" s="43"/>
      <c r="I580" s="65"/>
      <c r="J580" s="43"/>
    </row>
    <row r="581" spans="1:10" x14ac:dyDescent="0.3">
      <c r="A581" s="36"/>
      <c r="B581" s="13"/>
      <c r="C581" s="13"/>
      <c r="D581" s="13"/>
      <c r="E581" s="20"/>
      <c r="F581" s="20"/>
      <c r="G581" s="20"/>
      <c r="H581" s="43"/>
      <c r="I581" s="65"/>
      <c r="J581" s="43"/>
    </row>
    <row r="582" spans="1:10" x14ac:dyDescent="0.3">
      <c r="A582" s="36"/>
      <c r="B582" s="13"/>
      <c r="C582" s="13"/>
      <c r="D582" s="13"/>
      <c r="E582" s="20"/>
      <c r="F582" s="20"/>
      <c r="G582" s="20"/>
      <c r="H582" s="43"/>
      <c r="I582" s="65"/>
      <c r="J582" s="43"/>
    </row>
    <row r="583" spans="1:10" x14ac:dyDescent="0.3">
      <c r="A583" s="36"/>
      <c r="B583" s="13"/>
      <c r="C583" s="13"/>
      <c r="D583" s="13"/>
      <c r="E583" s="20"/>
      <c r="F583" s="20"/>
      <c r="G583" s="20"/>
      <c r="H583" s="43"/>
      <c r="I583" s="65"/>
      <c r="J583" s="43"/>
    </row>
    <row r="584" spans="1:10" x14ac:dyDescent="0.3">
      <c r="A584" s="36"/>
      <c r="B584" s="13"/>
      <c r="C584" s="13"/>
      <c r="D584" s="13"/>
      <c r="E584" s="20"/>
      <c r="F584" s="20"/>
      <c r="G584" s="20"/>
      <c r="H584" s="43"/>
      <c r="I584" s="65"/>
      <c r="J584" s="43"/>
    </row>
    <row r="585" spans="1:10" x14ac:dyDescent="0.3">
      <c r="A585" s="36"/>
      <c r="B585" s="13"/>
      <c r="C585" s="13"/>
      <c r="D585" s="13"/>
      <c r="E585" s="20"/>
      <c r="F585" s="20"/>
      <c r="G585" s="20"/>
      <c r="H585" s="43"/>
      <c r="I585" s="65"/>
      <c r="J585" s="43"/>
    </row>
    <row r="586" spans="1:10" x14ac:dyDescent="0.3">
      <c r="A586" s="36"/>
      <c r="B586" s="13"/>
      <c r="C586" s="13"/>
      <c r="D586" s="13"/>
      <c r="E586" s="20"/>
      <c r="F586" s="20"/>
      <c r="G586" s="20"/>
      <c r="H586" s="43"/>
      <c r="I586" s="65"/>
      <c r="J586" s="43"/>
    </row>
    <row r="587" spans="1:10" x14ac:dyDescent="0.3">
      <c r="A587" s="36"/>
      <c r="B587" s="13"/>
      <c r="C587" s="13"/>
      <c r="D587" s="13"/>
      <c r="E587" s="20"/>
      <c r="F587" s="20"/>
      <c r="G587" s="20"/>
      <c r="H587" s="43"/>
      <c r="I587" s="65"/>
      <c r="J587" s="43"/>
    </row>
    <row r="588" spans="1:10" x14ac:dyDescent="0.3">
      <c r="A588" s="36"/>
      <c r="B588" s="13"/>
      <c r="C588" s="13"/>
      <c r="D588" s="13"/>
      <c r="E588" s="20"/>
      <c r="F588" s="20"/>
      <c r="G588" s="20"/>
      <c r="H588" s="43"/>
      <c r="I588" s="65"/>
      <c r="J588" s="43"/>
    </row>
    <row r="589" spans="1:10" x14ac:dyDescent="0.3">
      <c r="A589" s="36"/>
      <c r="B589" s="13"/>
      <c r="C589" s="13"/>
      <c r="D589" s="13"/>
      <c r="E589" s="20"/>
      <c r="F589" s="20"/>
      <c r="G589" s="20"/>
      <c r="H589" s="43"/>
      <c r="I589" s="65"/>
      <c r="J589" s="43"/>
    </row>
    <row r="590" spans="1:10" x14ac:dyDescent="0.3">
      <c r="A590" s="36"/>
      <c r="B590" s="13"/>
      <c r="C590" s="13"/>
      <c r="D590" s="13"/>
      <c r="E590" s="20"/>
      <c r="F590" s="20"/>
      <c r="G590" s="20"/>
      <c r="H590" s="43"/>
      <c r="I590" s="65"/>
      <c r="J590" s="43"/>
    </row>
    <row r="591" spans="1:10" x14ac:dyDescent="0.3">
      <c r="A591" s="36"/>
      <c r="B591" s="13"/>
      <c r="C591" s="13"/>
      <c r="D591" s="13"/>
      <c r="E591" s="20"/>
      <c r="F591" s="20"/>
      <c r="G591" s="20"/>
      <c r="H591" s="43"/>
      <c r="I591" s="65"/>
      <c r="J591" s="43"/>
    </row>
    <row r="592" spans="1:10" x14ac:dyDescent="0.3">
      <c r="A592" s="36"/>
      <c r="B592" s="13"/>
      <c r="C592" s="13"/>
      <c r="D592" s="13"/>
      <c r="E592" s="20"/>
      <c r="F592" s="20"/>
      <c r="G592" s="20"/>
      <c r="H592" s="43"/>
      <c r="I592" s="65"/>
      <c r="J592" s="43"/>
    </row>
    <row r="593" spans="1:10" x14ac:dyDescent="0.3">
      <c r="A593" s="36"/>
      <c r="B593" s="13"/>
      <c r="C593" s="13"/>
      <c r="D593" s="13"/>
      <c r="E593" s="20"/>
      <c r="F593" s="20"/>
      <c r="G593" s="20"/>
      <c r="H593" s="43"/>
      <c r="I593" s="65"/>
      <c r="J593" s="43"/>
    </row>
    <row r="594" spans="1:10" x14ac:dyDescent="0.3">
      <c r="A594" s="36"/>
      <c r="B594" s="13"/>
      <c r="C594" s="13"/>
      <c r="D594" s="13"/>
      <c r="E594" s="20"/>
      <c r="F594" s="20"/>
      <c r="G594" s="20"/>
      <c r="H594" s="43"/>
      <c r="I594" s="65"/>
      <c r="J594" s="43"/>
    </row>
    <row r="595" spans="1:10" x14ac:dyDescent="0.3">
      <c r="A595" s="36"/>
      <c r="B595" s="13"/>
      <c r="C595" s="13"/>
      <c r="D595" s="13"/>
      <c r="E595" s="20"/>
      <c r="F595" s="20"/>
      <c r="G595" s="20"/>
      <c r="H595" s="43"/>
      <c r="I595" s="65"/>
      <c r="J595" s="43"/>
    </row>
    <row r="596" spans="1:10" x14ac:dyDescent="0.3">
      <c r="A596" s="36"/>
      <c r="B596" s="13"/>
      <c r="C596" s="13"/>
      <c r="D596" s="13"/>
      <c r="E596" s="20"/>
      <c r="F596" s="20"/>
      <c r="G596" s="20"/>
      <c r="H596" s="43"/>
      <c r="I596" s="65"/>
      <c r="J596" s="43"/>
    </row>
    <row r="597" spans="1:10" x14ac:dyDescent="0.3">
      <c r="A597" s="36"/>
      <c r="B597" s="13"/>
      <c r="C597" s="13"/>
      <c r="D597" s="13"/>
      <c r="E597" s="20"/>
      <c r="F597" s="20"/>
      <c r="G597" s="20"/>
      <c r="H597" s="43"/>
      <c r="I597" s="65"/>
      <c r="J597" s="43"/>
    </row>
    <row r="598" spans="1:10" x14ac:dyDescent="0.3">
      <c r="A598" s="36"/>
      <c r="B598" s="13"/>
      <c r="C598" s="13"/>
      <c r="D598" s="13"/>
      <c r="E598" s="20"/>
      <c r="F598" s="20"/>
      <c r="G598" s="20"/>
      <c r="H598" s="43"/>
      <c r="I598" s="65"/>
      <c r="J598" s="43"/>
    </row>
    <row r="599" spans="1:10" x14ac:dyDescent="0.3">
      <c r="A599" s="36"/>
      <c r="B599" s="13"/>
      <c r="C599" s="13"/>
      <c r="D599" s="13"/>
      <c r="E599" s="20"/>
      <c r="F599" s="20"/>
      <c r="G599" s="20"/>
      <c r="H599" s="43"/>
      <c r="I599" s="65"/>
      <c r="J599" s="43"/>
    </row>
    <row r="600" spans="1:10" x14ac:dyDescent="0.3">
      <c r="A600" s="36"/>
      <c r="B600" s="13"/>
      <c r="C600" s="13"/>
      <c r="D600" s="13"/>
      <c r="E600" s="20"/>
      <c r="F600" s="20"/>
      <c r="G600" s="20"/>
      <c r="H600" s="43"/>
      <c r="I600" s="65"/>
      <c r="J600" s="43"/>
    </row>
    <row r="601" spans="1:10" x14ac:dyDescent="0.3">
      <c r="A601" s="36"/>
      <c r="B601" s="13"/>
      <c r="C601" s="13"/>
      <c r="D601" s="13"/>
      <c r="E601" s="20"/>
      <c r="F601" s="20"/>
      <c r="G601" s="20"/>
      <c r="H601" s="43"/>
      <c r="I601" s="65"/>
      <c r="J601" s="43"/>
    </row>
    <row r="602" spans="1:10" x14ac:dyDescent="0.3">
      <c r="A602" s="36"/>
      <c r="B602" s="13"/>
      <c r="C602" s="13"/>
      <c r="D602" s="13"/>
      <c r="E602" s="20"/>
      <c r="F602" s="20"/>
      <c r="G602" s="20"/>
      <c r="H602" s="43"/>
      <c r="I602" s="65"/>
      <c r="J602" s="43"/>
    </row>
    <row r="603" spans="1:10" x14ac:dyDescent="0.3">
      <c r="A603" s="36"/>
      <c r="B603" s="13"/>
      <c r="C603" s="13"/>
      <c r="D603" s="13"/>
      <c r="E603" s="20"/>
      <c r="F603" s="20"/>
      <c r="G603" s="20"/>
      <c r="H603" s="43"/>
      <c r="I603" s="65"/>
      <c r="J603" s="43"/>
    </row>
    <row r="604" spans="1:10" x14ac:dyDescent="0.3">
      <c r="A604" s="36"/>
      <c r="B604" s="13"/>
      <c r="C604" s="13"/>
      <c r="D604" s="13"/>
      <c r="E604" s="20"/>
      <c r="F604" s="20"/>
      <c r="G604" s="20"/>
      <c r="H604" s="43"/>
      <c r="I604" s="65"/>
      <c r="J604" s="43"/>
    </row>
    <row r="605" spans="1:10" x14ac:dyDescent="0.3">
      <c r="A605" s="36"/>
      <c r="B605" s="13"/>
      <c r="C605" s="13"/>
      <c r="D605" s="13"/>
      <c r="E605" s="20"/>
      <c r="F605" s="20"/>
      <c r="G605" s="20"/>
      <c r="H605" s="43"/>
      <c r="I605" s="65"/>
      <c r="J605" s="43"/>
    </row>
    <row r="606" spans="1:10" x14ac:dyDescent="0.3">
      <c r="A606" s="36"/>
      <c r="B606" s="13"/>
      <c r="C606" s="13"/>
      <c r="D606" s="13"/>
      <c r="E606" s="20"/>
      <c r="F606" s="20"/>
      <c r="G606" s="20"/>
      <c r="H606" s="43"/>
      <c r="I606" s="65"/>
      <c r="J606" s="43"/>
    </row>
    <row r="607" spans="1:10" x14ac:dyDescent="0.3">
      <c r="A607" s="36"/>
      <c r="B607" s="13"/>
      <c r="C607" s="13"/>
      <c r="D607" s="13"/>
      <c r="E607" s="20"/>
      <c r="F607" s="20"/>
      <c r="G607" s="20"/>
      <c r="H607" s="43"/>
      <c r="I607" s="65"/>
      <c r="J607" s="43"/>
    </row>
    <row r="608" spans="1:10" x14ac:dyDescent="0.3">
      <c r="A608" s="36"/>
      <c r="B608" s="13"/>
      <c r="C608" s="13"/>
      <c r="D608" s="13"/>
      <c r="E608" s="20"/>
      <c r="F608" s="20"/>
      <c r="G608" s="20"/>
      <c r="H608" s="43"/>
      <c r="I608" s="65"/>
      <c r="J608" s="43"/>
    </row>
    <row r="609" spans="1:10" x14ac:dyDescent="0.3">
      <c r="A609" s="36"/>
      <c r="B609" s="13"/>
      <c r="C609" s="13"/>
      <c r="D609" s="13"/>
      <c r="E609" s="20"/>
      <c r="F609" s="20"/>
      <c r="G609" s="20"/>
      <c r="H609" s="43"/>
      <c r="I609" s="65"/>
      <c r="J609" s="43"/>
    </row>
    <row r="610" spans="1:10" x14ac:dyDescent="0.3">
      <c r="A610" s="36"/>
      <c r="B610" s="13"/>
      <c r="C610" s="13"/>
      <c r="D610" s="13"/>
      <c r="E610" s="20"/>
      <c r="F610" s="20"/>
      <c r="G610" s="20"/>
      <c r="H610" s="43"/>
      <c r="I610" s="65"/>
      <c r="J610" s="43"/>
    </row>
    <row r="611" spans="1:10" x14ac:dyDescent="0.3">
      <c r="A611" s="36"/>
      <c r="B611" s="13"/>
      <c r="C611" s="13"/>
      <c r="D611" s="13"/>
      <c r="E611" s="20"/>
      <c r="F611" s="20"/>
      <c r="G611" s="20"/>
      <c r="H611" s="43"/>
      <c r="I611" s="65"/>
      <c r="J611" s="43"/>
    </row>
    <row r="612" spans="1:10" x14ac:dyDescent="0.3">
      <c r="A612" s="36"/>
      <c r="B612" s="13"/>
      <c r="C612" s="13"/>
      <c r="D612" s="13"/>
      <c r="E612" s="20"/>
      <c r="F612" s="20"/>
      <c r="G612" s="20"/>
      <c r="H612" s="43"/>
      <c r="I612" s="65"/>
      <c r="J612" s="43"/>
    </row>
    <row r="613" spans="1:10" x14ac:dyDescent="0.3">
      <c r="A613" s="36"/>
      <c r="B613" s="13"/>
      <c r="C613" s="13"/>
      <c r="D613" s="13"/>
      <c r="E613" s="20"/>
      <c r="F613" s="20"/>
      <c r="G613" s="20"/>
      <c r="H613" s="43"/>
      <c r="I613" s="65"/>
      <c r="J613" s="43"/>
    </row>
    <row r="614" spans="1:10" x14ac:dyDescent="0.3">
      <c r="A614" s="36"/>
      <c r="B614" s="13"/>
      <c r="C614" s="13"/>
      <c r="D614" s="13"/>
      <c r="E614" s="20"/>
      <c r="F614" s="20"/>
      <c r="G614" s="20"/>
      <c r="H614" s="43"/>
      <c r="I614" s="65"/>
      <c r="J614" s="43"/>
    </row>
    <row r="615" spans="1:10" x14ac:dyDescent="0.3">
      <c r="A615" s="36"/>
      <c r="B615" s="13"/>
      <c r="C615" s="13"/>
      <c r="D615" s="13"/>
      <c r="E615" s="20"/>
      <c r="F615" s="20"/>
      <c r="G615" s="20"/>
      <c r="H615" s="43"/>
      <c r="I615" s="65"/>
      <c r="J615" s="43"/>
    </row>
    <row r="616" spans="1:10" x14ac:dyDescent="0.3">
      <c r="A616" s="36"/>
      <c r="B616" s="13"/>
      <c r="C616" s="13"/>
      <c r="D616" s="13"/>
      <c r="E616" s="20"/>
      <c r="F616" s="20"/>
      <c r="G616" s="20"/>
      <c r="H616" s="43"/>
      <c r="I616" s="65"/>
      <c r="J616" s="43"/>
    </row>
    <row r="617" spans="1:10" x14ac:dyDescent="0.3">
      <c r="A617" s="36"/>
      <c r="B617" s="13"/>
      <c r="C617" s="13"/>
      <c r="D617" s="13"/>
      <c r="E617" s="20"/>
      <c r="F617" s="20"/>
      <c r="G617" s="20"/>
      <c r="H617" s="43"/>
      <c r="I617" s="65"/>
      <c r="J617" s="43"/>
    </row>
    <row r="618" spans="1:10" x14ac:dyDescent="0.3">
      <c r="A618" s="36"/>
      <c r="B618" s="13"/>
      <c r="C618" s="13"/>
      <c r="D618" s="13"/>
      <c r="E618" s="20"/>
      <c r="F618" s="20"/>
      <c r="G618" s="20"/>
      <c r="H618" s="43"/>
      <c r="I618" s="65"/>
      <c r="J618" s="43"/>
    </row>
    <row r="619" spans="1:10" x14ac:dyDescent="0.3">
      <c r="A619" s="36"/>
      <c r="B619" s="13"/>
      <c r="C619" s="13"/>
      <c r="D619" s="13"/>
      <c r="E619" s="20"/>
      <c r="F619" s="20"/>
      <c r="G619" s="20"/>
      <c r="H619" s="43"/>
      <c r="I619" s="65"/>
      <c r="J619" s="43"/>
    </row>
    <row r="620" spans="1:10" x14ac:dyDescent="0.3">
      <c r="A620" s="36"/>
      <c r="B620" s="13"/>
      <c r="C620" s="13"/>
      <c r="D620" s="13"/>
      <c r="E620" s="20"/>
      <c r="F620" s="20"/>
      <c r="G620" s="20"/>
      <c r="H620" s="43"/>
      <c r="I620" s="65"/>
      <c r="J620" s="43"/>
    </row>
    <row r="621" spans="1:10" x14ac:dyDescent="0.3">
      <c r="A621" s="36"/>
      <c r="B621" s="13"/>
      <c r="C621" s="13"/>
      <c r="D621" s="13"/>
      <c r="E621" s="20"/>
      <c r="F621" s="20"/>
      <c r="G621" s="20"/>
      <c r="H621" s="43"/>
      <c r="I621" s="65"/>
      <c r="J621" s="43"/>
    </row>
    <row r="622" spans="1:10" x14ac:dyDescent="0.3">
      <c r="A622" s="36"/>
      <c r="B622" s="13"/>
      <c r="C622" s="13"/>
      <c r="D622" s="13"/>
      <c r="E622" s="20"/>
      <c r="F622" s="20"/>
      <c r="G622" s="20"/>
      <c r="H622" s="43"/>
      <c r="I622" s="65"/>
      <c r="J622" s="43"/>
    </row>
    <row r="623" spans="1:10" x14ac:dyDescent="0.3">
      <c r="A623" s="36"/>
      <c r="B623" s="13"/>
      <c r="C623" s="13"/>
      <c r="D623" s="13"/>
      <c r="E623" s="20"/>
      <c r="F623" s="20"/>
      <c r="G623" s="20"/>
      <c r="H623" s="43"/>
      <c r="I623" s="65"/>
      <c r="J623" s="43"/>
    </row>
    <row r="624" spans="1:10" x14ac:dyDescent="0.3">
      <c r="A624" s="36"/>
      <c r="B624" s="13"/>
      <c r="C624" s="13"/>
      <c r="D624" s="13"/>
      <c r="E624" s="20"/>
      <c r="F624" s="20"/>
      <c r="G624" s="20"/>
      <c r="H624" s="43"/>
      <c r="I624" s="65"/>
      <c r="J624" s="43"/>
    </row>
    <row r="625" spans="1:10" x14ac:dyDescent="0.3">
      <c r="A625" s="36"/>
      <c r="B625" s="13"/>
      <c r="C625" s="13"/>
      <c r="D625" s="13"/>
      <c r="E625" s="20"/>
      <c r="F625" s="20"/>
      <c r="G625" s="20"/>
      <c r="H625" s="43"/>
      <c r="I625" s="65"/>
      <c r="J625" s="43"/>
    </row>
    <row r="626" spans="1:10" x14ac:dyDescent="0.3">
      <c r="A626" s="36"/>
      <c r="B626" s="13"/>
      <c r="C626" s="13"/>
      <c r="D626" s="13"/>
      <c r="E626" s="20"/>
      <c r="F626" s="20"/>
      <c r="G626" s="20"/>
      <c r="H626" s="43"/>
      <c r="I626" s="65"/>
      <c r="J626" s="43"/>
    </row>
    <row r="627" spans="1:10" x14ac:dyDescent="0.3">
      <c r="A627" s="36"/>
      <c r="B627" s="13"/>
      <c r="C627" s="13"/>
      <c r="D627" s="13"/>
      <c r="E627" s="20"/>
      <c r="F627" s="20"/>
      <c r="G627" s="20"/>
      <c r="H627" s="43"/>
      <c r="I627" s="65"/>
      <c r="J627" s="43"/>
    </row>
    <row r="628" spans="1:10" x14ac:dyDescent="0.3">
      <c r="A628" s="36"/>
      <c r="B628" s="13"/>
      <c r="C628" s="13"/>
      <c r="D628" s="13"/>
      <c r="E628" s="20"/>
      <c r="F628" s="20"/>
      <c r="G628" s="20"/>
      <c r="H628" s="43"/>
      <c r="I628" s="65"/>
      <c r="J628" s="43"/>
    </row>
    <row r="629" spans="1:10" x14ac:dyDescent="0.3">
      <c r="A629" s="36"/>
      <c r="B629" s="13"/>
      <c r="C629" s="13"/>
      <c r="D629" s="13"/>
      <c r="E629" s="20"/>
      <c r="F629" s="20"/>
      <c r="G629" s="20"/>
      <c r="H629" s="43"/>
      <c r="I629" s="65"/>
      <c r="J629" s="43"/>
    </row>
    <row r="630" spans="1:10" x14ac:dyDescent="0.3">
      <c r="A630" s="36"/>
      <c r="B630" s="13"/>
      <c r="C630" s="13"/>
      <c r="D630" s="13"/>
      <c r="E630" s="20"/>
      <c r="F630" s="20"/>
      <c r="G630" s="20"/>
      <c r="H630" s="43"/>
      <c r="I630" s="65"/>
      <c r="J630" s="43"/>
    </row>
    <row r="631" spans="1:10" x14ac:dyDescent="0.3">
      <c r="A631" s="36"/>
      <c r="B631" s="13"/>
      <c r="C631" s="13"/>
      <c r="D631" s="13"/>
      <c r="E631" s="20"/>
      <c r="F631" s="20"/>
      <c r="G631" s="20"/>
      <c r="H631" s="43"/>
      <c r="I631" s="65"/>
      <c r="J631" s="43"/>
    </row>
    <row r="632" spans="1:10" x14ac:dyDescent="0.3">
      <c r="A632" s="36"/>
      <c r="B632" s="13"/>
      <c r="C632" s="13"/>
      <c r="D632" s="13"/>
      <c r="E632" s="20"/>
      <c r="F632" s="20"/>
      <c r="G632" s="20"/>
      <c r="H632" s="43"/>
      <c r="I632" s="65"/>
      <c r="J632" s="43"/>
    </row>
    <row r="633" spans="1:10" x14ac:dyDescent="0.3">
      <c r="A633" s="36"/>
      <c r="B633" s="13"/>
      <c r="C633" s="13"/>
      <c r="D633" s="13"/>
      <c r="E633" s="20"/>
      <c r="F633" s="20"/>
      <c r="G633" s="20"/>
      <c r="H633" s="43"/>
      <c r="I633" s="65"/>
      <c r="J633" s="43"/>
    </row>
    <row r="634" spans="1:10" x14ac:dyDescent="0.3">
      <c r="A634" s="36"/>
      <c r="B634" s="13"/>
      <c r="C634" s="13"/>
      <c r="D634" s="13"/>
      <c r="E634" s="20"/>
      <c r="F634" s="20"/>
      <c r="G634" s="20"/>
      <c r="H634" s="43"/>
      <c r="I634" s="65"/>
      <c r="J634" s="43"/>
    </row>
    <row r="635" spans="1:10" x14ac:dyDescent="0.3">
      <c r="A635" s="36"/>
      <c r="B635" s="13"/>
      <c r="C635" s="13"/>
      <c r="D635" s="13"/>
      <c r="E635" s="20"/>
      <c r="F635" s="20"/>
      <c r="G635" s="20"/>
      <c r="H635" s="43"/>
      <c r="I635" s="65"/>
      <c r="J635" s="43"/>
    </row>
    <row r="636" spans="1:10" x14ac:dyDescent="0.3">
      <c r="A636" s="36"/>
      <c r="B636" s="13"/>
      <c r="C636" s="13"/>
      <c r="D636" s="13"/>
      <c r="E636" s="20"/>
      <c r="F636" s="20"/>
      <c r="G636" s="20"/>
      <c r="H636" s="43"/>
      <c r="I636" s="65"/>
      <c r="J636" s="43"/>
    </row>
    <row r="637" spans="1:10" x14ac:dyDescent="0.3">
      <c r="A637" s="36"/>
      <c r="B637" s="13"/>
      <c r="C637" s="13"/>
      <c r="D637" s="13"/>
      <c r="E637" s="20"/>
      <c r="F637" s="20"/>
      <c r="G637" s="20"/>
      <c r="H637" s="43"/>
      <c r="I637" s="65"/>
      <c r="J637" s="43"/>
    </row>
    <row r="638" spans="1:10" x14ac:dyDescent="0.3">
      <c r="A638" s="36"/>
      <c r="B638" s="13"/>
      <c r="C638" s="13"/>
      <c r="D638" s="13"/>
      <c r="E638" s="20"/>
      <c r="F638" s="20"/>
      <c r="G638" s="20"/>
      <c r="H638" s="43"/>
      <c r="I638" s="65"/>
      <c r="J638" s="43"/>
    </row>
    <row r="639" spans="1:10" x14ac:dyDescent="0.3">
      <c r="A639" s="36"/>
      <c r="B639" s="13"/>
      <c r="C639" s="13"/>
      <c r="D639" s="13"/>
      <c r="E639" s="20"/>
      <c r="F639" s="20"/>
      <c r="G639" s="20"/>
      <c r="H639" s="43"/>
      <c r="I639" s="65"/>
      <c r="J639" s="43"/>
    </row>
    <row r="640" spans="1:10" x14ac:dyDescent="0.3">
      <c r="A640" s="36"/>
      <c r="B640" s="13"/>
      <c r="C640" s="13"/>
      <c r="D640" s="13"/>
      <c r="E640" s="20"/>
      <c r="F640" s="20"/>
      <c r="G640" s="20"/>
      <c r="H640" s="43"/>
      <c r="I640" s="65"/>
      <c r="J640" s="43"/>
    </row>
    <row r="641" spans="1:10" x14ac:dyDescent="0.3">
      <c r="A641" s="36"/>
      <c r="B641" s="13"/>
      <c r="C641" s="13"/>
      <c r="D641" s="13"/>
      <c r="E641" s="20"/>
      <c r="F641" s="20"/>
      <c r="G641" s="20"/>
      <c r="H641" s="43"/>
      <c r="I641" s="65"/>
      <c r="J641" s="43"/>
    </row>
    <row r="642" spans="1:10" x14ac:dyDescent="0.3">
      <c r="A642" s="36"/>
      <c r="B642" s="13"/>
      <c r="C642" s="13"/>
      <c r="D642" s="13"/>
      <c r="E642" s="20"/>
      <c r="F642" s="20"/>
      <c r="G642" s="20"/>
      <c r="H642" s="43"/>
      <c r="I642" s="65"/>
      <c r="J642" s="43"/>
    </row>
    <row r="643" spans="1:10" x14ac:dyDescent="0.3">
      <c r="A643" s="36"/>
      <c r="B643" s="13"/>
      <c r="C643" s="13"/>
      <c r="D643" s="13"/>
      <c r="E643" s="20"/>
      <c r="F643" s="20"/>
      <c r="G643" s="20"/>
      <c r="H643" s="43"/>
      <c r="I643" s="65"/>
      <c r="J643" s="43"/>
    </row>
    <row r="644" spans="1:10" x14ac:dyDescent="0.3">
      <c r="A644" s="36"/>
      <c r="B644" s="13"/>
      <c r="C644" s="13"/>
      <c r="D644" s="13"/>
      <c r="E644" s="20"/>
      <c r="F644" s="20"/>
      <c r="G644" s="20"/>
      <c r="H644" s="43"/>
      <c r="I644" s="65"/>
      <c r="J644" s="43"/>
    </row>
    <row r="645" spans="1:10" x14ac:dyDescent="0.3">
      <c r="A645" s="36"/>
      <c r="B645" s="13"/>
      <c r="C645" s="13"/>
      <c r="D645" s="13"/>
      <c r="E645" s="20"/>
      <c r="F645" s="20"/>
      <c r="G645" s="20"/>
      <c r="H645" s="43"/>
      <c r="I645" s="65"/>
      <c r="J645" s="43"/>
    </row>
    <row r="646" spans="1:10" x14ac:dyDescent="0.3">
      <c r="A646" s="36"/>
      <c r="B646" s="13"/>
      <c r="C646" s="13"/>
      <c r="D646" s="13"/>
      <c r="E646" s="20"/>
      <c r="F646" s="20"/>
      <c r="G646" s="20"/>
      <c r="H646" s="43"/>
      <c r="I646" s="65"/>
      <c r="J646" s="43"/>
    </row>
    <row r="647" spans="1:10" x14ac:dyDescent="0.3">
      <c r="A647" s="36"/>
      <c r="B647" s="13"/>
      <c r="C647" s="13"/>
      <c r="D647" s="13"/>
      <c r="E647" s="20"/>
      <c r="F647" s="20"/>
      <c r="G647" s="20"/>
      <c r="H647" s="43"/>
      <c r="I647" s="65"/>
      <c r="J647" s="43"/>
    </row>
    <row r="648" spans="1:10" x14ac:dyDescent="0.3">
      <c r="A648" s="36"/>
      <c r="B648" s="13"/>
      <c r="C648" s="13"/>
      <c r="D648" s="13"/>
      <c r="E648" s="20"/>
      <c r="F648" s="20"/>
      <c r="G648" s="20"/>
      <c r="H648" s="43"/>
      <c r="I648" s="65"/>
      <c r="J648" s="43"/>
    </row>
    <row r="649" spans="1:10" x14ac:dyDescent="0.3">
      <c r="A649" s="36"/>
      <c r="B649" s="13"/>
      <c r="C649" s="13"/>
      <c r="D649" s="13"/>
      <c r="E649" s="20"/>
      <c r="F649" s="20"/>
      <c r="G649" s="20"/>
      <c r="H649" s="43"/>
      <c r="I649" s="65"/>
      <c r="J649" s="43"/>
    </row>
    <row r="650" spans="1:10" x14ac:dyDescent="0.3">
      <c r="A650" s="36"/>
      <c r="B650" s="13"/>
      <c r="C650" s="13"/>
      <c r="D650" s="13"/>
      <c r="E650" s="20"/>
      <c r="F650" s="20"/>
      <c r="G650" s="20"/>
      <c r="H650" s="43"/>
      <c r="I650" s="65"/>
      <c r="J650" s="43"/>
    </row>
    <row r="651" spans="1:10" x14ac:dyDescent="0.3">
      <c r="A651" s="36"/>
      <c r="B651" s="13"/>
      <c r="C651" s="13"/>
      <c r="D651" s="13"/>
      <c r="E651" s="20"/>
      <c r="F651" s="20"/>
      <c r="G651" s="20"/>
      <c r="H651" s="43"/>
      <c r="I651" s="65"/>
      <c r="J651" s="43"/>
    </row>
    <row r="652" spans="1:10" x14ac:dyDescent="0.3">
      <c r="A652" s="36"/>
      <c r="B652" s="13"/>
      <c r="C652" s="13"/>
      <c r="D652" s="13"/>
      <c r="E652" s="20"/>
      <c r="F652" s="20"/>
      <c r="G652" s="20"/>
      <c r="H652" s="43"/>
      <c r="I652" s="65"/>
      <c r="J652" s="43"/>
    </row>
    <row r="653" spans="1:10" x14ac:dyDescent="0.3">
      <c r="A653" s="36"/>
      <c r="B653" s="13"/>
      <c r="C653" s="13"/>
      <c r="D653" s="13"/>
      <c r="E653" s="20"/>
      <c r="F653" s="20"/>
      <c r="G653" s="20"/>
      <c r="H653" s="43"/>
      <c r="I653" s="65"/>
      <c r="J653" s="43"/>
    </row>
    <row r="654" spans="1:10" x14ac:dyDescent="0.3">
      <c r="A654" s="36"/>
      <c r="B654" s="13"/>
      <c r="C654" s="13"/>
      <c r="D654" s="13"/>
      <c r="E654" s="20"/>
      <c r="F654" s="20"/>
      <c r="G654" s="20"/>
      <c r="H654" s="43"/>
      <c r="I654" s="65"/>
      <c r="J654" s="43"/>
    </row>
    <row r="655" spans="1:10" x14ac:dyDescent="0.3">
      <c r="A655" s="36"/>
      <c r="B655" s="13"/>
      <c r="C655" s="13"/>
      <c r="D655" s="13"/>
      <c r="E655" s="20"/>
      <c r="F655" s="20"/>
      <c r="G655" s="20"/>
      <c r="H655" s="43"/>
      <c r="I655" s="65"/>
      <c r="J655" s="43"/>
    </row>
    <row r="656" spans="1:10" x14ac:dyDescent="0.3">
      <c r="A656" s="36"/>
      <c r="B656" s="13"/>
      <c r="C656" s="13"/>
      <c r="D656" s="13"/>
      <c r="E656" s="20"/>
      <c r="F656" s="20"/>
      <c r="G656" s="20"/>
      <c r="H656" s="43"/>
      <c r="I656" s="65"/>
      <c r="J656" s="43"/>
    </row>
    <row r="657" spans="1:10" x14ac:dyDescent="0.3">
      <c r="A657" s="36"/>
      <c r="B657" s="13"/>
      <c r="C657" s="13"/>
      <c r="D657" s="13"/>
      <c r="E657" s="20"/>
      <c r="F657" s="20"/>
      <c r="G657" s="20"/>
      <c r="H657" s="43"/>
      <c r="I657" s="65"/>
      <c r="J657" s="43"/>
    </row>
    <row r="658" spans="1:10" x14ac:dyDescent="0.3">
      <c r="A658" s="36"/>
      <c r="B658" s="13"/>
      <c r="C658" s="13"/>
      <c r="D658" s="13"/>
      <c r="E658" s="20"/>
      <c r="F658" s="20"/>
      <c r="G658" s="20"/>
      <c r="H658" s="43"/>
      <c r="I658" s="65"/>
      <c r="J658" s="43"/>
    </row>
    <row r="659" spans="1:10" x14ac:dyDescent="0.3">
      <c r="A659" s="36"/>
      <c r="B659" s="13"/>
      <c r="C659" s="13"/>
      <c r="D659" s="13"/>
      <c r="E659" s="20"/>
      <c r="F659" s="20"/>
      <c r="G659" s="20"/>
      <c r="H659" s="43"/>
      <c r="I659" s="65"/>
      <c r="J659" s="43"/>
    </row>
    <row r="660" spans="1:10" x14ac:dyDescent="0.3">
      <c r="A660" s="36"/>
      <c r="B660" s="13"/>
      <c r="C660" s="13"/>
      <c r="D660" s="13"/>
      <c r="E660" s="20"/>
      <c r="F660" s="20"/>
      <c r="G660" s="20"/>
      <c r="H660" s="43"/>
      <c r="I660" s="65"/>
      <c r="J660" s="43"/>
    </row>
    <row r="661" spans="1:10" x14ac:dyDescent="0.3">
      <c r="A661" s="36"/>
      <c r="B661" s="13"/>
      <c r="C661" s="13"/>
      <c r="D661" s="13"/>
      <c r="E661" s="20"/>
      <c r="F661" s="20"/>
      <c r="G661" s="20"/>
      <c r="H661" s="43"/>
      <c r="I661" s="65"/>
      <c r="J661" s="43"/>
    </row>
    <row r="662" spans="1:10" x14ac:dyDescent="0.3">
      <c r="A662" s="36"/>
      <c r="B662" s="13"/>
      <c r="C662" s="13"/>
      <c r="D662" s="13"/>
      <c r="E662" s="20"/>
      <c r="F662" s="20"/>
      <c r="G662" s="20"/>
      <c r="H662" s="43"/>
      <c r="I662" s="65"/>
      <c r="J662" s="43"/>
    </row>
    <row r="663" spans="1:10" x14ac:dyDescent="0.3">
      <c r="A663" s="36"/>
      <c r="B663" s="13"/>
      <c r="C663" s="13"/>
      <c r="D663" s="13"/>
      <c r="E663" s="20"/>
      <c r="F663" s="20"/>
      <c r="G663" s="20"/>
      <c r="H663" s="43"/>
      <c r="I663" s="65"/>
      <c r="J663" s="43"/>
    </row>
    <row r="664" spans="1:10" x14ac:dyDescent="0.3">
      <c r="A664" s="36"/>
      <c r="B664" s="13"/>
      <c r="C664" s="13"/>
      <c r="D664" s="13"/>
      <c r="E664" s="20"/>
      <c r="F664" s="20"/>
      <c r="G664" s="20"/>
      <c r="H664" s="43"/>
      <c r="I664" s="65"/>
      <c r="J664" s="43"/>
    </row>
    <row r="665" spans="1:10" x14ac:dyDescent="0.3">
      <c r="A665" s="36"/>
      <c r="B665" s="13"/>
      <c r="C665" s="13"/>
      <c r="D665" s="13"/>
      <c r="E665" s="20"/>
      <c r="F665" s="20"/>
      <c r="G665" s="20"/>
      <c r="H665" s="43"/>
      <c r="I665" s="65"/>
      <c r="J665" s="43"/>
    </row>
    <row r="666" spans="1:10" x14ac:dyDescent="0.3">
      <c r="A666" s="36"/>
      <c r="B666" s="13"/>
      <c r="C666" s="13"/>
      <c r="D666" s="13"/>
      <c r="E666" s="20"/>
      <c r="F666" s="20"/>
      <c r="G666" s="20"/>
      <c r="H666" s="43"/>
      <c r="I666" s="65"/>
      <c r="J666" s="43"/>
    </row>
    <row r="667" spans="1:10" x14ac:dyDescent="0.3">
      <c r="A667" s="36"/>
      <c r="B667" s="13"/>
      <c r="C667" s="13"/>
      <c r="D667" s="13"/>
      <c r="E667" s="20"/>
      <c r="F667" s="20"/>
      <c r="G667" s="20"/>
      <c r="H667" s="43"/>
      <c r="I667" s="65"/>
      <c r="J667" s="43"/>
    </row>
    <row r="668" spans="1:10" x14ac:dyDescent="0.3">
      <c r="A668" s="36"/>
      <c r="B668" s="13"/>
      <c r="C668" s="13"/>
      <c r="D668" s="13"/>
      <c r="E668" s="20"/>
      <c r="F668" s="20"/>
      <c r="G668" s="20"/>
      <c r="H668" s="43"/>
      <c r="I668" s="65"/>
      <c r="J668" s="43"/>
    </row>
    <row r="669" spans="1:10" x14ac:dyDescent="0.3">
      <c r="A669" s="36"/>
      <c r="B669" s="13"/>
      <c r="C669" s="13"/>
      <c r="D669" s="13"/>
      <c r="E669" s="20"/>
      <c r="F669" s="20"/>
      <c r="G669" s="20"/>
      <c r="H669" s="43"/>
      <c r="I669" s="65"/>
      <c r="J669" s="43"/>
    </row>
    <row r="670" spans="1:10" x14ac:dyDescent="0.3">
      <c r="A670" s="36"/>
      <c r="B670" s="13"/>
      <c r="C670" s="13"/>
      <c r="D670" s="13"/>
      <c r="E670" s="20"/>
      <c r="F670" s="20"/>
      <c r="G670" s="20"/>
      <c r="H670" s="43"/>
      <c r="I670" s="65"/>
      <c r="J670" s="43"/>
    </row>
    <row r="671" spans="1:10" x14ac:dyDescent="0.3">
      <c r="A671" s="36"/>
      <c r="B671" s="13"/>
      <c r="C671" s="13"/>
      <c r="D671" s="13"/>
      <c r="E671" s="20"/>
      <c r="F671" s="20"/>
      <c r="G671" s="20"/>
      <c r="H671" s="43"/>
      <c r="I671" s="65"/>
      <c r="J671" s="43"/>
    </row>
    <row r="672" spans="1:10" x14ac:dyDescent="0.3">
      <c r="A672" s="36"/>
      <c r="B672" s="13"/>
      <c r="C672" s="13"/>
      <c r="D672" s="13"/>
      <c r="E672" s="20"/>
      <c r="F672" s="20"/>
      <c r="G672" s="20"/>
      <c r="H672" s="43"/>
      <c r="I672" s="65"/>
      <c r="J672" s="43"/>
    </row>
    <row r="673" spans="1:10" x14ac:dyDescent="0.3">
      <c r="A673" s="36"/>
      <c r="B673" s="13"/>
      <c r="C673" s="13"/>
      <c r="D673" s="13"/>
      <c r="E673" s="20"/>
      <c r="F673" s="20"/>
      <c r="G673" s="20"/>
      <c r="H673" s="43"/>
      <c r="I673" s="65"/>
      <c r="J673" s="43"/>
    </row>
    <row r="674" spans="1:10" x14ac:dyDescent="0.3">
      <c r="A674" s="36"/>
      <c r="B674" s="13"/>
      <c r="C674" s="13"/>
      <c r="D674" s="13"/>
      <c r="E674" s="20"/>
      <c r="F674" s="20"/>
      <c r="G674" s="20"/>
      <c r="H674" s="43"/>
      <c r="I674" s="65"/>
      <c r="J674" s="43"/>
    </row>
    <row r="675" spans="1:10" x14ac:dyDescent="0.3">
      <c r="A675" s="36"/>
      <c r="B675" s="13"/>
      <c r="C675" s="13"/>
      <c r="D675" s="13"/>
      <c r="E675" s="20"/>
      <c r="F675" s="20"/>
      <c r="G675" s="20"/>
      <c r="H675" s="43"/>
      <c r="I675" s="65"/>
      <c r="J675" s="43"/>
    </row>
    <row r="676" spans="1:10" x14ac:dyDescent="0.3">
      <c r="A676" s="36"/>
      <c r="B676" s="13"/>
      <c r="C676" s="13"/>
      <c r="D676" s="13"/>
      <c r="E676" s="20"/>
      <c r="F676" s="20"/>
      <c r="G676" s="20"/>
      <c r="H676" s="43"/>
      <c r="I676" s="65"/>
      <c r="J676" s="43"/>
    </row>
    <row r="677" spans="1:10" x14ac:dyDescent="0.3">
      <c r="A677" s="36"/>
      <c r="B677" s="13"/>
      <c r="C677" s="13"/>
      <c r="D677" s="13"/>
      <c r="E677" s="20"/>
      <c r="F677" s="20"/>
      <c r="G677" s="20"/>
      <c r="H677" s="43"/>
      <c r="I677" s="65"/>
      <c r="J677" s="43"/>
    </row>
    <row r="678" spans="1:10" x14ac:dyDescent="0.3">
      <c r="A678" s="36"/>
      <c r="B678" s="13"/>
      <c r="C678" s="13"/>
      <c r="D678" s="13"/>
      <c r="E678" s="20"/>
      <c r="F678" s="20"/>
      <c r="G678" s="20"/>
      <c r="H678" s="43"/>
      <c r="I678" s="65"/>
      <c r="J678" s="43"/>
    </row>
    <row r="679" spans="1:10" x14ac:dyDescent="0.3">
      <c r="A679" s="36"/>
      <c r="B679" s="13"/>
      <c r="C679" s="13"/>
      <c r="D679" s="13"/>
      <c r="E679" s="20"/>
      <c r="F679" s="20"/>
      <c r="G679" s="20"/>
      <c r="H679" s="43"/>
      <c r="I679" s="65"/>
      <c r="J679" s="43"/>
    </row>
    <row r="680" spans="1:10" x14ac:dyDescent="0.3">
      <c r="A680" s="36"/>
      <c r="B680" s="13"/>
      <c r="C680" s="13"/>
      <c r="D680" s="13"/>
      <c r="E680" s="20"/>
      <c r="F680" s="20"/>
      <c r="G680" s="20"/>
      <c r="H680" s="43"/>
      <c r="I680" s="65"/>
      <c r="J680" s="43"/>
    </row>
    <row r="681" spans="1:10" x14ac:dyDescent="0.3">
      <c r="A681" s="36"/>
      <c r="B681" s="13"/>
      <c r="C681" s="13"/>
      <c r="D681" s="13"/>
      <c r="E681" s="20"/>
      <c r="F681" s="20"/>
      <c r="G681" s="20"/>
      <c r="H681" s="43"/>
      <c r="I681" s="65"/>
      <c r="J681" s="43"/>
    </row>
    <row r="682" spans="1:10" x14ac:dyDescent="0.3">
      <c r="A682" s="36"/>
      <c r="B682" s="13"/>
      <c r="C682" s="13"/>
      <c r="D682" s="13"/>
      <c r="E682" s="20"/>
      <c r="F682" s="20"/>
      <c r="G682" s="20"/>
      <c r="H682" s="43"/>
      <c r="I682" s="65"/>
      <c r="J682" s="43"/>
    </row>
    <row r="683" spans="1:10" x14ac:dyDescent="0.3">
      <c r="A683" s="36"/>
      <c r="B683" s="13"/>
      <c r="C683" s="13"/>
      <c r="D683" s="13"/>
      <c r="E683" s="20"/>
      <c r="F683" s="20"/>
      <c r="G683" s="20"/>
      <c r="H683" s="43"/>
      <c r="I683" s="65"/>
      <c r="J683" s="43"/>
    </row>
    <row r="684" spans="1:10" x14ac:dyDescent="0.3">
      <c r="A684" s="36"/>
      <c r="B684" s="13"/>
      <c r="C684" s="13"/>
      <c r="D684" s="13"/>
      <c r="E684" s="20"/>
      <c r="F684" s="20"/>
      <c r="G684" s="20"/>
      <c r="H684" s="43"/>
      <c r="I684" s="65"/>
      <c r="J684" s="43"/>
    </row>
    <row r="685" spans="1:10" x14ac:dyDescent="0.3">
      <c r="A685" s="36"/>
      <c r="B685" s="13"/>
      <c r="C685" s="13"/>
      <c r="D685" s="13"/>
      <c r="E685" s="20"/>
      <c r="F685" s="20"/>
      <c r="G685" s="20"/>
      <c r="H685" s="43"/>
      <c r="I685" s="65"/>
      <c r="J685" s="43"/>
    </row>
    <row r="686" spans="1:10" x14ac:dyDescent="0.3">
      <c r="A686" s="36"/>
      <c r="B686" s="13"/>
      <c r="C686" s="13"/>
      <c r="D686" s="13"/>
      <c r="E686" s="20"/>
      <c r="F686" s="20"/>
      <c r="G686" s="20"/>
      <c r="H686" s="43"/>
      <c r="I686" s="65"/>
      <c r="J686" s="43"/>
    </row>
    <row r="687" spans="1:10" x14ac:dyDescent="0.3">
      <c r="A687" s="36"/>
      <c r="B687" s="13"/>
      <c r="C687" s="13"/>
      <c r="D687" s="13"/>
      <c r="E687" s="20"/>
      <c r="F687" s="20"/>
      <c r="G687" s="20"/>
      <c r="H687" s="43"/>
      <c r="I687" s="65"/>
      <c r="J687" s="43"/>
    </row>
    <row r="688" spans="1:10" x14ac:dyDescent="0.3">
      <c r="A688" s="36"/>
      <c r="B688" s="13"/>
      <c r="C688" s="13"/>
      <c r="D688" s="13"/>
      <c r="E688" s="20"/>
      <c r="F688" s="20"/>
      <c r="G688" s="20"/>
      <c r="H688" s="43"/>
      <c r="I688" s="65"/>
      <c r="J688" s="43"/>
    </row>
    <row r="689" spans="1:10" x14ac:dyDescent="0.3">
      <c r="A689" s="36"/>
      <c r="B689" s="13"/>
      <c r="C689" s="13"/>
      <c r="D689" s="13"/>
      <c r="E689" s="20"/>
      <c r="F689" s="20"/>
      <c r="G689" s="20"/>
      <c r="H689" s="43"/>
      <c r="I689" s="65"/>
      <c r="J689" s="43"/>
    </row>
    <row r="690" spans="1:10" x14ac:dyDescent="0.3">
      <c r="A690" s="36"/>
      <c r="B690" s="13"/>
      <c r="C690" s="13"/>
      <c r="D690" s="13"/>
      <c r="E690" s="20"/>
      <c r="F690" s="20"/>
      <c r="G690" s="20"/>
      <c r="H690" s="43"/>
      <c r="I690" s="65"/>
      <c r="J690" s="43"/>
    </row>
    <row r="691" spans="1:10" x14ac:dyDescent="0.3">
      <c r="A691" s="36"/>
      <c r="B691" s="13"/>
      <c r="C691" s="13"/>
      <c r="D691" s="13"/>
      <c r="E691" s="20"/>
      <c r="F691" s="20"/>
      <c r="G691" s="20"/>
      <c r="H691" s="43"/>
      <c r="I691" s="65"/>
      <c r="J691" s="43"/>
    </row>
    <row r="692" spans="1:10" x14ac:dyDescent="0.3">
      <c r="A692" s="36"/>
      <c r="B692" s="13"/>
      <c r="C692" s="13"/>
      <c r="D692" s="13"/>
      <c r="E692" s="20"/>
      <c r="F692" s="20"/>
      <c r="G692" s="20"/>
      <c r="H692" s="43"/>
      <c r="I692" s="65"/>
      <c r="J692" s="43"/>
    </row>
    <row r="693" spans="1:10" x14ac:dyDescent="0.3">
      <c r="A693" s="36"/>
      <c r="B693" s="13"/>
      <c r="C693" s="13"/>
      <c r="D693" s="13"/>
      <c r="E693" s="20"/>
      <c r="F693" s="20"/>
      <c r="G693" s="20"/>
      <c r="H693" s="43"/>
      <c r="I693" s="65"/>
      <c r="J693" s="43"/>
    </row>
    <row r="694" spans="1:10" x14ac:dyDescent="0.3">
      <c r="A694" s="36"/>
      <c r="B694" s="13"/>
      <c r="C694" s="13"/>
      <c r="D694" s="13"/>
      <c r="E694" s="20"/>
      <c r="F694" s="20"/>
      <c r="G694" s="20"/>
      <c r="H694" s="43"/>
      <c r="I694" s="65"/>
      <c r="J694" s="43"/>
    </row>
    <row r="695" spans="1:10" x14ac:dyDescent="0.3">
      <c r="A695" s="36"/>
      <c r="B695" s="13"/>
      <c r="C695" s="13"/>
      <c r="D695" s="13"/>
      <c r="E695" s="20"/>
      <c r="F695" s="20"/>
      <c r="G695" s="20"/>
      <c r="H695" s="43"/>
      <c r="I695" s="65"/>
      <c r="J695" s="43"/>
    </row>
    <row r="696" spans="1:10" x14ac:dyDescent="0.3">
      <c r="A696" s="36"/>
      <c r="B696" s="13"/>
      <c r="C696" s="13"/>
      <c r="D696" s="13"/>
      <c r="E696" s="20"/>
      <c r="F696" s="20"/>
      <c r="G696" s="20"/>
      <c r="H696" s="43"/>
      <c r="I696" s="65"/>
      <c r="J696" s="43"/>
    </row>
    <row r="697" spans="1:10" x14ac:dyDescent="0.3">
      <c r="A697" s="36"/>
      <c r="B697" s="13"/>
      <c r="C697" s="13"/>
      <c r="D697" s="13"/>
      <c r="E697" s="20"/>
      <c r="F697" s="20"/>
      <c r="G697" s="20"/>
      <c r="H697" s="43"/>
      <c r="I697" s="65"/>
      <c r="J697" s="43"/>
    </row>
    <row r="698" spans="1:10" x14ac:dyDescent="0.3">
      <c r="A698" s="36"/>
      <c r="B698" s="13"/>
      <c r="C698" s="13"/>
      <c r="D698" s="13"/>
      <c r="E698" s="20"/>
      <c r="F698" s="20"/>
      <c r="G698" s="20"/>
      <c r="H698" s="43"/>
      <c r="I698" s="65"/>
      <c r="J698" s="43"/>
    </row>
    <row r="699" spans="1:10" x14ac:dyDescent="0.3">
      <c r="A699" s="36"/>
      <c r="B699" s="13"/>
      <c r="C699" s="13"/>
      <c r="D699" s="13"/>
      <c r="E699" s="20"/>
      <c r="F699" s="20"/>
      <c r="G699" s="20"/>
      <c r="H699" s="43"/>
      <c r="I699" s="65"/>
      <c r="J699" s="43"/>
    </row>
    <row r="700" spans="1:10" x14ac:dyDescent="0.3">
      <c r="A700" s="36"/>
      <c r="B700" s="13"/>
      <c r="C700" s="13"/>
      <c r="D700" s="13"/>
      <c r="E700" s="20"/>
      <c r="F700" s="20"/>
      <c r="G700" s="20"/>
      <c r="H700" s="43"/>
      <c r="I700" s="65"/>
      <c r="J700" s="43"/>
    </row>
    <row r="701" spans="1:10" x14ac:dyDescent="0.3">
      <c r="A701" s="36"/>
      <c r="B701" s="13"/>
      <c r="C701" s="13"/>
      <c r="D701" s="13"/>
      <c r="E701" s="20"/>
      <c r="F701" s="20"/>
      <c r="G701" s="20"/>
      <c r="H701" s="43"/>
      <c r="I701" s="65"/>
      <c r="J701" s="43"/>
    </row>
    <row r="702" spans="1:10" x14ac:dyDescent="0.3">
      <c r="A702" s="36"/>
      <c r="B702" s="13"/>
      <c r="C702" s="13"/>
      <c r="D702" s="13"/>
      <c r="E702" s="20"/>
      <c r="F702" s="20"/>
      <c r="G702" s="20"/>
      <c r="H702" s="43"/>
      <c r="I702" s="65"/>
      <c r="J702" s="43"/>
    </row>
    <row r="703" spans="1:10" x14ac:dyDescent="0.3">
      <c r="A703" s="36"/>
      <c r="B703" s="13"/>
      <c r="C703" s="13"/>
      <c r="D703" s="13"/>
      <c r="E703" s="20"/>
      <c r="F703" s="20"/>
      <c r="G703" s="20"/>
      <c r="H703" s="43"/>
      <c r="I703" s="65"/>
      <c r="J703" s="43"/>
    </row>
    <row r="704" spans="1:10" x14ac:dyDescent="0.3">
      <c r="A704" s="36"/>
      <c r="B704" s="13"/>
      <c r="C704" s="13"/>
      <c r="D704" s="13"/>
      <c r="E704" s="20"/>
      <c r="F704" s="20"/>
      <c r="G704" s="20"/>
      <c r="H704" s="43"/>
      <c r="I704" s="65"/>
      <c r="J704" s="43"/>
    </row>
    <row r="705" spans="1:10" x14ac:dyDescent="0.3">
      <c r="A705" s="36"/>
      <c r="B705" s="13"/>
      <c r="C705" s="13"/>
      <c r="D705" s="13"/>
      <c r="E705" s="20"/>
      <c r="F705" s="20"/>
      <c r="G705" s="20"/>
      <c r="H705" s="43"/>
      <c r="I705" s="65"/>
      <c r="J705" s="43"/>
    </row>
    <row r="706" spans="1:10" x14ac:dyDescent="0.3">
      <c r="A706" s="36"/>
      <c r="B706" s="13"/>
      <c r="C706" s="13"/>
      <c r="D706" s="13"/>
      <c r="E706" s="20"/>
      <c r="F706" s="20"/>
      <c r="G706" s="20"/>
      <c r="H706" s="43"/>
      <c r="I706" s="65"/>
      <c r="J706" s="43"/>
    </row>
    <row r="707" spans="1:10" x14ac:dyDescent="0.3">
      <c r="A707" s="36"/>
      <c r="B707" s="13"/>
      <c r="C707" s="13"/>
      <c r="D707" s="13"/>
      <c r="E707" s="20"/>
      <c r="F707" s="20"/>
      <c r="G707" s="20"/>
      <c r="H707" s="43"/>
      <c r="I707" s="65"/>
      <c r="J707" s="43"/>
    </row>
    <row r="708" spans="1:10" x14ac:dyDescent="0.3">
      <c r="A708" s="36"/>
      <c r="B708" s="13"/>
      <c r="C708" s="13"/>
      <c r="D708" s="13"/>
      <c r="E708" s="20"/>
      <c r="F708" s="20"/>
      <c r="G708" s="20"/>
      <c r="H708" s="43"/>
      <c r="I708" s="65"/>
      <c r="J708" s="43"/>
    </row>
    <row r="709" spans="1:10" x14ac:dyDescent="0.3">
      <c r="A709" s="36"/>
      <c r="B709" s="13"/>
      <c r="C709" s="13"/>
      <c r="D709" s="13"/>
      <c r="E709" s="20"/>
      <c r="F709" s="20"/>
      <c r="G709" s="20"/>
      <c r="H709" s="43"/>
      <c r="I709" s="65"/>
      <c r="J709" s="43"/>
    </row>
    <row r="710" spans="1:10" x14ac:dyDescent="0.3">
      <c r="A710" s="36"/>
      <c r="B710" s="13"/>
      <c r="C710" s="13"/>
      <c r="D710" s="13"/>
      <c r="E710" s="20"/>
      <c r="F710" s="20"/>
      <c r="G710" s="20"/>
      <c r="H710" s="43"/>
      <c r="I710" s="65"/>
      <c r="J710" s="43"/>
    </row>
    <row r="711" spans="1:10" x14ac:dyDescent="0.3">
      <c r="A711" s="36"/>
      <c r="B711" s="13"/>
      <c r="C711" s="13"/>
      <c r="D711" s="13"/>
      <c r="E711" s="20"/>
      <c r="F711" s="20"/>
      <c r="G711" s="20"/>
      <c r="H711" s="43"/>
      <c r="I711" s="65"/>
      <c r="J711" s="43"/>
    </row>
    <row r="712" spans="1:10" x14ac:dyDescent="0.3">
      <c r="A712" s="36"/>
      <c r="B712" s="13"/>
      <c r="C712" s="13"/>
      <c r="D712" s="13"/>
      <c r="E712" s="20"/>
      <c r="F712" s="20"/>
      <c r="G712" s="20"/>
      <c r="H712" s="43"/>
      <c r="I712" s="65"/>
      <c r="J712" s="43"/>
    </row>
    <row r="713" spans="1:10" x14ac:dyDescent="0.3">
      <c r="A713" s="36"/>
      <c r="B713" s="13"/>
      <c r="C713" s="13"/>
      <c r="D713" s="13"/>
      <c r="E713" s="20"/>
      <c r="F713" s="20"/>
      <c r="G713" s="20"/>
      <c r="H713" s="43"/>
      <c r="I713" s="65"/>
      <c r="J713" s="43"/>
    </row>
    <row r="714" spans="1:10" x14ac:dyDescent="0.3">
      <c r="A714" s="36"/>
      <c r="B714" s="13"/>
      <c r="C714" s="13"/>
      <c r="D714" s="13"/>
      <c r="E714" s="20"/>
      <c r="F714" s="20"/>
      <c r="G714" s="20"/>
      <c r="H714" s="43"/>
      <c r="I714" s="65"/>
      <c r="J714" s="43"/>
    </row>
    <row r="715" spans="1:10" x14ac:dyDescent="0.3">
      <c r="A715" s="36"/>
      <c r="B715" s="13"/>
      <c r="C715" s="13"/>
      <c r="D715" s="13"/>
      <c r="E715" s="20"/>
      <c r="F715" s="20"/>
      <c r="G715" s="20"/>
      <c r="H715" s="43"/>
      <c r="I715" s="65"/>
      <c r="J715" s="43"/>
    </row>
    <row r="716" spans="1:10" x14ac:dyDescent="0.3">
      <c r="A716" s="36"/>
      <c r="B716" s="13"/>
      <c r="C716" s="13"/>
      <c r="D716" s="13"/>
      <c r="E716" s="20"/>
      <c r="F716" s="20"/>
      <c r="G716" s="20"/>
      <c r="H716" s="43"/>
      <c r="I716" s="65"/>
      <c r="J716" s="43"/>
    </row>
    <row r="717" spans="1:10" x14ac:dyDescent="0.3">
      <c r="A717" s="36"/>
      <c r="B717" s="13"/>
      <c r="C717" s="13"/>
      <c r="D717" s="13"/>
      <c r="E717" s="20"/>
      <c r="F717" s="20"/>
      <c r="G717" s="20"/>
      <c r="H717" s="43"/>
      <c r="I717" s="65"/>
      <c r="J717" s="43"/>
    </row>
    <row r="718" spans="1:10" x14ac:dyDescent="0.3">
      <c r="A718" s="36"/>
      <c r="B718" s="13"/>
      <c r="C718" s="13"/>
      <c r="D718" s="13"/>
      <c r="E718" s="20"/>
      <c r="F718" s="20"/>
      <c r="G718" s="20"/>
      <c r="H718" s="43"/>
      <c r="I718" s="65"/>
      <c r="J718" s="43"/>
    </row>
    <row r="719" spans="1:10" x14ac:dyDescent="0.3">
      <c r="A719" s="36"/>
      <c r="B719" s="13"/>
      <c r="C719" s="13"/>
      <c r="D719" s="13"/>
      <c r="E719" s="20"/>
      <c r="F719" s="20"/>
      <c r="G719" s="20"/>
      <c r="H719" s="43"/>
      <c r="I719" s="65"/>
      <c r="J719" s="43"/>
    </row>
    <row r="720" spans="1:10" x14ac:dyDescent="0.3">
      <c r="A720" s="36"/>
      <c r="B720" s="13"/>
      <c r="C720" s="13"/>
      <c r="D720" s="13"/>
      <c r="E720" s="20"/>
      <c r="F720" s="20"/>
      <c r="G720" s="20"/>
      <c r="H720" s="43"/>
      <c r="I720" s="65"/>
      <c r="J720" s="43"/>
    </row>
    <row r="721" spans="1:10" x14ac:dyDescent="0.3">
      <c r="A721" s="36"/>
      <c r="B721" s="13"/>
      <c r="C721" s="13"/>
      <c r="D721" s="13"/>
      <c r="E721" s="20"/>
      <c r="F721" s="20"/>
      <c r="G721" s="20"/>
      <c r="H721" s="43"/>
      <c r="I721" s="65"/>
      <c r="J721" s="43"/>
    </row>
    <row r="722" spans="1:10" x14ac:dyDescent="0.3">
      <c r="A722" s="36"/>
      <c r="B722" s="13"/>
      <c r="C722" s="13"/>
      <c r="D722" s="13"/>
      <c r="E722" s="20"/>
      <c r="F722" s="20"/>
      <c r="G722" s="20"/>
      <c r="H722" s="43"/>
      <c r="I722" s="65"/>
      <c r="J722" s="43"/>
    </row>
    <row r="723" spans="1:10" x14ac:dyDescent="0.3">
      <c r="A723" s="36"/>
      <c r="B723" s="13"/>
      <c r="C723" s="13"/>
      <c r="D723" s="13"/>
      <c r="E723" s="20"/>
      <c r="F723" s="20"/>
      <c r="G723" s="20"/>
      <c r="H723" s="43"/>
      <c r="I723" s="65"/>
      <c r="J723" s="43"/>
    </row>
    <row r="724" spans="1:10" x14ac:dyDescent="0.3">
      <c r="A724" s="36"/>
      <c r="B724" s="13"/>
      <c r="C724" s="13"/>
      <c r="D724" s="13"/>
      <c r="E724" s="20"/>
      <c r="F724" s="20"/>
      <c r="G724" s="20"/>
      <c r="H724" s="43"/>
      <c r="I724" s="65"/>
      <c r="J724" s="43"/>
    </row>
    <row r="725" spans="1:10" x14ac:dyDescent="0.3">
      <c r="A725" s="36"/>
      <c r="B725" s="13"/>
      <c r="C725" s="13"/>
      <c r="D725" s="13"/>
      <c r="E725" s="20"/>
      <c r="F725" s="20"/>
      <c r="G725" s="20"/>
      <c r="H725" s="43"/>
      <c r="I725" s="65"/>
      <c r="J725" s="43"/>
    </row>
    <row r="726" spans="1:10" x14ac:dyDescent="0.3">
      <c r="A726" s="36"/>
      <c r="B726" s="13"/>
      <c r="C726" s="13"/>
      <c r="D726" s="13"/>
      <c r="E726" s="20"/>
      <c r="F726" s="20"/>
      <c r="G726" s="20"/>
      <c r="H726" s="43"/>
      <c r="I726" s="65"/>
      <c r="J726" s="43"/>
    </row>
    <row r="727" spans="1:10" x14ac:dyDescent="0.3">
      <c r="A727" s="36"/>
      <c r="B727" s="13"/>
      <c r="C727" s="13"/>
      <c r="D727" s="13"/>
      <c r="E727" s="20"/>
      <c r="F727" s="20"/>
      <c r="G727" s="20"/>
      <c r="H727" s="43"/>
      <c r="I727" s="65"/>
      <c r="J727" s="43"/>
    </row>
    <row r="728" spans="1:10" x14ac:dyDescent="0.3">
      <c r="A728" s="36"/>
      <c r="B728" s="13"/>
      <c r="C728" s="13"/>
      <c r="D728" s="13"/>
      <c r="E728" s="20"/>
      <c r="F728" s="20"/>
      <c r="G728" s="20"/>
      <c r="H728" s="43"/>
      <c r="I728" s="65"/>
      <c r="J728" s="43"/>
    </row>
    <row r="729" spans="1:10" x14ac:dyDescent="0.3">
      <c r="A729" s="36"/>
      <c r="B729" s="13"/>
      <c r="C729" s="13"/>
      <c r="D729" s="13"/>
      <c r="E729" s="20"/>
      <c r="F729" s="20"/>
      <c r="G729" s="20"/>
      <c r="H729" s="43"/>
      <c r="I729" s="65"/>
      <c r="J729" s="43"/>
    </row>
    <row r="730" spans="1:10" x14ac:dyDescent="0.3">
      <c r="A730" s="36"/>
      <c r="B730" s="13"/>
      <c r="C730" s="13"/>
      <c r="D730" s="13"/>
      <c r="E730" s="20"/>
      <c r="F730" s="20"/>
      <c r="G730" s="20"/>
      <c r="H730" s="43"/>
      <c r="I730" s="65"/>
      <c r="J730" s="43"/>
    </row>
    <row r="731" spans="1:10" x14ac:dyDescent="0.3">
      <c r="A731" s="36"/>
      <c r="B731" s="13"/>
      <c r="C731" s="13"/>
      <c r="D731" s="13"/>
      <c r="E731" s="20"/>
      <c r="F731" s="20"/>
      <c r="G731" s="20"/>
      <c r="H731" s="43"/>
      <c r="I731" s="65"/>
      <c r="J731" s="43"/>
    </row>
    <row r="732" spans="1:10" x14ac:dyDescent="0.3">
      <c r="A732" s="36"/>
      <c r="B732" s="13"/>
      <c r="C732" s="13"/>
      <c r="D732" s="13"/>
      <c r="E732" s="20"/>
      <c r="F732" s="20"/>
      <c r="G732" s="20"/>
      <c r="H732" s="43"/>
      <c r="I732" s="65"/>
      <c r="J732" s="43"/>
    </row>
    <row r="733" spans="1:10" x14ac:dyDescent="0.3">
      <c r="A733" s="36"/>
      <c r="B733" s="13"/>
      <c r="C733" s="13"/>
      <c r="D733" s="13"/>
      <c r="E733" s="20"/>
      <c r="F733" s="20"/>
      <c r="G733" s="20"/>
      <c r="H733" s="43"/>
      <c r="I733" s="65"/>
      <c r="J733" s="43"/>
    </row>
    <row r="734" spans="1:10" x14ac:dyDescent="0.3">
      <c r="A734" s="36"/>
      <c r="B734" s="13"/>
      <c r="C734" s="13"/>
      <c r="D734" s="13"/>
      <c r="E734" s="20"/>
      <c r="F734" s="20"/>
      <c r="G734" s="20"/>
      <c r="H734" s="43"/>
      <c r="I734" s="65"/>
      <c r="J734" s="43"/>
    </row>
    <row r="735" spans="1:10" x14ac:dyDescent="0.3">
      <c r="A735" s="36"/>
      <c r="B735" s="13"/>
      <c r="C735" s="13"/>
      <c r="D735" s="13"/>
      <c r="E735" s="20"/>
      <c r="F735" s="20"/>
      <c r="G735" s="20"/>
      <c r="H735" s="43"/>
      <c r="I735" s="65"/>
      <c r="J735" s="43"/>
    </row>
    <row r="736" spans="1:10" x14ac:dyDescent="0.3">
      <c r="A736" s="36"/>
      <c r="B736" s="13"/>
      <c r="C736" s="13"/>
      <c r="D736" s="13"/>
      <c r="E736" s="20"/>
      <c r="F736" s="20"/>
      <c r="G736" s="20"/>
      <c r="H736" s="43"/>
      <c r="I736" s="65"/>
      <c r="J736" s="43"/>
    </row>
    <row r="737" spans="1:10" x14ac:dyDescent="0.3">
      <c r="A737" s="36"/>
      <c r="B737" s="13"/>
      <c r="C737" s="13"/>
      <c r="D737" s="13"/>
      <c r="E737" s="20"/>
      <c r="F737" s="20"/>
      <c r="G737" s="20"/>
      <c r="H737" s="43"/>
      <c r="I737" s="65"/>
      <c r="J737" s="43"/>
    </row>
    <row r="738" spans="1:10" x14ac:dyDescent="0.3">
      <c r="A738" s="36"/>
      <c r="B738" s="13"/>
      <c r="C738" s="13"/>
      <c r="D738" s="13"/>
      <c r="E738" s="20"/>
      <c r="F738" s="20"/>
      <c r="G738" s="20"/>
      <c r="H738" s="43"/>
      <c r="I738" s="65"/>
      <c r="J738" s="43"/>
    </row>
    <row r="739" spans="1:10" x14ac:dyDescent="0.3">
      <c r="A739" s="36"/>
      <c r="B739" s="13"/>
      <c r="C739" s="13"/>
      <c r="D739" s="13"/>
      <c r="E739" s="20"/>
      <c r="F739" s="20"/>
      <c r="G739" s="20"/>
      <c r="H739" s="43"/>
      <c r="I739" s="65"/>
      <c r="J739" s="43"/>
    </row>
    <row r="740" spans="1:10" x14ac:dyDescent="0.3">
      <c r="A740" s="36"/>
      <c r="B740" s="13"/>
      <c r="C740" s="13"/>
      <c r="D740" s="13"/>
      <c r="E740" s="20"/>
      <c r="F740" s="20"/>
      <c r="G740" s="20"/>
      <c r="H740" s="43"/>
      <c r="I740" s="65"/>
      <c r="J740" s="43"/>
    </row>
    <row r="741" spans="1:10" x14ac:dyDescent="0.3">
      <c r="A741" s="36"/>
      <c r="B741" s="13"/>
      <c r="C741" s="13"/>
      <c r="D741" s="13"/>
      <c r="E741" s="20"/>
      <c r="F741" s="20"/>
      <c r="G741" s="20"/>
      <c r="H741" s="43"/>
      <c r="I741" s="65"/>
      <c r="J741" s="43"/>
    </row>
    <row r="742" spans="1:10" x14ac:dyDescent="0.3">
      <c r="A742" s="36"/>
      <c r="B742" s="13"/>
      <c r="C742" s="13"/>
      <c r="D742" s="13"/>
      <c r="E742" s="20"/>
      <c r="F742" s="20"/>
      <c r="G742" s="20"/>
      <c r="H742" s="43"/>
      <c r="I742" s="65"/>
      <c r="J742" s="43"/>
    </row>
    <row r="743" spans="1:10" x14ac:dyDescent="0.3">
      <c r="A743" s="36"/>
      <c r="B743" s="13"/>
      <c r="C743" s="13"/>
      <c r="D743" s="13"/>
      <c r="E743" s="20"/>
      <c r="F743" s="20"/>
      <c r="G743" s="20"/>
      <c r="H743" s="43"/>
      <c r="I743" s="65"/>
      <c r="J743" s="43"/>
    </row>
    <row r="744" spans="1:10" x14ac:dyDescent="0.3">
      <c r="A744" s="36"/>
      <c r="B744" s="13"/>
      <c r="C744" s="13"/>
      <c r="D744" s="13"/>
      <c r="E744" s="20"/>
      <c r="F744" s="20"/>
      <c r="G744" s="20"/>
      <c r="H744" s="43"/>
      <c r="I744" s="65"/>
      <c r="J744" s="43"/>
    </row>
    <row r="745" spans="1:10" x14ac:dyDescent="0.3">
      <c r="A745" s="36"/>
      <c r="B745" s="13"/>
      <c r="C745" s="13"/>
      <c r="D745" s="13"/>
      <c r="E745" s="20"/>
      <c r="F745" s="20"/>
      <c r="G745" s="20"/>
      <c r="H745" s="43"/>
      <c r="I745" s="65"/>
      <c r="J745" s="43"/>
    </row>
    <row r="746" spans="1:10" x14ac:dyDescent="0.3">
      <c r="A746" s="36"/>
      <c r="B746" s="13"/>
      <c r="C746" s="13"/>
      <c r="D746" s="13"/>
      <c r="E746" s="20"/>
      <c r="F746" s="20"/>
      <c r="G746" s="20"/>
      <c r="H746" s="43"/>
      <c r="I746" s="65"/>
      <c r="J746" s="43"/>
    </row>
    <row r="747" spans="1:10" x14ac:dyDescent="0.3">
      <c r="A747" s="36"/>
      <c r="B747" s="13"/>
      <c r="C747" s="13"/>
      <c r="D747" s="13"/>
      <c r="E747" s="20"/>
      <c r="F747" s="20"/>
      <c r="G747" s="20"/>
      <c r="H747" s="43"/>
      <c r="I747" s="65"/>
      <c r="J747" s="43"/>
    </row>
    <row r="748" spans="1:10" x14ac:dyDescent="0.3">
      <c r="A748" s="36"/>
      <c r="B748" s="13"/>
      <c r="C748" s="13"/>
      <c r="D748" s="13"/>
      <c r="E748" s="20"/>
      <c r="F748" s="20"/>
      <c r="G748" s="20"/>
      <c r="H748" s="43"/>
      <c r="I748" s="65"/>
      <c r="J748" s="43"/>
    </row>
    <row r="749" spans="1:10" x14ac:dyDescent="0.3">
      <c r="A749" s="36"/>
      <c r="B749" s="13"/>
      <c r="C749" s="13"/>
      <c r="D749" s="13"/>
      <c r="E749" s="20"/>
      <c r="F749" s="20"/>
      <c r="G749" s="20"/>
      <c r="H749" s="43"/>
      <c r="I749" s="65"/>
      <c r="J749" s="43"/>
    </row>
    <row r="750" spans="1:10" x14ac:dyDescent="0.3">
      <c r="A750" s="36"/>
      <c r="B750" s="13"/>
      <c r="C750" s="13"/>
      <c r="D750" s="13"/>
      <c r="E750" s="20"/>
      <c r="F750" s="20"/>
      <c r="G750" s="20"/>
      <c r="H750" s="43"/>
      <c r="I750" s="65"/>
      <c r="J750" s="43"/>
    </row>
    <row r="751" spans="1:10" x14ac:dyDescent="0.3">
      <c r="A751" s="36"/>
      <c r="B751" s="13"/>
      <c r="C751" s="13"/>
      <c r="D751" s="13"/>
      <c r="E751" s="20"/>
      <c r="F751" s="20"/>
      <c r="G751" s="20"/>
      <c r="H751" s="43"/>
      <c r="I751" s="65"/>
      <c r="J751" s="43"/>
    </row>
    <row r="752" spans="1:10" x14ac:dyDescent="0.3">
      <c r="A752" s="36"/>
      <c r="B752" s="13"/>
      <c r="C752" s="13"/>
      <c r="D752" s="13"/>
      <c r="E752" s="20"/>
      <c r="F752" s="20"/>
      <c r="G752" s="20"/>
      <c r="H752" s="43"/>
      <c r="I752" s="65"/>
      <c r="J752" s="43"/>
    </row>
    <row r="753" spans="1:10" x14ac:dyDescent="0.3">
      <c r="A753" s="36"/>
      <c r="B753" s="13"/>
      <c r="C753" s="13"/>
      <c r="D753" s="13"/>
      <c r="E753" s="20"/>
      <c r="F753" s="20"/>
      <c r="G753" s="20"/>
      <c r="H753" s="43"/>
      <c r="I753" s="65"/>
      <c r="J753" s="43"/>
    </row>
    <row r="754" spans="1:10" x14ac:dyDescent="0.3">
      <c r="A754" s="36"/>
      <c r="B754" s="13"/>
      <c r="C754" s="13"/>
      <c r="D754" s="13"/>
      <c r="E754" s="20"/>
      <c r="F754" s="20"/>
      <c r="G754" s="20"/>
      <c r="H754" s="43"/>
      <c r="I754" s="65"/>
      <c r="J754" s="43"/>
    </row>
    <row r="755" spans="1:10" x14ac:dyDescent="0.3">
      <c r="A755" s="36"/>
      <c r="B755" s="13"/>
      <c r="C755" s="13"/>
      <c r="D755" s="13"/>
      <c r="E755" s="20"/>
      <c r="F755" s="20"/>
      <c r="G755" s="20"/>
      <c r="H755" s="43"/>
      <c r="I755" s="65"/>
      <c r="J755" s="43"/>
    </row>
    <row r="756" spans="1:10" x14ac:dyDescent="0.3">
      <c r="A756" s="36"/>
      <c r="B756" s="13"/>
      <c r="C756" s="13"/>
      <c r="D756" s="13"/>
      <c r="E756" s="20"/>
      <c r="F756" s="20"/>
      <c r="G756" s="20"/>
      <c r="H756" s="43"/>
      <c r="I756" s="65"/>
      <c r="J756" s="43"/>
    </row>
    <row r="757" spans="1:10" x14ac:dyDescent="0.3">
      <c r="A757" s="36"/>
      <c r="B757" s="13"/>
      <c r="C757" s="13"/>
      <c r="D757" s="13"/>
      <c r="E757" s="20"/>
      <c r="F757" s="20"/>
      <c r="G757" s="20"/>
      <c r="H757" s="43"/>
      <c r="I757" s="65"/>
      <c r="J757" s="43"/>
    </row>
    <row r="758" spans="1:10" x14ac:dyDescent="0.3">
      <c r="A758" s="36"/>
      <c r="B758" s="13"/>
      <c r="C758" s="13"/>
      <c r="D758" s="13"/>
      <c r="E758" s="20"/>
      <c r="F758" s="20"/>
      <c r="G758" s="20"/>
      <c r="H758" s="43"/>
      <c r="I758" s="65"/>
      <c r="J758" s="43"/>
    </row>
    <row r="759" spans="1:10" x14ac:dyDescent="0.3">
      <c r="A759" s="36"/>
      <c r="B759" s="13"/>
      <c r="C759" s="13"/>
      <c r="D759" s="13"/>
      <c r="E759" s="20"/>
      <c r="F759" s="20"/>
      <c r="G759" s="20"/>
      <c r="H759" s="43"/>
      <c r="I759" s="65"/>
      <c r="J759" s="43"/>
    </row>
    <row r="760" spans="1:10" x14ac:dyDescent="0.3">
      <c r="A760" s="36"/>
      <c r="B760" s="13"/>
      <c r="C760" s="13"/>
      <c r="D760" s="13"/>
      <c r="E760" s="20"/>
      <c r="F760" s="20"/>
      <c r="G760" s="20"/>
      <c r="H760" s="43"/>
      <c r="I760" s="65"/>
      <c r="J760" s="43"/>
    </row>
    <row r="761" spans="1:10" x14ac:dyDescent="0.3">
      <c r="A761" s="36"/>
      <c r="B761" s="13"/>
      <c r="C761" s="13"/>
      <c r="D761" s="13"/>
      <c r="E761" s="20"/>
      <c r="F761" s="20"/>
      <c r="G761" s="20"/>
      <c r="H761" s="43"/>
      <c r="I761" s="65"/>
      <c r="J761" s="43"/>
    </row>
    <row r="762" spans="1:10" x14ac:dyDescent="0.3">
      <c r="A762" s="36"/>
      <c r="B762" s="13"/>
      <c r="C762" s="13"/>
      <c r="D762" s="13"/>
      <c r="E762" s="20"/>
      <c r="F762" s="20"/>
      <c r="G762" s="20"/>
      <c r="H762" s="43"/>
      <c r="I762" s="65"/>
      <c r="J762" s="43"/>
    </row>
    <row r="763" spans="1:10" x14ac:dyDescent="0.3">
      <c r="A763" s="36"/>
      <c r="B763" s="13"/>
      <c r="C763" s="13"/>
      <c r="D763" s="13"/>
      <c r="E763" s="20"/>
      <c r="F763" s="20"/>
      <c r="G763" s="20"/>
      <c r="H763" s="43"/>
      <c r="I763" s="65"/>
      <c r="J763" s="43"/>
    </row>
    <row r="764" spans="1:10" x14ac:dyDescent="0.3">
      <c r="A764" s="36"/>
      <c r="B764" s="13"/>
      <c r="C764" s="13"/>
      <c r="D764" s="13"/>
      <c r="E764" s="20"/>
      <c r="F764" s="20"/>
      <c r="G764" s="20"/>
      <c r="H764" s="43"/>
      <c r="I764" s="65"/>
      <c r="J764" s="43"/>
    </row>
    <row r="765" spans="1:10" x14ac:dyDescent="0.3">
      <c r="A765" s="36"/>
      <c r="B765" s="13"/>
      <c r="C765" s="13"/>
      <c r="D765" s="13"/>
      <c r="E765" s="20"/>
      <c r="F765" s="20"/>
      <c r="G765" s="20"/>
      <c r="H765" s="43"/>
      <c r="I765" s="65"/>
      <c r="J765" s="43"/>
    </row>
    <row r="766" spans="1:10" x14ac:dyDescent="0.3">
      <c r="A766" s="36"/>
      <c r="B766" s="13"/>
      <c r="C766" s="13"/>
      <c r="D766" s="13"/>
      <c r="E766" s="20"/>
      <c r="F766" s="20"/>
      <c r="G766" s="20"/>
      <c r="H766" s="43"/>
      <c r="I766" s="65"/>
      <c r="J766" s="43"/>
    </row>
    <row r="767" spans="1:10" x14ac:dyDescent="0.3">
      <c r="A767" s="36"/>
      <c r="B767" s="13"/>
      <c r="C767" s="13"/>
      <c r="D767" s="13"/>
      <c r="E767" s="20"/>
      <c r="F767" s="20"/>
      <c r="G767" s="20"/>
      <c r="H767" s="43"/>
      <c r="I767" s="65"/>
      <c r="J767" s="43"/>
    </row>
    <row r="768" spans="1:10" x14ac:dyDescent="0.3">
      <c r="A768" s="36"/>
      <c r="B768" s="13"/>
      <c r="C768" s="13"/>
      <c r="D768" s="13"/>
      <c r="E768" s="20"/>
      <c r="F768" s="20"/>
      <c r="G768" s="20"/>
      <c r="H768" s="43"/>
      <c r="I768" s="65"/>
      <c r="J768" s="43"/>
    </row>
    <row r="769" spans="1:10" x14ac:dyDescent="0.3">
      <c r="A769" s="36"/>
      <c r="B769" s="13"/>
      <c r="C769" s="13"/>
      <c r="D769" s="13"/>
      <c r="E769" s="20"/>
      <c r="F769" s="20"/>
      <c r="G769" s="20"/>
      <c r="H769" s="43"/>
      <c r="I769" s="65"/>
      <c r="J769" s="43"/>
    </row>
    <row r="770" spans="1:10" x14ac:dyDescent="0.3">
      <c r="A770" s="36"/>
      <c r="B770" s="13"/>
      <c r="C770" s="13"/>
      <c r="D770" s="13"/>
      <c r="E770" s="20"/>
      <c r="F770" s="20"/>
      <c r="G770" s="20"/>
      <c r="H770" s="43"/>
      <c r="I770" s="65"/>
      <c r="J770" s="43"/>
    </row>
    <row r="771" spans="1:10" x14ac:dyDescent="0.3">
      <c r="A771" s="36"/>
      <c r="B771" s="13"/>
      <c r="C771" s="13"/>
      <c r="D771" s="13"/>
      <c r="E771" s="20"/>
      <c r="F771" s="20"/>
      <c r="G771" s="20"/>
      <c r="H771" s="43"/>
      <c r="I771" s="65"/>
      <c r="J771" s="43"/>
    </row>
    <row r="772" spans="1:10" x14ac:dyDescent="0.3">
      <c r="A772" s="36"/>
      <c r="B772" s="13"/>
      <c r="C772" s="13"/>
      <c r="D772" s="13"/>
      <c r="E772" s="20"/>
      <c r="F772" s="20"/>
      <c r="G772" s="20"/>
      <c r="H772" s="43"/>
      <c r="I772" s="65"/>
      <c r="J772" s="43"/>
    </row>
    <row r="773" spans="1:10" x14ac:dyDescent="0.3">
      <c r="A773" s="36"/>
      <c r="B773" s="13"/>
      <c r="C773" s="13"/>
      <c r="D773" s="13"/>
      <c r="E773" s="20"/>
      <c r="F773" s="20"/>
      <c r="G773" s="20"/>
      <c r="H773" s="43"/>
      <c r="I773" s="65"/>
      <c r="J773" s="43"/>
    </row>
    <row r="774" spans="1:10" x14ac:dyDescent="0.3">
      <c r="A774" s="36"/>
      <c r="B774" s="13"/>
      <c r="C774" s="13"/>
      <c r="D774" s="13"/>
      <c r="E774" s="20"/>
      <c r="F774" s="20"/>
      <c r="G774" s="20"/>
      <c r="H774" s="43"/>
      <c r="I774" s="65"/>
      <c r="J774" s="43"/>
    </row>
    <row r="775" spans="1:10" x14ac:dyDescent="0.3">
      <c r="A775" s="36"/>
      <c r="B775" s="13"/>
      <c r="C775" s="13"/>
      <c r="D775" s="13"/>
      <c r="E775" s="20"/>
      <c r="F775" s="20"/>
      <c r="G775" s="20"/>
      <c r="H775" s="43"/>
      <c r="I775" s="65"/>
      <c r="J775" s="43"/>
    </row>
    <row r="776" spans="1:10" x14ac:dyDescent="0.3">
      <c r="A776" s="36"/>
      <c r="B776" s="13"/>
      <c r="C776" s="13"/>
      <c r="D776" s="13"/>
      <c r="E776" s="20"/>
      <c r="F776" s="20"/>
      <c r="G776" s="20"/>
      <c r="H776" s="43"/>
      <c r="I776" s="65"/>
      <c r="J776" s="43"/>
    </row>
    <row r="777" spans="1:10" x14ac:dyDescent="0.3">
      <c r="A777" s="36"/>
      <c r="B777" s="13"/>
      <c r="C777" s="13"/>
      <c r="D777" s="13"/>
      <c r="E777" s="20"/>
      <c r="F777" s="20"/>
      <c r="G777" s="20"/>
      <c r="H777" s="43"/>
      <c r="I777" s="65"/>
      <c r="J777" s="43"/>
    </row>
    <row r="778" spans="1:10" x14ac:dyDescent="0.3">
      <c r="A778" s="36"/>
      <c r="B778" s="13"/>
      <c r="C778" s="13"/>
      <c r="D778" s="13"/>
      <c r="E778" s="20"/>
      <c r="F778" s="20"/>
      <c r="G778" s="20"/>
      <c r="H778" s="43"/>
      <c r="I778" s="65"/>
      <c r="J778" s="43"/>
    </row>
    <row r="779" spans="1:10" x14ac:dyDescent="0.3">
      <c r="A779" s="36"/>
      <c r="B779" s="13"/>
      <c r="C779" s="13"/>
      <c r="D779" s="13"/>
      <c r="E779" s="20"/>
      <c r="F779" s="20"/>
      <c r="G779" s="20"/>
      <c r="H779" s="43"/>
      <c r="I779" s="65"/>
      <c r="J779" s="43"/>
    </row>
    <row r="780" spans="1:10" x14ac:dyDescent="0.3">
      <c r="A780" s="36"/>
      <c r="B780" s="13"/>
      <c r="C780" s="13"/>
      <c r="D780" s="13"/>
      <c r="E780" s="20"/>
      <c r="F780" s="20"/>
      <c r="G780" s="20"/>
      <c r="H780" s="43"/>
      <c r="I780" s="65"/>
      <c r="J780" s="43"/>
    </row>
    <row r="781" spans="1:10" x14ac:dyDescent="0.3">
      <c r="A781" s="36"/>
      <c r="B781" s="13"/>
      <c r="C781" s="13"/>
      <c r="D781" s="13"/>
      <c r="E781" s="20"/>
      <c r="F781" s="20"/>
      <c r="G781" s="20"/>
      <c r="H781" s="43"/>
      <c r="I781" s="65"/>
      <c r="J781" s="43"/>
    </row>
    <row r="782" spans="1:10" x14ac:dyDescent="0.3">
      <c r="A782" s="36"/>
      <c r="B782" s="13"/>
      <c r="C782" s="13"/>
      <c r="D782" s="13"/>
      <c r="E782" s="20"/>
      <c r="F782" s="20"/>
      <c r="G782" s="20"/>
      <c r="H782" s="43"/>
      <c r="I782" s="65"/>
      <c r="J782" s="43"/>
    </row>
    <row r="783" spans="1:10" x14ac:dyDescent="0.3">
      <c r="A783" s="36"/>
      <c r="B783" s="13"/>
      <c r="C783" s="13"/>
      <c r="D783" s="13"/>
      <c r="E783" s="20"/>
      <c r="F783" s="20"/>
      <c r="G783" s="20"/>
      <c r="H783" s="43"/>
      <c r="I783" s="65"/>
      <c r="J783" s="43"/>
    </row>
    <row r="784" spans="1:10" x14ac:dyDescent="0.3">
      <c r="A784" s="36"/>
      <c r="B784" s="13"/>
      <c r="C784" s="13"/>
      <c r="D784" s="13"/>
      <c r="E784" s="20"/>
      <c r="F784" s="20"/>
      <c r="G784" s="20"/>
      <c r="H784" s="43"/>
      <c r="I784" s="65"/>
      <c r="J784" s="43"/>
    </row>
    <row r="785" spans="1:10" x14ac:dyDescent="0.3">
      <c r="A785" s="36"/>
      <c r="B785" s="13"/>
      <c r="C785" s="13"/>
      <c r="D785" s="13"/>
      <c r="E785" s="20"/>
      <c r="F785" s="20"/>
      <c r="G785" s="20"/>
      <c r="H785" s="43"/>
      <c r="I785" s="65"/>
      <c r="J785" s="43"/>
    </row>
    <row r="786" spans="1:10" x14ac:dyDescent="0.3">
      <c r="A786" s="36"/>
      <c r="B786" s="13"/>
      <c r="C786" s="13"/>
      <c r="D786" s="13"/>
      <c r="E786" s="20"/>
      <c r="F786" s="20"/>
      <c r="G786" s="20"/>
      <c r="H786" s="43"/>
      <c r="I786" s="65"/>
      <c r="J786" s="43"/>
    </row>
    <row r="787" spans="1:10" x14ac:dyDescent="0.3">
      <c r="A787" s="36"/>
      <c r="B787" s="13"/>
      <c r="C787" s="13"/>
      <c r="D787" s="13"/>
      <c r="E787" s="20"/>
      <c r="F787" s="20"/>
      <c r="G787" s="20"/>
      <c r="H787" s="43"/>
      <c r="I787" s="65"/>
      <c r="J787" s="43"/>
    </row>
    <row r="788" spans="1:10" x14ac:dyDescent="0.3">
      <c r="A788" s="36"/>
      <c r="B788" s="13"/>
      <c r="C788" s="13"/>
      <c r="D788" s="13"/>
      <c r="E788" s="20"/>
      <c r="F788" s="20"/>
      <c r="G788" s="20"/>
      <c r="H788" s="43"/>
      <c r="I788" s="65"/>
      <c r="J788" s="43"/>
    </row>
    <row r="789" spans="1:10" x14ac:dyDescent="0.3">
      <c r="A789" s="36"/>
      <c r="B789" s="13"/>
      <c r="C789" s="13"/>
      <c r="D789" s="13"/>
      <c r="E789" s="20"/>
      <c r="F789" s="20"/>
      <c r="G789" s="20"/>
      <c r="H789" s="43"/>
      <c r="I789" s="65"/>
      <c r="J789" s="43"/>
    </row>
    <row r="790" spans="1:10" x14ac:dyDescent="0.3">
      <c r="A790" s="36"/>
      <c r="B790" s="13"/>
      <c r="C790" s="13"/>
      <c r="D790" s="13"/>
      <c r="E790" s="20"/>
      <c r="F790" s="20"/>
      <c r="G790" s="20"/>
      <c r="H790" s="43"/>
      <c r="I790" s="65"/>
      <c r="J790" s="43"/>
    </row>
    <row r="791" spans="1:10" x14ac:dyDescent="0.3">
      <c r="A791" s="36"/>
      <c r="B791" s="13"/>
      <c r="C791" s="13"/>
      <c r="D791" s="13"/>
      <c r="E791" s="20"/>
      <c r="F791" s="20"/>
      <c r="G791" s="20"/>
      <c r="H791" s="43"/>
      <c r="I791" s="65"/>
      <c r="J791" s="43"/>
    </row>
    <row r="792" spans="1:10" x14ac:dyDescent="0.3">
      <c r="A792" s="36"/>
      <c r="B792" s="13"/>
      <c r="C792" s="13"/>
      <c r="D792" s="13"/>
      <c r="E792" s="20"/>
      <c r="F792" s="20"/>
      <c r="G792" s="20"/>
      <c r="H792" s="43"/>
      <c r="I792" s="65"/>
      <c r="J792" s="43"/>
    </row>
    <row r="793" spans="1:10" x14ac:dyDescent="0.3">
      <c r="A793" s="36"/>
      <c r="B793" s="13"/>
      <c r="C793" s="13"/>
      <c r="D793" s="13"/>
      <c r="E793" s="20"/>
      <c r="F793" s="20"/>
      <c r="G793" s="20"/>
      <c r="H793" s="43"/>
      <c r="I793" s="65"/>
      <c r="J793" s="43"/>
    </row>
    <row r="794" spans="1:10" x14ac:dyDescent="0.3">
      <c r="A794" s="36"/>
      <c r="B794" s="13"/>
      <c r="C794" s="13"/>
      <c r="D794" s="13"/>
      <c r="E794" s="20"/>
      <c r="F794" s="20"/>
      <c r="G794" s="20"/>
      <c r="H794" s="43"/>
      <c r="I794" s="65"/>
      <c r="J794" s="43"/>
    </row>
    <row r="795" spans="1:10" x14ac:dyDescent="0.3">
      <c r="A795" s="36"/>
      <c r="B795" s="13"/>
      <c r="C795" s="13"/>
      <c r="D795" s="13"/>
      <c r="E795" s="20"/>
      <c r="F795" s="20"/>
      <c r="G795" s="20"/>
      <c r="H795" s="43"/>
      <c r="I795" s="65"/>
      <c r="J795" s="43"/>
    </row>
    <row r="796" spans="1:10" x14ac:dyDescent="0.3">
      <c r="A796" s="36"/>
      <c r="B796" s="13"/>
      <c r="C796" s="13"/>
      <c r="D796" s="13"/>
      <c r="E796" s="20"/>
      <c r="F796" s="20"/>
      <c r="G796" s="20"/>
      <c r="H796" s="43"/>
      <c r="I796" s="65"/>
      <c r="J796" s="43"/>
    </row>
    <row r="797" spans="1:10" x14ac:dyDescent="0.3">
      <c r="A797" s="36"/>
      <c r="B797" s="13"/>
      <c r="C797" s="13"/>
      <c r="D797" s="13"/>
      <c r="E797" s="20"/>
      <c r="F797" s="20"/>
      <c r="G797" s="20"/>
      <c r="H797" s="43"/>
      <c r="I797" s="65"/>
      <c r="J797" s="43"/>
    </row>
    <row r="798" spans="1:10" x14ac:dyDescent="0.3">
      <c r="A798" s="36"/>
      <c r="B798" s="13"/>
      <c r="C798" s="13"/>
      <c r="D798" s="13"/>
      <c r="E798" s="20"/>
      <c r="F798" s="20"/>
      <c r="G798" s="20"/>
      <c r="H798" s="43"/>
      <c r="I798" s="65"/>
      <c r="J798" s="43"/>
    </row>
    <row r="799" spans="1:10" x14ac:dyDescent="0.3">
      <c r="A799" s="36"/>
      <c r="B799" s="13"/>
      <c r="C799" s="13"/>
      <c r="D799" s="13"/>
      <c r="E799" s="20"/>
      <c r="F799" s="20"/>
      <c r="G799" s="20"/>
      <c r="H799" s="43"/>
      <c r="I799" s="65"/>
      <c r="J799" s="43"/>
    </row>
    <row r="800" spans="1:10" x14ac:dyDescent="0.3">
      <c r="A800" s="36"/>
      <c r="B800" s="13"/>
      <c r="C800" s="13"/>
      <c r="D800" s="13"/>
      <c r="E800" s="20"/>
      <c r="F800" s="20"/>
      <c r="G800" s="20"/>
      <c r="H800" s="43"/>
      <c r="I800" s="65"/>
      <c r="J800" s="43"/>
    </row>
    <row r="801" spans="1:10" x14ac:dyDescent="0.3">
      <c r="A801" s="36"/>
      <c r="B801" s="13"/>
      <c r="C801" s="13"/>
      <c r="D801" s="13"/>
      <c r="E801" s="20"/>
      <c r="F801" s="20"/>
      <c r="G801" s="20"/>
      <c r="H801" s="43"/>
      <c r="I801" s="65"/>
      <c r="J801" s="43"/>
    </row>
    <row r="802" spans="1:10" x14ac:dyDescent="0.3">
      <c r="A802" s="36"/>
      <c r="B802" s="13"/>
      <c r="C802" s="13"/>
      <c r="D802" s="13"/>
      <c r="E802" s="20"/>
      <c r="F802" s="20"/>
      <c r="G802" s="20"/>
      <c r="H802" s="43"/>
      <c r="I802" s="65"/>
      <c r="J802" s="43"/>
    </row>
    <row r="803" spans="1:10" x14ac:dyDescent="0.3">
      <c r="A803" s="36"/>
      <c r="B803" s="13"/>
      <c r="C803" s="13"/>
      <c r="D803" s="13"/>
      <c r="E803" s="20"/>
      <c r="F803" s="20"/>
      <c r="G803" s="20"/>
      <c r="H803" s="43"/>
      <c r="I803" s="65"/>
      <c r="J803" s="43"/>
    </row>
    <row r="804" spans="1:10" x14ac:dyDescent="0.3">
      <c r="A804" s="36"/>
      <c r="B804" s="13"/>
      <c r="C804" s="13"/>
      <c r="D804" s="13"/>
      <c r="E804" s="20"/>
      <c r="F804" s="20"/>
      <c r="G804" s="20"/>
      <c r="H804" s="43"/>
      <c r="I804" s="65"/>
      <c r="J804" s="43"/>
    </row>
    <row r="805" spans="1:10" x14ac:dyDescent="0.3">
      <c r="A805" s="36"/>
      <c r="B805" s="13"/>
      <c r="C805" s="13"/>
      <c r="D805" s="13"/>
      <c r="E805" s="20"/>
      <c r="F805" s="20"/>
      <c r="G805" s="20"/>
      <c r="H805" s="43"/>
      <c r="I805" s="65"/>
      <c r="J805" s="43"/>
    </row>
    <row r="806" spans="1:10" x14ac:dyDescent="0.3">
      <c r="A806" s="36"/>
      <c r="B806" s="13"/>
      <c r="C806" s="13"/>
      <c r="D806" s="13"/>
      <c r="E806" s="20"/>
      <c r="F806" s="20"/>
      <c r="G806" s="20"/>
      <c r="H806" s="43"/>
      <c r="I806" s="65"/>
      <c r="J806" s="43"/>
    </row>
    <row r="807" spans="1:10" x14ac:dyDescent="0.3">
      <c r="A807" s="36"/>
      <c r="B807" s="13"/>
      <c r="C807" s="13"/>
      <c r="D807" s="13"/>
      <c r="E807" s="20"/>
      <c r="F807" s="20"/>
      <c r="G807" s="20"/>
      <c r="H807" s="43"/>
      <c r="I807" s="65"/>
      <c r="J807" s="43"/>
    </row>
    <row r="808" spans="1:10" x14ac:dyDescent="0.3">
      <c r="A808" s="36"/>
      <c r="B808" s="13"/>
      <c r="C808" s="13"/>
      <c r="D808" s="13"/>
      <c r="E808" s="20"/>
      <c r="F808" s="20"/>
      <c r="G808" s="20"/>
      <c r="H808" s="43"/>
      <c r="I808" s="65"/>
      <c r="J808" s="43"/>
    </row>
    <row r="809" spans="1:10" x14ac:dyDescent="0.3">
      <c r="A809" s="36"/>
      <c r="B809" s="13"/>
      <c r="C809" s="13"/>
      <c r="D809" s="13"/>
      <c r="E809" s="20"/>
      <c r="F809" s="20"/>
      <c r="G809" s="20"/>
      <c r="H809" s="43"/>
      <c r="I809" s="65"/>
      <c r="J809" s="43"/>
    </row>
    <row r="810" spans="1:10" x14ac:dyDescent="0.3">
      <c r="A810" s="36"/>
      <c r="B810" s="13"/>
      <c r="C810" s="13"/>
      <c r="D810" s="13"/>
      <c r="E810" s="20"/>
      <c r="F810" s="20"/>
      <c r="G810" s="20"/>
      <c r="H810" s="43"/>
      <c r="I810" s="65"/>
      <c r="J810" s="43"/>
    </row>
    <row r="811" spans="1:10" x14ac:dyDescent="0.3">
      <c r="A811" s="36"/>
      <c r="B811" s="13"/>
      <c r="C811" s="13"/>
      <c r="D811" s="13"/>
      <c r="E811" s="20"/>
      <c r="F811" s="20"/>
      <c r="G811" s="20"/>
      <c r="H811" s="43"/>
      <c r="I811" s="65"/>
      <c r="J811" s="43"/>
    </row>
    <row r="812" spans="1:10" x14ac:dyDescent="0.3">
      <c r="A812" s="36"/>
      <c r="B812" s="13"/>
      <c r="C812" s="13"/>
      <c r="D812" s="13"/>
      <c r="E812" s="20"/>
      <c r="F812" s="20"/>
      <c r="G812" s="20"/>
      <c r="H812" s="43"/>
      <c r="I812" s="65"/>
      <c r="J812" s="43"/>
    </row>
    <row r="813" spans="1:10" x14ac:dyDescent="0.3">
      <c r="A813" s="36"/>
      <c r="B813" s="13"/>
      <c r="C813" s="13"/>
      <c r="D813" s="13"/>
      <c r="E813" s="20"/>
      <c r="F813" s="20"/>
      <c r="G813" s="20"/>
      <c r="H813" s="43"/>
      <c r="I813" s="65"/>
      <c r="J813" s="43"/>
    </row>
    <row r="814" spans="1:10" x14ac:dyDescent="0.3">
      <c r="A814" s="36"/>
      <c r="B814" s="13"/>
      <c r="C814" s="13"/>
      <c r="D814" s="13"/>
      <c r="E814" s="20"/>
      <c r="F814" s="20"/>
      <c r="G814" s="20"/>
      <c r="H814" s="43"/>
      <c r="I814" s="65"/>
      <c r="J814" s="43"/>
    </row>
    <row r="815" spans="1:10" x14ac:dyDescent="0.3">
      <c r="A815" s="36"/>
      <c r="B815" s="13"/>
      <c r="C815" s="13"/>
      <c r="D815" s="13"/>
      <c r="E815" s="20"/>
      <c r="F815" s="20"/>
      <c r="G815" s="20"/>
      <c r="H815" s="43"/>
      <c r="I815" s="65"/>
      <c r="J815" s="43"/>
    </row>
    <row r="816" spans="1:10" x14ac:dyDescent="0.3">
      <c r="A816" s="36"/>
      <c r="B816" s="13"/>
      <c r="C816" s="13"/>
      <c r="D816" s="13"/>
      <c r="E816" s="20"/>
      <c r="F816" s="20"/>
      <c r="G816" s="20"/>
      <c r="H816" s="43"/>
      <c r="I816" s="65"/>
      <c r="J816" s="43"/>
    </row>
    <row r="817" spans="1:10" x14ac:dyDescent="0.3">
      <c r="A817" s="36"/>
      <c r="B817" s="13"/>
      <c r="C817" s="13"/>
      <c r="D817" s="13"/>
      <c r="E817" s="20"/>
      <c r="F817" s="20"/>
      <c r="G817" s="20"/>
      <c r="H817" s="43"/>
      <c r="I817" s="65"/>
      <c r="J817" s="43"/>
    </row>
    <row r="818" spans="1:10" x14ac:dyDescent="0.3">
      <c r="A818" s="36"/>
      <c r="B818" s="13"/>
      <c r="C818" s="13"/>
      <c r="D818" s="13"/>
      <c r="E818" s="20"/>
      <c r="F818" s="20"/>
      <c r="G818" s="20"/>
      <c r="H818" s="43"/>
      <c r="I818" s="65"/>
      <c r="J818" s="43"/>
    </row>
    <row r="819" spans="1:10" x14ac:dyDescent="0.3">
      <c r="A819" s="36"/>
      <c r="B819" s="13"/>
      <c r="C819" s="13"/>
      <c r="D819" s="13"/>
      <c r="E819" s="20"/>
      <c r="F819" s="20"/>
      <c r="G819" s="20"/>
      <c r="H819" s="43"/>
      <c r="I819" s="65"/>
      <c r="J819" s="43"/>
    </row>
    <row r="820" spans="1:10" x14ac:dyDescent="0.3">
      <c r="A820" s="36"/>
      <c r="B820" s="13"/>
      <c r="C820" s="13"/>
      <c r="D820" s="13"/>
      <c r="E820" s="20"/>
      <c r="F820" s="20"/>
      <c r="G820" s="20"/>
      <c r="H820" s="43"/>
      <c r="I820" s="65"/>
      <c r="J820" s="43"/>
    </row>
    <row r="821" spans="1:10" x14ac:dyDescent="0.3">
      <c r="A821" s="36"/>
      <c r="B821" s="13"/>
      <c r="C821" s="13"/>
      <c r="D821" s="13"/>
      <c r="E821" s="20"/>
      <c r="F821" s="20"/>
      <c r="G821" s="20"/>
      <c r="H821" s="43"/>
      <c r="I821" s="65"/>
      <c r="J821" s="43"/>
    </row>
    <row r="822" spans="1:10" x14ac:dyDescent="0.3">
      <c r="A822" s="36"/>
      <c r="B822" s="13"/>
      <c r="C822" s="13"/>
      <c r="D822" s="13"/>
      <c r="E822" s="20"/>
      <c r="F822" s="20"/>
      <c r="G822" s="20"/>
      <c r="H822" s="43"/>
      <c r="I822" s="65"/>
      <c r="J822" s="43"/>
    </row>
    <row r="823" spans="1:10" x14ac:dyDescent="0.3">
      <c r="A823" s="36"/>
      <c r="B823" s="13"/>
      <c r="C823" s="13"/>
      <c r="D823" s="13"/>
      <c r="E823" s="20"/>
      <c r="F823" s="20"/>
      <c r="G823" s="20"/>
      <c r="H823" s="43"/>
      <c r="I823" s="65"/>
      <c r="J823" s="43"/>
    </row>
    <row r="824" spans="1:10" x14ac:dyDescent="0.3">
      <c r="A824" s="36"/>
      <c r="B824" s="13"/>
      <c r="C824" s="13"/>
      <c r="D824" s="13"/>
      <c r="E824" s="20"/>
      <c r="F824" s="20"/>
      <c r="G824" s="20"/>
      <c r="H824" s="43"/>
      <c r="I824" s="65"/>
      <c r="J824" s="43"/>
    </row>
    <row r="825" spans="1:10" x14ac:dyDescent="0.3">
      <c r="A825" s="36"/>
      <c r="B825" s="13"/>
      <c r="C825" s="13"/>
      <c r="D825" s="13"/>
      <c r="E825" s="20"/>
      <c r="F825" s="20"/>
      <c r="G825" s="20"/>
      <c r="H825" s="43"/>
      <c r="I825" s="65"/>
      <c r="J825" s="43"/>
    </row>
    <row r="826" spans="1:10" x14ac:dyDescent="0.3">
      <c r="A826" s="36"/>
      <c r="B826" s="13"/>
      <c r="C826" s="13"/>
      <c r="D826" s="13"/>
      <c r="E826" s="20"/>
      <c r="F826" s="20"/>
      <c r="G826" s="20"/>
      <c r="H826" s="43"/>
      <c r="I826" s="65"/>
      <c r="J826" s="43"/>
    </row>
    <row r="827" spans="1:10" x14ac:dyDescent="0.3">
      <c r="A827" s="36"/>
      <c r="B827" s="13"/>
      <c r="C827" s="13"/>
      <c r="D827" s="13"/>
      <c r="E827" s="20"/>
      <c r="F827" s="20"/>
      <c r="G827" s="20"/>
      <c r="H827" s="43"/>
      <c r="I827" s="65"/>
      <c r="J827" s="43"/>
    </row>
    <row r="828" spans="1:10" x14ac:dyDescent="0.3">
      <c r="A828" s="36"/>
      <c r="B828" s="13"/>
      <c r="C828" s="13"/>
      <c r="D828" s="13"/>
      <c r="E828" s="20"/>
      <c r="F828" s="20"/>
      <c r="G828" s="20"/>
      <c r="H828" s="43"/>
      <c r="I828" s="65"/>
      <c r="J828" s="43"/>
    </row>
    <row r="829" spans="1:10" x14ac:dyDescent="0.3">
      <c r="A829" s="36"/>
      <c r="B829" s="13"/>
      <c r="C829" s="13"/>
      <c r="D829" s="13"/>
      <c r="E829" s="20"/>
      <c r="F829" s="20"/>
      <c r="G829" s="20"/>
      <c r="H829" s="43"/>
      <c r="I829" s="65"/>
      <c r="J829" s="43"/>
    </row>
    <row r="830" spans="1:10" x14ac:dyDescent="0.3">
      <c r="A830" s="36"/>
      <c r="B830" s="13"/>
      <c r="C830" s="13"/>
      <c r="D830" s="13"/>
      <c r="E830" s="20"/>
      <c r="F830" s="20"/>
      <c r="G830" s="20"/>
      <c r="H830" s="43"/>
      <c r="I830" s="65"/>
      <c r="J830" s="43"/>
    </row>
    <row r="831" spans="1:10" x14ac:dyDescent="0.3">
      <c r="A831" s="36"/>
      <c r="B831" s="13"/>
      <c r="C831" s="13"/>
      <c r="D831" s="13"/>
      <c r="E831" s="20"/>
      <c r="F831" s="20"/>
      <c r="G831" s="20"/>
      <c r="H831" s="43"/>
      <c r="I831" s="65"/>
      <c r="J831" s="43"/>
    </row>
    <row r="832" spans="1:10" x14ac:dyDescent="0.3">
      <c r="A832" s="36"/>
      <c r="B832" s="13"/>
      <c r="C832" s="13"/>
      <c r="D832" s="13"/>
      <c r="E832" s="20"/>
      <c r="F832" s="20"/>
      <c r="G832" s="20"/>
      <c r="H832" s="43"/>
      <c r="I832" s="65"/>
      <c r="J832" s="43"/>
    </row>
    <row r="833" spans="1:10" x14ac:dyDescent="0.3">
      <c r="A833" s="36"/>
      <c r="B833" s="13"/>
      <c r="C833" s="13"/>
      <c r="D833" s="13"/>
      <c r="E833" s="20"/>
      <c r="F833" s="20"/>
      <c r="G833" s="20"/>
      <c r="H833" s="43"/>
      <c r="I833" s="65"/>
      <c r="J833" s="43"/>
    </row>
    <row r="834" spans="1:10" x14ac:dyDescent="0.3">
      <c r="A834" s="36"/>
      <c r="B834" s="13"/>
      <c r="C834" s="13"/>
      <c r="D834" s="13"/>
      <c r="E834" s="20"/>
      <c r="F834" s="20"/>
      <c r="G834" s="20"/>
      <c r="H834" s="43"/>
      <c r="I834" s="65"/>
      <c r="J834" s="43"/>
    </row>
    <row r="835" spans="1:10" x14ac:dyDescent="0.3">
      <c r="A835" s="36"/>
      <c r="B835" s="13"/>
      <c r="C835" s="13"/>
      <c r="D835" s="13"/>
      <c r="E835" s="20"/>
      <c r="F835" s="20"/>
      <c r="G835" s="20"/>
      <c r="H835" s="43"/>
      <c r="I835" s="65"/>
      <c r="J835" s="43"/>
    </row>
    <row r="836" spans="1:10" x14ac:dyDescent="0.3">
      <c r="A836" s="36"/>
      <c r="B836" s="13"/>
      <c r="C836" s="13"/>
      <c r="D836" s="13"/>
      <c r="E836" s="20"/>
      <c r="F836" s="20"/>
      <c r="G836" s="20"/>
      <c r="H836" s="43"/>
      <c r="I836" s="65"/>
      <c r="J836" s="43"/>
    </row>
    <row r="837" spans="1:10" x14ac:dyDescent="0.3">
      <c r="A837" s="36"/>
      <c r="B837" s="13"/>
      <c r="C837" s="13"/>
      <c r="D837" s="13"/>
      <c r="E837" s="20"/>
      <c r="F837" s="20"/>
      <c r="G837" s="20"/>
      <c r="H837" s="43"/>
      <c r="I837" s="65"/>
      <c r="J837" s="43"/>
    </row>
    <row r="838" spans="1:10" x14ac:dyDescent="0.3">
      <c r="A838" s="36"/>
      <c r="B838" s="13"/>
      <c r="C838" s="13"/>
      <c r="D838" s="13"/>
      <c r="E838" s="20"/>
      <c r="F838" s="20"/>
      <c r="G838" s="20"/>
      <c r="H838" s="43"/>
      <c r="I838" s="65"/>
      <c r="J838" s="43"/>
    </row>
    <row r="839" spans="1:10" x14ac:dyDescent="0.3">
      <c r="A839" s="36"/>
      <c r="B839" s="13"/>
      <c r="C839" s="13"/>
      <c r="D839" s="13"/>
      <c r="E839" s="20"/>
      <c r="F839" s="20"/>
      <c r="G839" s="20"/>
      <c r="H839" s="43"/>
      <c r="I839" s="65"/>
      <c r="J839" s="43"/>
    </row>
    <row r="840" spans="1:10" x14ac:dyDescent="0.3">
      <c r="A840" s="36"/>
      <c r="B840" s="13"/>
      <c r="C840" s="13"/>
      <c r="D840" s="13"/>
      <c r="E840" s="20"/>
      <c r="F840" s="20"/>
      <c r="G840" s="20"/>
      <c r="H840" s="43"/>
      <c r="I840" s="65"/>
      <c r="J840" s="43"/>
    </row>
    <row r="841" spans="1:10" x14ac:dyDescent="0.3">
      <c r="A841" s="36"/>
      <c r="B841" s="13"/>
      <c r="C841" s="13"/>
      <c r="D841" s="13"/>
      <c r="E841" s="20"/>
      <c r="F841" s="20"/>
      <c r="G841" s="20"/>
      <c r="H841" s="43"/>
      <c r="I841" s="65"/>
      <c r="J841" s="43"/>
    </row>
    <row r="842" spans="1:10" x14ac:dyDescent="0.3">
      <c r="A842" s="36"/>
      <c r="B842" s="13"/>
      <c r="C842" s="13"/>
      <c r="D842" s="13"/>
      <c r="E842" s="20"/>
      <c r="F842" s="20"/>
      <c r="G842" s="20"/>
      <c r="H842" s="43"/>
      <c r="I842" s="65"/>
      <c r="J842" s="43"/>
    </row>
    <row r="843" spans="1:10" x14ac:dyDescent="0.3">
      <c r="A843" s="36"/>
      <c r="B843" s="13"/>
      <c r="C843" s="13"/>
      <c r="D843" s="13"/>
      <c r="E843" s="20"/>
      <c r="F843" s="20"/>
      <c r="G843" s="20"/>
      <c r="H843" s="43"/>
      <c r="I843" s="65"/>
      <c r="J843" s="43"/>
    </row>
    <row r="844" spans="1:10" x14ac:dyDescent="0.3">
      <c r="A844" s="36"/>
      <c r="B844" s="13"/>
      <c r="C844" s="13"/>
      <c r="D844" s="13"/>
      <c r="E844" s="20"/>
      <c r="F844" s="20"/>
      <c r="G844" s="20"/>
      <c r="H844" s="43"/>
      <c r="I844" s="65"/>
      <c r="J844" s="43"/>
    </row>
    <row r="845" spans="1:10" x14ac:dyDescent="0.3">
      <c r="A845" s="36"/>
      <c r="B845" s="13"/>
      <c r="C845" s="13"/>
      <c r="D845" s="13"/>
      <c r="E845" s="20"/>
      <c r="F845" s="20"/>
      <c r="G845" s="20"/>
      <c r="H845" s="43"/>
      <c r="I845" s="65"/>
      <c r="J845" s="43"/>
    </row>
    <row r="846" spans="1:10" x14ac:dyDescent="0.3">
      <c r="A846" s="36"/>
      <c r="B846" s="13"/>
      <c r="C846" s="13"/>
      <c r="D846" s="13"/>
      <c r="E846" s="20"/>
      <c r="F846" s="20"/>
      <c r="G846" s="20"/>
      <c r="H846" s="43"/>
      <c r="I846" s="65"/>
      <c r="J846" s="43"/>
    </row>
    <row r="847" spans="1:10" x14ac:dyDescent="0.3">
      <c r="A847" s="36"/>
      <c r="B847" s="13"/>
      <c r="C847" s="13"/>
      <c r="D847" s="13"/>
      <c r="E847" s="20"/>
      <c r="F847" s="20"/>
      <c r="G847" s="20"/>
      <c r="H847" s="43"/>
      <c r="I847" s="65"/>
      <c r="J847" s="43"/>
    </row>
    <row r="848" spans="1:10" x14ac:dyDescent="0.3">
      <c r="A848" s="36"/>
      <c r="B848" s="13"/>
      <c r="C848" s="13"/>
      <c r="D848" s="13"/>
      <c r="E848" s="20"/>
      <c r="F848" s="20"/>
      <c r="G848" s="20"/>
      <c r="H848" s="43"/>
      <c r="I848" s="65"/>
      <c r="J848" s="43"/>
    </row>
    <row r="849" spans="1:10" x14ac:dyDescent="0.3">
      <c r="A849" s="36"/>
      <c r="B849" s="13"/>
      <c r="C849" s="13"/>
      <c r="D849" s="13"/>
      <c r="E849" s="20"/>
      <c r="F849" s="20"/>
      <c r="G849" s="20"/>
      <c r="H849" s="43"/>
      <c r="I849" s="65"/>
      <c r="J849" s="43"/>
    </row>
    <row r="850" spans="1:10" x14ac:dyDescent="0.3">
      <c r="A850" s="36"/>
      <c r="B850" s="13"/>
      <c r="C850" s="13"/>
      <c r="D850" s="13"/>
      <c r="E850" s="20"/>
      <c r="F850" s="20"/>
      <c r="G850" s="20"/>
      <c r="H850" s="43"/>
      <c r="I850" s="65"/>
      <c r="J850" s="43"/>
    </row>
    <row r="851" spans="1:10" x14ac:dyDescent="0.3">
      <c r="A851" s="36"/>
      <c r="B851" s="13"/>
      <c r="C851" s="13"/>
      <c r="D851" s="13"/>
      <c r="E851" s="20"/>
      <c r="F851" s="20"/>
      <c r="G851" s="20"/>
      <c r="H851" s="43"/>
      <c r="I851" s="65"/>
      <c r="J851" s="43"/>
    </row>
    <row r="852" spans="1:10" x14ac:dyDescent="0.3">
      <c r="A852" s="36"/>
      <c r="B852" s="13"/>
      <c r="C852" s="13"/>
      <c r="D852" s="13"/>
      <c r="E852" s="20"/>
      <c r="F852" s="20"/>
      <c r="G852" s="20"/>
      <c r="H852" s="43"/>
      <c r="I852" s="65"/>
      <c r="J852" s="43"/>
    </row>
    <row r="853" spans="1:10" x14ac:dyDescent="0.3">
      <c r="A853" s="36"/>
      <c r="B853" s="13"/>
      <c r="C853" s="13"/>
      <c r="D853" s="13"/>
      <c r="E853" s="20"/>
      <c r="F853" s="20"/>
      <c r="G853" s="20"/>
      <c r="H853" s="43"/>
      <c r="I853" s="65"/>
      <c r="J853" s="43"/>
    </row>
    <row r="854" spans="1:10" x14ac:dyDescent="0.3">
      <c r="A854" s="36"/>
      <c r="B854" s="13"/>
      <c r="C854" s="13"/>
      <c r="D854" s="13"/>
      <c r="E854" s="20"/>
      <c r="F854" s="20"/>
      <c r="G854" s="20"/>
      <c r="H854" s="43"/>
      <c r="I854" s="65"/>
      <c r="J854" s="43"/>
    </row>
    <row r="855" spans="1:10" x14ac:dyDescent="0.3">
      <c r="A855" s="36"/>
      <c r="B855" s="13"/>
      <c r="C855" s="13"/>
      <c r="D855" s="13"/>
      <c r="E855" s="20"/>
      <c r="F855" s="20"/>
      <c r="G855" s="20"/>
      <c r="H855" s="43"/>
      <c r="I855" s="65"/>
      <c r="J855" s="43"/>
    </row>
    <row r="856" spans="1:10" x14ac:dyDescent="0.3">
      <c r="A856" s="36"/>
      <c r="B856" s="13"/>
      <c r="C856" s="13"/>
      <c r="D856" s="13"/>
      <c r="E856" s="20"/>
      <c r="F856" s="20"/>
      <c r="G856" s="20"/>
      <c r="H856" s="43"/>
      <c r="I856" s="65"/>
      <c r="J856" s="43"/>
    </row>
    <row r="857" spans="1:10" x14ac:dyDescent="0.3">
      <c r="A857" s="36"/>
      <c r="B857" s="13"/>
      <c r="C857" s="13"/>
      <c r="D857" s="13"/>
      <c r="E857" s="20"/>
      <c r="F857" s="20"/>
      <c r="G857" s="20"/>
      <c r="H857" s="43"/>
      <c r="I857" s="65"/>
      <c r="J857" s="43"/>
    </row>
    <row r="858" spans="1:10" x14ac:dyDescent="0.3">
      <c r="A858" s="36"/>
      <c r="B858" s="13"/>
      <c r="C858" s="13"/>
      <c r="D858" s="13"/>
      <c r="E858" s="20"/>
      <c r="F858" s="20"/>
      <c r="G858" s="20"/>
      <c r="H858" s="43"/>
      <c r="I858" s="65"/>
      <c r="J858" s="43"/>
    </row>
    <row r="859" spans="1:10" x14ac:dyDescent="0.3">
      <c r="A859" s="36"/>
      <c r="B859" s="13"/>
      <c r="C859" s="13"/>
      <c r="D859" s="13"/>
      <c r="E859" s="20"/>
      <c r="F859" s="20"/>
      <c r="G859" s="20"/>
      <c r="H859" s="43"/>
      <c r="I859" s="65"/>
      <c r="J859" s="43"/>
    </row>
    <row r="860" spans="1:10" x14ac:dyDescent="0.3">
      <c r="A860" s="36"/>
      <c r="B860" s="13"/>
      <c r="C860" s="13"/>
      <c r="D860" s="13"/>
      <c r="E860" s="20"/>
      <c r="F860" s="20"/>
      <c r="G860" s="20"/>
      <c r="H860" s="43"/>
      <c r="I860" s="65"/>
      <c r="J860" s="43"/>
    </row>
    <row r="861" spans="1:10" x14ac:dyDescent="0.3">
      <c r="A861" s="36"/>
      <c r="B861" s="13"/>
      <c r="C861" s="13"/>
      <c r="D861" s="13"/>
      <c r="E861" s="20"/>
      <c r="F861" s="20"/>
      <c r="G861" s="20"/>
      <c r="H861" s="43"/>
      <c r="I861" s="65"/>
      <c r="J861" s="43"/>
    </row>
    <row r="862" spans="1:10" x14ac:dyDescent="0.3">
      <c r="A862" s="36"/>
      <c r="B862" s="13"/>
      <c r="C862" s="13"/>
      <c r="D862" s="13"/>
      <c r="E862" s="20"/>
      <c r="F862" s="20"/>
      <c r="G862" s="20"/>
      <c r="H862" s="43"/>
      <c r="I862" s="65"/>
      <c r="J862" s="43"/>
    </row>
    <row r="863" spans="1:10" x14ac:dyDescent="0.3">
      <c r="A863" s="36"/>
      <c r="B863" s="13"/>
      <c r="C863" s="13"/>
      <c r="D863" s="13"/>
      <c r="E863" s="20"/>
      <c r="F863" s="20"/>
      <c r="G863" s="20"/>
      <c r="H863" s="43"/>
      <c r="I863" s="65"/>
      <c r="J863" s="43"/>
    </row>
    <row r="864" spans="1:10" x14ac:dyDescent="0.3">
      <c r="A864" s="36"/>
      <c r="B864" s="13"/>
      <c r="C864" s="13"/>
      <c r="D864" s="13"/>
      <c r="E864" s="20"/>
      <c r="F864" s="20"/>
      <c r="G864" s="20"/>
      <c r="H864" s="43"/>
      <c r="I864" s="65"/>
      <c r="J864" s="43"/>
    </row>
    <row r="865" spans="1:10" x14ac:dyDescent="0.3">
      <c r="A865" s="36"/>
      <c r="B865" s="13"/>
      <c r="C865" s="13"/>
      <c r="D865" s="13"/>
      <c r="E865" s="20"/>
      <c r="F865" s="20"/>
      <c r="G865" s="20"/>
      <c r="H865" s="43"/>
      <c r="I865" s="65"/>
      <c r="J865" s="43"/>
    </row>
    <row r="866" spans="1:10" x14ac:dyDescent="0.3">
      <c r="A866" s="36"/>
      <c r="B866" s="13"/>
      <c r="C866" s="13"/>
      <c r="D866" s="13"/>
      <c r="E866" s="20"/>
      <c r="F866" s="20"/>
      <c r="G866" s="20"/>
      <c r="H866" s="43"/>
      <c r="I866" s="65"/>
      <c r="J866" s="43"/>
    </row>
    <row r="867" spans="1:10" x14ac:dyDescent="0.3">
      <c r="A867" s="36"/>
      <c r="B867" s="13"/>
      <c r="C867" s="13"/>
      <c r="D867" s="13"/>
      <c r="E867" s="20"/>
      <c r="F867" s="20"/>
      <c r="G867" s="20"/>
      <c r="H867" s="43"/>
      <c r="I867" s="65"/>
      <c r="J867" s="43"/>
    </row>
    <row r="868" spans="1:10" x14ac:dyDescent="0.3">
      <c r="A868" s="36"/>
      <c r="B868" s="13"/>
      <c r="C868" s="13"/>
      <c r="D868" s="13"/>
      <c r="E868" s="20"/>
      <c r="F868" s="20"/>
      <c r="G868" s="20"/>
      <c r="H868" s="43"/>
      <c r="I868" s="65"/>
      <c r="J868" s="43"/>
    </row>
    <row r="869" spans="1:10" x14ac:dyDescent="0.3">
      <c r="A869" s="36"/>
      <c r="B869" s="13"/>
      <c r="C869" s="13"/>
      <c r="D869" s="13"/>
      <c r="E869" s="20"/>
      <c r="F869" s="20"/>
      <c r="G869" s="20"/>
      <c r="H869" s="43"/>
      <c r="I869" s="65"/>
      <c r="J869" s="43"/>
    </row>
    <row r="870" spans="1:10" x14ac:dyDescent="0.3">
      <c r="A870" s="36"/>
      <c r="B870" s="13"/>
      <c r="C870" s="13"/>
      <c r="D870" s="13"/>
      <c r="E870" s="20"/>
      <c r="F870" s="20"/>
      <c r="G870" s="20"/>
      <c r="H870" s="43"/>
      <c r="I870" s="65"/>
      <c r="J870" s="43"/>
    </row>
    <row r="871" spans="1:10" x14ac:dyDescent="0.3">
      <c r="A871" s="36"/>
      <c r="B871" s="13"/>
      <c r="C871" s="13"/>
      <c r="D871" s="13"/>
      <c r="E871" s="20"/>
      <c r="F871" s="20"/>
      <c r="G871" s="20"/>
      <c r="H871" s="43"/>
      <c r="I871" s="65"/>
      <c r="J871" s="43"/>
    </row>
    <row r="872" spans="1:10" x14ac:dyDescent="0.3">
      <c r="A872" s="36"/>
      <c r="B872" s="13"/>
      <c r="C872" s="13"/>
      <c r="D872" s="13"/>
      <c r="E872" s="20"/>
      <c r="F872" s="20"/>
      <c r="G872" s="20"/>
      <c r="H872" s="43"/>
      <c r="I872" s="65"/>
      <c r="J872" s="43"/>
    </row>
    <row r="873" spans="1:10" x14ac:dyDescent="0.3">
      <c r="A873" s="36"/>
      <c r="B873" s="13"/>
      <c r="C873" s="13"/>
      <c r="D873" s="13"/>
      <c r="E873" s="20"/>
      <c r="F873" s="20"/>
      <c r="G873" s="20"/>
      <c r="H873" s="43"/>
      <c r="I873" s="65"/>
      <c r="J873" s="43"/>
    </row>
    <row r="874" spans="1:10" x14ac:dyDescent="0.3">
      <c r="A874" s="36"/>
      <c r="B874" s="13"/>
      <c r="C874" s="13"/>
      <c r="D874" s="13"/>
      <c r="E874" s="20"/>
      <c r="F874" s="20"/>
      <c r="G874" s="20"/>
      <c r="H874" s="43"/>
      <c r="I874" s="65"/>
      <c r="J874" s="43"/>
    </row>
    <row r="875" spans="1:10" x14ac:dyDescent="0.3">
      <c r="A875" s="36"/>
      <c r="B875" s="13"/>
      <c r="C875" s="13"/>
      <c r="D875" s="13"/>
      <c r="E875" s="20"/>
      <c r="F875" s="20"/>
      <c r="G875" s="20"/>
      <c r="H875" s="43"/>
      <c r="I875" s="65"/>
      <c r="J875" s="43"/>
    </row>
    <row r="876" spans="1:10" x14ac:dyDescent="0.3">
      <c r="A876" s="36"/>
      <c r="B876" s="13"/>
      <c r="C876" s="13"/>
      <c r="D876" s="13"/>
      <c r="E876" s="20"/>
      <c r="F876" s="20"/>
      <c r="G876" s="20"/>
      <c r="H876" s="43"/>
      <c r="I876" s="65"/>
      <c r="J876" s="43"/>
    </row>
    <row r="877" spans="1:10" x14ac:dyDescent="0.3">
      <c r="A877" s="36"/>
      <c r="B877" s="13"/>
      <c r="C877" s="13"/>
      <c r="D877" s="13"/>
      <c r="E877" s="20"/>
      <c r="F877" s="20"/>
      <c r="G877" s="20"/>
      <c r="H877" s="43"/>
      <c r="I877" s="65"/>
      <c r="J877" s="43"/>
    </row>
    <row r="878" spans="1:10" x14ac:dyDescent="0.3">
      <c r="A878" s="36"/>
      <c r="B878" s="13"/>
      <c r="C878" s="13"/>
      <c r="D878" s="13"/>
      <c r="E878" s="20"/>
      <c r="F878" s="20"/>
      <c r="G878" s="20"/>
      <c r="H878" s="43"/>
      <c r="I878" s="65"/>
      <c r="J878" s="43"/>
    </row>
    <row r="879" spans="1:10" x14ac:dyDescent="0.3">
      <c r="A879" s="36"/>
      <c r="B879" s="13"/>
      <c r="C879" s="13"/>
      <c r="D879" s="13"/>
      <c r="E879" s="20"/>
      <c r="F879" s="20"/>
      <c r="G879" s="20"/>
      <c r="H879" s="43"/>
      <c r="I879" s="65"/>
      <c r="J879" s="43"/>
    </row>
    <row r="880" spans="1:10" x14ac:dyDescent="0.3">
      <c r="A880" s="36"/>
      <c r="B880" s="13"/>
      <c r="C880" s="13"/>
      <c r="D880" s="13"/>
      <c r="E880" s="20"/>
      <c r="F880" s="20"/>
      <c r="G880" s="20"/>
      <c r="H880" s="43"/>
      <c r="I880" s="65"/>
      <c r="J880" s="43"/>
    </row>
    <row r="881" spans="1:10" x14ac:dyDescent="0.3">
      <c r="A881" s="36"/>
      <c r="B881" s="13"/>
      <c r="C881" s="13"/>
      <c r="D881" s="13"/>
      <c r="E881" s="20"/>
      <c r="F881" s="20"/>
      <c r="G881" s="20"/>
      <c r="H881" s="43"/>
      <c r="I881" s="65"/>
      <c r="J881" s="43"/>
    </row>
    <row r="882" spans="1:10" x14ac:dyDescent="0.3">
      <c r="A882" s="36"/>
      <c r="B882" s="13"/>
      <c r="C882" s="13"/>
      <c r="D882" s="13"/>
      <c r="E882" s="20"/>
      <c r="F882" s="20"/>
      <c r="G882" s="20"/>
      <c r="H882" s="43"/>
      <c r="I882" s="65"/>
      <c r="J882" s="43"/>
    </row>
    <row r="883" spans="1:10" x14ac:dyDescent="0.3">
      <c r="A883" s="36"/>
      <c r="B883" s="13"/>
      <c r="C883" s="13"/>
      <c r="D883" s="13"/>
      <c r="E883" s="20"/>
      <c r="F883" s="20"/>
      <c r="G883" s="20"/>
      <c r="H883" s="43"/>
      <c r="I883" s="65"/>
      <c r="J883" s="43"/>
    </row>
    <row r="884" spans="1:10" x14ac:dyDescent="0.3">
      <c r="A884" s="36"/>
      <c r="B884" s="13"/>
      <c r="C884" s="13"/>
      <c r="D884" s="13"/>
      <c r="E884" s="20"/>
      <c r="F884" s="20"/>
      <c r="G884" s="20"/>
      <c r="H884" s="43"/>
      <c r="I884" s="65"/>
      <c r="J884" s="43"/>
    </row>
    <row r="885" spans="1:10" x14ac:dyDescent="0.3">
      <c r="A885" s="36"/>
      <c r="B885" s="13"/>
      <c r="C885" s="13"/>
      <c r="D885" s="13"/>
      <c r="E885" s="20"/>
      <c r="F885" s="20"/>
      <c r="G885" s="20"/>
      <c r="H885" s="43"/>
      <c r="I885" s="65"/>
      <c r="J885" s="43"/>
    </row>
    <row r="886" spans="1:10" x14ac:dyDescent="0.3">
      <c r="A886" s="36"/>
      <c r="B886" s="13"/>
      <c r="C886" s="13"/>
      <c r="D886" s="13"/>
      <c r="E886" s="20"/>
      <c r="F886" s="20"/>
      <c r="G886" s="20"/>
      <c r="H886" s="43"/>
      <c r="I886" s="65"/>
      <c r="J886" s="43"/>
    </row>
    <row r="887" spans="1:10" x14ac:dyDescent="0.3">
      <c r="A887" s="36"/>
      <c r="B887" s="13"/>
      <c r="C887" s="13"/>
      <c r="D887" s="13"/>
      <c r="E887" s="20"/>
      <c r="F887" s="20"/>
      <c r="G887" s="20"/>
      <c r="H887" s="43"/>
      <c r="I887" s="65"/>
      <c r="J887" s="43"/>
    </row>
    <row r="888" spans="1:10" x14ac:dyDescent="0.3">
      <c r="A888" s="36"/>
      <c r="B888" s="13"/>
      <c r="C888" s="13"/>
      <c r="D888" s="13"/>
      <c r="E888" s="20"/>
      <c r="F888" s="20"/>
      <c r="G888" s="20"/>
      <c r="H888" s="43"/>
      <c r="I888" s="65"/>
      <c r="J888" s="43"/>
    </row>
    <row r="889" spans="1:10" x14ac:dyDescent="0.3">
      <c r="A889" s="36"/>
      <c r="B889" s="13"/>
      <c r="C889" s="13"/>
      <c r="D889" s="13"/>
      <c r="E889" s="20"/>
      <c r="F889" s="20"/>
      <c r="G889" s="20"/>
      <c r="H889" s="43"/>
      <c r="I889" s="65"/>
      <c r="J889" s="43"/>
    </row>
    <row r="890" spans="1:10" x14ac:dyDescent="0.3">
      <c r="A890" s="36"/>
      <c r="B890" s="13"/>
      <c r="C890" s="13"/>
      <c r="D890" s="13"/>
      <c r="E890" s="20"/>
      <c r="F890" s="20"/>
      <c r="G890" s="20"/>
      <c r="H890" s="43"/>
      <c r="I890" s="65"/>
      <c r="J890" s="43"/>
    </row>
    <row r="891" spans="1:10" x14ac:dyDescent="0.3">
      <c r="A891" s="36"/>
      <c r="B891" s="13"/>
      <c r="C891" s="13"/>
      <c r="D891" s="13"/>
      <c r="E891" s="20"/>
      <c r="F891" s="20"/>
      <c r="G891" s="20"/>
      <c r="H891" s="43"/>
      <c r="I891" s="65"/>
      <c r="J891" s="43"/>
    </row>
    <row r="892" spans="1:10" x14ac:dyDescent="0.3">
      <c r="A892" s="36"/>
      <c r="B892" s="13"/>
      <c r="C892" s="13"/>
      <c r="D892" s="13"/>
      <c r="E892" s="20"/>
      <c r="F892" s="20"/>
      <c r="G892" s="20"/>
      <c r="H892" s="43"/>
      <c r="I892" s="65"/>
      <c r="J892" s="43"/>
    </row>
    <row r="893" spans="1:10" x14ac:dyDescent="0.3">
      <c r="A893" s="36"/>
      <c r="B893" s="13"/>
      <c r="C893" s="13"/>
      <c r="D893" s="13"/>
      <c r="E893" s="20"/>
      <c r="F893" s="20"/>
      <c r="G893" s="20"/>
      <c r="H893" s="43"/>
      <c r="I893" s="65"/>
      <c r="J893" s="43"/>
    </row>
    <row r="894" spans="1:10" x14ac:dyDescent="0.3">
      <c r="A894" s="36"/>
      <c r="B894" s="13"/>
      <c r="C894" s="13"/>
      <c r="D894" s="13"/>
      <c r="E894" s="20"/>
      <c r="F894" s="20"/>
      <c r="G894" s="20"/>
      <c r="H894" s="43"/>
      <c r="I894" s="65"/>
      <c r="J894" s="43"/>
    </row>
    <row r="895" spans="1:10" x14ac:dyDescent="0.3">
      <c r="A895" s="36"/>
      <c r="B895" s="13"/>
      <c r="C895" s="13"/>
      <c r="D895" s="13"/>
      <c r="E895" s="20"/>
      <c r="F895" s="20"/>
      <c r="G895" s="20"/>
      <c r="H895" s="43"/>
      <c r="I895" s="65"/>
      <c r="J895" s="43"/>
    </row>
    <row r="896" spans="1:10" x14ac:dyDescent="0.3">
      <c r="A896" s="36"/>
      <c r="B896" s="13"/>
      <c r="C896" s="13"/>
      <c r="D896" s="13"/>
      <c r="E896" s="20"/>
      <c r="F896" s="20"/>
      <c r="G896" s="20"/>
      <c r="H896" s="43"/>
      <c r="I896" s="65"/>
      <c r="J896" s="43"/>
    </row>
    <row r="897" spans="1:10" x14ac:dyDescent="0.3">
      <c r="A897" s="36"/>
      <c r="B897" s="13"/>
      <c r="C897" s="13"/>
      <c r="D897" s="13"/>
      <c r="E897" s="20"/>
      <c r="F897" s="20"/>
      <c r="G897" s="20"/>
      <c r="H897" s="43"/>
      <c r="I897" s="65"/>
      <c r="J897" s="43"/>
    </row>
    <row r="898" spans="1:10" x14ac:dyDescent="0.3">
      <c r="A898" s="36"/>
      <c r="B898" s="13"/>
      <c r="C898" s="13"/>
      <c r="D898" s="13"/>
      <c r="E898" s="20"/>
      <c r="F898" s="20"/>
      <c r="G898" s="20"/>
      <c r="H898" s="43"/>
      <c r="I898" s="65"/>
      <c r="J898" s="43"/>
    </row>
    <row r="899" spans="1:10" x14ac:dyDescent="0.3">
      <c r="A899" s="36"/>
      <c r="B899" s="13"/>
      <c r="C899" s="13"/>
      <c r="D899" s="13"/>
      <c r="E899" s="20"/>
      <c r="F899" s="20"/>
      <c r="G899" s="20"/>
      <c r="H899" s="43"/>
      <c r="I899" s="65"/>
      <c r="J899" s="43"/>
    </row>
    <row r="900" spans="1:10" x14ac:dyDescent="0.3">
      <c r="A900" s="36"/>
      <c r="B900" s="13"/>
      <c r="C900" s="13"/>
      <c r="D900" s="13"/>
      <c r="E900" s="20"/>
      <c r="F900" s="20"/>
      <c r="G900" s="20"/>
      <c r="H900" s="43"/>
      <c r="I900" s="65"/>
      <c r="J900" s="43"/>
    </row>
    <row r="901" spans="1:10" x14ac:dyDescent="0.3">
      <c r="A901" s="36"/>
      <c r="B901" s="13"/>
      <c r="C901" s="13"/>
      <c r="D901" s="13"/>
      <c r="E901" s="20"/>
      <c r="F901" s="20"/>
      <c r="G901" s="20"/>
      <c r="H901" s="43"/>
      <c r="I901" s="65"/>
      <c r="J901" s="43"/>
    </row>
    <row r="902" spans="1:10" x14ac:dyDescent="0.3">
      <c r="A902" s="36"/>
      <c r="B902" s="13"/>
      <c r="C902" s="13"/>
      <c r="D902" s="13"/>
      <c r="E902" s="20"/>
      <c r="F902" s="20"/>
      <c r="G902" s="20"/>
      <c r="H902" s="43"/>
      <c r="I902" s="65"/>
      <c r="J902" s="43"/>
    </row>
    <row r="903" spans="1:10" x14ac:dyDescent="0.3">
      <c r="A903" s="36"/>
      <c r="B903" s="13"/>
      <c r="C903" s="13"/>
      <c r="D903" s="13"/>
      <c r="E903" s="20"/>
      <c r="F903" s="20"/>
      <c r="G903" s="20"/>
      <c r="H903" s="43"/>
      <c r="I903" s="65"/>
      <c r="J903" s="43"/>
    </row>
    <row r="904" spans="1:10" x14ac:dyDescent="0.3">
      <c r="A904" s="36"/>
      <c r="B904" s="13"/>
      <c r="C904" s="13"/>
      <c r="D904" s="13"/>
      <c r="E904" s="20"/>
      <c r="F904" s="20"/>
      <c r="G904" s="20"/>
      <c r="H904" s="43"/>
      <c r="I904" s="65"/>
      <c r="J904" s="43"/>
    </row>
    <row r="905" spans="1:10" x14ac:dyDescent="0.3">
      <c r="A905" s="36"/>
      <c r="B905" s="13"/>
      <c r="C905" s="13"/>
      <c r="D905" s="13"/>
      <c r="E905" s="20"/>
      <c r="F905" s="20"/>
      <c r="G905" s="20"/>
      <c r="H905" s="43"/>
      <c r="I905" s="65"/>
      <c r="J905" s="43"/>
    </row>
    <row r="906" spans="1:10" x14ac:dyDescent="0.3">
      <c r="A906" s="36"/>
      <c r="B906" s="13"/>
      <c r="C906" s="13"/>
      <c r="D906" s="13"/>
      <c r="E906" s="20"/>
      <c r="F906" s="20"/>
      <c r="G906" s="20"/>
      <c r="H906" s="43"/>
      <c r="I906" s="65"/>
      <c r="J906" s="43"/>
    </row>
    <row r="907" spans="1:10" x14ac:dyDescent="0.3">
      <c r="A907" s="36"/>
      <c r="B907" s="13"/>
      <c r="C907" s="13"/>
      <c r="D907" s="13"/>
      <c r="E907" s="20"/>
      <c r="F907" s="20"/>
      <c r="G907" s="20"/>
      <c r="H907" s="43"/>
      <c r="I907" s="65"/>
      <c r="J907" s="43"/>
    </row>
    <row r="908" spans="1:10" x14ac:dyDescent="0.3">
      <c r="A908" s="36"/>
      <c r="B908" s="13"/>
      <c r="C908" s="13"/>
      <c r="D908" s="13"/>
      <c r="E908" s="20"/>
      <c r="F908" s="20"/>
      <c r="G908" s="20"/>
      <c r="H908" s="43"/>
      <c r="I908" s="65"/>
      <c r="J908" s="43"/>
    </row>
    <row r="909" spans="1:10" x14ac:dyDescent="0.3">
      <c r="A909" s="36"/>
      <c r="B909" s="13"/>
      <c r="C909" s="13"/>
      <c r="D909" s="13"/>
      <c r="E909" s="20"/>
      <c r="F909" s="20"/>
      <c r="G909" s="20"/>
      <c r="H909" s="43"/>
      <c r="I909" s="65"/>
      <c r="J909" s="43"/>
    </row>
    <row r="910" spans="1:10" x14ac:dyDescent="0.3">
      <c r="A910" s="36"/>
      <c r="B910" s="13"/>
      <c r="C910" s="13"/>
      <c r="D910" s="13"/>
      <c r="E910" s="20"/>
      <c r="F910" s="20"/>
      <c r="G910" s="20"/>
      <c r="H910" s="43"/>
      <c r="I910" s="65"/>
      <c r="J910" s="43"/>
    </row>
    <row r="911" spans="1:10" x14ac:dyDescent="0.3">
      <c r="A911" s="36"/>
      <c r="B911" s="13"/>
      <c r="C911" s="13"/>
      <c r="D911" s="13"/>
      <c r="E911" s="20"/>
      <c r="F911" s="20"/>
      <c r="G911" s="20"/>
      <c r="H911" s="43"/>
      <c r="I911" s="65"/>
      <c r="J911" s="43"/>
    </row>
    <row r="912" spans="1:10" x14ac:dyDescent="0.3">
      <c r="A912" s="36"/>
      <c r="B912" s="13"/>
      <c r="C912" s="13"/>
      <c r="D912" s="13"/>
      <c r="E912" s="20"/>
      <c r="F912" s="20"/>
      <c r="G912" s="20"/>
      <c r="H912" s="43"/>
      <c r="I912" s="65"/>
      <c r="J912" s="43"/>
    </row>
    <row r="913" spans="1:10" x14ac:dyDescent="0.3">
      <c r="A913" s="36"/>
      <c r="B913" s="13"/>
      <c r="C913" s="13"/>
      <c r="D913" s="13"/>
      <c r="E913" s="20"/>
      <c r="F913" s="20"/>
      <c r="G913" s="20"/>
      <c r="H913" s="43"/>
      <c r="I913" s="65"/>
      <c r="J913" s="43"/>
    </row>
    <row r="914" spans="1:10" x14ac:dyDescent="0.3">
      <c r="A914" s="36"/>
      <c r="B914" s="13"/>
      <c r="C914" s="13"/>
      <c r="D914" s="13"/>
      <c r="E914" s="20"/>
      <c r="F914" s="20"/>
      <c r="G914" s="20"/>
      <c r="H914" s="43"/>
      <c r="I914" s="65"/>
      <c r="J914" s="43"/>
    </row>
    <row r="915" spans="1:10" x14ac:dyDescent="0.3">
      <c r="A915" s="36"/>
      <c r="B915" s="13"/>
      <c r="C915" s="13"/>
      <c r="D915" s="13"/>
      <c r="E915" s="20"/>
      <c r="F915" s="20"/>
      <c r="G915" s="20"/>
      <c r="H915" s="43"/>
      <c r="I915" s="65"/>
      <c r="J915" s="43"/>
    </row>
    <row r="916" spans="1:10" x14ac:dyDescent="0.3">
      <c r="A916" s="36"/>
      <c r="B916" s="13"/>
      <c r="C916" s="13"/>
      <c r="D916" s="13"/>
      <c r="E916" s="20"/>
      <c r="F916" s="20"/>
      <c r="G916" s="20"/>
      <c r="H916" s="43"/>
      <c r="I916" s="65"/>
      <c r="J916" s="43"/>
    </row>
    <row r="917" spans="1:10" x14ac:dyDescent="0.3">
      <c r="A917" s="36"/>
      <c r="B917" s="13"/>
      <c r="C917" s="13"/>
      <c r="D917" s="13"/>
      <c r="E917" s="20"/>
      <c r="F917" s="20"/>
      <c r="G917" s="20"/>
      <c r="H917" s="43"/>
      <c r="I917" s="65"/>
      <c r="J917" s="43"/>
    </row>
    <row r="918" spans="1:10" x14ac:dyDescent="0.3">
      <c r="A918" s="36"/>
      <c r="B918" s="13"/>
      <c r="C918" s="13"/>
      <c r="D918" s="13"/>
      <c r="E918" s="20"/>
      <c r="F918" s="20"/>
      <c r="G918" s="20"/>
      <c r="H918" s="43"/>
      <c r="I918" s="65"/>
      <c r="J918" s="43"/>
    </row>
    <row r="919" spans="1:10" x14ac:dyDescent="0.3">
      <c r="A919" s="36"/>
      <c r="B919" s="13"/>
      <c r="C919" s="13"/>
      <c r="D919" s="13"/>
      <c r="E919" s="20"/>
      <c r="F919" s="20"/>
      <c r="G919" s="20"/>
      <c r="H919" s="43"/>
      <c r="I919" s="65"/>
      <c r="J919" s="43"/>
    </row>
    <row r="920" spans="1:10" x14ac:dyDescent="0.3">
      <c r="A920" s="36"/>
      <c r="B920" s="13"/>
      <c r="C920" s="13"/>
      <c r="D920" s="13"/>
      <c r="E920" s="20"/>
      <c r="F920" s="20"/>
      <c r="G920" s="20"/>
      <c r="H920" s="43"/>
      <c r="I920" s="65"/>
      <c r="J920" s="43"/>
    </row>
    <row r="921" spans="1:10" x14ac:dyDescent="0.3">
      <c r="A921" s="36"/>
      <c r="B921" s="13"/>
      <c r="C921" s="13"/>
      <c r="D921" s="13"/>
      <c r="E921" s="20"/>
      <c r="F921" s="20"/>
      <c r="G921" s="20"/>
      <c r="H921" s="43"/>
      <c r="I921" s="65"/>
      <c r="J921" s="43"/>
    </row>
    <row r="922" spans="1:10" x14ac:dyDescent="0.3">
      <c r="A922" s="36"/>
      <c r="B922" s="13"/>
      <c r="C922" s="13"/>
      <c r="D922" s="13"/>
      <c r="E922" s="20"/>
      <c r="F922" s="20"/>
      <c r="G922" s="20"/>
      <c r="H922" s="43"/>
      <c r="I922" s="65"/>
      <c r="J922" s="43"/>
    </row>
    <row r="923" spans="1:10" x14ac:dyDescent="0.3">
      <c r="A923" s="36"/>
      <c r="B923" s="13"/>
      <c r="C923" s="13"/>
      <c r="D923" s="13"/>
      <c r="E923" s="20"/>
      <c r="F923" s="20"/>
      <c r="G923" s="20"/>
      <c r="H923" s="43"/>
      <c r="I923" s="65"/>
      <c r="J923" s="43"/>
    </row>
    <row r="924" spans="1:10" x14ac:dyDescent="0.3">
      <c r="A924" s="36"/>
      <c r="B924" s="13"/>
      <c r="C924" s="13"/>
      <c r="D924" s="13"/>
      <c r="E924" s="20"/>
      <c r="F924" s="20"/>
      <c r="G924" s="20"/>
      <c r="H924" s="43"/>
      <c r="I924" s="65"/>
      <c r="J924" s="43"/>
    </row>
    <row r="925" spans="1:10" x14ac:dyDescent="0.3">
      <c r="A925" s="36"/>
      <c r="B925" s="13"/>
      <c r="C925" s="13"/>
      <c r="D925" s="13"/>
      <c r="E925" s="20"/>
      <c r="F925" s="20"/>
      <c r="G925" s="20"/>
      <c r="H925" s="43"/>
      <c r="I925" s="65"/>
      <c r="J925" s="43"/>
    </row>
    <row r="926" spans="1:10" x14ac:dyDescent="0.3">
      <c r="A926" s="36"/>
      <c r="B926" s="13"/>
      <c r="C926" s="13"/>
      <c r="D926" s="13"/>
      <c r="E926" s="20"/>
      <c r="F926" s="20"/>
      <c r="G926" s="20"/>
      <c r="H926" s="43"/>
      <c r="I926" s="65"/>
      <c r="J926" s="43"/>
    </row>
    <row r="927" spans="1:10" x14ac:dyDescent="0.3">
      <c r="A927" s="36"/>
      <c r="B927" s="13"/>
      <c r="C927" s="13"/>
      <c r="D927" s="13"/>
      <c r="E927" s="20"/>
      <c r="F927" s="20"/>
      <c r="G927" s="20"/>
      <c r="H927" s="43"/>
      <c r="I927" s="65"/>
      <c r="J927" s="43"/>
    </row>
    <row r="928" spans="1:10" x14ac:dyDescent="0.3">
      <c r="A928" s="36"/>
      <c r="B928" s="13"/>
      <c r="C928" s="13"/>
      <c r="D928" s="13"/>
      <c r="E928" s="20"/>
      <c r="F928" s="20"/>
      <c r="G928" s="20"/>
      <c r="H928" s="43"/>
      <c r="I928" s="65"/>
      <c r="J928" s="43"/>
    </row>
    <row r="929" spans="1:10" x14ac:dyDescent="0.3">
      <c r="A929" s="36"/>
      <c r="B929" s="13"/>
      <c r="C929" s="13"/>
      <c r="D929" s="13"/>
      <c r="E929" s="20"/>
      <c r="F929" s="20"/>
      <c r="G929" s="20"/>
      <c r="H929" s="43"/>
      <c r="I929" s="65"/>
      <c r="J929" s="43"/>
    </row>
    <row r="930" spans="1:10" x14ac:dyDescent="0.3">
      <c r="A930" s="36"/>
      <c r="B930" s="13"/>
      <c r="C930" s="13"/>
      <c r="D930" s="13"/>
      <c r="E930" s="20"/>
      <c r="F930" s="20"/>
      <c r="G930" s="20"/>
      <c r="H930" s="43"/>
      <c r="I930" s="65"/>
      <c r="J930" s="43"/>
    </row>
    <row r="931" spans="1:10" x14ac:dyDescent="0.3">
      <c r="A931" s="36"/>
      <c r="B931" s="13"/>
      <c r="C931" s="13"/>
      <c r="D931" s="13"/>
      <c r="E931" s="20"/>
      <c r="F931" s="20"/>
      <c r="G931" s="20"/>
      <c r="H931" s="43"/>
      <c r="I931" s="65"/>
      <c r="J931" s="43"/>
    </row>
    <row r="932" spans="1:10" x14ac:dyDescent="0.3">
      <c r="A932" s="36"/>
      <c r="B932" s="13"/>
      <c r="C932" s="13"/>
      <c r="D932" s="13"/>
      <c r="E932" s="20"/>
      <c r="F932" s="20"/>
      <c r="G932" s="20"/>
      <c r="H932" s="43"/>
      <c r="I932" s="65"/>
      <c r="J932" s="43"/>
    </row>
    <row r="933" spans="1:10" x14ac:dyDescent="0.3">
      <c r="A933" s="36"/>
      <c r="B933" s="13"/>
      <c r="C933" s="13"/>
      <c r="D933" s="13"/>
      <c r="E933" s="20"/>
      <c r="F933" s="20"/>
      <c r="G933" s="20"/>
      <c r="H933" s="43"/>
      <c r="I933" s="65"/>
      <c r="J933" s="43"/>
    </row>
    <row r="934" spans="1:10" x14ac:dyDescent="0.3">
      <c r="A934" s="36"/>
      <c r="B934" s="13"/>
      <c r="C934" s="13"/>
      <c r="D934" s="13"/>
      <c r="E934" s="20"/>
      <c r="F934" s="20"/>
      <c r="G934" s="20"/>
      <c r="H934" s="43"/>
      <c r="I934" s="65"/>
      <c r="J934" s="43"/>
    </row>
    <row r="935" spans="1:10" x14ac:dyDescent="0.3">
      <c r="A935" s="36"/>
      <c r="B935" s="13"/>
      <c r="C935" s="13"/>
      <c r="D935" s="13"/>
      <c r="E935" s="20"/>
      <c r="F935" s="20"/>
      <c r="G935" s="20"/>
      <c r="H935" s="43"/>
      <c r="I935" s="65"/>
      <c r="J935" s="43"/>
    </row>
    <row r="936" spans="1:10" x14ac:dyDescent="0.3">
      <c r="A936" s="36"/>
      <c r="B936" s="13"/>
      <c r="C936" s="13"/>
      <c r="D936" s="13"/>
      <c r="E936" s="20"/>
      <c r="F936" s="20"/>
      <c r="G936" s="20"/>
      <c r="H936" s="43"/>
      <c r="I936" s="65"/>
      <c r="J936" s="43"/>
    </row>
    <row r="937" spans="1:10" x14ac:dyDescent="0.3">
      <c r="A937" s="36"/>
      <c r="B937" s="13"/>
      <c r="C937" s="13"/>
      <c r="D937" s="13"/>
      <c r="E937" s="20"/>
      <c r="F937" s="20"/>
      <c r="G937" s="20"/>
      <c r="H937" s="43"/>
      <c r="I937" s="65"/>
      <c r="J937" s="43"/>
    </row>
    <row r="938" spans="1:10" x14ac:dyDescent="0.3">
      <c r="A938" s="36"/>
      <c r="B938" s="13"/>
      <c r="C938" s="13"/>
      <c r="D938" s="13"/>
      <c r="E938" s="20"/>
      <c r="F938" s="20"/>
      <c r="G938" s="20"/>
      <c r="H938" s="43"/>
      <c r="I938" s="65"/>
      <c r="J938" s="43"/>
    </row>
    <row r="939" spans="1:10" x14ac:dyDescent="0.3">
      <c r="A939" s="36"/>
      <c r="B939" s="13"/>
      <c r="C939" s="13"/>
      <c r="D939" s="13"/>
      <c r="E939" s="20"/>
      <c r="F939" s="20"/>
      <c r="G939" s="20"/>
      <c r="H939" s="43"/>
      <c r="I939" s="65"/>
      <c r="J939" s="43"/>
    </row>
    <row r="940" spans="1:10" x14ac:dyDescent="0.3">
      <c r="A940" s="36"/>
      <c r="B940" s="13"/>
      <c r="C940" s="13"/>
      <c r="D940" s="13"/>
      <c r="E940" s="20"/>
      <c r="F940" s="20"/>
      <c r="G940" s="20"/>
      <c r="H940" s="43"/>
      <c r="I940" s="65"/>
      <c r="J940" s="43"/>
    </row>
    <row r="941" spans="1:10" x14ac:dyDescent="0.3">
      <c r="A941" s="36"/>
      <c r="B941" s="13"/>
      <c r="C941" s="13"/>
      <c r="D941" s="13"/>
      <c r="E941" s="20"/>
      <c r="F941" s="20"/>
      <c r="G941" s="20"/>
      <c r="H941" s="43"/>
      <c r="I941" s="65"/>
      <c r="J941" s="43"/>
    </row>
    <row r="942" spans="1:10" x14ac:dyDescent="0.3">
      <c r="A942" s="36"/>
      <c r="B942" s="13"/>
      <c r="C942" s="13"/>
      <c r="D942" s="13"/>
      <c r="E942" s="20"/>
      <c r="F942" s="20"/>
      <c r="G942" s="20"/>
      <c r="H942" s="43"/>
      <c r="I942" s="65"/>
      <c r="J942" s="43"/>
    </row>
    <row r="943" spans="1:10" x14ac:dyDescent="0.3">
      <c r="A943" s="36"/>
      <c r="B943" s="13"/>
      <c r="C943" s="13"/>
      <c r="D943" s="13"/>
      <c r="E943" s="20"/>
      <c r="F943" s="20"/>
      <c r="G943" s="20"/>
      <c r="H943" s="43"/>
      <c r="I943" s="65"/>
      <c r="J943" s="43"/>
    </row>
    <row r="944" spans="1:10" x14ac:dyDescent="0.3">
      <c r="A944" s="36"/>
      <c r="B944" s="13"/>
      <c r="C944" s="13"/>
      <c r="D944" s="13"/>
      <c r="E944" s="20"/>
      <c r="F944" s="20"/>
      <c r="G944" s="20"/>
      <c r="H944" s="43"/>
      <c r="I944" s="65"/>
      <c r="J944" s="43"/>
    </row>
    <row r="945" spans="1:10" x14ac:dyDescent="0.3">
      <c r="A945" s="36"/>
      <c r="B945" s="13"/>
      <c r="C945" s="13"/>
      <c r="D945" s="13"/>
      <c r="E945" s="20"/>
      <c r="F945" s="20"/>
      <c r="G945" s="20"/>
      <c r="H945" s="43"/>
      <c r="I945" s="65"/>
      <c r="J945" s="43"/>
    </row>
    <row r="946" spans="1:10" x14ac:dyDescent="0.3">
      <c r="A946" s="36"/>
      <c r="B946" s="13"/>
      <c r="C946" s="13"/>
      <c r="D946" s="13"/>
      <c r="E946" s="20"/>
      <c r="F946" s="20"/>
      <c r="G946" s="20"/>
      <c r="H946" s="43"/>
      <c r="I946" s="65"/>
      <c r="J946" s="43"/>
    </row>
    <row r="947" spans="1:10" x14ac:dyDescent="0.3">
      <c r="A947" s="36"/>
      <c r="B947" s="13"/>
      <c r="C947" s="13"/>
      <c r="D947" s="13"/>
      <c r="E947" s="20"/>
      <c r="F947" s="20"/>
      <c r="G947" s="20"/>
      <c r="H947" s="43"/>
      <c r="I947" s="65"/>
      <c r="J947" s="43"/>
    </row>
    <row r="948" spans="1:10" x14ac:dyDescent="0.3">
      <c r="A948" s="36"/>
      <c r="B948" s="13"/>
      <c r="C948" s="13"/>
      <c r="D948" s="13"/>
      <c r="E948" s="20"/>
      <c r="F948" s="20"/>
      <c r="G948" s="20"/>
      <c r="H948" s="43"/>
      <c r="I948" s="65"/>
      <c r="J948" s="43"/>
    </row>
    <row r="949" spans="1:10" x14ac:dyDescent="0.3">
      <c r="A949" s="36"/>
      <c r="B949" s="13"/>
      <c r="C949" s="13"/>
      <c r="D949" s="13"/>
      <c r="E949" s="20"/>
      <c r="F949" s="20"/>
      <c r="G949" s="20"/>
      <c r="H949" s="43"/>
      <c r="I949" s="65"/>
      <c r="J949" s="43"/>
    </row>
    <row r="950" spans="1:10" x14ac:dyDescent="0.3">
      <c r="A950" s="36"/>
      <c r="B950" s="13"/>
      <c r="C950" s="13"/>
      <c r="D950" s="13"/>
      <c r="E950" s="20"/>
      <c r="F950" s="20"/>
      <c r="G950" s="20"/>
      <c r="H950" s="43"/>
      <c r="I950" s="65"/>
      <c r="J950" s="43"/>
    </row>
    <row r="951" spans="1:10" x14ac:dyDescent="0.3">
      <c r="A951" s="36"/>
      <c r="B951" s="13"/>
      <c r="C951" s="13"/>
      <c r="D951" s="13"/>
      <c r="E951" s="20"/>
      <c r="F951" s="20"/>
      <c r="G951" s="20"/>
      <c r="H951" s="43"/>
      <c r="I951" s="65"/>
      <c r="J951" s="43"/>
    </row>
    <row r="952" spans="1:10" x14ac:dyDescent="0.3">
      <c r="A952" s="36"/>
      <c r="B952" s="13"/>
      <c r="C952" s="13"/>
      <c r="D952" s="13"/>
      <c r="E952" s="20"/>
      <c r="F952" s="20"/>
      <c r="G952" s="20"/>
      <c r="H952" s="43"/>
      <c r="I952" s="65"/>
      <c r="J952" s="43"/>
    </row>
    <row r="953" spans="1:10" x14ac:dyDescent="0.3">
      <c r="A953" s="36"/>
      <c r="B953" s="13"/>
      <c r="C953" s="13"/>
      <c r="D953" s="13"/>
      <c r="E953" s="20"/>
      <c r="F953" s="20"/>
      <c r="G953" s="20"/>
      <c r="H953" s="43"/>
      <c r="I953" s="65"/>
      <c r="J953" s="43"/>
    </row>
    <row r="954" spans="1:10" x14ac:dyDescent="0.3">
      <c r="A954" s="36"/>
      <c r="B954" s="13"/>
      <c r="C954" s="13"/>
      <c r="D954" s="13"/>
      <c r="E954" s="20"/>
      <c r="F954" s="20"/>
      <c r="G954" s="20"/>
      <c r="H954" s="43"/>
      <c r="I954" s="65"/>
      <c r="J954" s="43"/>
    </row>
    <row r="955" spans="1:10" x14ac:dyDescent="0.3">
      <c r="A955" s="36"/>
      <c r="B955" s="13"/>
      <c r="C955" s="13"/>
      <c r="D955" s="13"/>
      <c r="E955" s="20"/>
      <c r="F955" s="20"/>
      <c r="G955" s="20"/>
      <c r="H955" s="43"/>
      <c r="I955" s="65"/>
      <c r="J955" s="43"/>
    </row>
    <row r="956" spans="1:10" x14ac:dyDescent="0.3">
      <c r="A956" s="36"/>
      <c r="B956" s="13"/>
      <c r="C956" s="13"/>
      <c r="D956" s="13"/>
      <c r="E956" s="20"/>
      <c r="F956" s="20"/>
      <c r="G956" s="20"/>
      <c r="H956" s="43"/>
      <c r="I956" s="65"/>
      <c r="J956" s="43"/>
    </row>
    <row r="957" spans="1:10" x14ac:dyDescent="0.3">
      <c r="A957" s="36"/>
      <c r="B957" s="13"/>
      <c r="C957" s="13"/>
      <c r="D957" s="13"/>
      <c r="E957" s="20"/>
      <c r="F957" s="20"/>
      <c r="G957" s="20"/>
      <c r="H957" s="43"/>
      <c r="I957" s="65"/>
      <c r="J957" s="43"/>
    </row>
    <row r="958" spans="1:10" x14ac:dyDescent="0.3">
      <c r="A958" s="36"/>
      <c r="B958" s="13"/>
      <c r="C958" s="13"/>
      <c r="D958" s="13"/>
      <c r="E958" s="20"/>
      <c r="F958" s="20"/>
      <c r="G958" s="20"/>
      <c r="H958" s="43"/>
      <c r="I958" s="65"/>
      <c r="J958" s="4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="90" zoomScaleNormal="90" workbookViewId="0">
      <pane ySplit="1" topLeftCell="A2" activePane="bottomLeft" state="frozen"/>
      <selection pane="bottomLeft"/>
    </sheetView>
  </sheetViews>
  <sheetFormatPr defaultColWidth="9" defaultRowHeight="16.5" x14ac:dyDescent="0.3"/>
  <cols>
    <col min="1" max="1" width="18.125" style="5" bestFit="1" customWidth="1"/>
    <col min="2" max="2" width="78.375" style="7" customWidth="1"/>
    <col min="3" max="3" width="10.25" style="7" customWidth="1"/>
    <col min="4" max="4" width="9.125" style="7" customWidth="1"/>
    <col min="5" max="5" width="15.75" style="5" customWidth="1"/>
    <col min="6" max="6" width="10.25" style="8" customWidth="1"/>
    <col min="7" max="7" width="11.625" style="8" bestFit="1" customWidth="1"/>
    <col min="8" max="8" width="11.625" style="8" customWidth="1"/>
    <col min="9" max="9" width="14.625" style="5" customWidth="1"/>
    <col min="10" max="16384" width="9" style="5"/>
  </cols>
  <sheetData>
    <row r="1" spans="1:9" s="8" customFormat="1" x14ac:dyDescent="0.3">
      <c r="A1" s="53" t="s">
        <v>122</v>
      </c>
      <c r="B1" s="53" t="s">
        <v>123</v>
      </c>
      <c r="C1" s="53" t="s">
        <v>124</v>
      </c>
      <c r="D1" s="53" t="s">
        <v>125</v>
      </c>
      <c r="E1" s="53" t="s">
        <v>126</v>
      </c>
      <c r="F1" s="54" t="s">
        <v>127</v>
      </c>
      <c r="G1" s="54" t="s">
        <v>128</v>
      </c>
      <c r="H1" s="54" t="s">
        <v>129</v>
      </c>
      <c r="I1" s="54" t="s">
        <v>130</v>
      </c>
    </row>
    <row r="2" spans="1:9" x14ac:dyDescent="0.3">
      <c r="A2" s="6" t="s">
        <v>111</v>
      </c>
      <c r="B2" s="4" t="s">
        <v>131</v>
      </c>
      <c r="C2" s="20" t="s">
        <v>132</v>
      </c>
      <c r="D2" s="20" t="s">
        <v>102</v>
      </c>
      <c r="E2" s="6" t="s">
        <v>102</v>
      </c>
      <c r="F2" s="39" t="s">
        <v>103</v>
      </c>
      <c r="G2" s="20">
        <v>1</v>
      </c>
      <c r="H2" s="39" t="s">
        <v>133</v>
      </c>
      <c r="I2" s="6"/>
    </row>
    <row r="3" spans="1:9" x14ac:dyDescent="0.3">
      <c r="A3" s="20" t="s">
        <v>112</v>
      </c>
      <c r="B3" s="20" t="s">
        <v>136</v>
      </c>
      <c r="C3" s="20" t="s">
        <v>137</v>
      </c>
      <c r="D3" s="20" t="s">
        <v>102</v>
      </c>
      <c r="E3" s="6" t="s">
        <v>102</v>
      </c>
      <c r="F3" s="39" t="s">
        <v>103</v>
      </c>
      <c r="G3" s="20">
        <v>1</v>
      </c>
      <c r="H3" s="39" t="s">
        <v>133</v>
      </c>
      <c r="I3" s="6"/>
    </row>
    <row r="4" spans="1:9" x14ac:dyDescent="0.3">
      <c r="A4" s="20" t="s">
        <v>138</v>
      </c>
      <c r="B4" s="20" t="s">
        <v>139</v>
      </c>
      <c r="C4" s="20" t="s">
        <v>137</v>
      </c>
      <c r="D4" s="20" t="s">
        <v>134</v>
      </c>
      <c r="E4" s="6" t="s">
        <v>104</v>
      </c>
      <c r="F4" s="39" t="s">
        <v>103</v>
      </c>
      <c r="G4" s="20">
        <v>1</v>
      </c>
      <c r="H4" s="39" t="s">
        <v>133</v>
      </c>
      <c r="I4" s="6"/>
    </row>
    <row r="5" spans="1:9" x14ac:dyDescent="0.3">
      <c r="A5" s="20" t="s">
        <v>140</v>
      </c>
      <c r="B5" s="20" t="s">
        <v>141</v>
      </c>
      <c r="C5" s="20" t="s">
        <v>137</v>
      </c>
      <c r="D5" s="20" t="s">
        <v>134</v>
      </c>
      <c r="E5" s="6" t="s">
        <v>104</v>
      </c>
      <c r="F5" s="39" t="s">
        <v>103</v>
      </c>
      <c r="G5" s="20">
        <v>1</v>
      </c>
      <c r="H5" s="39" t="s">
        <v>133</v>
      </c>
      <c r="I5" s="6"/>
    </row>
    <row r="6" spans="1:9" x14ac:dyDescent="0.3">
      <c r="A6" s="20" t="s">
        <v>142</v>
      </c>
      <c r="B6" s="20" t="s">
        <v>143</v>
      </c>
      <c r="C6" s="20" t="s">
        <v>137</v>
      </c>
      <c r="D6" s="20" t="s">
        <v>134</v>
      </c>
      <c r="E6" s="6" t="s">
        <v>104</v>
      </c>
      <c r="F6" s="39" t="s">
        <v>103</v>
      </c>
      <c r="G6" s="20">
        <v>1</v>
      </c>
      <c r="H6" s="39" t="s">
        <v>133</v>
      </c>
      <c r="I6" s="6"/>
    </row>
    <row r="7" spans="1:9" x14ac:dyDescent="0.3">
      <c r="A7" s="20" t="s">
        <v>144</v>
      </c>
      <c r="B7" s="20" t="s">
        <v>145</v>
      </c>
      <c r="C7" s="20" t="s">
        <v>137</v>
      </c>
      <c r="D7" s="20" t="s">
        <v>134</v>
      </c>
      <c r="E7" s="6" t="s">
        <v>104</v>
      </c>
      <c r="F7" s="39" t="s">
        <v>103</v>
      </c>
      <c r="G7" s="20">
        <v>1</v>
      </c>
      <c r="H7" s="39" t="s">
        <v>133</v>
      </c>
      <c r="I7" s="6"/>
    </row>
    <row r="8" spans="1:9" x14ac:dyDescent="0.3">
      <c r="A8" s="20" t="s">
        <v>146</v>
      </c>
      <c r="B8" s="20" t="s">
        <v>147</v>
      </c>
      <c r="C8" s="20" t="s">
        <v>137</v>
      </c>
      <c r="D8" s="20" t="s">
        <v>134</v>
      </c>
      <c r="E8" s="6" t="s">
        <v>104</v>
      </c>
      <c r="F8" s="39" t="s">
        <v>103</v>
      </c>
      <c r="G8" s="20">
        <v>1</v>
      </c>
      <c r="H8" s="39" t="s">
        <v>133</v>
      </c>
      <c r="I8" s="6"/>
    </row>
    <row r="9" spans="1:9" x14ac:dyDescent="0.3">
      <c r="A9" s="20" t="s">
        <v>148</v>
      </c>
      <c r="B9" s="20" t="s">
        <v>149</v>
      </c>
      <c r="C9" s="20" t="s">
        <v>137</v>
      </c>
      <c r="D9" s="20" t="s">
        <v>134</v>
      </c>
      <c r="E9" s="6" t="s">
        <v>104</v>
      </c>
      <c r="F9" s="39" t="s">
        <v>103</v>
      </c>
      <c r="G9" s="20">
        <v>1</v>
      </c>
      <c r="H9" s="39" t="s">
        <v>133</v>
      </c>
      <c r="I9" s="6"/>
    </row>
    <row r="10" spans="1:9" x14ac:dyDescent="0.3">
      <c r="A10" s="20" t="s">
        <v>150</v>
      </c>
      <c r="B10" s="20" t="s">
        <v>151</v>
      </c>
      <c r="C10" s="20" t="s">
        <v>137</v>
      </c>
      <c r="D10" s="20" t="s">
        <v>134</v>
      </c>
      <c r="E10" s="6" t="s">
        <v>104</v>
      </c>
      <c r="F10" s="39" t="s">
        <v>103</v>
      </c>
      <c r="G10" s="20">
        <v>1</v>
      </c>
      <c r="H10" s="39" t="s">
        <v>133</v>
      </c>
      <c r="I10" s="6"/>
    </row>
    <row r="11" spans="1:9" x14ac:dyDescent="0.3">
      <c r="A11" s="20" t="s">
        <v>152</v>
      </c>
      <c r="B11" s="20" t="s">
        <v>153</v>
      </c>
      <c r="C11" s="20" t="s">
        <v>137</v>
      </c>
      <c r="D11" s="20" t="s">
        <v>134</v>
      </c>
      <c r="E11" s="6" t="s">
        <v>104</v>
      </c>
      <c r="F11" s="39" t="s">
        <v>103</v>
      </c>
      <c r="G11" s="20">
        <v>1</v>
      </c>
      <c r="H11" s="39" t="s">
        <v>133</v>
      </c>
      <c r="I11" s="6"/>
    </row>
    <row r="12" spans="1:9" x14ac:dyDescent="0.3">
      <c r="A12" s="20" t="s">
        <v>154</v>
      </c>
      <c r="B12" s="20" t="s">
        <v>155</v>
      </c>
      <c r="C12" s="20" t="s">
        <v>137</v>
      </c>
      <c r="D12" s="20" t="s">
        <v>134</v>
      </c>
      <c r="E12" s="6" t="s">
        <v>104</v>
      </c>
      <c r="F12" s="39" t="s">
        <v>103</v>
      </c>
      <c r="G12" s="20">
        <v>1</v>
      </c>
      <c r="H12" s="39" t="s">
        <v>133</v>
      </c>
      <c r="I12" s="6"/>
    </row>
    <row r="13" spans="1:9" x14ac:dyDescent="0.3">
      <c r="A13" s="20" t="s">
        <v>156</v>
      </c>
      <c r="B13" s="20" t="s">
        <v>157</v>
      </c>
      <c r="C13" s="20" t="s">
        <v>137</v>
      </c>
      <c r="D13" s="20" t="s">
        <v>134</v>
      </c>
      <c r="E13" s="6" t="s">
        <v>104</v>
      </c>
      <c r="F13" s="39" t="s">
        <v>103</v>
      </c>
      <c r="G13" s="20">
        <v>1</v>
      </c>
      <c r="H13" s="39" t="s">
        <v>133</v>
      </c>
      <c r="I13" s="6"/>
    </row>
    <row r="14" spans="1:9" x14ac:dyDescent="0.3">
      <c r="A14" s="20" t="s">
        <v>158</v>
      </c>
      <c r="B14" s="20" t="s">
        <v>159</v>
      </c>
      <c r="C14" s="20" t="s">
        <v>137</v>
      </c>
      <c r="D14" s="20" t="s">
        <v>134</v>
      </c>
      <c r="E14" s="6" t="s">
        <v>104</v>
      </c>
      <c r="F14" s="39" t="s">
        <v>103</v>
      </c>
      <c r="G14" s="20">
        <v>1</v>
      </c>
      <c r="H14" s="39" t="s">
        <v>133</v>
      </c>
      <c r="I14" s="6"/>
    </row>
    <row r="15" spans="1:9" x14ac:dyDescent="0.3">
      <c r="A15" s="20" t="s">
        <v>160</v>
      </c>
      <c r="B15" s="20" t="s">
        <v>161</v>
      </c>
      <c r="C15" s="20" t="s">
        <v>137</v>
      </c>
      <c r="D15" s="20" t="s">
        <v>134</v>
      </c>
      <c r="E15" s="6" t="s">
        <v>104</v>
      </c>
      <c r="F15" s="39" t="s">
        <v>103</v>
      </c>
      <c r="G15" s="20">
        <v>1</v>
      </c>
      <c r="H15" s="39" t="s">
        <v>133</v>
      </c>
      <c r="I15" s="6"/>
    </row>
    <row r="16" spans="1:9" x14ac:dyDescent="0.3">
      <c r="A16" s="20" t="s">
        <v>162</v>
      </c>
      <c r="B16" s="20" t="s">
        <v>163</v>
      </c>
      <c r="C16" s="20" t="s">
        <v>137</v>
      </c>
      <c r="D16" s="20" t="s">
        <v>134</v>
      </c>
      <c r="E16" s="6" t="s">
        <v>104</v>
      </c>
      <c r="F16" s="39" t="s">
        <v>103</v>
      </c>
      <c r="G16" s="20">
        <v>1</v>
      </c>
      <c r="H16" s="39" t="s">
        <v>133</v>
      </c>
      <c r="I16" s="6"/>
    </row>
    <row r="17" spans="1:9" x14ac:dyDescent="0.3">
      <c r="A17" s="20" t="s">
        <v>164</v>
      </c>
      <c r="B17" s="20" t="s">
        <v>165</v>
      </c>
      <c r="C17" s="20" t="s">
        <v>137</v>
      </c>
      <c r="D17" s="20" t="s">
        <v>134</v>
      </c>
      <c r="E17" s="6" t="s">
        <v>104</v>
      </c>
      <c r="F17" s="39" t="s">
        <v>103</v>
      </c>
      <c r="G17" s="20">
        <v>1</v>
      </c>
      <c r="H17" s="39" t="s">
        <v>133</v>
      </c>
      <c r="I17" s="6"/>
    </row>
    <row r="18" spans="1:9" x14ac:dyDescent="0.3">
      <c r="A18" s="20" t="s">
        <v>166</v>
      </c>
      <c r="B18" s="20" t="s">
        <v>167</v>
      </c>
      <c r="C18" s="20" t="s">
        <v>137</v>
      </c>
      <c r="D18" s="20" t="s">
        <v>134</v>
      </c>
      <c r="E18" s="6" t="s">
        <v>104</v>
      </c>
      <c r="F18" s="39" t="s">
        <v>103</v>
      </c>
      <c r="G18" s="20">
        <v>1</v>
      </c>
      <c r="H18" s="39" t="s">
        <v>133</v>
      </c>
      <c r="I18" s="6"/>
    </row>
    <row r="19" spans="1:9" x14ac:dyDescent="0.3">
      <c r="A19" s="20" t="s">
        <v>168</v>
      </c>
      <c r="B19" s="20" t="s">
        <v>169</v>
      </c>
      <c r="C19" s="20" t="s">
        <v>137</v>
      </c>
      <c r="D19" s="20" t="s">
        <v>134</v>
      </c>
      <c r="E19" s="6" t="s">
        <v>104</v>
      </c>
      <c r="F19" s="39" t="s">
        <v>103</v>
      </c>
      <c r="G19" s="20">
        <v>1</v>
      </c>
      <c r="H19" s="39" t="s">
        <v>133</v>
      </c>
      <c r="I19" s="6"/>
    </row>
    <row r="20" spans="1:9" x14ac:dyDescent="0.3">
      <c r="A20" s="20" t="s">
        <v>170</v>
      </c>
      <c r="B20" s="20" t="s">
        <v>171</v>
      </c>
      <c r="C20" s="20" t="s">
        <v>137</v>
      </c>
      <c r="D20" s="20" t="s">
        <v>134</v>
      </c>
      <c r="E20" s="6" t="s">
        <v>104</v>
      </c>
      <c r="F20" s="39" t="s">
        <v>103</v>
      </c>
      <c r="G20" s="20">
        <v>1</v>
      </c>
      <c r="H20" s="39" t="s">
        <v>133</v>
      </c>
      <c r="I20" s="6"/>
    </row>
    <row r="21" spans="1:9" x14ac:dyDescent="0.3">
      <c r="A21" s="20" t="s">
        <v>172</v>
      </c>
      <c r="B21" s="20" t="s">
        <v>173</v>
      </c>
      <c r="C21" s="20" t="s">
        <v>137</v>
      </c>
      <c r="D21" s="20" t="s">
        <v>134</v>
      </c>
      <c r="E21" s="6" t="s">
        <v>104</v>
      </c>
      <c r="F21" s="39" t="s">
        <v>103</v>
      </c>
      <c r="G21" s="20">
        <v>1</v>
      </c>
      <c r="H21" s="39" t="s">
        <v>133</v>
      </c>
      <c r="I21" s="6"/>
    </row>
    <row r="22" spans="1:9" x14ac:dyDescent="0.3">
      <c r="A22" s="20" t="s">
        <v>174</v>
      </c>
      <c r="B22" s="20" t="s">
        <v>175</v>
      </c>
      <c r="C22" s="20" t="s">
        <v>137</v>
      </c>
      <c r="D22" s="20" t="s">
        <v>134</v>
      </c>
      <c r="E22" s="6" t="s">
        <v>104</v>
      </c>
      <c r="F22" s="39" t="s">
        <v>103</v>
      </c>
      <c r="G22" s="20">
        <v>1</v>
      </c>
      <c r="H22" s="39" t="s">
        <v>133</v>
      </c>
      <c r="I22" s="6"/>
    </row>
    <row r="23" spans="1:9" x14ac:dyDescent="0.3">
      <c r="A23" s="20" t="s">
        <v>176</v>
      </c>
      <c r="B23" s="20" t="s">
        <v>177</v>
      </c>
      <c r="C23" s="20" t="s">
        <v>137</v>
      </c>
      <c r="D23" s="20" t="s">
        <v>134</v>
      </c>
      <c r="E23" s="6" t="s">
        <v>104</v>
      </c>
      <c r="F23" s="39" t="s">
        <v>103</v>
      </c>
      <c r="G23" s="20">
        <v>1</v>
      </c>
      <c r="H23" s="39" t="s">
        <v>133</v>
      </c>
      <c r="I23" s="6"/>
    </row>
    <row r="24" spans="1:9" x14ac:dyDescent="0.3">
      <c r="A24" s="20" t="s">
        <v>178</v>
      </c>
      <c r="B24" s="20" t="s">
        <v>179</v>
      </c>
      <c r="C24" s="20" t="s">
        <v>137</v>
      </c>
      <c r="D24" s="20" t="s">
        <v>134</v>
      </c>
      <c r="E24" s="6" t="s">
        <v>104</v>
      </c>
      <c r="F24" s="39" t="s">
        <v>103</v>
      </c>
      <c r="G24" s="20">
        <v>1</v>
      </c>
      <c r="H24" s="39" t="s">
        <v>133</v>
      </c>
      <c r="I24" s="6"/>
    </row>
    <row r="25" spans="1:9" x14ac:dyDescent="0.3">
      <c r="A25" s="20" t="s">
        <v>180</v>
      </c>
      <c r="B25" s="20" t="s">
        <v>181</v>
      </c>
      <c r="C25" s="20" t="s">
        <v>137</v>
      </c>
      <c r="D25" s="20" t="s">
        <v>134</v>
      </c>
      <c r="E25" s="6" t="s">
        <v>104</v>
      </c>
      <c r="F25" s="39" t="s">
        <v>103</v>
      </c>
      <c r="G25" s="20">
        <v>1</v>
      </c>
      <c r="H25" s="39" t="s">
        <v>133</v>
      </c>
      <c r="I25" s="6"/>
    </row>
    <row r="26" spans="1:9" x14ac:dyDescent="0.3">
      <c r="A26" s="20" t="s">
        <v>182</v>
      </c>
      <c r="B26" s="20" t="s">
        <v>183</v>
      </c>
      <c r="C26" s="20" t="s">
        <v>137</v>
      </c>
      <c r="D26" s="20" t="s">
        <v>134</v>
      </c>
      <c r="E26" s="6" t="s">
        <v>104</v>
      </c>
      <c r="F26" s="39" t="s">
        <v>103</v>
      </c>
      <c r="G26" s="20">
        <v>1</v>
      </c>
      <c r="H26" s="39" t="s">
        <v>133</v>
      </c>
      <c r="I26" s="6"/>
    </row>
    <row r="27" spans="1:9" x14ac:dyDescent="0.3">
      <c r="A27" s="20" t="s">
        <v>184</v>
      </c>
      <c r="B27" s="20" t="s">
        <v>185</v>
      </c>
      <c r="C27" s="20" t="s">
        <v>137</v>
      </c>
      <c r="D27" s="20" t="s">
        <v>134</v>
      </c>
      <c r="E27" s="6" t="s">
        <v>104</v>
      </c>
      <c r="F27" s="39" t="s">
        <v>103</v>
      </c>
      <c r="G27" s="20">
        <v>1</v>
      </c>
      <c r="H27" s="39" t="s">
        <v>133</v>
      </c>
      <c r="I27" s="6"/>
    </row>
    <row r="28" spans="1:9" x14ac:dyDescent="0.3">
      <c r="A28" s="20" t="s">
        <v>186</v>
      </c>
      <c r="B28" s="20" t="s">
        <v>187</v>
      </c>
      <c r="C28" s="20" t="s">
        <v>137</v>
      </c>
      <c r="D28" s="20" t="s">
        <v>134</v>
      </c>
      <c r="E28" s="6" t="s">
        <v>104</v>
      </c>
      <c r="F28" s="39" t="s">
        <v>103</v>
      </c>
      <c r="G28" s="20">
        <v>1</v>
      </c>
      <c r="H28" s="39" t="s">
        <v>133</v>
      </c>
      <c r="I28" s="6"/>
    </row>
    <row r="29" spans="1:9" x14ac:dyDescent="0.3">
      <c r="A29" s="20" t="s">
        <v>188</v>
      </c>
      <c r="B29" s="20" t="s">
        <v>189</v>
      </c>
      <c r="C29" s="20" t="s">
        <v>137</v>
      </c>
      <c r="D29" s="20" t="s">
        <v>134</v>
      </c>
      <c r="E29" s="6" t="s">
        <v>104</v>
      </c>
      <c r="F29" s="39" t="s">
        <v>103</v>
      </c>
      <c r="G29" s="20">
        <v>1</v>
      </c>
      <c r="H29" s="39" t="s">
        <v>133</v>
      </c>
      <c r="I29" s="6"/>
    </row>
    <row r="30" spans="1:9" x14ac:dyDescent="0.3">
      <c r="A30" s="20" t="s">
        <v>190</v>
      </c>
      <c r="B30" s="20" t="s">
        <v>191</v>
      </c>
      <c r="C30" s="20" t="s">
        <v>137</v>
      </c>
      <c r="D30" s="20" t="s">
        <v>134</v>
      </c>
      <c r="E30" s="6" t="s">
        <v>104</v>
      </c>
      <c r="F30" s="39" t="s">
        <v>103</v>
      </c>
      <c r="G30" s="20">
        <v>1</v>
      </c>
      <c r="H30" s="39" t="s">
        <v>133</v>
      </c>
      <c r="I30" s="6"/>
    </row>
    <row r="31" spans="1:9" x14ac:dyDescent="0.3">
      <c r="A31" s="20" t="s">
        <v>192</v>
      </c>
      <c r="B31" s="20" t="s">
        <v>193</v>
      </c>
      <c r="C31" s="20" t="s">
        <v>137</v>
      </c>
      <c r="D31" s="20" t="s">
        <v>134</v>
      </c>
      <c r="E31" s="6" t="s">
        <v>104</v>
      </c>
      <c r="F31" s="39" t="s">
        <v>103</v>
      </c>
      <c r="G31" s="20">
        <v>1</v>
      </c>
      <c r="H31" s="39" t="s">
        <v>133</v>
      </c>
      <c r="I31" s="6"/>
    </row>
    <row r="32" spans="1:9" x14ac:dyDescent="0.3">
      <c r="A32" s="20" t="s">
        <v>194</v>
      </c>
      <c r="B32" s="20" t="s">
        <v>195</v>
      </c>
      <c r="C32" s="20" t="s">
        <v>137</v>
      </c>
      <c r="D32" s="20" t="s">
        <v>134</v>
      </c>
      <c r="E32" s="6" t="s">
        <v>104</v>
      </c>
      <c r="F32" s="39" t="s">
        <v>103</v>
      </c>
      <c r="G32" s="20">
        <v>1</v>
      </c>
      <c r="H32" s="39" t="s">
        <v>133</v>
      </c>
      <c r="I32" s="6"/>
    </row>
    <row r="33" spans="1:9" x14ac:dyDescent="0.3">
      <c r="A33" s="20" t="s">
        <v>196</v>
      </c>
      <c r="B33" s="20" t="s">
        <v>197</v>
      </c>
      <c r="C33" s="20" t="s">
        <v>137</v>
      </c>
      <c r="D33" s="20" t="s">
        <v>134</v>
      </c>
      <c r="E33" s="6" t="s">
        <v>104</v>
      </c>
      <c r="F33" s="39" t="s">
        <v>103</v>
      </c>
      <c r="G33" s="20">
        <v>1</v>
      </c>
      <c r="H33" s="39" t="s">
        <v>133</v>
      </c>
      <c r="I33" s="6"/>
    </row>
    <row r="34" spans="1:9" x14ac:dyDescent="0.3">
      <c r="A34" s="20" t="s">
        <v>198</v>
      </c>
      <c r="B34" s="20" t="s">
        <v>199</v>
      </c>
      <c r="C34" s="20" t="s">
        <v>137</v>
      </c>
      <c r="D34" s="20" t="s">
        <v>134</v>
      </c>
      <c r="E34" s="6" t="s">
        <v>104</v>
      </c>
      <c r="F34" s="39" t="s">
        <v>103</v>
      </c>
      <c r="G34" s="20">
        <v>1</v>
      </c>
      <c r="H34" s="39" t="s">
        <v>133</v>
      </c>
      <c r="I34" s="6"/>
    </row>
    <row r="35" spans="1:9" x14ac:dyDescent="0.3">
      <c r="A35" s="20" t="s">
        <v>200</v>
      </c>
      <c r="B35" s="20" t="s">
        <v>201</v>
      </c>
      <c r="C35" s="20" t="s">
        <v>137</v>
      </c>
      <c r="D35" s="20" t="s">
        <v>134</v>
      </c>
      <c r="E35" s="6" t="s">
        <v>104</v>
      </c>
      <c r="F35" s="39" t="s">
        <v>103</v>
      </c>
      <c r="G35" s="20">
        <v>1</v>
      </c>
      <c r="H35" s="39" t="s">
        <v>133</v>
      </c>
      <c r="I35" s="6"/>
    </row>
    <row r="36" spans="1:9" x14ac:dyDescent="0.3">
      <c r="A36" s="20" t="s">
        <v>202</v>
      </c>
      <c r="B36" s="20" t="s">
        <v>203</v>
      </c>
      <c r="C36" s="20" t="s">
        <v>137</v>
      </c>
      <c r="D36" s="20" t="s">
        <v>134</v>
      </c>
      <c r="E36" s="6" t="s">
        <v>104</v>
      </c>
      <c r="F36" s="39" t="s">
        <v>103</v>
      </c>
      <c r="G36" s="20">
        <v>1</v>
      </c>
      <c r="H36" s="39" t="s">
        <v>133</v>
      </c>
      <c r="I36" s="6"/>
    </row>
    <row r="37" spans="1:9" x14ac:dyDescent="0.3">
      <c r="A37" s="20" t="s">
        <v>204</v>
      </c>
      <c r="B37" s="20" t="s">
        <v>205</v>
      </c>
      <c r="C37" s="20" t="s">
        <v>137</v>
      </c>
      <c r="D37" s="20" t="s">
        <v>134</v>
      </c>
      <c r="E37" s="6" t="s">
        <v>104</v>
      </c>
      <c r="F37" s="39" t="s">
        <v>103</v>
      </c>
      <c r="G37" s="20">
        <v>1</v>
      </c>
      <c r="H37" s="39" t="s">
        <v>133</v>
      </c>
      <c r="I37" s="6"/>
    </row>
    <row r="38" spans="1:9" x14ac:dyDescent="0.3">
      <c r="A38" s="20" t="s">
        <v>206</v>
      </c>
      <c r="B38" s="20" t="s">
        <v>207</v>
      </c>
      <c r="C38" s="20" t="s">
        <v>137</v>
      </c>
      <c r="D38" s="20" t="s">
        <v>134</v>
      </c>
      <c r="E38" s="6" t="s">
        <v>104</v>
      </c>
      <c r="F38" s="39" t="s">
        <v>103</v>
      </c>
      <c r="G38" s="20">
        <v>1</v>
      </c>
      <c r="H38" s="39" t="s">
        <v>133</v>
      </c>
      <c r="I38" s="6"/>
    </row>
    <row r="39" spans="1:9" x14ac:dyDescent="0.3">
      <c r="A39" s="20" t="s">
        <v>208</v>
      </c>
      <c r="B39" s="20" t="s">
        <v>209</v>
      </c>
      <c r="C39" s="20" t="s">
        <v>137</v>
      </c>
      <c r="D39" s="20" t="s">
        <v>134</v>
      </c>
      <c r="E39" s="6" t="s">
        <v>104</v>
      </c>
      <c r="F39" s="39" t="s">
        <v>103</v>
      </c>
      <c r="G39" s="20">
        <v>1</v>
      </c>
      <c r="H39" s="39" t="s">
        <v>133</v>
      </c>
      <c r="I39" s="6"/>
    </row>
    <row r="40" spans="1:9" x14ac:dyDescent="0.3">
      <c r="A40" s="20" t="s">
        <v>210</v>
      </c>
      <c r="B40" s="20" t="s">
        <v>211</v>
      </c>
      <c r="C40" s="20" t="s">
        <v>137</v>
      </c>
      <c r="D40" s="20" t="s">
        <v>134</v>
      </c>
      <c r="E40" s="6" t="s">
        <v>104</v>
      </c>
      <c r="F40" s="39" t="s">
        <v>103</v>
      </c>
      <c r="G40" s="20">
        <v>1</v>
      </c>
      <c r="H40" s="39" t="s">
        <v>133</v>
      </c>
      <c r="I40" s="6"/>
    </row>
    <row r="41" spans="1:9" x14ac:dyDescent="0.3">
      <c r="A41" s="20" t="s">
        <v>212</v>
      </c>
      <c r="B41" s="20" t="s">
        <v>213</v>
      </c>
      <c r="C41" s="20" t="s">
        <v>137</v>
      </c>
      <c r="D41" s="20" t="s">
        <v>134</v>
      </c>
      <c r="E41" s="6" t="s">
        <v>104</v>
      </c>
      <c r="F41" s="39" t="s">
        <v>103</v>
      </c>
      <c r="G41" s="20">
        <v>1</v>
      </c>
      <c r="H41" s="39" t="s">
        <v>133</v>
      </c>
      <c r="I41" s="6"/>
    </row>
    <row r="42" spans="1:9" x14ac:dyDescent="0.3">
      <c r="A42" s="20" t="s">
        <v>214</v>
      </c>
      <c r="B42" s="20" t="s">
        <v>215</v>
      </c>
      <c r="C42" s="20" t="s">
        <v>137</v>
      </c>
      <c r="D42" s="20" t="s">
        <v>134</v>
      </c>
      <c r="E42" s="6" t="s">
        <v>104</v>
      </c>
      <c r="F42" s="39" t="s">
        <v>105</v>
      </c>
      <c r="G42" s="20">
        <v>2</v>
      </c>
      <c r="H42" s="39" t="s">
        <v>133</v>
      </c>
      <c r="I42" s="6"/>
    </row>
    <row r="43" spans="1:9" x14ac:dyDescent="0.3">
      <c r="A43" s="20" t="s">
        <v>216</v>
      </c>
      <c r="B43" s="20" t="s">
        <v>217</v>
      </c>
      <c r="C43" s="20" t="s">
        <v>137</v>
      </c>
      <c r="D43" s="20" t="s">
        <v>134</v>
      </c>
      <c r="E43" s="6" t="s">
        <v>104</v>
      </c>
      <c r="F43" s="39" t="s">
        <v>105</v>
      </c>
      <c r="G43" s="20">
        <v>2</v>
      </c>
      <c r="H43" s="39" t="s">
        <v>133</v>
      </c>
      <c r="I43" s="6"/>
    </row>
    <row r="44" spans="1:9" x14ac:dyDescent="0.3">
      <c r="A44" s="20" t="s">
        <v>218</v>
      </c>
      <c r="B44" s="20" t="s">
        <v>219</v>
      </c>
      <c r="C44" s="20" t="s">
        <v>137</v>
      </c>
      <c r="D44" s="20" t="s">
        <v>134</v>
      </c>
      <c r="E44" s="6" t="s">
        <v>104</v>
      </c>
      <c r="F44" s="39" t="s">
        <v>105</v>
      </c>
      <c r="G44" s="20">
        <v>2</v>
      </c>
      <c r="H44" s="39" t="s">
        <v>133</v>
      </c>
      <c r="I44" s="6"/>
    </row>
    <row r="45" spans="1:9" x14ac:dyDescent="0.3">
      <c r="A45" s="20" t="s">
        <v>220</v>
      </c>
      <c r="B45" s="20" t="s">
        <v>221</v>
      </c>
      <c r="C45" s="20" t="s">
        <v>137</v>
      </c>
      <c r="D45" s="20" t="s">
        <v>134</v>
      </c>
      <c r="E45" s="6" t="s">
        <v>104</v>
      </c>
      <c r="F45" s="39" t="s">
        <v>105</v>
      </c>
      <c r="G45" s="20">
        <v>2</v>
      </c>
      <c r="H45" s="39" t="s">
        <v>133</v>
      </c>
      <c r="I45" s="6"/>
    </row>
    <row r="46" spans="1:9" x14ac:dyDescent="0.3">
      <c r="A46" s="20" t="s">
        <v>222</v>
      </c>
      <c r="B46" s="20" t="s">
        <v>223</v>
      </c>
      <c r="C46" s="20" t="s">
        <v>137</v>
      </c>
      <c r="D46" s="20" t="s">
        <v>134</v>
      </c>
      <c r="E46" s="6" t="s">
        <v>104</v>
      </c>
      <c r="F46" s="39" t="s">
        <v>105</v>
      </c>
      <c r="G46" s="20">
        <v>2</v>
      </c>
      <c r="H46" s="39" t="s">
        <v>133</v>
      </c>
      <c r="I46" s="6"/>
    </row>
    <row r="47" spans="1:9" x14ac:dyDescent="0.3">
      <c r="A47" s="20" t="s">
        <v>224</v>
      </c>
      <c r="B47" s="20" t="s">
        <v>225</v>
      </c>
      <c r="C47" s="20" t="s">
        <v>137</v>
      </c>
      <c r="D47" s="20" t="s">
        <v>134</v>
      </c>
      <c r="E47" s="6" t="s">
        <v>104</v>
      </c>
      <c r="F47" s="39" t="s">
        <v>105</v>
      </c>
      <c r="G47" s="20">
        <v>2</v>
      </c>
      <c r="H47" s="39" t="s">
        <v>133</v>
      </c>
      <c r="I47" s="6"/>
    </row>
    <row r="48" spans="1:9" x14ac:dyDescent="0.3">
      <c r="A48" s="20" t="s">
        <v>226</v>
      </c>
      <c r="B48" s="20" t="s">
        <v>227</v>
      </c>
      <c r="C48" s="20" t="s">
        <v>137</v>
      </c>
      <c r="D48" s="20" t="s">
        <v>134</v>
      </c>
      <c r="E48" s="6" t="s">
        <v>110</v>
      </c>
      <c r="F48" s="39" t="s">
        <v>105</v>
      </c>
      <c r="G48" s="20">
        <v>2</v>
      </c>
      <c r="H48" s="39" t="s">
        <v>133</v>
      </c>
      <c r="I48" s="6"/>
    </row>
    <row r="49" spans="1:9" x14ac:dyDescent="0.3">
      <c r="A49" s="20" t="s">
        <v>228</v>
      </c>
      <c r="B49" s="20" t="s">
        <v>229</v>
      </c>
      <c r="C49" s="20" t="s">
        <v>137</v>
      </c>
      <c r="D49" s="20" t="s">
        <v>134</v>
      </c>
      <c r="E49" s="6" t="s">
        <v>110</v>
      </c>
      <c r="F49" s="39" t="s">
        <v>105</v>
      </c>
      <c r="G49" s="20">
        <v>2</v>
      </c>
      <c r="H49" s="39" t="s">
        <v>133</v>
      </c>
      <c r="I49" s="6"/>
    </row>
    <row r="50" spans="1:9" x14ac:dyDescent="0.3">
      <c r="A50" s="20" t="s">
        <v>230</v>
      </c>
      <c r="B50" s="20" t="s">
        <v>231</v>
      </c>
      <c r="C50" s="20" t="s">
        <v>137</v>
      </c>
      <c r="D50" s="20" t="s">
        <v>134</v>
      </c>
      <c r="E50" s="6" t="s">
        <v>110</v>
      </c>
      <c r="F50" s="39" t="s">
        <v>105</v>
      </c>
      <c r="G50" s="20">
        <v>2</v>
      </c>
      <c r="H50" s="39" t="s">
        <v>133</v>
      </c>
      <c r="I50" s="6"/>
    </row>
    <row r="51" spans="1:9" x14ac:dyDescent="0.3">
      <c r="A51" s="20" t="s">
        <v>232</v>
      </c>
      <c r="B51" s="20" t="s">
        <v>233</v>
      </c>
      <c r="C51" s="20" t="s">
        <v>137</v>
      </c>
      <c r="D51" s="20" t="s">
        <v>134</v>
      </c>
      <c r="E51" s="6" t="s">
        <v>104</v>
      </c>
      <c r="F51" s="39" t="s">
        <v>105</v>
      </c>
      <c r="G51" s="20">
        <v>2</v>
      </c>
      <c r="H51" s="39" t="s">
        <v>133</v>
      </c>
      <c r="I51" s="6"/>
    </row>
    <row r="52" spans="1:9" x14ac:dyDescent="0.3">
      <c r="A52" s="20" t="s">
        <v>234</v>
      </c>
      <c r="B52" s="20" t="s">
        <v>235</v>
      </c>
      <c r="C52" s="20" t="s">
        <v>137</v>
      </c>
      <c r="D52" s="20" t="s">
        <v>134</v>
      </c>
      <c r="E52" s="6" t="s">
        <v>104</v>
      </c>
      <c r="F52" s="39" t="s">
        <v>105</v>
      </c>
      <c r="G52" s="20">
        <v>2</v>
      </c>
      <c r="H52" s="39" t="s">
        <v>133</v>
      </c>
      <c r="I52" s="6"/>
    </row>
    <row r="53" spans="1:9" x14ac:dyDescent="0.3">
      <c r="A53" s="20" t="s">
        <v>236</v>
      </c>
      <c r="B53" s="20" t="s">
        <v>237</v>
      </c>
      <c r="C53" s="20" t="s">
        <v>137</v>
      </c>
      <c r="D53" s="20" t="s">
        <v>134</v>
      </c>
      <c r="E53" s="6" t="s">
        <v>104</v>
      </c>
      <c r="F53" s="39" t="s">
        <v>105</v>
      </c>
      <c r="G53" s="20">
        <v>2</v>
      </c>
      <c r="H53" s="39" t="s">
        <v>133</v>
      </c>
      <c r="I53" s="6"/>
    </row>
    <row r="54" spans="1:9" x14ac:dyDescent="0.3">
      <c r="A54" s="20" t="s">
        <v>238</v>
      </c>
      <c r="B54" s="20" t="s">
        <v>239</v>
      </c>
      <c r="C54" s="20" t="s">
        <v>137</v>
      </c>
      <c r="D54" s="20" t="s">
        <v>134</v>
      </c>
      <c r="E54" s="6" t="s">
        <v>104</v>
      </c>
      <c r="F54" s="39" t="s">
        <v>105</v>
      </c>
      <c r="G54" s="20">
        <v>2</v>
      </c>
      <c r="H54" s="39" t="s">
        <v>133</v>
      </c>
      <c r="I54" s="6"/>
    </row>
    <row r="55" spans="1:9" x14ac:dyDescent="0.3">
      <c r="A55" s="20" t="s">
        <v>240</v>
      </c>
      <c r="B55" s="20" t="s">
        <v>241</v>
      </c>
      <c r="C55" s="20" t="s">
        <v>137</v>
      </c>
      <c r="D55" s="20" t="s">
        <v>134</v>
      </c>
      <c r="E55" s="6" t="s">
        <v>104</v>
      </c>
      <c r="F55" s="39" t="s">
        <v>105</v>
      </c>
      <c r="G55" s="20">
        <v>2</v>
      </c>
      <c r="H55" s="39" t="s">
        <v>133</v>
      </c>
      <c r="I55" s="6"/>
    </row>
    <row r="56" spans="1:9" x14ac:dyDescent="0.3">
      <c r="A56" s="20" t="s">
        <v>242</v>
      </c>
      <c r="B56" s="20" t="s">
        <v>243</v>
      </c>
      <c r="C56" s="20" t="s">
        <v>137</v>
      </c>
      <c r="D56" s="20" t="s">
        <v>134</v>
      </c>
      <c r="E56" s="6" t="s">
        <v>104</v>
      </c>
      <c r="F56" s="39" t="s">
        <v>105</v>
      </c>
      <c r="G56" s="20">
        <v>2</v>
      </c>
      <c r="H56" s="39" t="s">
        <v>133</v>
      </c>
      <c r="I56" s="6"/>
    </row>
    <row r="57" spans="1:9" x14ac:dyDescent="0.3">
      <c r="A57" s="20" t="s">
        <v>244</v>
      </c>
      <c r="B57" s="20" t="s">
        <v>245</v>
      </c>
      <c r="C57" s="20" t="s">
        <v>137</v>
      </c>
      <c r="D57" s="20" t="s">
        <v>134</v>
      </c>
      <c r="E57" s="6" t="s">
        <v>104</v>
      </c>
      <c r="F57" s="39" t="s">
        <v>105</v>
      </c>
      <c r="G57" s="20">
        <v>2</v>
      </c>
      <c r="H57" s="39" t="s">
        <v>133</v>
      </c>
      <c r="I57" s="6"/>
    </row>
    <row r="58" spans="1:9" x14ac:dyDescent="0.3">
      <c r="A58" s="20" t="s">
        <v>246</v>
      </c>
      <c r="B58" s="20" t="s">
        <v>247</v>
      </c>
      <c r="C58" s="20" t="s">
        <v>137</v>
      </c>
      <c r="D58" s="20" t="s">
        <v>134</v>
      </c>
      <c r="E58" s="6" t="s">
        <v>107</v>
      </c>
      <c r="F58" s="39" t="s">
        <v>106</v>
      </c>
      <c r="G58" s="20">
        <v>3</v>
      </c>
      <c r="H58" s="39" t="s">
        <v>133</v>
      </c>
      <c r="I58" s="6"/>
    </row>
    <row r="59" spans="1:9" x14ac:dyDescent="0.3">
      <c r="A59" s="20" t="s">
        <v>248</v>
      </c>
      <c r="B59" s="20" t="s">
        <v>249</v>
      </c>
      <c r="C59" s="20" t="s">
        <v>137</v>
      </c>
      <c r="D59" s="20" t="s">
        <v>134</v>
      </c>
      <c r="E59" s="6" t="s">
        <v>110</v>
      </c>
      <c r="F59" s="39" t="s">
        <v>106</v>
      </c>
      <c r="G59" s="20">
        <v>3</v>
      </c>
      <c r="H59" s="39" t="s">
        <v>133</v>
      </c>
      <c r="I59" s="6"/>
    </row>
    <row r="60" spans="1:9" x14ac:dyDescent="0.3">
      <c r="A60" s="20" t="s">
        <v>250</v>
      </c>
      <c r="B60" s="20" t="s">
        <v>251</v>
      </c>
      <c r="C60" s="20" t="s">
        <v>137</v>
      </c>
      <c r="D60" s="20" t="s">
        <v>134</v>
      </c>
      <c r="E60" s="6" t="s">
        <v>110</v>
      </c>
      <c r="F60" s="39" t="s">
        <v>106</v>
      </c>
      <c r="G60" s="20">
        <v>3</v>
      </c>
      <c r="H60" s="39" t="s">
        <v>133</v>
      </c>
      <c r="I60" s="6"/>
    </row>
    <row r="61" spans="1:9" x14ac:dyDescent="0.3">
      <c r="A61" s="20" t="s">
        <v>252</v>
      </c>
      <c r="B61" s="20" t="s">
        <v>253</v>
      </c>
      <c r="C61" s="20" t="s">
        <v>137</v>
      </c>
      <c r="D61" s="20" t="s">
        <v>134</v>
      </c>
      <c r="E61" s="6" t="s">
        <v>110</v>
      </c>
      <c r="F61" s="39" t="s">
        <v>106</v>
      </c>
      <c r="G61" s="20">
        <v>3</v>
      </c>
      <c r="H61" s="39" t="s">
        <v>133</v>
      </c>
      <c r="I61" s="6"/>
    </row>
    <row r="62" spans="1:9" x14ac:dyDescent="0.3">
      <c r="A62" s="20" t="s">
        <v>254</v>
      </c>
      <c r="B62" s="20" t="s">
        <v>255</v>
      </c>
      <c r="C62" s="20" t="s">
        <v>137</v>
      </c>
      <c r="D62" s="20" t="s">
        <v>134</v>
      </c>
      <c r="E62" s="6" t="s">
        <v>110</v>
      </c>
      <c r="F62" s="39" t="s">
        <v>106</v>
      </c>
      <c r="G62" s="20">
        <v>3</v>
      </c>
      <c r="H62" s="39" t="s">
        <v>133</v>
      </c>
      <c r="I62" s="6"/>
    </row>
    <row r="63" spans="1:9" x14ac:dyDescent="0.3">
      <c r="A63" s="20" t="s">
        <v>256</v>
      </c>
      <c r="B63" s="20" t="s">
        <v>257</v>
      </c>
      <c r="C63" s="20" t="s">
        <v>137</v>
      </c>
      <c r="D63" s="20" t="s">
        <v>134</v>
      </c>
      <c r="E63" s="6" t="s">
        <v>104</v>
      </c>
      <c r="F63" s="39" t="s">
        <v>106</v>
      </c>
      <c r="G63" s="20">
        <v>3</v>
      </c>
      <c r="H63" s="39" t="s">
        <v>133</v>
      </c>
      <c r="I63" s="6"/>
    </row>
    <row r="64" spans="1:9" x14ac:dyDescent="0.3">
      <c r="A64" s="20" t="s">
        <v>258</v>
      </c>
      <c r="B64" s="20" t="s">
        <v>259</v>
      </c>
      <c r="C64" s="20" t="s">
        <v>137</v>
      </c>
      <c r="D64" s="20" t="s">
        <v>134</v>
      </c>
      <c r="E64" s="6" t="s">
        <v>104</v>
      </c>
      <c r="F64" s="39" t="s">
        <v>106</v>
      </c>
      <c r="G64" s="20">
        <v>3</v>
      </c>
      <c r="H64" s="39" t="s">
        <v>133</v>
      </c>
      <c r="I64" s="6"/>
    </row>
    <row r="65" spans="1:9" x14ac:dyDescent="0.3">
      <c r="A65" s="20" t="s">
        <v>260</v>
      </c>
      <c r="B65" s="20" t="s">
        <v>261</v>
      </c>
      <c r="C65" s="20" t="s">
        <v>137</v>
      </c>
      <c r="D65" s="20" t="s">
        <v>134</v>
      </c>
      <c r="E65" s="6" t="s">
        <v>110</v>
      </c>
      <c r="F65" s="39" t="s">
        <v>106</v>
      </c>
      <c r="G65" s="20">
        <v>3</v>
      </c>
      <c r="H65" s="39" t="s">
        <v>133</v>
      </c>
      <c r="I65" s="6"/>
    </row>
    <row r="66" spans="1:9" x14ac:dyDescent="0.3">
      <c r="A66" s="20" t="s">
        <v>262</v>
      </c>
      <c r="B66" s="20" t="s">
        <v>263</v>
      </c>
      <c r="C66" s="20" t="s">
        <v>137</v>
      </c>
      <c r="D66" s="20" t="s">
        <v>134</v>
      </c>
      <c r="E66" s="6" t="s">
        <v>110</v>
      </c>
      <c r="F66" s="39" t="s">
        <v>106</v>
      </c>
      <c r="G66" s="20">
        <v>3</v>
      </c>
      <c r="H66" s="39" t="s">
        <v>133</v>
      </c>
      <c r="I66" s="6"/>
    </row>
    <row r="67" spans="1:9" x14ac:dyDescent="0.3">
      <c r="A67" s="20" t="s">
        <v>264</v>
      </c>
      <c r="B67" s="20" t="s">
        <v>265</v>
      </c>
      <c r="C67" s="20" t="s">
        <v>137</v>
      </c>
      <c r="D67" s="20" t="s">
        <v>134</v>
      </c>
      <c r="E67" s="6" t="s">
        <v>110</v>
      </c>
      <c r="F67" s="39" t="s">
        <v>106</v>
      </c>
      <c r="G67" s="20">
        <v>3</v>
      </c>
      <c r="H67" s="39" t="s">
        <v>133</v>
      </c>
      <c r="I67" s="6"/>
    </row>
    <row r="68" spans="1:9" x14ac:dyDescent="0.3">
      <c r="A68" s="20" t="s">
        <v>266</v>
      </c>
      <c r="B68" s="20" t="s">
        <v>267</v>
      </c>
      <c r="C68" s="20" t="s">
        <v>137</v>
      </c>
      <c r="D68" s="20" t="s">
        <v>134</v>
      </c>
      <c r="E68" s="6" t="s">
        <v>107</v>
      </c>
      <c r="F68" s="39" t="s">
        <v>106</v>
      </c>
      <c r="G68" s="20">
        <v>3</v>
      </c>
      <c r="H68" s="39" t="s">
        <v>133</v>
      </c>
      <c r="I68" s="6"/>
    </row>
    <row r="69" spans="1:9" x14ac:dyDescent="0.3">
      <c r="A69" s="20" t="s">
        <v>268</v>
      </c>
      <c r="B69" s="20" t="s">
        <v>269</v>
      </c>
      <c r="C69" s="20" t="s">
        <v>137</v>
      </c>
      <c r="D69" s="20" t="s">
        <v>134</v>
      </c>
      <c r="E69" s="6" t="s">
        <v>107</v>
      </c>
      <c r="F69" s="39" t="s">
        <v>106</v>
      </c>
      <c r="G69" s="20">
        <v>3</v>
      </c>
      <c r="H69" s="39" t="s">
        <v>133</v>
      </c>
      <c r="I69" s="6"/>
    </row>
    <row r="70" spans="1:9" x14ac:dyDescent="0.3">
      <c r="A70" s="20" t="s">
        <v>270</v>
      </c>
      <c r="B70" s="20" t="s">
        <v>271</v>
      </c>
      <c r="C70" s="20" t="s">
        <v>137</v>
      </c>
      <c r="D70" s="20" t="s">
        <v>134</v>
      </c>
      <c r="E70" s="6" t="s">
        <v>107</v>
      </c>
      <c r="F70" s="39" t="s">
        <v>106</v>
      </c>
      <c r="G70" s="20">
        <v>3</v>
      </c>
      <c r="H70" s="39" t="s">
        <v>133</v>
      </c>
      <c r="I70" s="6"/>
    </row>
    <row r="71" spans="1:9" x14ac:dyDescent="0.3">
      <c r="A71" s="20" t="s">
        <v>272</v>
      </c>
      <c r="B71" s="20" t="s">
        <v>273</v>
      </c>
      <c r="C71" s="20" t="s">
        <v>137</v>
      </c>
      <c r="D71" s="20" t="s">
        <v>134</v>
      </c>
      <c r="E71" s="6" t="s">
        <v>107</v>
      </c>
      <c r="F71" s="39" t="s">
        <v>106</v>
      </c>
      <c r="G71" s="20">
        <v>3</v>
      </c>
      <c r="H71" s="39" t="s">
        <v>133</v>
      </c>
      <c r="I71" s="6"/>
    </row>
    <row r="72" spans="1:9" x14ac:dyDescent="0.3">
      <c r="A72" s="20" t="s">
        <v>274</v>
      </c>
      <c r="B72" s="20" t="s">
        <v>275</v>
      </c>
      <c r="C72" s="20" t="s">
        <v>137</v>
      </c>
      <c r="D72" s="20" t="s">
        <v>134</v>
      </c>
      <c r="E72" s="6" t="s">
        <v>107</v>
      </c>
      <c r="F72" s="39" t="s">
        <v>108</v>
      </c>
      <c r="G72" s="20">
        <v>4</v>
      </c>
      <c r="H72" s="39" t="s">
        <v>135</v>
      </c>
      <c r="I72" s="6"/>
    </row>
    <row r="73" spans="1:9" x14ac:dyDescent="0.3">
      <c r="A73" s="20" t="s">
        <v>276</v>
      </c>
      <c r="B73" s="20" t="s">
        <v>277</v>
      </c>
      <c r="C73" s="20" t="s">
        <v>137</v>
      </c>
      <c r="D73" s="20" t="s">
        <v>134</v>
      </c>
      <c r="E73" s="6" t="s">
        <v>107</v>
      </c>
      <c r="F73" s="39" t="s">
        <v>108</v>
      </c>
      <c r="G73" s="20">
        <v>4</v>
      </c>
      <c r="H73" s="39" t="s">
        <v>135</v>
      </c>
      <c r="I73" s="6"/>
    </row>
    <row r="74" spans="1:9" x14ac:dyDescent="0.3">
      <c r="A74" s="20" t="s">
        <v>278</v>
      </c>
      <c r="B74" s="20" t="s">
        <v>279</v>
      </c>
      <c r="C74" s="20" t="s">
        <v>137</v>
      </c>
      <c r="D74" s="20" t="s">
        <v>134</v>
      </c>
      <c r="E74" s="6" t="s">
        <v>107</v>
      </c>
      <c r="F74" s="39" t="s">
        <v>108</v>
      </c>
      <c r="G74" s="20">
        <v>4</v>
      </c>
      <c r="H74" s="39" t="s">
        <v>135</v>
      </c>
      <c r="I74" s="6"/>
    </row>
    <row r="75" spans="1:9" x14ac:dyDescent="0.3">
      <c r="A75" s="20" t="s">
        <v>280</v>
      </c>
      <c r="B75" s="20" t="s">
        <v>281</v>
      </c>
      <c r="C75" s="20" t="s">
        <v>137</v>
      </c>
      <c r="D75" s="20" t="s">
        <v>134</v>
      </c>
      <c r="E75" s="6" t="s">
        <v>107</v>
      </c>
      <c r="F75" s="39" t="s">
        <v>108</v>
      </c>
      <c r="G75" s="20">
        <v>4</v>
      </c>
      <c r="H75" s="39" t="s">
        <v>135</v>
      </c>
      <c r="I75" s="6"/>
    </row>
    <row r="76" spans="1:9" x14ac:dyDescent="0.3">
      <c r="A76" s="20" t="s">
        <v>282</v>
      </c>
      <c r="B76" s="20" t="s">
        <v>283</v>
      </c>
      <c r="C76" s="20" t="s">
        <v>137</v>
      </c>
      <c r="D76" s="20" t="s">
        <v>134</v>
      </c>
      <c r="E76" s="6" t="s">
        <v>110</v>
      </c>
      <c r="F76" s="39" t="s">
        <v>108</v>
      </c>
      <c r="G76" s="20">
        <v>4</v>
      </c>
      <c r="H76" s="39" t="s">
        <v>135</v>
      </c>
      <c r="I76" s="6"/>
    </row>
    <row r="77" spans="1:9" x14ac:dyDescent="0.3">
      <c r="A77" s="20" t="s">
        <v>284</v>
      </c>
      <c r="B77" s="20" t="s">
        <v>285</v>
      </c>
      <c r="C77" s="20" t="s">
        <v>137</v>
      </c>
      <c r="D77" s="20" t="s">
        <v>134</v>
      </c>
      <c r="E77" s="6" t="s">
        <v>110</v>
      </c>
      <c r="F77" s="39" t="s">
        <v>108</v>
      </c>
      <c r="G77" s="20">
        <v>4</v>
      </c>
      <c r="H77" s="39" t="s">
        <v>135</v>
      </c>
      <c r="I77" s="6"/>
    </row>
    <row r="78" spans="1:9" x14ac:dyDescent="0.3">
      <c r="A78" s="20" t="s">
        <v>286</v>
      </c>
      <c r="B78" s="20" t="s">
        <v>287</v>
      </c>
      <c r="C78" s="20" t="s">
        <v>137</v>
      </c>
      <c r="D78" s="20" t="s">
        <v>134</v>
      </c>
      <c r="E78" s="6" t="s">
        <v>110</v>
      </c>
      <c r="F78" s="39" t="s">
        <v>108</v>
      </c>
      <c r="G78" s="20">
        <v>4</v>
      </c>
      <c r="H78" s="39" t="s">
        <v>135</v>
      </c>
      <c r="I78" s="6"/>
    </row>
    <row r="79" spans="1:9" x14ac:dyDescent="0.3">
      <c r="A79" s="20" t="s">
        <v>288</v>
      </c>
      <c r="B79" s="20" t="s">
        <v>289</v>
      </c>
      <c r="C79" s="20" t="s">
        <v>137</v>
      </c>
      <c r="D79" s="20" t="s">
        <v>134</v>
      </c>
      <c r="E79" s="6" t="s">
        <v>110</v>
      </c>
      <c r="F79" s="39" t="s">
        <v>108</v>
      </c>
      <c r="G79" s="20">
        <v>4</v>
      </c>
      <c r="H79" s="39" t="s">
        <v>135</v>
      </c>
      <c r="I79" s="6"/>
    </row>
    <row r="80" spans="1:9" x14ac:dyDescent="0.3">
      <c r="A80" s="20" t="s">
        <v>290</v>
      </c>
      <c r="B80" s="20" t="s">
        <v>291</v>
      </c>
      <c r="C80" s="20" t="s">
        <v>137</v>
      </c>
      <c r="D80" s="20" t="s">
        <v>134</v>
      </c>
      <c r="E80" s="6" t="s">
        <v>110</v>
      </c>
      <c r="F80" s="39" t="s">
        <v>108</v>
      </c>
      <c r="G80" s="20">
        <v>4</v>
      </c>
      <c r="H80" s="39" t="s">
        <v>135</v>
      </c>
      <c r="I80" s="6"/>
    </row>
    <row r="81" spans="1:9" x14ac:dyDescent="0.3">
      <c r="A81" s="20" t="s">
        <v>292</v>
      </c>
      <c r="B81" s="20" t="s">
        <v>293</v>
      </c>
      <c r="C81" s="20" t="s">
        <v>137</v>
      </c>
      <c r="D81" s="20" t="s">
        <v>134</v>
      </c>
      <c r="E81" s="6" t="s">
        <v>110</v>
      </c>
      <c r="F81" s="39" t="s">
        <v>108</v>
      </c>
      <c r="G81" s="20">
        <v>4</v>
      </c>
      <c r="H81" s="39" t="s">
        <v>135</v>
      </c>
      <c r="I81" s="6"/>
    </row>
    <row r="82" spans="1:9" x14ac:dyDescent="0.3">
      <c r="A82" s="20" t="s">
        <v>294</v>
      </c>
      <c r="B82" s="20" t="s">
        <v>295</v>
      </c>
      <c r="C82" s="20" t="s">
        <v>137</v>
      </c>
      <c r="D82" s="20" t="s">
        <v>134</v>
      </c>
      <c r="E82" s="6" t="s">
        <v>110</v>
      </c>
      <c r="F82" s="39" t="s">
        <v>108</v>
      </c>
      <c r="G82" s="20">
        <v>4</v>
      </c>
      <c r="H82" s="39" t="s">
        <v>135</v>
      </c>
      <c r="I82" s="6"/>
    </row>
    <row r="83" spans="1:9" x14ac:dyDescent="0.3">
      <c r="A83" s="20" t="s">
        <v>296</v>
      </c>
      <c r="B83" s="20" t="s">
        <v>297</v>
      </c>
      <c r="C83" s="20" t="s">
        <v>137</v>
      </c>
      <c r="D83" s="20" t="s">
        <v>134</v>
      </c>
      <c r="E83" s="6" t="s">
        <v>110</v>
      </c>
      <c r="F83" s="39" t="s">
        <v>108</v>
      </c>
      <c r="G83" s="20">
        <v>4</v>
      </c>
      <c r="H83" s="39" t="s">
        <v>135</v>
      </c>
      <c r="I83" s="6"/>
    </row>
    <row r="84" spans="1:9" x14ac:dyDescent="0.3">
      <c r="A84" s="20" t="s">
        <v>298</v>
      </c>
      <c r="B84" s="20" t="s">
        <v>299</v>
      </c>
      <c r="C84" s="20" t="s">
        <v>137</v>
      </c>
      <c r="D84" s="20" t="s">
        <v>134</v>
      </c>
      <c r="E84" s="6" t="s">
        <v>110</v>
      </c>
      <c r="F84" s="39" t="s">
        <v>108</v>
      </c>
      <c r="G84" s="20">
        <v>4</v>
      </c>
      <c r="H84" s="39" t="s">
        <v>135</v>
      </c>
      <c r="I84" s="6"/>
    </row>
    <row r="85" spans="1:9" x14ac:dyDescent="0.3">
      <c r="A85" s="20" t="s">
        <v>300</v>
      </c>
      <c r="B85" s="20" t="s">
        <v>301</v>
      </c>
      <c r="C85" s="20" t="s">
        <v>137</v>
      </c>
      <c r="D85" s="20" t="s">
        <v>134</v>
      </c>
      <c r="E85" s="6" t="s">
        <v>110</v>
      </c>
      <c r="F85" s="39" t="s">
        <v>108</v>
      </c>
      <c r="G85" s="20">
        <v>4</v>
      </c>
      <c r="H85" s="39" t="s">
        <v>135</v>
      </c>
      <c r="I85" s="6"/>
    </row>
    <row r="86" spans="1:9" x14ac:dyDescent="0.3">
      <c r="A86" s="20" t="s">
        <v>302</v>
      </c>
      <c r="B86" s="20" t="s">
        <v>303</v>
      </c>
      <c r="C86" s="20" t="s">
        <v>137</v>
      </c>
      <c r="D86" s="20" t="s">
        <v>134</v>
      </c>
      <c r="E86" s="6" t="s">
        <v>110</v>
      </c>
      <c r="F86" s="39" t="s">
        <v>108</v>
      </c>
      <c r="G86" s="20">
        <v>4</v>
      </c>
      <c r="H86" s="39" t="s">
        <v>135</v>
      </c>
      <c r="I86" s="6"/>
    </row>
    <row r="87" spans="1:9" x14ac:dyDescent="0.3">
      <c r="A87" s="20" t="s">
        <v>304</v>
      </c>
      <c r="B87" s="20" t="s">
        <v>305</v>
      </c>
      <c r="C87" s="20" t="s">
        <v>137</v>
      </c>
      <c r="D87" s="20" t="s">
        <v>134</v>
      </c>
      <c r="E87" s="6" t="s">
        <v>110</v>
      </c>
      <c r="F87" s="39" t="s">
        <v>108</v>
      </c>
      <c r="G87" s="20">
        <v>4</v>
      </c>
      <c r="H87" s="39" t="s">
        <v>135</v>
      </c>
      <c r="I87" s="6"/>
    </row>
    <row r="88" spans="1:9" x14ac:dyDescent="0.3">
      <c r="A88" s="20" t="s">
        <v>306</v>
      </c>
      <c r="B88" s="20" t="s">
        <v>307</v>
      </c>
      <c r="C88" s="20" t="s">
        <v>137</v>
      </c>
      <c r="D88" s="20" t="s">
        <v>134</v>
      </c>
      <c r="E88" s="6" t="s">
        <v>110</v>
      </c>
      <c r="F88" s="39" t="s">
        <v>108</v>
      </c>
      <c r="G88" s="20">
        <v>4</v>
      </c>
      <c r="H88" s="39" t="s">
        <v>135</v>
      </c>
      <c r="I88" s="6"/>
    </row>
    <row r="89" spans="1:9" x14ac:dyDescent="0.3">
      <c r="A89" s="20" t="s">
        <v>308</v>
      </c>
      <c r="B89" s="20" t="s">
        <v>309</v>
      </c>
      <c r="C89" s="20" t="s">
        <v>137</v>
      </c>
      <c r="D89" s="20" t="s">
        <v>134</v>
      </c>
      <c r="E89" s="6" t="s">
        <v>110</v>
      </c>
      <c r="F89" s="39" t="s">
        <v>108</v>
      </c>
      <c r="G89" s="20">
        <v>4</v>
      </c>
      <c r="H89" s="39" t="s">
        <v>135</v>
      </c>
      <c r="I89" s="6"/>
    </row>
    <row r="90" spans="1:9" x14ac:dyDescent="0.3">
      <c r="A90" s="20" t="s">
        <v>310</v>
      </c>
      <c r="B90" s="20" t="s">
        <v>311</v>
      </c>
      <c r="C90" s="20" t="s">
        <v>137</v>
      </c>
      <c r="D90" s="20" t="s">
        <v>134</v>
      </c>
      <c r="E90" s="6" t="s">
        <v>110</v>
      </c>
      <c r="F90" s="39" t="s">
        <v>108</v>
      </c>
      <c r="G90" s="20">
        <v>4</v>
      </c>
      <c r="H90" s="39" t="s">
        <v>135</v>
      </c>
      <c r="I90" s="6"/>
    </row>
    <row r="91" spans="1:9" x14ac:dyDescent="0.3">
      <c r="A91" s="20" t="s">
        <v>312</v>
      </c>
      <c r="B91" s="20" t="s">
        <v>313</v>
      </c>
      <c r="C91" s="20" t="s">
        <v>137</v>
      </c>
      <c r="D91" s="20" t="s">
        <v>134</v>
      </c>
      <c r="E91" s="6" t="s">
        <v>110</v>
      </c>
      <c r="F91" s="39" t="s">
        <v>108</v>
      </c>
      <c r="G91" s="20">
        <v>4</v>
      </c>
      <c r="H91" s="39" t="s">
        <v>135</v>
      </c>
      <c r="I91" s="6"/>
    </row>
    <row r="92" spans="1:9" x14ac:dyDescent="0.3">
      <c r="A92" s="20" t="s">
        <v>314</v>
      </c>
      <c r="B92" s="20" t="s">
        <v>315</v>
      </c>
      <c r="C92" s="20" t="s">
        <v>137</v>
      </c>
      <c r="D92" s="20" t="s">
        <v>134</v>
      </c>
      <c r="E92" s="6" t="s">
        <v>110</v>
      </c>
      <c r="F92" s="39" t="s">
        <v>108</v>
      </c>
      <c r="G92" s="20">
        <v>4</v>
      </c>
      <c r="H92" s="39" t="s">
        <v>135</v>
      </c>
      <c r="I92" s="6"/>
    </row>
    <row r="93" spans="1:9" x14ac:dyDescent="0.3">
      <c r="A93" s="20" t="s">
        <v>316</v>
      </c>
      <c r="B93" s="20" t="s">
        <v>317</v>
      </c>
      <c r="C93" s="20" t="s">
        <v>137</v>
      </c>
      <c r="D93" s="20" t="s">
        <v>134</v>
      </c>
      <c r="E93" s="6" t="s">
        <v>107</v>
      </c>
      <c r="F93" s="39" t="s">
        <v>108</v>
      </c>
      <c r="G93" s="20">
        <v>4</v>
      </c>
      <c r="H93" s="39" t="s">
        <v>135</v>
      </c>
      <c r="I93" s="6"/>
    </row>
    <row r="94" spans="1:9" x14ac:dyDescent="0.3">
      <c r="A94" s="20" t="s">
        <v>318</v>
      </c>
      <c r="B94" s="20" t="s">
        <v>319</v>
      </c>
      <c r="C94" s="20" t="s">
        <v>137</v>
      </c>
      <c r="D94" s="20" t="s">
        <v>134</v>
      </c>
      <c r="E94" s="6" t="s">
        <v>107</v>
      </c>
      <c r="F94" s="39" t="s">
        <v>108</v>
      </c>
      <c r="G94" s="20">
        <v>4</v>
      </c>
      <c r="H94" s="39" t="s">
        <v>135</v>
      </c>
      <c r="I94" s="6"/>
    </row>
    <row r="95" spans="1:9" x14ac:dyDescent="0.3">
      <c r="A95" s="20" t="s">
        <v>320</v>
      </c>
      <c r="B95" s="20" t="s">
        <v>321</v>
      </c>
      <c r="C95" s="20" t="s">
        <v>137</v>
      </c>
      <c r="D95" s="20" t="s">
        <v>134</v>
      </c>
      <c r="E95" s="6" t="s">
        <v>107</v>
      </c>
      <c r="F95" s="39" t="s">
        <v>108</v>
      </c>
      <c r="G95" s="20">
        <v>4</v>
      </c>
      <c r="H95" s="39" t="s">
        <v>135</v>
      </c>
      <c r="I95" s="6"/>
    </row>
    <row r="96" spans="1:9" x14ac:dyDescent="0.3">
      <c r="A96" s="20" t="s">
        <v>322</v>
      </c>
      <c r="B96" s="20" t="s">
        <v>323</v>
      </c>
      <c r="C96" s="20" t="s">
        <v>137</v>
      </c>
      <c r="D96" s="20" t="s">
        <v>134</v>
      </c>
      <c r="E96" s="6" t="s">
        <v>107</v>
      </c>
      <c r="F96" s="39" t="s">
        <v>108</v>
      </c>
      <c r="G96" s="20">
        <v>4</v>
      </c>
      <c r="H96" s="39" t="s">
        <v>135</v>
      </c>
      <c r="I96" s="6"/>
    </row>
    <row r="97" spans="1:9" x14ac:dyDescent="0.3">
      <c r="A97" s="20" t="s">
        <v>324</v>
      </c>
      <c r="B97" s="20" t="s">
        <v>325</v>
      </c>
      <c r="C97" s="20" t="s">
        <v>137</v>
      </c>
      <c r="D97" s="20" t="s">
        <v>134</v>
      </c>
      <c r="E97" s="6" t="s">
        <v>107</v>
      </c>
      <c r="F97" s="39" t="s">
        <v>108</v>
      </c>
      <c r="G97" s="20">
        <v>4</v>
      </c>
      <c r="H97" s="39" t="s">
        <v>135</v>
      </c>
      <c r="I97" s="6"/>
    </row>
    <row r="98" spans="1:9" x14ac:dyDescent="0.3">
      <c r="A98" s="20" t="s">
        <v>326</v>
      </c>
      <c r="B98" s="20" t="s">
        <v>327</v>
      </c>
      <c r="C98" s="20" t="s">
        <v>137</v>
      </c>
      <c r="D98" s="20" t="s">
        <v>134</v>
      </c>
      <c r="E98" s="6" t="s">
        <v>107</v>
      </c>
      <c r="F98" s="39" t="s">
        <v>108</v>
      </c>
      <c r="G98" s="20">
        <v>4</v>
      </c>
      <c r="H98" s="39" t="s">
        <v>135</v>
      </c>
      <c r="I98" s="6"/>
    </row>
    <row r="99" spans="1:9" x14ac:dyDescent="0.3">
      <c r="A99" s="20" t="s">
        <v>328</v>
      </c>
      <c r="B99" s="20" t="s">
        <v>329</v>
      </c>
      <c r="C99" s="20" t="s">
        <v>137</v>
      </c>
      <c r="D99" s="20" t="s">
        <v>134</v>
      </c>
      <c r="E99" s="6" t="s">
        <v>107</v>
      </c>
      <c r="F99" s="39" t="s">
        <v>108</v>
      </c>
      <c r="G99" s="20">
        <v>4</v>
      </c>
      <c r="H99" s="39" t="s">
        <v>135</v>
      </c>
      <c r="I99" s="6"/>
    </row>
    <row r="100" spans="1:9" x14ac:dyDescent="0.3">
      <c r="A100" s="20" t="s">
        <v>330</v>
      </c>
      <c r="B100" s="20" t="s">
        <v>331</v>
      </c>
      <c r="C100" s="20" t="s">
        <v>137</v>
      </c>
      <c r="D100" s="20" t="s">
        <v>134</v>
      </c>
      <c r="E100" s="6" t="s">
        <v>107</v>
      </c>
      <c r="F100" s="39" t="s">
        <v>108</v>
      </c>
      <c r="G100" s="20">
        <v>4</v>
      </c>
      <c r="H100" s="39" t="s">
        <v>135</v>
      </c>
      <c r="I100" s="6"/>
    </row>
    <row r="101" spans="1:9" x14ac:dyDescent="0.3">
      <c r="A101" s="20" t="s">
        <v>332</v>
      </c>
      <c r="B101" s="20" t="s">
        <v>333</v>
      </c>
      <c r="C101" s="20" t="s">
        <v>137</v>
      </c>
      <c r="D101" s="20" t="s">
        <v>134</v>
      </c>
      <c r="E101" s="6" t="s">
        <v>107</v>
      </c>
      <c r="F101" s="39" t="s">
        <v>108</v>
      </c>
      <c r="G101" s="20">
        <v>4</v>
      </c>
      <c r="H101" s="39" t="s">
        <v>135</v>
      </c>
      <c r="I101" s="6"/>
    </row>
    <row r="102" spans="1:9" x14ac:dyDescent="0.3">
      <c r="A102" s="20" t="s">
        <v>334</v>
      </c>
      <c r="B102" s="20" t="s">
        <v>335</v>
      </c>
      <c r="C102" s="20" t="s">
        <v>137</v>
      </c>
      <c r="D102" s="20" t="s">
        <v>134</v>
      </c>
      <c r="E102" s="6" t="s">
        <v>107</v>
      </c>
      <c r="F102" s="39" t="s">
        <v>108</v>
      </c>
      <c r="G102" s="20">
        <v>4</v>
      </c>
      <c r="H102" s="39" t="s">
        <v>135</v>
      </c>
      <c r="I102" s="6"/>
    </row>
    <row r="103" spans="1:9" x14ac:dyDescent="0.3">
      <c r="A103" s="20" t="s">
        <v>336</v>
      </c>
      <c r="B103" s="20" t="s">
        <v>337</v>
      </c>
      <c r="C103" s="20" t="s">
        <v>137</v>
      </c>
      <c r="D103" s="20" t="s">
        <v>134</v>
      </c>
      <c r="E103" s="6" t="s">
        <v>107</v>
      </c>
      <c r="F103" s="39" t="s">
        <v>108</v>
      </c>
      <c r="G103" s="20">
        <v>4</v>
      </c>
      <c r="H103" s="39" t="s">
        <v>135</v>
      </c>
      <c r="I103" s="6"/>
    </row>
    <row r="104" spans="1:9" x14ac:dyDescent="0.3">
      <c r="A104" s="20" t="s">
        <v>338</v>
      </c>
      <c r="B104" s="20" t="s">
        <v>339</v>
      </c>
      <c r="C104" s="20" t="s">
        <v>137</v>
      </c>
      <c r="D104" s="20" t="s">
        <v>134</v>
      </c>
      <c r="E104" s="6" t="s">
        <v>107</v>
      </c>
      <c r="F104" s="39" t="s">
        <v>108</v>
      </c>
      <c r="G104" s="20">
        <v>4</v>
      </c>
      <c r="H104" s="39" t="s">
        <v>135</v>
      </c>
      <c r="I104" s="6"/>
    </row>
    <row r="105" spans="1:9" x14ac:dyDescent="0.3">
      <c r="A105" s="20" t="s">
        <v>340</v>
      </c>
      <c r="B105" s="20" t="s">
        <v>341</v>
      </c>
      <c r="C105" s="20" t="s">
        <v>137</v>
      </c>
      <c r="D105" s="20" t="s">
        <v>134</v>
      </c>
      <c r="E105" s="6" t="s">
        <v>107</v>
      </c>
      <c r="F105" s="39" t="s">
        <v>108</v>
      </c>
      <c r="G105" s="20">
        <v>4</v>
      </c>
      <c r="H105" s="39" t="s">
        <v>135</v>
      </c>
      <c r="I105" s="6"/>
    </row>
    <row r="106" spans="1:9" x14ac:dyDescent="0.3">
      <c r="A106" s="20" t="s">
        <v>342</v>
      </c>
      <c r="B106" s="20" t="s">
        <v>343</v>
      </c>
      <c r="C106" s="20" t="s">
        <v>137</v>
      </c>
      <c r="D106" s="20" t="s">
        <v>134</v>
      </c>
      <c r="E106" s="6" t="s">
        <v>107</v>
      </c>
      <c r="F106" s="39" t="s">
        <v>108</v>
      </c>
      <c r="G106" s="20">
        <v>4</v>
      </c>
      <c r="H106" s="39" t="s">
        <v>135</v>
      </c>
      <c r="I106" s="6"/>
    </row>
    <row r="107" spans="1:9" x14ac:dyDescent="0.3">
      <c r="A107" s="20" t="s">
        <v>344</v>
      </c>
      <c r="B107" s="20" t="s">
        <v>345</v>
      </c>
      <c r="C107" s="20" t="s">
        <v>137</v>
      </c>
      <c r="D107" s="20" t="s">
        <v>134</v>
      </c>
      <c r="E107" s="6" t="s">
        <v>107</v>
      </c>
      <c r="F107" s="39" t="s">
        <v>108</v>
      </c>
      <c r="G107" s="20">
        <v>4</v>
      </c>
      <c r="H107" s="39" t="s">
        <v>135</v>
      </c>
      <c r="I107" s="6"/>
    </row>
    <row r="108" spans="1:9" x14ac:dyDescent="0.3">
      <c r="A108" s="20" t="s">
        <v>346</v>
      </c>
      <c r="B108" s="20" t="s">
        <v>347</v>
      </c>
      <c r="C108" s="20" t="s">
        <v>137</v>
      </c>
      <c r="D108" s="20" t="s">
        <v>134</v>
      </c>
      <c r="E108" s="6" t="s">
        <v>107</v>
      </c>
      <c r="F108" s="39" t="s">
        <v>108</v>
      </c>
      <c r="G108" s="20">
        <v>4</v>
      </c>
      <c r="H108" s="39" t="s">
        <v>135</v>
      </c>
      <c r="I108" s="6"/>
    </row>
    <row r="109" spans="1:9" x14ac:dyDescent="0.3">
      <c r="A109" s="20" t="s">
        <v>348</v>
      </c>
      <c r="B109" s="20" t="s">
        <v>349</v>
      </c>
      <c r="C109" s="20" t="s">
        <v>137</v>
      </c>
      <c r="D109" s="20" t="s">
        <v>134</v>
      </c>
      <c r="E109" s="6" t="s">
        <v>107</v>
      </c>
      <c r="F109" s="39" t="s">
        <v>108</v>
      </c>
      <c r="G109" s="20">
        <v>4</v>
      </c>
      <c r="H109" s="39" t="s">
        <v>135</v>
      </c>
      <c r="I109" s="6"/>
    </row>
    <row r="110" spans="1:9" x14ac:dyDescent="0.3">
      <c r="A110" s="20" t="s">
        <v>350</v>
      </c>
      <c r="B110" s="20" t="s">
        <v>351</v>
      </c>
      <c r="C110" s="20" t="s">
        <v>137</v>
      </c>
      <c r="D110" s="20" t="s">
        <v>134</v>
      </c>
      <c r="E110" s="6" t="s">
        <v>107</v>
      </c>
      <c r="F110" s="39" t="s">
        <v>108</v>
      </c>
      <c r="G110" s="20">
        <v>4</v>
      </c>
      <c r="H110" s="39" t="s">
        <v>135</v>
      </c>
      <c r="I110" s="6"/>
    </row>
    <row r="111" spans="1:9" x14ac:dyDescent="0.3">
      <c r="A111" s="20" t="s">
        <v>352</v>
      </c>
      <c r="B111" s="20" t="s">
        <v>353</v>
      </c>
      <c r="C111" s="20" t="s">
        <v>137</v>
      </c>
      <c r="D111" s="20" t="s">
        <v>134</v>
      </c>
      <c r="E111" s="6" t="s">
        <v>107</v>
      </c>
      <c r="F111" s="39" t="s">
        <v>108</v>
      </c>
      <c r="G111" s="20">
        <v>4</v>
      </c>
      <c r="H111" s="39" t="s">
        <v>135</v>
      </c>
      <c r="I111" s="6"/>
    </row>
    <row r="112" spans="1:9" x14ac:dyDescent="0.3">
      <c r="A112" s="20" t="s">
        <v>354</v>
      </c>
      <c r="B112" s="20" t="s">
        <v>355</v>
      </c>
      <c r="C112" s="20" t="s">
        <v>137</v>
      </c>
      <c r="D112" s="20" t="s">
        <v>134</v>
      </c>
      <c r="E112" s="6" t="s">
        <v>107</v>
      </c>
      <c r="F112" s="39" t="s">
        <v>108</v>
      </c>
      <c r="G112" s="20">
        <v>4</v>
      </c>
      <c r="H112" s="39" t="s">
        <v>135</v>
      </c>
      <c r="I112" s="6"/>
    </row>
    <row r="113" spans="1:9" x14ac:dyDescent="0.3">
      <c r="A113" s="20" t="s">
        <v>356</v>
      </c>
      <c r="B113" s="20" t="s">
        <v>357</v>
      </c>
      <c r="C113" s="20" t="s">
        <v>137</v>
      </c>
      <c r="D113" s="20" t="s">
        <v>134</v>
      </c>
      <c r="E113" s="6" t="s">
        <v>107</v>
      </c>
      <c r="F113" s="39" t="s">
        <v>108</v>
      </c>
      <c r="G113" s="20">
        <v>4</v>
      </c>
      <c r="H113" s="39" t="s">
        <v>135</v>
      </c>
      <c r="I113" s="6"/>
    </row>
    <row r="114" spans="1:9" x14ac:dyDescent="0.3">
      <c r="A114" s="20" t="s">
        <v>358</v>
      </c>
      <c r="B114" s="20" t="s">
        <v>359</v>
      </c>
      <c r="C114" s="20" t="s">
        <v>137</v>
      </c>
      <c r="D114" s="20" t="s">
        <v>134</v>
      </c>
      <c r="E114" s="6" t="s">
        <v>107</v>
      </c>
      <c r="F114" s="39" t="s">
        <v>108</v>
      </c>
      <c r="G114" s="20">
        <v>4</v>
      </c>
      <c r="H114" s="39" t="s">
        <v>135</v>
      </c>
      <c r="I114" s="6"/>
    </row>
    <row r="115" spans="1:9" x14ac:dyDescent="0.3">
      <c r="A115" s="20" t="s">
        <v>360</v>
      </c>
      <c r="B115" s="20" t="s">
        <v>361</v>
      </c>
      <c r="C115" s="20" t="s">
        <v>137</v>
      </c>
      <c r="D115" s="20" t="s">
        <v>134</v>
      </c>
      <c r="E115" s="6" t="s">
        <v>107</v>
      </c>
      <c r="F115" s="39" t="s">
        <v>108</v>
      </c>
      <c r="G115" s="20">
        <v>4</v>
      </c>
      <c r="H115" s="39" t="s">
        <v>135</v>
      </c>
      <c r="I115" s="6"/>
    </row>
    <row r="116" spans="1:9" x14ac:dyDescent="0.3">
      <c r="A116" s="20" t="s">
        <v>362</v>
      </c>
      <c r="B116" s="20" t="s">
        <v>363</v>
      </c>
      <c r="C116" s="20" t="s">
        <v>137</v>
      </c>
      <c r="D116" s="20" t="s">
        <v>134</v>
      </c>
      <c r="E116" s="6" t="s">
        <v>107</v>
      </c>
      <c r="F116" s="39" t="s">
        <v>108</v>
      </c>
      <c r="G116" s="20">
        <v>4</v>
      </c>
      <c r="H116" s="39" t="s">
        <v>135</v>
      </c>
      <c r="I116" s="6"/>
    </row>
    <row r="117" spans="1:9" x14ac:dyDescent="0.3">
      <c r="A117" s="20" t="s">
        <v>364</v>
      </c>
      <c r="B117" s="20" t="s">
        <v>365</v>
      </c>
      <c r="C117" s="20" t="s">
        <v>137</v>
      </c>
      <c r="D117" s="20" t="s">
        <v>134</v>
      </c>
      <c r="E117" s="6" t="s">
        <v>107</v>
      </c>
      <c r="F117" s="39" t="s">
        <v>108</v>
      </c>
      <c r="G117" s="20">
        <v>4</v>
      </c>
      <c r="H117" s="39" t="s">
        <v>135</v>
      </c>
      <c r="I117" s="6"/>
    </row>
    <row r="118" spans="1:9" x14ac:dyDescent="0.3">
      <c r="A118" s="20" t="s">
        <v>366</v>
      </c>
      <c r="B118" s="20" t="s">
        <v>367</v>
      </c>
      <c r="C118" s="20" t="s">
        <v>137</v>
      </c>
      <c r="D118" s="20" t="s">
        <v>134</v>
      </c>
      <c r="E118" s="6" t="s">
        <v>107</v>
      </c>
      <c r="F118" s="39" t="s">
        <v>108</v>
      </c>
      <c r="G118" s="20">
        <v>4</v>
      </c>
      <c r="H118" s="39" t="s">
        <v>135</v>
      </c>
      <c r="I118" s="6"/>
    </row>
    <row r="119" spans="1:9" x14ac:dyDescent="0.3">
      <c r="A119" s="20" t="s">
        <v>368</v>
      </c>
      <c r="B119" s="20" t="s">
        <v>369</v>
      </c>
      <c r="C119" s="20" t="s">
        <v>137</v>
      </c>
      <c r="D119" s="20" t="s">
        <v>134</v>
      </c>
      <c r="E119" s="6" t="s">
        <v>107</v>
      </c>
      <c r="F119" s="39" t="s">
        <v>108</v>
      </c>
      <c r="G119" s="20">
        <v>4</v>
      </c>
      <c r="H119" s="39" t="s">
        <v>135</v>
      </c>
      <c r="I119" s="6"/>
    </row>
    <row r="120" spans="1:9" x14ac:dyDescent="0.3">
      <c r="A120" s="20" t="s">
        <v>370</v>
      </c>
      <c r="B120" s="20" t="s">
        <v>371</v>
      </c>
      <c r="C120" s="20" t="s">
        <v>137</v>
      </c>
      <c r="D120" s="20" t="s">
        <v>134</v>
      </c>
      <c r="E120" s="6" t="s">
        <v>107</v>
      </c>
      <c r="F120" s="39" t="s">
        <v>108</v>
      </c>
      <c r="G120" s="20">
        <v>4</v>
      </c>
      <c r="H120" s="39" t="s">
        <v>135</v>
      </c>
      <c r="I120" s="6"/>
    </row>
    <row r="121" spans="1:9" x14ac:dyDescent="0.3">
      <c r="A121" s="20" t="s">
        <v>372</v>
      </c>
      <c r="B121" s="20" t="s">
        <v>373</v>
      </c>
      <c r="C121" s="20" t="s">
        <v>137</v>
      </c>
      <c r="D121" s="20" t="s">
        <v>134</v>
      </c>
      <c r="E121" s="6" t="s">
        <v>107</v>
      </c>
      <c r="F121" s="39" t="s">
        <v>108</v>
      </c>
      <c r="G121" s="20">
        <v>4</v>
      </c>
      <c r="H121" s="39" t="s">
        <v>135</v>
      </c>
      <c r="I121" s="6"/>
    </row>
    <row r="122" spans="1:9" x14ac:dyDescent="0.3">
      <c r="A122" s="20" t="s">
        <v>374</v>
      </c>
      <c r="B122" s="20" t="s">
        <v>375</v>
      </c>
      <c r="C122" s="20" t="s">
        <v>137</v>
      </c>
      <c r="D122" s="20" t="s">
        <v>134</v>
      </c>
      <c r="E122" s="6" t="s">
        <v>107</v>
      </c>
      <c r="F122" s="39" t="s">
        <v>108</v>
      </c>
      <c r="G122" s="20">
        <v>4</v>
      </c>
      <c r="H122" s="39" t="s">
        <v>135</v>
      </c>
      <c r="I122" s="6"/>
    </row>
    <row r="123" spans="1:9" x14ac:dyDescent="0.3">
      <c r="A123" s="20" t="s">
        <v>376</v>
      </c>
      <c r="B123" s="20" t="s">
        <v>377</v>
      </c>
      <c r="C123" s="20" t="s">
        <v>137</v>
      </c>
      <c r="D123" s="20" t="s">
        <v>134</v>
      </c>
      <c r="E123" s="6" t="s">
        <v>107</v>
      </c>
      <c r="F123" s="39" t="s">
        <v>108</v>
      </c>
      <c r="G123" s="20">
        <v>4</v>
      </c>
      <c r="H123" s="39" t="s">
        <v>135</v>
      </c>
      <c r="I123" s="6"/>
    </row>
    <row r="124" spans="1:9" x14ac:dyDescent="0.3">
      <c r="A124" s="20" t="s">
        <v>378</v>
      </c>
      <c r="B124" s="20" t="s">
        <v>379</v>
      </c>
      <c r="C124" s="20" t="s">
        <v>137</v>
      </c>
      <c r="D124" s="20" t="s">
        <v>134</v>
      </c>
      <c r="E124" s="6" t="s">
        <v>107</v>
      </c>
      <c r="F124" s="39" t="s">
        <v>108</v>
      </c>
      <c r="G124" s="20">
        <v>4</v>
      </c>
      <c r="H124" s="39" t="s">
        <v>135</v>
      </c>
      <c r="I124" s="6"/>
    </row>
    <row r="125" spans="1:9" x14ac:dyDescent="0.3">
      <c r="A125" s="20" t="s">
        <v>380</v>
      </c>
      <c r="B125" s="20" t="s">
        <v>381</v>
      </c>
      <c r="C125" s="20" t="s">
        <v>137</v>
      </c>
      <c r="D125" s="20" t="s">
        <v>134</v>
      </c>
      <c r="E125" s="6" t="s">
        <v>107</v>
      </c>
      <c r="F125" s="39" t="s">
        <v>108</v>
      </c>
      <c r="G125" s="20">
        <v>4</v>
      </c>
      <c r="H125" s="39" t="s">
        <v>135</v>
      </c>
      <c r="I125" s="6"/>
    </row>
    <row r="126" spans="1:9" x14ac:dyDescent="0.3">
      <c r="A126" s="20" t="s">
        <v>382</v>
      </c>
      <c r="B126" s="20" t="s">
        <v>383</v>
      </c>
      <c r="C126" s="20" t="s">
        <v>137</v>
      </c>
      <c r="D126" s="20" t="s">
        <v>134</v>
      </c>
      <c r="E126" s="6" t="s">
        <v>107</v>
      </c>
      <c r="F126" s="39" t="s">
        <v>108</v>
      </c>
      <c r="G126" s="20">
        <v>4</v>
      </c>
      <c r="H126" s="39" t="s">
        <v>135</v>
      </c>
      <c r="I126" s="6"/>
    </row>
    <row r="127" spans="1:9" x14ac:dyDescent="0.3">
      <c r="A127" s="20" t="s">
        <v>384</v>
      </c>
      <c r="B127" s="20" t="s">
        <v>385</v>
      </c>
      <c r="C127" s="20" t="s">
        <v>137</v>
      </c>
      <c r="D127" s="20" t="s">
        <v>134</v>
      </c>
      <c r="E127" s="6" t="s">
        <v>107</v>
      </c>
      <c r="F127" s="39" t="s">
        <v>108</v>
      </c>
      <c r="G127" s="20">
        <v>4</v>
      </c>
      <c r="H127" s="39" t="s">
        <v>135</v>
      </c>
      <c r="I127" s="6"/>
    </row>
    <row r="128" spans="1:9" x14ac:dyDescent="0.3">
      <c r="A128" s="20" t="s">
        <v>386</v>
      </c>
      <c r="B128" s="20" t="s">
        <v>387</v>
      </c>
      <c r="C128" s="20" t="s">
        <v>137</v>
      </c>
      <c r="D128" s="20" t="s">
        <v>134</v>
      </c>
      <c r="E128" s="6" t="s">
        <v>107</v>
      </c>
      <c r="F128" s="39" t="s">
        <v>108</v>
      </c>
      <c r="G128" s="20">
        <v>4</v>
      </c>
      <c r="H128" s="39" t="s">
        <v>135</v>
      </c>
      <c r="I128" s="6"/>
    </row>
    <row r="129" spans="1:9" x14ac:dyDescent="0.3">
      <c r="A129" s="20" t="s">
        <v>388</v>
      </c>
      <c r="B129" s="20" t="s">
        <v>389</v>
      </c>
      <c r="C129" s="20" t="s">
        <v>137</v>
      </c>
      <c r="D129" s="20" t="s">
        <v>134</v>
      </c>
      <c r="E129" s="6" t="s">
        <v>107</v>
      </c>
      <c r="F129" s="39" t="s">
        <v>108</v>
      </c>
      <c r="G129" s="20">
        <v>4</v>
      </c>
      <c r="H129" s="39" t="s">
        <v>135</v>
      </c>
      <c r="I129" s="6"/>
    </row>
    <row r="130" spans="1:9" x14ac:dyDescent="0.3">
      <c r="A130" s="20" t="s">
        <v>390</v>
      </c>
      <c r="B130" s="20" t="s">
        <v>391</v>
      </c>
      <c r="C130" s="20" t="s">
        <v>137</v>
      </c>
      <c r="D130" s="20" t="s">
        <v>134</v>
      </c>
      <c r="E130" s="6" t="s">
        <v>107</v>
      </c>
      <c r="F130" s="39" t="s">
        <v>108</v>
      </c>
      <c r="G130" s="20">
        <v>4</v>
      </c>
      <c r="H130" s="39" t="s">
        <v>135</v>
      </c>
      <c r="I130" s="6"/>
    </row>
    <row r="131" spans="1:9" x14ac:dyDescent="0.3">
      <c r="A131" s="20" t="s">
        <v>392</v>
      </c>
      <c r="B131" s="20" t="s">
        <v>393</v>
      </c>
      <c r="C131" s="20" t="s">
        <v>137</v>
      </c>
      <c r="D131" s="20" t="s">
        <v>134</v>
      </c>
      <c r="E131" s="6" t="s">
        <v>107</v>
      </c>
      <c r="F131" s="39" t="s">
        <v>108</v>
      </c>
      <c r="G131" s="20">
        <v>4</v>
      </c>
      <c r="H131" s="39" t="s">
        <v>135</v>
      </c>
      <c r="I131" s="6"/>
    </row>
    <row r="132" spans="1:9" x14ac:dyDescent="0.3">
      <c r="A132" s="20" t="s">
        <v>394</v>
      </c>
      <c r="B132" s="20" t="s">
        <v>395</v>
      </c>
      <c r="C132" s="20" t="s">
        <v>137</v>
      </c>
      <c r="D132" s="20" t="s">
        <v>134</v>
      </c>
      <c r="E132" s="6" t="s">
        <v>107</v>
      </c>
      <c r="F132" s="39" t="s">
        <v>108</v>
      </c>
      <c r="G132" s="20">
        <v>4</v>
      </c>
      <c r="H132" s="39" t="s">
        <v>135</v>
      </c>
      <c r="I132" s="6"/>
    </row>
    <row r="133" spans="1:9" x14ac:dyDescent="0.3">
      <c r="A133" s="20" t="s">
        <v>396</v>
      </c>
      <c r="B133" s="20" t="s">
        <v>397</v>
      </c>
      <c r="C133" s="20" t="s">
        <v>137</v>
      </c>
      <c r="D133" s="20" t="s">
        <v>134</v>
      </c>
      <c r="E133" s="6" t="s">
        <v>107</v>
      </c>
      <c r="F133" s="39" t="s">
        <v>108</v>
      </c>
      <c r="G133" s="20">
        <v>4</v>
      </c>
      <c r="H133" s="39" t="s">
        <v>135</v>
      </c>
      <c r="I133" s="6"/>
    </row>
    <row r="134" spans="1:9" x14ac:dyDescent="0.3">
      <c r="A134" s="20" t="s">
        <v>398</v>
      </c>
      <c r="B134" s="20" t="s">
        <v>399</v>
      </c>
      <c r="C134" s="20" t="s">
        <v>137</v>
      </c>
      <c r="D134" s="20" t="s">
        <v>134</v>
      </c>
      <c r="E134" s="6" t="s">
        <v>107</v>
      </c>
      <c r="F134" s="39" t="s">
        <v>108</v>
      </c>
      <c r="G134" s="20">
        <v>4</v>
      </c>
      <c r="H134" s="39" t="s">
        <v>135</v>
      </c>
      <c r="I134" s="6"/>
    </row>
    <row r="135" spans="1:9" x14ac:dyDescent="0.3">
      <c r="A135" s="20" t="s">
        <v>400</v>
      </c>
      <c r="B135" s="20" t="s">
        <v>401</v>
      </c>
      <c r="C135" s="20" t="s">
        <v>137</v>
      </c>
      <c r="D135" s="20" t="s">
        <v>134</v>
      </c>
      <c r="E135" s="6" t="s">
        <v>107</v>
      </c>
      <c r="F135" s="39" t="s">
        <v>108</v>
      </c>
      <c r="G135" s="20">
        <v>4</v>
      </c>
      <c r="H135" s="39" t="s">
        <v>135</v>
      </c>
      <c r="I135" s="6"/>
    </row>
    <row r="136" spans="1:9" x14ac:dyDescent="0.3">
      <c r="A136" s="20" t="s">
        <v>402</v>
      </c>
      <c r="B136" s="20" t="s">
        <v>403</v>
      </c>
      <c r="C136" s="20" t="s">
        <v>137</v>
      </c>
      <c r="D136" s="20" t="s">
        <v>134</v>
      </c>
      <c r="E136" s="6" t="s">
        <v>107</v>
      </c>
      <c r="F136" s="39" t="s">
        <v>108</v>
      </c>
      <c r="G136" s="20">
        <v>4</v>
      </c>
      <c r="H136" s="39" t="s">
        <v>135</v>
      </c>
      <c r="I136" s="6"/>
    </row>
    <row r="137" spans="1:9" x14ac:dyDescent="0.3">
      <c r="A137" s="20" t="s">
        <v>404</v>
      </c>
      <c r="B137" s="20" t="s">
        <v>405</v>
      </c>
      <c r="C137" s="20" t="s">
        <v>137</v>
      </c>
      <c r="D137" s="20" t="s">
        <v>134</v>
      </c>
      <c r="E137" s="6" t="s">
        <v>107</v>
      </c>
      <c r="F137" s="39" t="s">
        <v>108</v>
      </c>
      <c r="G137" s="20">
        <v>4</v>
      </c>
      <c r="H137" s="39" t="s">
        <v>135</v>
      </c>
      <c r="I137" s="6"/>
    </row>
    <row r="138" spans="1:9" x14ac:dyDescent="0.3">
      <c r="A138" s="20" t="s">
        <v>406</v>
      </c>
      <c r="B138" s="20" t="s">
        <v>407</v>
      </c>
      <c r="C138" s="20" t="s">
        <v>137</v>
      </c>
      <c r="D138" s="20" t="s">
        <v>134</v>
      </c>
      <c r="E138" s="6" t="s">
        <v>107</v>
      </c>
      <c r="F138" s="39" t="s">
        <v>108</v>
      </c>
      <c r="G138" s="20">
        <v>4</v>
      </c>
      <c r="H138" s="39" t="s">
        <v>135</v>
      </c>
      <c r="I138" s="6"/>
    </row>
    <row r="139" spans="1:9" x14ac:dyDescent="0.3">
      <c r="A139" s="20" t="s">
        <v>408</v>
      </c>
      <c r="B139" s="20" t="s">
        <v>409</v>
      </c>
      <c r="C139" s="20" t="s">
        <v>137</v>
      </c>
      <c r="D139" s="20" t="s">
        <v>134</v>
      </c>
      <c r="E139" s="6" t="s">
        <v>107</v>
      </c>
      <c r="F139" s="39" t="s">
        <v>108</v>
      </c>
      <c r="G139" s="20">
        <v>4</v>
      </c>
      <c r="H139" s="39" t="s">
        <v>135</v>
      </c>
      <c r="I139" s="6"/>
    </row>
    <row r="140" spans="1:9" x14ac:dyDescent="0.3">
      <c r="A140" s="20" t="s">
        <v>410</v>
      </c>
      <c r="B140" s="20" t="s">
        <v>411</v>
      </c>
      <c r="C140" s="20" t="s">
        <v>137</v>
      </c>
      <c r="D140" s="20" t="s">
        <v>134</v>
      </c>
      <c r="E140" s="6" t="s">
        <v>107</v>
      </c>
      <c r="F140" s="39" t="s">
        <v>108</v>
      </c>
      <c r="G140" s="20">
        <v>4</v>
      </c>
      <c r="H140" s="39" t="s">
        <v>135</v>
      </c>
      <c r="I140" s="6"/>
    </row>
    <row r="141" spans="1:9" x14ac:dyDescent="0.3">
      <c r="A141" s="20" t="s">
        <v>412</v>
      </c>
      <c r="B141" s="20" t="s">
        <v>413</v>
      </c>
      <c r="C141" s="20" t="s">
        <v>137</v>
      </c>
      <c r="D141" s="20" t="s">
        <v>134</v>
      </c>
      <c r="E141" s="6" t="s">
        <v>107</v>
      </c>
      <c r="F141" s="39" t="s">
        <v>108</v>
      </c>
      <c r="G141" s="20">
        <v>4</v>
      </c>
      <c r="H141" s="39" t="s">
        <v>135</v>
      </c>
      <c r="I141" s="6"/>
    </row>
    <row r="142" spans="1:9" x14ac:dyDescent="0.3">
      <c r="A142" s="20" t="s">
        <v>414</v>
      </c>
      <c r="B142" s="20" t="s">
        <v>415</v>
      </c>
      <c r="C142" s="20" t="s">
        <v>137</v>
      </c>
      <c r="D142" s="20" t="s">
        <v>134</v>
      </c>
      <c r="E142" s="6" t="s">
        <v>107</v>
      </c>
      <c r="F142" s="39" t="s">
        <v>108</v>
      </c>
      <c r="G142" s="20">
        <v>4</v>
      </c>
      <c r="H142" s="39" t="s">
        <v>135</v>
      </c>
      <c r="I142" s="6"/>
    </row>
    <row r="143" spans="1:9" x14ac:dyDescent="0.3">
      <c r="A143" s="20" t="s">
        <v>416</v>
      </c>
      <c r="B143" s="20" t="s">
        <v>417</v>
      </c>
      <c r="C143" s="20" t="s">
        <v>137</v>
      </c>
      <c r="D143" s="20" t="s">
        <v>134</v>
      </c>
      <c r="E143" s="6" t="s">
        <v>107</v>
      </c>
      <c r="F143" s="39" t="s">
        <v>108</v>
      </c>
      <c r="G143" s="20">
        <v>4</v>
      </c>
      <c r="H143" s="39" t="s">
        <v>135</v>
      </c>
      <c r="I143" s="6"/>
    </row>
    <row r="144" spans="1:9" x14ac:dyDescent="0.3">
      <c r="A144" s="20" t="s">
        <v>418</v>
      </c>
      <c r="B144" s="20" t="s">
        <v>419</v>
      </c>
      <c r="C144" s="20" t="s">
        <v>137</v>
      </c>
      <c r="D144" s="20" t="s">
        <v>134</v>
      </c>
      <c r="E144" s="6" t="s">
        <v>107</v>
      </c>
      <c r="F144" s="39" t="s">
        <v>108</v>
      </c>
      <c r="G144" s="20">
        <v>4</v>
      </c>
      <c r="H144" s="39" t="s">
        <v>135</v>
      </c>
      <c r="I144" s="6"/>
    </row>
    <row r="145" spans="1:9" x14ac:dyDescent="0.3">
      <c r="A145" s="20" t="s">
        <v>420</v>
      </c>
      <c r="B145" s="20" t="s">
        <v>421</v>
      </c>
      <c r="C145" s="20" t="s">
        <v>137</v>
      </c>
      <c r="D145" s="20" t="s">
        <v>134</v>
      </c>
      <c r="E145" s="6" t="s">
        <v>107</v>
      </c>
      <c r="F145" s="39" t="s">
        <v>108</v>
      </c>
      <c r="G145" s="20">
        <v>4</v>
      </c>
      <c r="H145" s="39" t="s">
        <v>135</v>
      </c>
      <c r="I145" s="6"/>
    </row>
    <row r="146" spans="1:9" x14ac:dyDescent="0.3">
      <c r="A146" s="20" t="s">
        <v>422</v>
      </c>
      <c r="B146" s="20" t="s">
        <v>423</v>
      </c>
      <c r="C146" s="20" t="s">
        <v>137</v>
      </c>
      <c r="D146" s="20" t="s">
        <v>134</v>
      </c>
      <c r="E146" s="6" t="s">
        <v>107</v>
      </c>
      <c r="F146" s="39" t="s">
        <v>108</v>
      </c>
      <c r="G146" s="20">
        <v>4</v>
      </c>
      <c r="H146" s="39" t="s">
        <v>135</v>
      </c>
      <c r="I146" s="6"/>
    </row>
    <row r="147" spans="1:9" x14ac:dyDescent="0.3">
      <c r="A147" s="20" t="s">
        <v>424</v>
      </c>
      <c r="B147" s="20" t="s">
        <v>425</v>
      </c>
      <c r="C147" s="20" t="s">
        <v>137</v>
      </c>
      <c r="D147" s="20" t="s">
        <v>134</v>
      </c>
      <c r="E147" s="6" t="s">
        <v>107</v>
      </c>
      <c r="F147" s="39" t="s">
        <v>108</v>
      </c>
      <c r="G147" s="20">
        <v>4</v>
      </c>
      <c r="H147" s="39" t="s">
        <v>135</v>
      </c>
      <c r="I147" s="6"/>
    </row>
    <row r="148" spans="1:9" x14ac:dyDescent="0.3">
      <c r="A148" s="20" t="s">
        <v>426</v>
      </c>
      <c r="B148" s="20" t="s">
        <v>427</v>
      </c>
      <c r="C148" s="20" t="s">
        <v>137</v>
      </c>
      <c r="D148" s="20" t="s">
        <v>134</v>
      </c>
      <c r="E148" s="6" t="s">
        <v>107</v>
      </c>
      <c r="F148" s="39" t="s">
        <v>108</v>
      </c>
      <c r="G148" s="20">
        <v>4</v>
      </c>
      <c r="H148" s="39" t="s">
        <v>135</v>
      </c>
      <c r="I148" s="6"/>
    </row>
    <row r="149" spans="1:9" x14ac:dyDescent="0.3">
      <c r="A149" s="20" t="s">
        <v>428</v>
      </c>
      <c r="B149" s="20" t="s">
        <v>429</v>
      </c>
      <c r="C149" s="20" t="s">
        <v>137</v>
      </c>
      <c r="D149" s="20" t="s">
        <v>134</v>
      </c>
      <c r="E149" s="6" t="s">
        <v>107</v>
      </c>
      <c r="F149" s="39" t="s">
        <v>108</v>
      </c>
      <c r="G149" s="20">
        <v>4</v>
      </c>
      <c r="H149" s="39" t="s">
        <v>135</v>
      </c>
      <c r="I149" s="6"/>
    </row>
    <row r="150" spans="1:9" x14ac:dyDescent="0.3">
      <c r="A150" s="20" t="s">
        <v>430</v>
      </c>
      <c r="B150" s="20" t="s">
        <v>431</v>
      </c>
      <c r="C150" s="20" t="s">
        <v>137</v>
      </c>
      <c r="D150" s="20" t="s">
        <v>134</v>
      </c>
      <c r="E150" s="6" t="s">
        <v>107</v>
      </c>
      <c r="F150" s="39" t="s">
        <v>108</v>
      </c>
      <c r="G150" s="20">
        <v>4</v>
      </c>
      <c r="H150" s="39" t="s">
        <v>135</v>
      </c>
      <c r="I150" s="6"/>
    </row>
    <row r="151" spans="1:9" x14ac:dyDescent="0.3">
      <c r="A151" s="20" t="s">
        <v>432</v>
      </c>
      <c r="B151" s="20" t="s">
        <v>433</v>
      </c>
      <c r="C151" s="20" t="s">
        <v>137</v>
      </c>
      <c r="D151" s="20" t="s">
        <v>134</v>
      </c>
      <c r="E151" s="6" t="s">
        <v>107</v>
      </c>
      <c r="F151" s="39" t="s">
        <v>108</v>
      </c>
      <c r="G151" s="20">
        <v>4</v>
      </c>
      <c r="H151" s="39" t="s">
        <v>135</v>
      </c>
      <c r="I151" s="6"/>
    </row>
    <row r="152" spans="1:9" x14ac:dyDescent="0.3">
      <c r="A152" s="20" t="s">
        <v>434</v>
      </c>
      <c r="B152" s="20" t="s">
        <v>435</v>
      </c>
      <c r="C152" s="20" t="s">
        <v>137</v>
      </c>
      <c r="D152" s="20" t="s">
        <v>134</v>
      </c>
      <c r="E152" s="6" t="s">
        <v>107</v>
      </c>
      <c r="F152" s="39" t="s">
        <v>108</v>
      </c>
      <c r="G152" s="20">
        <v>4</v>
      </c>
      <c r="H152" s="39" t="s">
        <v>135</v>
      </c>
      <c r="I152" s="6"/>
    </row>
    <row r="153" spans="1:9" x14ac:dyDescent="0.3">
      <c r="A153" s="20" t="s">
        <v>436</v>
      </c>
      <c r="B153" s="20" t="s">
        <v>437</v>
      </c>
      <c r="C153" s="20" t="s">
        <v>137</v>
      </c>
      <c r="D153" s="20" t="s">
        <v>134</v>
      </c>
      <c r="E153" s="6" t="s">
        <v>107</v>
      </c>
      <c r="F153" s="39" t="s">
        <v>108</v>
      </c>
      <c r="G153" s="20">
        <v>4</v>
      </c>
      <c r="H153" s="39" t="s">
        <v>135</v>
      </c>
      <c r="I153" s="6"/>
    </row>
    <row r="154" spans="1:9" x14ac:dyDescent="0.3">
      <c r="A154" s="20" t="s">
        <v>438</v>
      </c>
      <c r="B154" s="20" t="s">
        <v>439</v>
      </c>
      <c r="C154" s="20" t="s">
        <v>137</v>
      </c>
      <c r="D154" s="20" t="s">
        <v>134</v>
      </c>
      <c r="E154" s="6" t="s">
        <v>107</v>
      </c>
      <c r="F154" s="39" t="s">
        <v>108</v>
      </c>
      <c r="G154" s="20">
        <v>4</v>
      </c>
      <c r="H154" s="39" t="s">
        <v>135</v>
      </c>
      <c r="I154" s="6"/>
    </row>
    <row r="155" spans="1:9" x14ac:dyDescent="0.3">
      <c r="A155" s="20" t="s">
        <v>440</v>
      </c>
      <c r="B155" s="20" t="s">
        <v>441</v>
      </c>
      <c r="C155" s="20" t="s">
        <v>137</v>
      </c>
      <c r="D155" s="20" t="s">
        <v>134</v>
      </c>
      <c r="E155" s="6" t="s">
        <v>107</v>
      </c>
      <c r="F155" s="39" t="s">
        <v>108</v>
      </c>
      <c r="G155" s="20">
        <v>4</v>
      </c>
      <c r="H155" s="39" t="s">
        <v>135</v>
      </c>
      <c r="I155" s="6"/>
    </row>
    <row r="156" spans="1:9" x14ac:dyDescent="0.3">
      <c r="A156" s="20" t="s">
        <v>442</v>
      </c>
      <c r="B156" s="20" t="s">
        <v>443</v>
      </c>
      <c r="C156" s="20" t="s">
        <v>137</v>
      </c>
      <c r="D156" s="20" t="s">
        <v>134</v>
      </c>
      <c r="E156" s="6" t="s">
        <v>107</v>
      </c>
      <c r="F156" s="39" t="s">
        <v>108</v>
      </c>
      <c r="G156" s="20">
        <v>4</v>
      </c>
      <c r="H156" s="39" t="s">
        <v>135</v>
      </c>
      <c r="I156" s="6"/>
    </row>
    <row r="157" spans="1:9" x14ac:dyDescent="0.3">
      <c r="A157" s="20" t="s">
        <v>444</v>
      </c>
      <c r="B157" s="20" t="s">
        <v>445</v>
      </c>
      <c r="C157" s="20" t="s">
        <v>137</v>
      </c>
      <c r="D157" s="20" t="s">
        <v>134</v>
      </c>
      <c r="E157" s="6" t="s">
        <v>107</v>
      </c>
      <c r="F157" s="39" t="s">
        <v>108</v>
      </c>
      <c r="G157" s="20">
        <v>4</v>
      </c>
      <c r="H157" s="39" t="s">
        <v>135</v>
      </c>
      <c r="I157" s="6"/>
    </row>
    <row r="158" spans="1:9" x14ac:dyDescent="0.3">
      <c r="A158" s="20" t="s">
        <v>446</v>
      </c>
      <c r="B158" s="20" t="s">
        <v>447</v>
      </c>
      <c r="C158" s="20" t="s">
        <v>137</v>
      </c>
      <c r="D158" s="20" t="s">
        <v>134</v>
      </c>
      <c r="E158" s="6" t="s">
        <v>107</v>
      </c>
      <c r="F158" s="39" t="s">
        <v>108</v>
      </c>
      <c r="G158" s="20">
        <v>4</v>
      </c>
      <c r="H158" s="39" t="s">
        <v>135</v>
      </c>
      <c r="I158" s="6"/>
    </row>
    <row r="159" spans="1:9" x14ac:dyDescent="0.3">
      <c r="A159" s="20" t="s">
        <v>448</v>
      </c>
      <c r="B159" s="20" t="s">
        <v>449</v>
      </c>
      <c r="C159" s="20" t="s">
        <v>137</v>
      </c>
      <c r="D159" s="20" t="s">
        <v>134</v>
      </c>
      <c r="E159" s="6" t="s">
        <v>107</v>
      </c>
      <c r="F159" s="39" t="s">
        <v>108</v>
      </c>
      <c r="G159" s="20">
        <v>4</v>
      </c>
      <c r="H159" s="39" t="s">
        <v>135</v>
      </c>
      <c r="I159" s="6"/>
    </row>
    <row r="160" spans="1:9" x14ac:dyDescent="0.3">
      <c r="A160" s="20" t="s">
        <v>450</v>
      </c>
      <c r="B160" s="20" t="s">
        <v>451</v>
      </c>
      <c r="C160" s="20" t="s">
        <v>137</v>
      </c>
      <c r="D160" s="20" t="s">
        <v>134</v>
      </c>
      <c r="E160" s="6" t="s">
        <v>107</v>
      </c>
      <c r="F160" s="39" t="s">
        <v>108</v>
      </c>
      <c r="G160" s="20">
        <v>4</v>
      </c>
      <c r="H160" s="39" t="s">
        <v>135</v>
      </c>
      <c r="I160" s="6"/>
    </row>
    <row r="161" spans="1:9" x14ac:dyDescent="0.3">
      <c r="A161" s="20" t="s">
        <v>452</v>
      </c>
      <c r="B161" s="20" t="s">
        <v>453</v>
      </c>
      <c r="C161" s="20" t="s">
        <v>137</v>
      </c>
      <c r="D161" s="20" t="s">
        <v>134</v>
      </c>
      <c r="E161" s="6" t="s">
        <v>107</v>
      </c>
      <c r="F161" s="39" t="s">
        <v>108</v>
      </c>
      <c r="G161" s="20">
        <v>4</v>
      </c>
      <c r="H161" s="39" t="s">
        <v>135</v>
      </c>
      <c r="I161" s="6"/>
    </row>
    <row r="162" spans="1:9" x14ac:dyDescent="0.3">
      <c r="A162" s="20" t="s">
        <v>454</v>
      </c>
      <c r="B162" s="20" t="s">
        <v>455</v>
      </c>
      <c r="C162" s="20" t="s">
        <v>137</v>
      </c>
      <c r="D162" s="20" t="s">
        <v>134</v>
      </c>
      <c r="E162" s="6" t="s">
        <v>107</v>
      </c>
      <c r="F162" s="39" t="s">
        <v>108</v>
      </c>
      <c r="G162" s="20">
        <v>4</v>
      </c>
      <c r="H162" s="39" t="s">
        <v>135</v>
      </c>
      <c r="I162" s="6"/>
    </row>
    <row r="163" spans="1:9" x14ac:dyDescent="0.3">
      <c r="A163" s="20" t="s">
        <v>456</v>
      </c>
      <c r="B163" s="20" t="s">
        <v>457</v>
      </c>
      <c r="C163" s="20" t="s">
        <v>137</v>
      </c>
      <c r="D163" s="20" t="s">
        <v>134</v>
      </c>
      <c r="E163" s="6" t="s">
        <v>107</v>
      </c>
      <c r="F163" s="39" t="s">
        <v>108</v>
      </c>
      <c r="G163" s="20">
        <v>4</v>
      </c>
      <c r="H163" s="39" t="s">
        <v>135</v>
      </c>
      <c r="I163" s="6"/>
    </row>
    <row r="164" spans="1:9" x14ac:dyDescent="0.3">
      <c r="A164" s="20" t="s">
        <v>458</v>
      </c>
      <c r="B164" s="20" t="s">
        <v>459</v>
      </c>
      <c r="C164" s="20" t="s">
        <v>137</v>
      </c>
      <c r="D164" s="20" t="s">
        <v>134</v>
      </c>
      <c r="E164" s="6" t="s">
        <v>107</v>
      </c>
      <c r="F164" s="39" t="s">
        <v>108</v>
      </c>
      <c r="G164" s="20">
        <v>4</v>
      </c>
      <c r="H164" s="39" t="s">
        <v>135</v>
      </c>
      <c r="I164" s="6"/>
    </row>
    <row r="165" spans="1:9" x14ac:dyDescent="0.3">
      <c r="A165" s="20" t="s">
        <v>460</v>
      </c>
      <c r="B165" s="20" t="s">
        <v>461</v>
      </c>
      <c r="C165" s="20" t="s">
        <v>137</v>
      </c>
      <c r="D165" s="20" t="s">
        <v>134</v>
      </c>
      <c r="E165" s="6" t="s">
        <v>107</v>
      </c>
      <c r="F165" s="39" t="s">
        <v>108</v>
      </c>
      <c r="G165" s="20">
        <v>4</v>
      </c>
      <c r="H165" s="39" t="s">
        <v>135</v>
      </c>
      <c r="I165" s="6"/>
    </row>
    <row r="166" spans="1:9" x14ac:dyDescent="0.3">
      <c r="A166" s="20" t="s">
        <v>462</v>
      </c>
      <c r="B166" s="20" t="s">
        <v>463</v>
      </c>
      <c r="C166" s="20" t="s">
        <v>137</v>
      </c>
      <c r="D166" s="20" t="s">
        <v>134</v>
      </c>
      <c r="E166" s="6" t="s">
        <v>107</v>
      </c>
      <c r="F166" s="39" t="s">
        <v>108</v>
      </c>
      <c r="G166" s="20">
        <v>4</v>
      </c>
      <c r="H166" s="39" t="s">
        <v>135</v>
      </c>
      <c r="I166" s="6"/>
    </row>
    <row r="167" spans="1:9" x14ac:dyDescent="0.3">
      <c r="A167" s="20" t="s">
        <v>464</v>
      </c>
      <c r="B167" s="20" t="s">
        <v>465</v>
      </c>
      <c r="C167" s="20" t="s">
        <v>137</v>
      </c>
      <c r="D167" s="20" t="s">
        <v>134</v>
      </c>
      <c r="E167" s="6" t="s">
        <v>107</v>
      </c>
      <c r="F167" s="39" t="s">
        <v>108</v>
      </c>
      <c r="G167" s="20">
        <v>4</v>
      </c>
      <c r="H167" s="39" t="s">
        <v>135</v>
      </c>
      <c r="I167" s="6"/>
    </row>
    <row r="168" spans="1:9" x14ac:dyDescent="0.3">
      <c r="A168" s="20" t="s">
        <v>466</v>
      </c>
      <c r="B168" s="20" t="s">
        <v>467</v>
      </c>
      <c r="C168" s="20" t="s">
        <v>137</v>
      </c>
      <c r="D168" s="20" t="s">
        <v>134</v>
      </c>
      <c r="E168" s="6" t="s">
        <v>107</v>
      </c>
      <c r="F168" s="39" t="s">
        <v>108</v>
      </c>
      <c r="G168" s="20">
        <v>4</v>
      </c>
      <c r="H168" s="39" t="s">
        <v>135</v>
      </c>
      <c r="I168" s="6"/>
    </row>
    <row r="169" spans="1:9" x14ac:dyDescent="0.3">
      <c r="A169" s="20" t="s">
        <v>468</v>
      </c>
      <c r="B169" s="20" t="s">
        <v>469</v>
      </c>
      <c r="C169" s="20" t="s">
        <v>137</v>
      </c>
      <c r="D169" s="20" t="s">
        <v>134</v>
      </c>
      <c r="E169" s="6" t="s">
        <v>107</v>
      </c>
      <c r="F169" s="39" t="s">
        <v>108</v>
      </c>
      <c r="G169" s="20">
        <v>4</v>
      </c>
      <c r="H169" s="39" t="s">
        <v>135</v>
      </c>
      <c r="I169" s="6"/>
    </row>
    <row r="170" spans="1:9" x14ac:dyDescent="0.3">
      <c r="A170" s="20" t="s">
        <v>470</v>
      </c>
      <c r="B170" s="20" t="s">
        <v>471</v>
      </c>
      <c r="C170" s="20" t="s">
        <v>137</v>
      </c>
      <c r="D170" s="20" t="s">
        <v>134</v>
      </c>
      <c r="E170" s="6" t="s">
        <v>107</v>
      </c>
      <c r="F170" s="39" t="s">
        <v>108</v>
      </c>
      <c r="G170" s="20">
        <v>4</v>
      </c>
      <c r="H170" s="39" t="s">
        <v>135</v>
      </c>
      <c r="I170" s="6"/>
    </row>
    <row r="171" spans="1:9" x14ac:dyDescent="0.3">
      <c r="A171" s="20" t="s">
        <v>472</v>
      </c>
      <c r="B171" s="20" t="s">
        <v>473</v>
      </c>
      <c r="C171" s="20" t="s">
        <v>137</v>
      </c>
      <c r="D171" s="20" t="s">
        <v>134</v>
      </c>
      <c r="E171" s="6" t="s">
        <v>107</v>
      </c>
      <c r="F171" s="39" t="s">
        <v>108</v>
      </c>
      <c r="G171" s="20">
        <v>4</v>
      </c>
      <c r="H171" s="39" t="s">
        <v>135</v>
      </c>
      <c r="I171" s="6"/>
    </row>
    <row r="172" spans="1:9" x14ac:dyDescent="0.3">
      <c r="A172" s="20" t="s">
        <v>474</v>
      </c>
      <c r="B172" s="20" t="s">
        <v>475</v>
      </c>
      <c r="C172" s="20" t="s">
        <v>137</v>
      </c>
      <c r="D172" s="20" t="s">
        <v>134</v>
      </c>
      <c r="E172" s="6" t="s">
        <v>107</v>
      </c>
      <c r="F172" s="39" t="s">
        <v>108</v>
      </c>
      <c r="G172" s="20">
        <v>4</v>
      </c>
      <c r="H172" s="39" t="s">
        <v>135</v>
      </c>
      <c r="I172" s="6"/>
    </row>
    <row r="173" spans="1:9" x14ac:dyDescent="0.3">
      <c r="A173" s="20" t="s">
        <v>476</v>
      </c>
      <c r="B173" s="20" t="s">
        <v>477</v>
      </c>
      <c r="C173" s="20" t="s">
        <v>137</v>
      </c>
      <c r="D173" s="20" t="s">
        <v>134</v>
      </c>
      <c r="E173" s="6" t="s">
        <v>107</v>
      </c>
      <c r="F173" s="39" t="s">
        <v>108</v>
      </c>
      <c r="G173" s="20">
        <v>4</v>
      </c>
      <c r="H173" s="39" t="s">
        <v>135</v>
      </c>
      <c r="I173" s="6"/>
    </row>
    <row r="174" spans="1:9" x14ac:dyDescent="0.3">
      <c r="A174" s="20" t="s">
        <v>478</v>
      </c>
      <c r="B174" s="20" t="s">
        <v>479</v>
      </c>
      <c r="C174" s="20" t="s">
        <v>137</v>
      </c>
      <c r="D174" s="20" t="s">
        <v>134</v>
      </c>
      <c r="E174" s="6" t="s">
        <v>107</v>
      </c>
      <c r="F174" s="39" t="s">
        <v>108</v>
      </c>
      <c r="G174" s="20">
        <v>4</v>
      </c>
      <c r="H174" s="39" t="s">
        <v>135</v>
      </c>
      <c r="I174" s="6"/>
    </row>
    <row r="175" spans="1:9" x14ac:dyDescent="0.3">
      <c r="A175" s="20" t="s">
        <v>480</v>
      </c>
      <c r="B175" s="20" t="s">
        <v>481</v>
      </c>
      <c r="C175" s="20" t="s">
        <v>137</v>
      </c>
      <c r="D175" s="20" t="s">
        <v>134</v>
      </c>
      <c r="E175" s="6" t="s">
        <v>107</v>
      </c>
      <c r="F175" s="39" t="s">
        <v>108</v>
      </c>
      <c r="G175" s="20">
        <v>4</v>
      </c>
      <c r="H175" s="39" t="s">
        <v>135</v>
      </c>
      <c r="I175" s="6"/>
    </row>
    <row r="176" spans="1:9" x14ac:dyDescent="0.3">
      <c r="A176" s="20" t="s">
        <v>482</v>
      </c>
      <c r="B176" s="20" t="s">
        <v>483</v>
      </c>
      <c r="C176" s="20" t="s">
        <v>137</v>
      </c>
      <c r="D176" s="20" t="s">
        <v>134</v>
      </c>
      <c r="E176" s="6" t="s">
        <v>107</v>
      </c>
      <c r="F176" s="39" t="s">
        <v>108</v>
      </c>
      <c r="G176" s="20">
        <v>4</v>
      </c>
      <c r="H176" s="39" t="s">
        <v>135</v>
      </c>
      <c r="I176" s="6"/>
    </row>
    <row r="177" spans="1:9" x14ac:dyDescent="0.3">
      <c r="A177" s="20" t="s">
        <v>484</v>
      </c>
      <c r="B177" s="20" t="s">
        <v>485</v>
      </c>
      <c r="C177" s="20" t="s">
        <v>137</v>
      </c>
      <c r="D177" s="20" t="s">
        <v>134</v>
      </c>
      <c r="E177" s="6" t="s">
        <v>107</v>
      </c>
      <c r="F177" s="39" t="s">
        <v>108</v>
      </c>
      <c r="G177" s="20">
        <v>4</v>
      </c>
      <c r="H177" s="39" t="s">
        <v>135</v>
      </c>
      <c r="I177" s="6"/>
    </row>
    <row r="178" spans="1:9" x14ac:dyDescent="0.3">
      <c r="A178" s="20" t="s">
        <v>486</v>
      </c>
      <c r="B178" s="20" t="s">
        <v>487</v>
      </c>
      <c r="C178" s="20" t="s">
        <v>137</v>
      </c>
      <c r="D178" s="20" t="s">
        <v>134</v>
      </c>
      <c r="E178" s="6" t="s">
        <v>107</v>
      </c>
      <c r="F178" s="39" t="s">
        <v>108</v>
      </c>
      <c r="G178" s="20">
        <v>4</v>
      </c>
      <c r="H178" s="39" t="s">
        <v>135</v>
      </c>
      <c r="I178" s="6"/>
    </row>
    <row r="179" spans="1:9" x14ac:dyDescent="0.3">
      <c r="A179" s="20" t="s">
        <v>488</v>
      </c>
      <c r="B179" s="20" t="s">
        <v>489</v>
      </c>
      <c r="C179" s="20" t="s">
        <v>137</v>
      </c>
      <c r="D179" s="20" t="s">
        <v>134</v>
      </c>
      <c r="E179" s="6" t="s">
        <v>107</v>
      </c>
      <c r="F179" s="39" t="s">
        <v>108</v>
      </c>
      <c r="G179" s="20">
        <v>4</v>
      </c>
      <c r="H179" s="39" t="s">
        <v>135</v>
      </c>
      <c r="I179" s="6"/>
    </row>
    <row r="180" spans="1:9" x14ac:dyDescent="0.3">
      <c r="A180" s="20" t="s">
        <v>490</v>
      </c>
      <c r="B180" s="20" t="s">
        <v>491</v>
      </c>
      <c r="C180" s="20" t="s">
        <v>137</v>
      </c>
      <c r="D180" s="20" t="s">
        <v>134</v>
      </c>
      <c r="E180" s="6" t="s">
        <v>107</v>
      </c>
      <c r="F180" s="39" t="s">
        <v>108</v>
      </c>
      <c r="G180" s="20">
        <v>4</v>
      </c>
      <c r="H180" s="39" t="s">
        <v>135</v>
      </c>
      <c r="I180" s="6"/>
    </row>
    <row r="181" spans="1:9" x14ac:dyDescent="0.3">
      <c r="A181" s="20" t="s">
        <v>492</v>
      </c>
      <c r="B181" s="20" t="s">
        <v>493</v>
      </c>
      <c r="C181" s="20" t="s">
        <v>137</v>
      </c>
      <c r="D181" s="20" t="s">
        <v>134</v>
      </c>
      <c r="E181" s="6" t="s">
        <v>107</v>
      </c>
      <c r="F181" s="39" t="s">
        <v>108</v>
      </c>
      <c r="G181" s="20">
        <v>4</v>
      </c>
      <c r="H181" s="39" t="s">
        <v>135</v>
      </c>
      <c r="I181" s="6"/>
    </row>
    <row r="182" spans="1:9" x14ac:dyDescent="0.3">
      <c r="A182" s="20" t="s">
        <v>494</v>
      </c>
      <c r="B182" s="20" t="s">
        <v>495</v>
      </c>
      <c r="C182" s="20" t="s">
        <v>137</v>
      </c>
      <c r="D182" s="20" t="s">
        <v>134</v>
      </c>
      <c r="E182" s="6" t="s">
        <v>107</v>
      </c>
      <c r="F182" s="39" t="s">
        <v>108</v>
      </c>
      <c r="G182" s="20">
        <v>4</v>
      </c>
      <c r="H182" s="39" t="s">
        <v>135</v>
      </c>
      <c r="I182" s="6"/>
    </row>
    <row r="183" spans="1:9" x14ac:dyDescent="0.3">
      <c r="A183" s="20" t="s">
        <v>496</v>
      </c>
      <c r="B183" s="20" t="s">
        <v>497</v>
      </c>
      <c r="C183" s="20" t="s">
        <v>137</v>
      </c>
      <c r="D183" s="20" t="s">
        <v>134</v>
      </c>
      <c r="E183" s="6" t="s">
        <v>107</v>
      </c>
      <c r="F183" s="39" t="s">
        <v>109</v>
      </c>
      <c r="G183" s="20">
        <v>5</v>
      </c>
      <c r="H183" s="39" t="s">
        <v>135</v>
      </c>
      <c r="I183" s="6"/>
    </row>
    <row r="184" spans="1:9" x14ac:dyDescent="0.3">
      <c r="A184" s="20" t="s">
        <v>498</v>
      </c>
      <c r="B184" s="20" t="s">
        <v>499</v>
      </c>
      <c r="C184" s="20" t="s">
        <v>137</v>
      </c>
      <c r="D184" s="20" t="s">
        <v>134</v>
      </c>
      <c r="E184" s="6" t="s">
        <v>107</v>
      </c>
      <c r="F184" s="39" t="s">
        <v>109</v>
      </c>
      <c r="G184" s="20">
        <v>5</v>
      </c>
      <c r="H184" s="39" t="s">
        <v>135</v>
      </c>
      <c r="I184" s="6"/>
    </row>
    <row r="185" spans="1:9" x14ac:dyDescent="0.3">
      <c r="A185" s="20" t="s">
        <v>500</v>
      </c>
      <c r="B185" s="20" t="s">
        <v>501</v>
      </c>
      <c r="C185" s="20" t="s">
        <v>137</v>
      </c>
      <c r="D185" s="20" t="s">
        <v>134</v>
      </c>
      <c r="E185" s="6" t="s">
        <v>107</v>
      </c>
      <c r="F185" s="39" t="s">
        <v>109</v>
      </c>
      <c r="G185" s="20">
        <v>5</v>
      </c>
      <c r="H185" s="39" t="s">
        <v>135</v>
      </c>
      <c r="I185" s="6"/>
    </row>
    <row r="186" spans="1:9" x14ac:dyDescent="0.3">
      <c r="A186" s="20" t="s">
        <v>502</v>
      </c>
      <c r="B186" s="20" t="s">
        <v>503</v>
      </c>
      <c r="C186" s="20" t="s">
        <v>137</v>
      </c>
      <c r="D186" s="20" t="s">
        <v>134</v>
      </c>
      <c r="E186" s="6" t="s">
        <v>107</v>
      </c>
      <c r="F186" s="39" t="s">
        <v>109</v>
      </c>
      <c r="G186" s="20">
        <v>5</v>
      </c>
      <c r="H186" s="39" t="s">
        <v>135</v>
      </c>
      <c r="I186" s="6"/>
    </row>
    <row r="187" spans="1:9" x14ac:dyDescent="0.3">
      <c r="A187" s="20" t="s">
        <v>504</v>
      </c>
      <c r="B187" s="20" t="s">
        <v>505</v>
      </c>
      <c r="C187" s="20" t="s">
        <v>137</v>
      </c>
      <c r="D187" s="20" t="s">
        <v>134</v>
      </c>
      <c r="E187" s="6" t="s">
        <v>107</v>
      </c>
      <c r="F187" s="39" t="s">
        <v>109</v>
      </c>
      <c r="G187" s="20">
        <v>5</v>
      </c>
      <c r="H187" s="39" t="s">
        <v>135</v>
      </c>
      <c r="I187" s="6"/>
    </row>
    <row r="188" spans="1:9" x14ac:dyDescent="0.3">
      <c r="A188" s="20" t="s">
        <v>506</v>
      </c>
      <c r="B188" s="20" t="s">
        <v>507</v>
      </c>
      <c r="C188" s="20" t="s">
        <v>137</v>
      </c>
      <c r="D188" s="20" t="s">
        <v>134</v>
      </c>
      <c r="E188" s="6" t="s">
        <v>110</v>
      </c>
      <c r="F188" s="39" t="s">
        <v>109</v>
      </c>
      <c r="G188" s="20">
        <v>5</v>
      </c>
      <c r="H188" s="39" t="s">
        <v>135</v>
      </c>
      <c r="I188" s="6"/>
    </row>
    <row r="189" spans="1:9" x14ac:dyDescent="0.3">
      <c r="A189" s="20" t="s">
        <v>508</v>
      </c>
      <c r="B189" s="20" t="s">
        <v>509</v>
      </c>
      <c r="C189" s="20" t="s">
        <v>137</v>
      </c>
      <c r="D189" s="20" t="s">
        <v>134</v>
      </c>
      <c r="E189" s="6" t="s">
        <v>107</v>
      </c>
      <c r="F189" s="39" t="s">
        <v>109</v>
      </c>
      <c r="G189" s="20">
        <v>5</v>
      </c>
      <c r="H189" s="39" t="s">
        <v>135</v>
      </c>
      <c r="I189" s="6"/>
    </row>
    <row r="190" spans="1:9" x14ac:dyDescent="0.3">
      <c r="A190" s="20" t="s">
        <v>510</v>
      </c>
      <c r="B190" s="20" t="s">
        <v>511</v>
      </c>
      <c r="C190" s="20" t="s">
        <v>137</v>
      </c>
      <c r="D190" s="20" t="s">
        <v>134</v>
      </c>
      <c r="E190" s="6" t="s">
        <v>107</v>
      </c>
      <c r="F190" s="39" t="s">
        <v>109</v>
      </c>
      <c r="G190" s="20">
        <v>5</v>
      </c>
      <c r="H190" s="39" t="s">
        <v>135</v>
      </c>
      <c r="I190" s="6"/>
    </row>
    <row r="191" spans="1:9" x14ac:dyDescent="0.3">
      <c r="A191" s="20" t="s">
        <v>512</v>
      </c>
      <c r="B191" s="20" t="s">
        <v>513</v>
      </c>
      <c r="C191" s="20" t="s">
        <v>137</v>
      </c>
      <c r="D191" s="20" t="s">
        <v>134</v>
      </c>
      <c r="E191" s="6" t="s">
        <v>110</v>
      </c>
      <c r="F191" s="39" t="s">
        <v>109</v>
      </c>
      <c r="G191" s="20">
        <v>5</v>
      </c>
      <c r="H191" s="39" t="s">
        <v>135</v>
      </c>
      <c r="I191" s="6"/>
    </row>
    <row r="192" spans="1:9" x14ac:dyDescent="0.3">
      <c r="A192" s="20" t="s">
        <v>514</v>
      </c>
      <c r="B192" s="20" t="s">
        <v>515</v>
      </c>
      <c r="C192" s="20" t="s">
        <v>137</v>
      </c>
      <c r="D192" s="20" t="s">
        <v>134</v>
      </c>
      <c r="E192" s="6" t="s">
        <v>110</v>
      </c>
      <c r="F192" s="39" t="s">
        <v>109</v>
      </c>
      <c r="G192" s="20">
        <v>5</v>
      </c>
      <c r="H192" s="39" t="s">
        <v>135</v>
      </c>
      <c r="I192" s="6"/>
    </row>
    <row r="193" spans="1:9" x14ac:dyDescent="0.3">
      <c r="A193" s="20" t="s">
        <v>516</v>
      </c>
      <c r="B193" s="20" t="s">
        <v>517</v>
      </c>
      <c r="C193" s="20" t="s">
        <v>137</v>
      </c>
      <c r="D193" s="20" t="s">
        <v>134</v>
      </c>
      <c r="E193" s="6" t="s">
        <v>110</v>
      </c>
      <c r="F193" s="39" t="s">
        <v>109</v>
      </c>
      <c r="G193" s="20">
        <v>5</v>
      </c>
      <c r="H193" s="39" t="s">
        <v>135</v>
      </c>
      <c r="I193" s="6"/>
    </row>
    <row r="194" spans="1:9" x14ac:dyDescent="0.3">
      <c r="A194" s="20" t="s">
        <v>518</v>
      </c>
      <c r="B194" s="20" t="s">
        <v>519</v>
      </c>
      <c r="C194" s="20" t="s">
        <v>137</v>
      </c>
      <c r="D194" s="20" t="s">
        <v>134</v>
      </c>
      <c r="E194" s="6" t="s">
        <v>110</v>
      </c>
      <c r="F194" s="39" t="s">
        <v>109</v>
      </c>
      <c r="G194" s="20">
        <v>5</v>
      </c>
      <c r="H194" s="39" t="s">
        <v>135</v>
      </c>
      <c r="I194" s="6"/>
    </row>
    <row r="195" spans="1:9" x14ac:dyDescent="0.3">
      <c r="A195" s="20" t="s">
        <v>520</v>
      </c>
      <c r="B195" s="20" t="s">
        <v>521</v>
      </c>
      <c r="C195" s="20" t="s">
        <v>137</v>
      </c>
      <c r="D195" s="20" t="s">
        <v>134</v>
      </c>
      <c r="E195" s="6" t="s">
        <v>107</v>
      </c>
      <c r="F195" s="39" t="s">
        <v>109</v>
      </c>
      <c r="G195" s="20">
        <v>5</v>
      </c>
      <c r="H195" s="39" t="s">
        <v>135</v>
      </c>
      <c r="I195" s="6"/>
    </row>
    <row r="196" spans="1:9" x14ac:dyDescent="0.3">
      <c r="A196" s="20" t="s">
        <v>522</v>
      </c>
      <c r="B196" s="20" t="s">
        <v>523</v>
      </c>
      <c r="C196" s="20" t="s">
        <v>137</v>
      </c>
      <c r="D196" s="20" t="s">
        <v>134</v>
      </c>
      <c r="E196" s="6" t="s">
        <v>107</v>
      </c>
      <c r="F196" s="39" t="s">
        <v>109</v>
      </c>
      <c r="G196" s="20">
        <v>5</v>
      </c>
      <c r="H196" s="39" t="s">
        <v>135</v>
      </c>
      <c r="I196" s="6"/>
    </row>
    <row r="197" spans="1:9" x14ac:dyDescent="0.3">
      <c r="A197" s="20" t="s">
        <v>524</v>
      </c>
      <c r="B197" s="20" t="s">
        <v>525</v>
      </c>
      <c r="C197" s="20" t="s">
        <v>137</v>
      </c>
      <c r="D197" s="20" t="s">
        <v>134</v>
      </c>
      <c r="E197" s="6" t="s">
        <v>107</v>
      </c>
      <c r="F197" s="39" t="s">
        <v>109</v>
      </c>
      <c r="G197" s="20">
        <v>5</v>
      </c>
      <c r="H197" s="39" t="s">
        <v>135</v>
      </c>
      <c r="I197" s="6"/>
    </row>
    <row r="198" spans="1:9" x14ac:dyDescent="0.3">
      <c r="A198" s="20" t="s">
        <v>526</v>
      </c>
      <c r="B198" s="20" t="s">
        <v>527</v>
      </c>
      <c r="C198" s="20" t="s">
        <v>137</v>
      </c>
      <c r="D198" s="20" t="s">
        <v>134</v>
      </c>
      <c r="E198" s="6" t="s">
        <v>107</v>
      </c>
      <c r="F198" s="39" t="s">
        <v>109</v>
      </c>
      <c r="G198" s="20">
        <v>5</v>
      </c>
      <c r="H198" s="39" t="s">
        <v>135</v>
      </c>
      <c r="I198" s="6"/>
    </row>
    <row r="199" spans="1:9" x14ac:dyDescent="0.3">
      <c r="A199" s="20" t="s">
        <v>528</v>
      </c>
      <c r="B199" s="20" t="s">
        <v>529</v>
      </c>
      <c r="C199" s="20" t="s">
        <v>137</v>
      </c>
      <c r="D199" s="20" t="s">
        <v>134</v>
      </c>
      <c r="E199" s="6" t="s">
        <v>107</v>
      </c>
      <c r="F199" s="39" t="s">
        <v>109</v>
      </c>
      <c r="G199" s="20">
        <v>5</v>
      </c>
      <c r="H199" s="39" t="s">
        <v>135</v>
      </c>
      <c r="I199" s="6"/>
    </row>
    <row r="200" spans="1:9" x14ac:dyDescent="0.3">
      <c r="A200" s="20" t="s">
        <v>530</v>
      </c>
      <c r="B200" s="20" t="s">
        <v>531</v>
      </c>
      <c r="C200" s="20" t="s">
        <v>137</v>
      </c>
      <c r="D200" s="20" t="s">
        <v>134</v>
      </c>
      <c r="E200" s="6" t="s">
        <v>107</v>
      </c>
      <c r="F200" s="39" t="s">
        <v>109</v>
      </c>
      <c r="G200" s="20">
        <v>5</v>
      </c>
      <c r="H200" s="39" t="s">
        <v>135</v>
      </c>
      <c r="I200" s="6"/>
    </row>
    <row r="201" spans="1:9" x14ac:dyDescent="0.3">
      <c r="A201" s="20" t="s">
        <v>532</v>
      </c>
      <c r="B201" s="20" t="s">
        <v>533</v>
      </c>
      <c r="C201" s="20" t="s">
        <v>137</v>
      </c>
      <c r="D201" s="20" t="s">
        <v>134</v>
      </c>
      <c r="E201" s="6" t="s">
        <v>107</v>
      </c>
      <c r="F201" s="39" t="s">
        <v>109</v>
      </c>
      <c r="G201" s="20">
        <v>5</v>
      </c>
      <c r="H201" s="39" t="s">
        <v>135</v>
      </c>
      <c r="I201" s="6"/>
    </row>
    <row r="202" spans="1:9" x14ac:dyDescent="0.3">
      <c r="A202" s="20" t="s">
        <v>534</v>
      </c>
      <c r="B202" s="20" t="s">
        <v>535</v>
      </c>
      <c r="C202" s="20" t="s">
        <v>137</v>
      </c>
      <c r="D202" s="20" t="s">
        <v>134</v>
      </c>
      <c r="E202" s="6" t="s">
        <v>107</v>
      </c>
      <c r="F202" s="39" t="s">
        <v>109</v>
      </c>
      <c r="G202" s="20">
        <v>5</v>
      </c>
      <c r="H202" s="39" t="s">
        <v>135</v>
      </c>
      <c r="I202" s="6"/>
    </row>
    <row r="203" spans="1:9" x14ac:dyDescent="0.3">
      <c r="A203" s="20" t="s">
        <v>536</v>
      </c>
      <c r="B203" s="20" t="s">
        <v>537</v>
      </c>
      <c r="C203" s="20" t="s">
        <v>137</v>
      </c>
      <c r="D203" s="20" t="s">
        <v>134</v>
      </c>
      <c r="E203" s="6" t="s">
        <v>107</v>
      </c>
      <c r="F203" s="39" t="s">
        <v>109</v>
      </c>
      <c r="G203" s="20">
        <v>5</v>
      </c>
      <c r="H203" s="39" t="s">
        <v>135</v>
      </c>
      <c r="I203" s="6"/>
    </row>
    <row r="204" spans="1:9" x14ac:dyDescent="0.3">
      <c r="A204" s="20" t="s">
        <v>538</v>
      </c>
      <c r="B204" s="20" t="s">
        <v>539</v>
      </c>
      <c r="C204" s="20" t="s">
        <v>137</v>
      </c>
      <c r="D204" s="20" t="s">
        <v>134</v>
      </c>
      <c r="E204" s="6" t="s">
        <v>107</v>
      </c>
      <c r="F204" s="39" t="s">
        <v>109</v>
      </c>
      <c r="G204" s="20">
        <v>5</v>
      </c>
      <c r="H204" s="39" t="s">
        <v>135</v>
      </c>
      <c r="I204" s="6"/>
    </row>
    <row r="205" spans="1:9" x14ac:dyDescent="0.3">
      <c r="A205" s="20" t="s">
        <v>540</v>
      </c>
      <c r="B205" s="20" t="s">
        <v>541</v>
      </c>
      <c r="C205" s="20" t="s">
        <v>137</v>
      </c>
      <c r="D205" s="20" t="s">
        <v>134</v>
      </c>
      <c r="E205" s="6" t="s">
        <v>107</v>
      </c>
      <c r="F205" s="39" t="s">
        <v>109</v>
      </c>
      <c r="G205" s="20">
        <v>5</v>
      </c>
      <c r="H205" s="39" t="s">
        <v>135</v>
      </c>
      <c r="I205" s="6"/>
    </row>
    <row r="206" spans="1:9" x14ac:dyDescent="0.3">
      <c r="A206" s="20" t="s">
        <v>542</v>
      </c>
      <c r="B206" s="20" t="s">
        <v>543</v>
      </c>
      <c r="C206" s="20" t="s">
        <v>137</v>
      </c>
      <c r="D206" s="20" t="s">
        <v>134</v>
      </c>
      <c r="E206" s="6" t="s">
        <v>107</v>
      </c>
      <c r="F206" s="39" t="s">
        <v>109</v>
      </c>
      <c r="G206" s="20">
        <v>5</v>
      </c>
      <c r="H206" s="39" t="s">
        <v>135</v>
      </c>
      <c r="I206" s="6"/>
    </row>
    <row r="207" spans="1:9" x14ac:dyDescent="0.3">
      <c r="A207" s="20" t="s">
        <v>544</v>
      </c>
      <c r="B207" s="20" t="s">
        <v>545</v>
      </c>
      <c r="C207" s="20" t="s">
        <v>137</v>
      </c>
      <c r="D207" s="20" t="s">
        <v>134</v>
      </c>
      <c r="E207" s="6" t="s">
        <v>107</v>
      </c>
      <c r="F207" s="39" t="s">
        <v>109</v>
      </c>
      <c r="G207" s="20">
        <v>5</v>
      </c>
      <c r="H207" s="39" t="s">
        <v>135</v>
      </c>
      <c r="I207" s="6"/>
    </row>
    <row r="208" spans="1:9" x14ac:dyDescent="0.3">
      <c r="A208" s="20" t="s">
        <v>546</v>
      </c>
      <c r="B208" s="20" t="s">
        <v>547</v>
      </c>
      <c r="C208" s="20" t="s">
        <v>137</v>
      </c>
      <c r="D208" s="20" t="s">
        <v>134</v>
      </c>
      <c r="E208" s="6" t="s">
        <v>107</v>
      </c>
      <c r="F208" s="39" t="s">
        <v>109</v>
      </c>
      <c r="G208" s="20">
        <v>5</v>
      </c>
      <c r="H208" s="39" t="s">
        <v>135</v>
      </c>
      <c r="I208" s="6"/>
    </row>
    <row r="209" spans="1:9" x14ac:dyDescent="0.3">
      <c r="A209" s="20" t="s">
        <v>548</v>
      </c>
      <c r="B209" s="20" t="s">
        <v>549</v>
      </c>
      <c r="C209" s="20" t="s">
        <v>137</v>
      </c>
      <c r="D209" s="20" t="s">
        <v>134</v>
      </c>
      <c r="E209" s="6" t="s">
        <v>107</v>
      </c>
      <c r="F209" s="39" t="s">
        <v>109</v>
      </c>
      <c r="G209" s="20">
        <v>5</v>
      </c>
      <c r="H209" s="39" t="s">
        <v>135</v>
      </c>
      <c r="I209" s="6"/>
    </row>
    <row r="210" spans="1:9" x14ac:dyDescent="0.3">
      <c r="A210" s="20" t="s">
        <v>550</v>
      </c>
      <c r="B210" s="20" t="s">
        <v>551</v>
      </c>
      <c r="C210" s="20" t="s">
        <v>137</v>
      </c>
      <c r="D210" s="20" t="s">
        <v>134</v>
      </c>
      <c r="E210" s="6" t="s">
        <v>107</v>
      </c>
      <c r="F210" s="39" t="s">
        <v>109</v>
      </c>
      <c r="G210" s="20">
        <v>5</v>
      </c>
      <c r="H210" s="39" t="s">
        <v>135</v>
      </c>
      <c r="I210" s="6"/>
    </row>
    <row r="211" spans="1:9" x14ac:dyDescent="0.3">
      <c r="A211" s="20" t="s">
        <v>552</v>
      </c>
      <c r="B211" s="20" t="s">
        <v>553</v>
      </c>
      <c r="C211" s="20" t="s">
        <v>137</v>
      </c>
      <c r="D211" s="20" t="s">
        <v>134</v>
      </c>
      <c r="E211" s="6" t="s">
        <v>107</v>
      </c>
      <c r="F211" s="39" t="s">
        <v>109</v>
      </c>
      <c r="G211" s="20">
        <v>5</v>
      </c>
      <c r="H211" s="39" t="s">
        <v>135</v>
      </c>
      <c r="I211" s="6"/>
    </row>
    <row r="212" spans="1:9" x14ac:dyDescent="0.3">
      <c r="A212" s="20" t="s">
        <v>554</v>
      </c>
      <c r="B212" s="20" t="s">
        <v>555</v>
      </c>
      <c r="C212" s="20" t="s">
        <v>137</v>
      </c>
      <c r="D212" s="20" t="s">
        <v>134</v>
      </c>
      <c r="E212" s="6" t="s">
        <v>107</v>
      </c>
      <c r="F212" s="39" t="s">
        <v>109</v>
      </c>
      <c r="G212" s="20">
        <v>5</v>
      </c>
      <c r="H212" s="39" t="s">
        <v>135</v>
      </c>
      <c r="I212" s="6"/>
    </row>
    <row r="213" spans="1:9" x14ac:dyDescent="0.3">
      <c r="A213" s="20" t="s">
        <v>556</v>
      </c>
      <c r="B213" s="20" t="s">
        <v>557</v>
      </c>
      <c r="C213" s="20" t="s">
        <v>137</v>
      </c>
      <c r="D213" s="20" t="s">
        <v>134</v>
      </c>
      <c r="E213" s="6" t="s">
        <v>107</v>
      </c>
      <c r="F213" s="39" t="s">
        <v>109</v>
      </c>
      <c r="G213" s="20">
        <v>5</v>
      </c>
      <c r="H213" s="39" t="s">
        <v>135</v>
      </c>
      <c r="I213" s="6"/>
    </row>
    <row r="214" spans="1:9" x14ac:dyDescent="0.3">
      <c r="A214" s="20" t="s">
        <v>558</v>
      </c>
      <c r="B214" s="20" t="s">
        <v>559</v>
      </c>
      <c r="C214" s="20" t="s">
        <v>137</v>
      </c>
      <c r="D214" s="20" t="s">
        <v>134</v>
      </c>
      <c r="E214" s="6" t="s">
        <v>107</v>
      </c>
      <c r="F214" s="39" t="s">
        <v>109</v>
      </c>
      <c r="G214" s="20">
        <v>5</v>
      </c>
      <c r="H214" s="39" t="s">
        <v>135</v>
      </c>
      <c r="I214" s="6"/>
    </row>
    <row r="215" spans="1:9" x14ac:dyDescent="0.3">
      <c r="A215" s="20" t="s">
        <v>560</v>
      </c>
      <c r="B215" s="20" t="s">
        <v>561</v>
      </c>
      <c r="C215" s="20" t="s">
        <v>137</v>
      </c>
      <c r="D215" s="20" t="s">
        <v>134</v>
      </c>
      <c r="E215" s="6" t="s">
        <v>107</v>
      </c>
      <c r="F215" s="39" t="s">
        <v>109</v>
      </c>
      <c r="G215" s="20">
        <v>5</v>
      </c>
      <c r="H215" s="39" t="s">
        <v>135</v>
      </c>
      <c r="I215" s="6"/>
    </row>
    <row r="216" spans="1:9" x14ac:dyDescent="0.3">
      <c r="A216" s="20" t="s">
        <v>562</v>
      </c>
      <c r="B216" s="20" t="s">
        <v>563</v>
      </c>
      <c r="C216" s="20" t="s">
        <v>137</v>
      </c>
      <c r="D216" s="20" t="s">
        <v>134</v>
      </c>
      <c r="E216" s="6" t="s">
        <v>107</v>
      </c>
      <c r="F216" s="39" t="s">
        <v>109</v>
      </c>
      <c r="G216" s="20">
        <v>5</v>
      </c>
      <c r="H216" s="39" t="s">
        <v>135</v>
      </c>
      <c r="I216" s="6"/>
    </row>
    <row r="217" spans="1:9" x14ac:dyDescent="0.3">
      <c r="A217" s="20" t="s">
        <v>564</v>
      </c>
      <c r="B217" s="20" t="s">
        <v>565</v>
      </c>
      <c r="C217" s="20" t="s">
        <v>137</v>
      </c>
      <c r="D217" s="20" t="s">
        <v>134</v>
      </c>
      <c r="E217" s="6" t="s">
        <v>107</v>
      </c>
      <c r="F217" s="39" t="s">
        <v>109</v>
      </c>
      <c r="G217" s="20">
        <v>5</v>
      </c>
      <c r="H217" s="39" t="s">
        <v>135</v>
      </c>
      <c r="I217" s="6"/>
    </row>
    <row r="218" spans="1:9" x14ac:dyDescent="0.3">
      <c r="A218" s="20" t="s">
        <v>566</v>
      </c>
      <c r="B218" s="20" t="s">
        <v>567</v>
      </c>
      <c r="C218" s="20" t="s">
        <v>137</v>
      </c>
      <c r="D218" s="20" t="s">
        <v>134</v>
      </c>
      <c r="E218" s="6" t="s">
        <v>107</v>
      </c>
      <c r="F218" s="39" t="s">
        <v>109</v>
      </c>
      <c r="G218" s="20">
        <v>5</v>
      </c>
      <c r="H218" s="39" t="s">
        <v>135</v>
      </c>
      <c r="I218" s="6"/>
    </row>
    <row r="219" spans="1:9" x14ac:dyDescent="0.3">
      <c r="A219" s="20" t="s">
        <v>568</v>
      </c>
      <c r="B219" s="20" t="s">
        <v>569</v>
      </c>
      <c r="C219" s="20" t="s">
        <v>137</v>
      </c>
      <c r="D219" s="20" t="s">
        <v>134</v>
      </c>
      <c r="E219" s="6" t="s">
        <v>107</v>
      </c>
      <c r="F219" s="39" t="s">
        <v>109</v>
      </c>
      <c r="G219" s="20">
        <v>5</v>
      </c>
      <c r="H219" s="39" t="s">
        <v>135</v>
      </c>
      <c r="I219" s="6"/>
    </row>
    <row r="220" spans="1:9" x14ac:dyDescent="0.3">
      <c r="A220" s="20" t="s">
        <v>570</v>
      </c>
      <c r="B220" s="20" t="s">
        <v>571</v>
      </c>
      <c r="C220" s="20" t="s">
        <v>137</v>
      </c>
      <c r="D220" s="20" t="s">
        <v>134</v>
      </c>
      <c r="E220" s="6" t="s">
        <v>107</v>
      </c>
      <c r="F220" s="39" t="s">
        <v>109</v>
      </c>
      <c r="G220" s="20">
        <v>5</v>
      </c>
      <c r="H220" s="39" t="s">
        <v>135</v>
      </c>
      <c r="I220" s="6"/>
    </row>
    <row r="221" spans="1:9" x14ac:dyDescent="0.3">
      <c r="A221" s="20" t="s">
        <v>572</v>
      </c>
      <c r="B221" s="20" t="s">
        <v>573</v>
      </c>
      <c r="C221" s="20" t="s">
        <v>137</v>
      </c>
      <c r="D221" s="20" t="s">
        <v>134</v>
      </c>
      <c r="E221" s="6" t="s">
        <v>107</v>
      </c>
      <c r="F221" s="39" t="s">
        <v>109</v>
      </c>
      <c r="G221" s="20">
        <v>5</v>
      </c>
      <c r="H221" s="39" t="s">
        <v>135</v>
      </c>
      <c r="I221" s="6"/>
    </row>
    <row r="222" spans="1:9" x14ac:dyDescent="0.3">
      <c r="A222" s="20" t="s">
        <v>574</v>
      </c>
      <c r="B222" s="20" t="s">
        <v>575</v>
      </c>
      <c r="C222" s="20" t="s">
        <v>137</v>
      </c>
      <c r="D222" s="20" t="s">
        <v>134</v>
      </c>
      <c r="E222" s="6" t="s">
        <v>107</v>
      </c>
      <c r="F222" s="39" t="s">
        <v>109</v>
      </c>
      <c r="G222" s="20">
        <v>5</v>
      </c>
      <c r="H222" s="39" t="s">
        <v>135</v>
      </c>
      <c r="I222" s="6"/>
    </row>
    <row r="223" spans="1:9" x14ac:dyDescent="0.3">
      <c r="A223" s="20" t="s">
        <v>576</v>
      </c>
      <c r="B223" s="20" t="s">
        <v>577</v>
      </c>
      <c r="C223" s="20" t="s">
        <v>137</v>
      </c>
      <c r="D223" s="20" t="s">
        <v>134</v>
      </c>
      <c r="E223" s="6" t="s">
        <v>107</v>
      </c>
      <c r="F223" s="39" t="s">
        <v>109</v>
      </c>
      <c r="G223" s="20">
        <v>5</v>
      </c>
      <c r="H223" s="39" t="s">
        <v>135</v>
      </c>
      <c r="I223" s="6"/>
    </row>
    <row r="224" spans="1:9" x14ac:dyDescent="0.3">
      <c r="A224" s="20" t="s">
        <v>578</v>
      </c>
      <c r="B224" s="20" t="s">
        <v>579</v>
      </c>
      <c r="C224" s="20" t="s">
        <v>137</v>
      </c>
      <c r="D224" s="20" t="s">
        <v>134</v>
      </c>
      <c r="E224" s="6" t="s">
        <v>107</v>
      </c>
      <c r="F224" s="39" t="s">
        <v>109</v>
      </c>
      <c r="G224" s="20">
        <v>5</v>
      </c>
      <c r="H224" s="39" t="s">
        <v>135</v>
      </c>
      <c r="I224" s="6"/>
    </row>
    <row r="225" spans="1:9" x14ac:dyDescent="0.3">
      <c r="A225" s="20" t="s">
        <v>580</v>
      </c>
      <c r="B225" s="20" t="s">
        <v>581</v>
      </c>
      <c r="C225" s="20" t="s">
        <v>137</v>
      </c>
      <c r="D225" s="20" t="s">
        <v>134</v>
      </c>
      <c r="E225" s="6" t="s">
        <v>107</v>
      </c>
      <c r="F225" s="39" t="s">
        <v>109</v>
      </c>
      <c r="G225" s="20">
        <v>5</v>
      </c>
      <c r="H225" s="39" t="s">
        <v>135</v>
      </c>
      <c r="I225" s="6"/>
    </row>
    <row r="226" spans="1:9" x14ac:dyDescent="0.3">
      <c r="A226" s="20" t="s">
        <v>582</v>
      </c>
      <c r="B226" s="20" t="s">
        <v>583</v>
      </c>
      <c r="C226" s="20" t="s">
        <v>137</v>
      </c>
      <c r="D226" s="20" t="s">
        <v>134</v>
      </c>
      <c r="E226" s="6" t="s">
        <v>107</v>
      </c>
      <c r="F226" s="39" t="s">
        <v>109</v>
      </c>
      <c r="G226" s="20">
        <v>5</v>
      </c>
      <c r="H226" s="39" t="s">
        <v>135</v>
      </c>
      <c r="I226" s="6"/>
    </row>
    <row r="227" spans="1:9" x14ac:dyDescent="0.3">
      <c r="A227" s="20" t="s">
        <v>584</v>
      </c>
      <c r="B227" s="20" t="s">
        <v>585</v>
      </c>
      <c r="C227" s="20" t="s">
        <v>137</v>
      </c>
      <c r="D227" s="20" t="s">
        <v>134</v>
      </c>
      <c r="E227" s="6" t="s">
        <v>107</v>
      </c>
      <c r="F227" s="39" t="s">
        <v>109</v>
      </c>
      <c r="G227" s="20">
        <v>5</v>
      </c>
      <c r="H227" s="39" t="s">
        <v>135</v>
      </c>
      <c r="I227" s="6"/>
    </row>
    <row r="228" spans="1:9" x14ac:dyDescent="0.3">
      <c r="A228" s="20" t="s">
        <v>586</v>
      </c>
      <c r="B228" s="20" t="s">
        <v>587</v>
      </c>
      <c r="C228" s="20" t="s">
        <v>137</v>
      </c>
      <c r="D228" s="20" t="s">
        <v>134</v>
      </c>
      <c r="E228" s="6" t="s">
        <v>107</v>
      </c>
      <c r="F228" s="39" t="s">
        <v>109</v>
      </c>
      <c r="G228" s="20">
        <v>5</v>
      </c>
      <c r="H228" s="39" t="s">
        <v>135</v>
      </c>
      <c r="I228" s="6"/>
    </row>
    <row r="229" spans="1:9" x14ac:dyDescent="0.3">
      <c r="A229" s="20" t="s">
        <v>588</v>
      </c>
      <c r="B229" s="20" t="s">
        <v>589</v>
      </c>
      <c r="C229" s="20" t="s">
        <v>137</v>
      </c>
      <c r="D229" s="20" t="s">
        <v>134</v>
      </c>
      <c r="E229" s="6" t="s">
        <v>107</v>
      </c>
      <c r="F229" s="39" t="s">
        <v>109</v>
      </c>
      <c r="G229" s="20">
        <v>5</v>
      </c>
      <c r="H229" s="39" t="s">
        <v>135</v>
      </c>
      <c r="I229" s="6"/>
    </row>
    <row r="230" spans="1:9" x14ac:dyDescent="0.3">
      <c r="A230" s="20" t="s">
        <v>590</v>
      </c>
      <c r="B230" s="20" t="s">
        <v>591</v>
      </c>
      <c r="C230" s="20" t="s">
        <v>137</v>
      </c>
      <c r="D230" s="20" t="s">
        <v>134</v>
      </c>
      <c r="E230" s="6" t="s">
        <v>107</v>
      </c>
      <c r="F230" s="39" t="s">
        <v>109</v>
      </c>
      <c r="G230" s="20">
        <v>5</v>
      </c>
      <c r="H230" s="39" t="s">
        <v>135</v>
      </c>
      <c r="I230" s="6"/>
    </row>
    <row r="231" spans="1:9" x14ac:dyDescent="0.3">
      <c r="A231" s="20" t="s">
        <v>592</v>
      </c>
      <c r="B231" s="20" t="s">
        <v>593</v>
      </c>
      <c r="C231" s="20" t="s">
        <v>137</v>
      </c>
      <c r="D231" s="20" t="s">
        <v>134</v>
      </c>
      <c r="E231" s="6" t="s">
        <v>107</v>
      </c>
      <c r="F231" s="39" t="s">
        <v>109</v>
      </c>
      <c r="G231" s="20">
        <v>5</v>
      </c>
      <c r="H231" s="39" t="s">
        <v>135</v>
      </c>
      <c r="I231" s="6"/>
    </row>
    <row r="232" spans="1:9" x14ac:dyDescent="0.3">
      <c r="A232" s="20" t="s">
        <v>594</v>
      </c>
      <c r="B232" s="20" t="s">
        <v>595</v>
      </c>
      <c r="C232" s="20" t="s">
        <v>137</v>
      </c>
      <c r="D232" s="20" t="s">
        <v>134</v>
      </c>
      <c r="E232" s="6" t="s">
        <v>107</v>
      </c>
      <c r="F232" s="39" t="s">
        <v>109</v>
      </c>
      <c r="G232" s="20">
        <v>5</v>
      </c>
      <c r="H232" s="39" t="s">
        <v>135</v>
      </c>
      <c r="I232" s="6"/>
    </row>
    <row r="233" spans="1:9" x14ac:dyDescent="0.3">
      <c r="A233" s="20" t="s">
        <v>596</v>
      </c>
      <c r="B233" s="20" t="s">
        <v>597</v>
      </c>
      <c r="C233" s="20" t="s">
        <v>137</v>
      </c>
      <c r="D233" s="20" t="s">
        <v>134</v>
      </c>
      <c r="E233" s="6" t="s">
        <v>107</v>
      </c>
      <c r="F233" s="39" t="s">
        <v>109</v>
      </c>
      <c r="G233" s="20">
        <v>5</v>
      </c>
      <c r="H233" s="39" t="s">
        <v>135</v>
      </c>
      <c r="I233" s="6"/>
    </row>
    <row r="234" spans="1:9" x14ac:dyDescent="0.3">
      <c r="A234" s="20" t="s">
        <v>598</v>
      </c>
      <c r="B234" s="20" t="s">
        <v>599</v>
      </c>
      <c r="C234" s="20" t="s">
        <v>137</v>
      </c>
      <c r="D234" s="20" t="s">
        <v>134</v>
      </c>
      <c r="E234" s="6" t="s">
        <v>107</v>
      </c>
      <c r="F234" s="39" t="s">
        <v>109</v>
      </c>
      <c r="G234" s="20">
        <v>5</v>
      </c>
      <c r="H234" s="39" t="s">
        <v>135</v>
      </c>
      <c r="I234" s="6"/>
    </row>
    <row r="235" spans="1:9" x14ac:dyDescent="0.3">
      <c r="A235" s="20" t="s">
        <v>600</v>
      </c>
      <c r="B235" s="20" t="s">
        <v>601</v>
      </c>
      <c r="C235" s="20" t="s">
        <v>137</v>
      </c>
      <c r="D235" s="20" t="s">
        <v>134</v>
      </c>
      <c r="E235" s="6" t="s">
        <v>107</v>
      </c>
      <c r="F235" s="39" t="s">
        <v>109</v>
      </c>
      <c r="G235" s="20">
        <v>5</v>
      </c>
      <c r="H235" s="39" t="s">
        <v>135</v>
      </c>
      <c r="I235" s="6"/>
    </row>
    <row r="236" spans="1:9" x14ac:dyDescent="0.3">
      <c r="A236" s="20" t="s">
        <v>602</v>
      </c>
      <c r="B236" s="20" t="s">
        <v>603</v>
      </c>
      <c r="C236" s="20" t="s">
        <v>137</v>
      </c>
      <c r="D236" s="20" t="s">
        <v>134</v>
      </c>
      <c r="E236" s="6" t="s">
        <v>107</v>
      </c>
      <c r="F236" s="39" t="s">
        <v>109</v>
      </c>
      <c r="G236" s="20">
        <v>5</v>
      </c>
      <c r="H236" s="39" t="s">
        <v>135</v>
      </c>
      <c r="I236" s="6"/>
    </row>
    <row r="237" spans="1:9" x14ac:dyDescent="0.3">
      <c r="A237" s="20" t="s">
        <v>604</v>
      </c>
      <c r="B237" s="20" t="s">
        <v>605</v>
      </c>
      <c r="C237" s="20" t="s">
        <v>137</v>
      </c>
      <c r="D237" s="20" t="s">
        <v>134</v>
      </c>
      <c r="E237" s="6" t="s">
        <v>107</v>
      </c>
      <c r="F237" s="39" t="s">
        <v>109</v>
      </c>
      <c r="G237" s="20">
        <v>5</v>
      </c>
      <c r="H237" s="39" t="s">
        <v>135</v>
      </c>
      <c r="I237" s="6"/>
    </row>
    <row r="238" spans="1:9" x14ac:dyDescent="0.3">
      <c r="A238" s="20" t="s">
        <v>606</v>
      </c>
      <c r="B238" s="20" t="s">
        <v>607</v>
      </c>
      <c r="C238" s="20" t="s">
        <v>137</v>
      </c>
      <c r="D238" s="20" t="s">
        <v>134</v>
      </c>
      <c r="E238" s="6" t="s">
        <v>107</v>
      </c>
      <c r="F238" s="39" t="s">
        <v>109</v>
      </c>
      <c r="G238" s="20">
        <v>5</v>
      </c>
      <c r="H238" s="39" t="s">
        <v>135</v>
      </c>
      <c r="I238" s="6"/>
    </row>
    <row r="239" spans="1:9" x14ac:dyDescent="0.3">
      <c r="A239" s="20" t="s">
        <v>608</v>
      </c>
      <c r="B239" s="20" t="s">
        <v>609</v>
      </c>
      <c r="C239" s="20" t="s">
        <v>137</v>
      </c>
      <c r="D239" s="20" t="s">
        <v>134</v>
      </c>
      <c r="E239" s="6" t="s">
        <v>107</v>
      </c>
      <c r="F239" s="39" t="s">
        <v>109</v>
      </c>
      <c r="G239" s="20">
        <v>5</v>
      </c>
      <c r="H239" s="39" t="s">
        <v>135</v>
      </c>
      <c r="I239" s="6"/>
    </row>
    <row r="240" spans="1:9" x14ac:dyDescent="0.3">
      <c r="A240" s="20" t="s">
        <v>610</v>
      </c>
      <c r="B240" s="20" t="s">
        <v>611</v>
      </c>
      <c r="C240" s="20" t="s">
        <v>137</v>
      </c>
      <c r="D240" s="20" t="s">
        <v>134</v>
      </c>
      <c r="E240" s="6" t="s">
        <v>107</v>
      </c>
      <c r="F240" s="39" t="s">
        <v>109</v>
      </c>
      <c r="G240" s="20">
        <v>5</v>
      </c>
      <c r="H240" s="39" t="s">
        <v>135</v>
      </c>
      <c r="I240" s="6"/>
    </row>
    <row r="241" spans="1:9" x14ac:dyDescent="0.3">
      <c r="A241" s="20" t="s">
        <v>612</v>
      </c>
      <c r="B241" s="20" t="s">
        <v>613</v>
      </c>
      <c r="C241" s="20" t="s">
        <v>137</v>
      </c>
      <c r="D241" s="20" t="s">
        <v>134</v>
      </c>
      <c r="E241" s="6" t="s">
        <v>107</v>
      </c>
      <c r="F241" s="39" t="s">
        <v>109</v>
      </c>
      <c r="G241" s="20">
        <v>5</v>
      </c>
      <c r="H241" s="39" t="s">
        <v>135</v>
      </c>
      <c r="I241" s="6"/>
    </row>
    <row r="242" spans="1:9" x14ac:dyDescent="0.3">
      <c r="A242" s="20" t="s">
        <v>614</v>
      </c>
      <c r="B242" s="20" t="s">
        <v>615</v>
      </c>
      <c r="C242" s="20" t="s">
        <v>137</v>
      </c>
      <c r="D242" s="20" t="s">
        <v>134</v>
      </c>
      <c r="E242" s="6" t="s">
        <v>107</v>
      </c>
      <c r="F242" s="39" t="s">
        <v>109</v>
      </c>
      <c r="G242" s="20">
        <v>5</v>
      </c>
      <c r="H242" s="39" t="s">
        <v>135</v>
      </c>
      <c r="I242" s="6"/>
    </row>
    <row r="243" spans="1:9" x14ac:dyDescent="0.3">
      <c r="A243" s="20" t="s">
        <v>629</v>
      </c>
      <c r="B243" s="20" t="s">
        <v>630</v>
      </c>
      <c r="C243" s="20" t="s">
        <v>137</v>
      </c>
      <c r="D243" s="20" t="s">
        <v>134</v>
      </c>
      <c r="E243" s="6" t="s">
        <v>110</v>
      </c>
      <c r="F243" s="39" t="s">
        <v>106</v>
      </c>
      <c r="G243" s="20">
        <v>3</v>
      </c>
      <c r="H243" s="39" t="s">
        <v>133</v>
      </c>
      <c r="I24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7"/>
  <sheetViews>
    <sheetView zoomScale="80" zoomScaleNormal="80" workbookViewId="0">
      <pane xSplit="1" ySplit="5" topLeftCell="F6" activePane="bottomRight" state="frozen"/>
      <selection pane="topRight"/>
      <selection pane="bottomLeft"/>
      <selection pane="bottomRight" activeCell="A9" sqref="A9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11" width="16.625" style="1" customWidth="1"/>
    <col min="12" max="12" width="10.125" style="1" customWidth="1"/>
    <col min="13" max="13" width="11.75" style="1" customWidth="1"/>
    <col min="14" max="14" width="12.375" style="1" customWidth="1"/>
    <col min="15" max="15" width="11.875" style="19" bestFit="1" customWidth="1"/>
    <col min="16" max="16" width="18.5" style="19" customWidth="1"/>
    <col min="17" max="17" width="11.25" style="19" bestFit="1" customWidth="1"/>
    <col min="18" max="18" width="9.875" style="19" customWidth="1"/>
    <col min="19" max="19" width="14.375" style="19" customWidth="1"/>
    <col min="20" max="20" width="8.625" style="19" customWidth="1"/>
    <col min="21" max="21" width="14.875" style="19" customWidth="1"/>
    <col min="22" max="22" width="11.625" style="18" customWidth="1"/>
    <col min="23" max="23" width="13" style="18" customWidth="1"/>
    <col min="24" max="24" width="12.375" style="18" customWidth="1"/>
    <col min="25" max="16384" width="9" style="18"/>
  </cols>
  <sheetData>
    <row r="1" spans="1:24" s="40" customFormat="1" ht="33" x14ac:dyDescent="0.3">
      <c r="A1" s="50" t="s">
        <v>8</v>
      </c>
      <c r="B1" s="51" t="s">
        <v>619</v>
      </c>
      <c r="C1" s="50" t="s">
        <v>13</v>
      </c>
      <c r="D1" s="50" t="s">
        <v>14</v>
      </c>
      <c r="E1" s="55" t="s">
        <v>2</v>
      </c>
      <c r="F1" s="56" t="s">
        <v>18</v>
      </c>
      <c r="G1" s="57" t="s">
        <v>3</v>
      </c>
      <c r="H1" s="58" t="s">
        <v>35</v>
      </c>
      <c r="I1" s="58" t="s">
        <v>36</v>
      </c>
      <c r="J1" s="12"/>
      <c r="K1" s="12"/>
      <c r="L1" s="12"/>
      <c r="N1" s="41"/>
      <c r="O1" s="41"/>
      <c r="P1" s="41"/>
      <c r="Q1" s="41"/>
      <c r="R1" s="41"/>
      <c r="S1" s="41"/>
      <c r="T1" s="41"/>
    </row>
    <row r="2" spans="1:24" s="1" customFormat="1" x14ac:dyDescent="0.3">
      <c r="A2" s="9" t="s">
        <v>39</v>
      </c>
      <c r="B2" s="37" t="s">
        <v>39</v>
      </c>
      <c r="C2" s="11">
        <v>0.6</v>
      </c>
      <c r="D2" s="22">
        <v>1</v>
      </c>
      <c r="E2" s="22">
        <v>4.2</v>
      </c>
      <c r="F2" s="10">
        <v>0.4</v>
      </c>
      <c r="G2" s="16"/>
      <c r="H2" s="17"/>
      <c r="I2" s="17"/>
      <c r="J2" s="14"/>
      <c r="K2" s="14"/>
      <c r="L2" s="14"/>
      <c r="N2" s="21"/>
      <c r="O2" s="21"/>
      <c r="P2" s="21"/>
      <c r="Q2" s="21"/>
      <c r="R2" s="21"/>
      <c r="S2" s="21"/>
      <c r="T2" s="21"/>
    </row>
    <row r="3" spans="1:24" s="1" customFormat="1" x14ac:dyDescent="0.3">
      <c r="O3" s="21"/>
      <c r="P3" s="21"/>
      <c r="Q3" s="21"/>
      <c r="R3" s="21"/>
      <c r="S3" s="21"/>
      <c r="T3" s="21"/>
      <c r="U3" s="21"/>
    </row>
    <row r="4" spans="1:24" s="1" customFormat="1" x14ac:dyDescent="0.3">
      <c r="A4" s="59" t="s">
        <v>41</v>
      </c>
      <c r="B4" s="70" t="s">
        <v>107</v>
      </c>
      <c r="C4" s="70" t="s">
        <v>110</v>
      </c>
      <c r="D4" s="70" t="s">
        <v>107</v>
      </c>
      <c r="E4" s="70" t="s">
        <v>110</v>
      </c>
      <c r="F4" s="70" t="s">
        <v>107</v>
      </c>
      <c r="G4" s="70" t="s">
        <v>110</v>
      </c>
      <c r="H4" s="70" t="s">
        <v>104</v>
      </c>
      <c r="I4" s="70" t="s">
        <v>110</v>
      </c>
      <c r="J4" s="70" t="s">
        <v>104</v>
      </c>
      <c r="K4" s="70" t="s">
        <v>104</v>
      </c>
      <c r="L4" s="70" t="s">
        <v>102</v>
      </c>
      <c r="M4" s="106" t="s">
        <v>63</v>
      </c>
      <c r="N4" s="106" t="s">
        <v>64</v>
      </c>
      <c r="O4" s="106" t="s">
        <v>65</v>
      </c>
      <c r="P4" s="108" t="s">
        <v>0</v>
      </c>
      <c r="Q4" s="103" t="s">
        <v>28</v>
      </c>
      <c r="R4" s="103"/>
      <c r="S4" s="103"/>
      <c r="T4" s="103" t="s">
        <v>31</v>
      </c>
      <c r="U4" s="103"/>
      <c r="V4" s="103"/>
      <c r="W4" s="103"/>
      <c r="X4" s="104" t="s">
        <v>66</v>
      </c>
    </row>
    <row r="5" spans="1:24" s="1" customFormat="1" ht="33" x14ac:dyDescent="0.3">
      <c r="A5" s="60" t="s">
        <v>42</v>
      </c>
      <c r="B5" s="70">
        <v>5</v>
      </c>
      <c r="C5" s="70">
        <v>5</v>
      </c>
      <c r="D5" s="70">
        <v>4</v>
      </c>
      <c r="E5" s="70">
        <v>4</v>
      </c>
      <c r="F5" s="70">
        <v>3</v>
      </c>
      <c r="G5" s="70">
        <v>3</v>
      </c>
      <c r="H5" s="70">
        <v>3</v>
      </c>
      <c r="I5" s="70">
        <v>2</v>
      </c>
      <c r="J5" s="70">
        <v>2</v>
      </c>
      <c r="K5" s="70">
        <v>1</v>
      </c>
      <c r="L5" s="70">
        <v>1</v>
      </c>
      <c r="M5" s="107"/>
      <c r="N5" s="107"/>
      <c r="O5" s="107"/>
      <c r="P5" s="109"/>
      <c r="Q5" s="30" t="s">
        <v>15</v>
      </c>
      <c r="R5" s="30" t="s">
        <v>16</v>
      </c>
      <c r="S5" s="30" t="s">
        <v>1</v>
      </c>
      <c r="T5" s="30" t="s">
        <v>27</v>
      </c>
      <c r="U5" s="31" t="s">
        <v>32</v>
      </c>
      <c r="V5" s="31" t="s">
        <v>33</v>
      </c>
      <c r="W5" s="31" t="s">
        <v>34</v>
      </c>
      <c r="X5" s="105"/>
    </row>
    <row r="6" spans="1:24" s="1" customFormat="1" x14ac:dyDescent="0.3">
      <c r="A6" s="2">
        <v>44683</v>
      </c>
      <c r="B6" s="27">
        <f>IF(ISBLANK($A6),"",SUMIFS('MP내역(안정)'!$G:$G,'MP내역(안정)'!$A:$A,$A6,'MP내역(안정)'!$D:$D,B$4,'MP내역(안정)'!$E:$E,B$5))</f>
        <v>0</v>
      </c>
      <c r="C6" s="27">
        <f>IF(ISBLANK($A6),"",SUMIFS('MP내역(안정)'!$G:$G,'MP내역(안정)'!$A:$A,$A6,'MP내역(안정)'!$D:$D,C$4,'MP내역(안정)'!$E:$E,C$5))</f>
        <v>0.1043084</v>
      </c>
      <c r="D6" s="27">
        <f>IF(ISBLANK($A6),"",SUMIFS('MP내역(안정)'!$G:$G,'MP내역(안정)'!$A:$A,$A6,'MP내역(안정)'!$D:$D,D$4,'MP내역(안정)'!$E:$E,D$5))</f>
        <v>5.1733887800000003E-2</v>
      </c>
      <c r="E6" s="27">
        <f>IF(ISBLANK($A6),"",SUMIFS('MP내역(안정)'!$G:$G,'MP내역(안정)'!$A:$A,$A6,'MP내역(안정)'!$D:$D,E$4,'MP내역(안정)'!$E:$E,E$5))</f>
        <v>3.8394480000000002E-2</v>
      </c>
      <c r="F6" s="27">
        <f>IF(ISBLANK($A6),"",SUMIFS('MP내역(안정)'!$G:$G,'MP내역(안정)'!$A:$A,$A6,'MP내역(안정)'!$D:$D,F$4,'MP내역(안정)'!$E:$E,F$5))</f>
        <v>0</v>
      </c>
      <c r="G6" s="27">
        <f>IF(ISBLANK($A6),"",SUMIFS('MP내역(안정)'!$G:$G,'MP내역(안정)'!$A:$A,$A6,'MP내역(안정)'!$D:$D,G$4,'MP내역(안정)'!$E:$E,G$5))</f>
        <v>0.1032349</v>
      </c>
      <c r="H6" s="27">
        <f>IF(ISBLANK($A6),"",SUMIFS('MP내역(안정)'!$G:$G,'MP내역(안정)'!$A:$A,$A6,'MP내역(안정)'!$D:$D,H$4,'MP내역(안정)'!$E:$E,H$5))</f>
        <v>2.9339540000000001E-2</v>
      </c>
      <c r="I6" s="27">
        <f>IF(ISBLANK($A6),"",SUMIFS('MP내역(안정)'!$G:$G,'MP내역(안정)'!$A:$A,$A6,'MP내역(안정)'!$D:$D,I$4,'MP내역(안정)'!$E:$E,I$5))</f>
        <v>0</v>
      </c>
      <c r="J6" s="27">
        <f>IF(ISBLANK($A6),"",SUMIFS('MP내역(안정)'!$G:$G,'MP내역(안정)'!$A:$A,$A6,'MP내역(안정)'!$D:$D,J$4,'MP내역(안정)'!$E:$E,J$5))</f>
        <v>8.3124800000000003E-4</v>
      </c>
      <c r="K6" s="27">
        <f>IF(ISBLANK($A6),"",SUMIFS('MP내역(안정)'!$G:$G,'MP내역(안정)'!$A:$A,$A6,'MP내역(안정)'!$D:$D,K$4,'MP내역(안정)'!$E:$E,K$5))</f>
        <v>0.67215751643999999</v>
      </c>
      <c r="L6" s="27">
        <f>IF(ISBLANK($A6),"",SUMIFS('MP내역(안정)'!$G:$G,'MP내역(안정)'!$A:$A,$A6,'MP내역(안정)'!$D:$D,L$4,'MP내역(안정)'!$E:$E,L$5))</f>
        <v>0</v>
      </c>
      <c r="M6" s="27">
        <f>IF(ISBLANK(A6),"",SUM(B6:L6))</f>
        <v>0.99999997224000003</v>
      </c>
      <c r="N6" s="27">
        <f>IF(ISBLANK(A6),"",SUMIFS('MP내역(안정)'!G:G,'MP내역(안정)'!A:A,'포트변경내역(안정)'!A6,'MP내역(안정)'!F:F,"Y"))</f>
        <v>0.19443676780000002</v>
      </c>
      <c r="O6" s="34">
        <f>IF(ISBLANK(A6),"",SUMPRODUCT($B$5:$L$5,B6:L6))</f>
        <v>1.9535988036399998</v>
      </c>
      <c r="P6" s="15" t="s">
        <v>10</v>
      </c>
      <c r="Q6" s="13" t="str">
        <f>IF(ISBLANK(A6),"",IF($C$2&gt;=N6,"O","X"))</f>
        <v>O</v>
      </c>
      <c r="R6" s="13" t="str">
        <f>IF(ISBLANK(A6),"",IF(AND($D$2&lt;=O6,O6&lt;=$E$2),"O","X"))</f>
        <v>O</v>
      </c>
      <c r="S6" s="22" t="str">
        <f>IF(ISBLANK(A6),"",IFERROR(IF(O6&lt;INDEX('포트변경내역(중립)'!O:O,MATCH(A6,'포트변경내역(중립)'!A:A,0)),"O","X"),""))</f>
        <v>O</v>
      </c>
      <c r="T6" s="13">
        <f>IF(ISBLANK(A6),"",COUNTIFS('MP내역(안정)'!$A:$A,A6)-COUNTIFS('MP내역(안정)'!$A:$A,A6,'MP내역(안정)'!$B:$B,"현금")-COUNTIFS('MP내역(안정)'!$A:$A,A6,'MP내역(안정)'!$B:$B,"예수금")-COUNTIFS('MP내역(안정)'!$A:$A,A6,'MP내역(안정)'!$B:$B,"예탁금")-COUNTIFS('MP내역(안정)'!$A:$A,A6,'MP내역(안정)'!$B:$B,"합계"))</f>
        <v>13</v>
      </c>
      <c r="U6" s="13" t="str">
        <f>IF(ISBLANK(A6),"",IF(COUNTIFS('MP내역(안정)'!A:A,A6,'MP내역(안정)'!G:G,"&gt;"&amp;$F$2,'MP내역(안정)'!D:D,"&lt;&gt;"&amp;$H$2,'MP내역(안정)'!D:D,"&lt;&gt;"&amp;$I$2,'MP내역(안정)'!B:B,"&lt;&gt;현금",'MP내역(안정)'!B:B,"&lt;&gt;합계")=0,"O","X"))</f>
        <v>O</v>
      </c>
      <c r="V6" s="13" t="str">
        <f>IF(ISBLANK(A6),"",IF(AND(ABS(N6-SUMIFS('MP내역(안정)'!G:G,'MP내역(안정)'!A:A,A6,'MP내역(안정)'!F:F,"Y"))&lt;0.001,ABS(M6-SUMIFS('MP내역(안정)'!G:G,'MP내역(안정)'!A:A,A6,'MP내역(안정)'!B:B,"&lt;&gt;합계"))&lt;0.001),"O","X"))</f>
        <v>O</v>
      </c>
      <c r="W6" s="13" t="str">
        <f>IF(ISBLANK(A6),"",IF(COUNTIFS('MP내역(안정)'!A:A,A6,'MP내역(안정)'!H:H,"X")=0,"O","X"))</f>
        <v>O</v>
      </c>
      <c r="X6" s="32"/>
    </row>
    <row r="7" spans="1:24" s="1" customFormat="1" x14ac:dyDescent="0.3">
      <c r="A7" s="2">
        <v>44714</v>
      </c>
      <c r="B7" s="27">
        <f>IF(ISBLANK($A7),"",SUMIFS('MP내역(안정)'!$G:$G,'MP내역(안정)'!$A:$A,$A7,'MP내역(안정)'!$D:$D,B$4,'MP내역(안정)'!$E:$E,B$5))</f>
        <v>0</v>
      </c>
      <c r="C7" s="27">
        <f>IF(ISBLANK($A7),"",SUMIFS('MP내역(안정)'!$G:$G,'MP내역(안정)'!$A:$A,$A7,'MP내역(안정)'!$D:$D,C$4,'MP내역(안정)'!$E:$E,C$5))</f>
        <v>8.6362099999999997E-2</v>
      </c>
      <c r="D7" s="27">
        <f>IF(ISBLANK($A7),"",SUMIFS('MP내역(안정)'!$G:$G,'MP내역(안정)'!$A:$A,$A7,'MP내역(안정)'!$D:$D,D$4,'MP내역(안정)'!$E:$E,D$5))</f>
        <v>3.3365330200000001E-2</v>
      </c>
      <c r="E7" s="27">
        <f>IF(ISBLANK($A7),"",SUMIFS('MP내역(안정)'!$G:$G,'MP내역(안정)'!$A:$A,$A7,'MP내역(안정)'!$D:$D,E$4,'MP내역(안정)'!$E:$E,E$5))</f>
        <v>2.690358E-2</v>
      </c>
      <c r="F7" s="27">
        <f>IF(ISBLANK($A7),"",SUMIFS('MP내역(안정)'!$G:$G,'MP내역(안정)'!$A:$A,$A7,'MP내역(안정)'!$D:$D,F$4,'MP내역(안정)'!$E:$E,F$5))</f>
        <v>0</v>
      </c>
      <c r="G7" s="27">
        <f>IF(ISBLANK($A7),"",SUMIFS('MP내역(안정)'!$G:$G,'MP내역(안정)'!$A:$A,$A7,'MP내역(안정)'!$D:$D,G$4,'MP내역(안정)'!$E:$E,G$5))</f>
        <v>8.1170480000000003E-2</v>
      </c>
      <c r="H7" s="27">
        <f>IF(ISBLANK($A7),"",SUMIFS('MP내역(안정)'!$G:$G,'MP내역(안정)'!$A:$A,$A7,'MP내역(안정)'!$D:$D,H$4,'MP내역(안정)'!$E:$E,H$5))</f>
        <v>8.0301929999999994E-2</v>
      </c>
      <c r="I7" s="27">
        <f>IF(ISBLANK($A7),"",SUMIFS('MP내역(안정)'!$G:$G,'MP내역(안정)'!$A:$A,$A7,'MP내역(안정)'!$D:$D,I$4,'MP내역(안정)'!$E:$E,I$5))</f>
        <v>0</v>
      </c>
      <c r="J7" s="27">
        <f>IF(ISBLANK($A7),"",SUMIFS('MP내역(안정)'!$G:$G,'MP내역(안정)'!$A:$A,$A7,'MP내역(안정)'!$D:$D,J$4,'MP내역(안정)'!$E:$E,J$5))</f>
        <v>1.479026E-2</v>
      </c>
      <c r="K7" s="27">
        <f>IF(ISBLANK($A7),"",SUMIFS('MP내역(안정)'!$G:$G,'MP내역(안정)'!$A:$A,$A7,'MP내역(안정)'!$D:$D,K$4,'MP내역(안정)'!$E:$E,K$5))</f>
        <v>0.67710633890000005</v>
      </c>
      <c r="L7" s="27">
        <f>IF(ISBLANK($A7),"",SUMIFS('MP내역(안정)'!$G:$G,'MP내역(안정)'!$A:$A,$A7,'MP내역(안정)'!$D:$D,L$4,'MP내역(안정)'!$E:$E,L$5))</f>
        <v>0</v>
      </c>
      <c r="M7" s="27">
        <f>IF(ISBLANK(A7),"",SUM(B7:L7))</f>
        <v>1.0000000191</v>
      </c>
      <c r="N7" s="27">
        <f>IF(ISBLANK(A7),"",SUMIFS('MP내역(안정)'!G:G,'MP내역(안정)'!A:A,'포트변경내역(안정)'!A7,'MP내역(안정)'!F:F,"Y"))</f>
        <v>0.14663101019999999</v>
      </c>
      <c r="O7" s="34">
        <f>IF(ISBLANK(A7),"",SUMPRODUCT($B$5:$L$5,B7:L7))</f>
        <v>1.8639902296999999</v>
      </c>
      <c r="P7" s="15" t="s">
        <v>642</v>
      </c>
      <c r="Q7" s="13" t="str">
        <f>IF(ISBLANK(A7),"",IF($C$2&gt;=N7,"O","X"))</f>
        <v>O</v>
      </c>
      <c r="R7" s="13" t="str">
        <f>IF(ISBLANK(A7),"",IF(AND($D$2&lt;=O7,O7&lt;=$E$2),"O","X"))</f>
        <v>O</v>
      </c>
      <c r="S7" s="22" t="str">
        <f>IF(ISBLANK(A7),"",IFERROR(IF(O7&lt;INDEX('포트변경내역(중립)'!O:O,MATCH(A7,'포트변경내역(중립)'!A:A,0)),"O","X"),""))</f>
        <v>O</v>
      </c>
      <c r="T7" s="13">
        <f>IF(ISBLANK(A7),"",COUNTIFS('MP내역(안정)'!$A:$A,A7)-COUNTIFS('MP내역(안정)'!$A:$A,A7,'MP내역(안정)'!$B:$B,"현금")-COUNTIFS('MP내역(안정)'!$A:$A,A7,'MP내역(안정)'!$B:$B,"예수금")-COUNTIFS('MP내역(안정)'!$A:$A,A7,'MP내역(안정)'!$B:$B,"예탁금")-COUNTIFS('MP내역(안정)'!$A:$A,A7,'MP내역(안정)'!$B:$B,"합계"))</f>
        <v>13</v>
      </c>
      <c r="U7" s="13" t="str">
        <f>IF(ISBLANK(A7),"",IF(COUNTIFS('MP내역(안정)'!A:A,A7,'MP내역(안정)'!G:G,"&gt;"&amp;$F$2,'MP내역(안정)'!D:D,"&lt;&gt;"&amp;$H$2,'MP내역(안정)'!D:D,"&lt;&gt;"&amp;$I$2,'MP내역(안정)'!B:B,"&lt;&gt;현금",'MP내역(안정)'!B:B,"&lt;&gt;합계")=0,"O","X"))</f>
        <v>O</v>
      </c>
      <c r="V7" s="13" t="str">
        <f>IF(ISBLANK(A7),"",IF(AND(ABS(N7-SUMIFS('MP내역(안정)'!G:G,'MP내역(안정)'!A:A,A7,'MP내역(안정)'!F:F,"Y"))&lt;0.001,ABS(M7-SUMIFS('MP내역(안정)'!G:G,'MP내역(안정)'!A:A,A7,'MP내역(안정)'!B:B,"&lt;&gt;합계"))&lt;0.001),"O","X"))</f>
        <v>O</v>
      </c>
      <c r="W7" s="13" t="str">
        <f>IF(ISBLANK(A7),"",IF(COUNTIFS('MP내역(안정)'!A:A,A7,'MP내역(안정)'!H:H,"X")=0,"O","X"))</f>
        <v>O</v>
      </c>
      <c r="X7" s="32"/>
    </row>
    <row r="8" spans="1:24" s="1" customFormat="1" x14ac:dyDescent="0.3">
      <c r="A8" s="2">
        <v>44743</v>
      </c>
      <c r="B8" s="27">
        <f>IF(ISBLANK($A8),"",SUMIFS('MP내역(안정)'!$G:$G,'MP내역(안정)'!$A:$A,$A8,'MP내역(안정)'!$D:$D,B$4,'MP내역(안정)'!$E:$E,B$5))</f>
        <v>0</v>
      </c>
      <c r="C8" s="27">
        <f>IF(ISBLANK($A8),"",SUMIFS('MP내역(안정)'!$G:$G,'MP내역(안정)'!$A:$A,$A8,'MP내역(안정)'!$D:$D,C$4,'MP내역(안정)'!$E:$E,C$5))</f>
        <v>8.5059679999999999E-2</v>
      </c>
      <c r="D8" s="27">
        <f>IF(ISBLANK($A8),"",SUMIFS('MP내역(안정)'!$G:$G,'MP내역(안정)'!$A:$A,$A8,'MP내역(안정)'!$D:$D,D$4,'MP내역(안정)'!$E:$E,D$5))</f>
        <v>3.0217832E-2</v>
      </c>
      <c r="E8" s="27">
        <f>IF(ISBLANK($A8),"",SUMIFS('MP내역(안정)'!$G:$G,'MP내역(안정)'!$A:$A,$A8,'MP내역(안정)'!$D:$D,E$4,'MP내역(안정)'!$E:$E,E$5))</f>
        <v>1.728358E-2</v>
      </c>
      <c r="F8" s="27">
        <f>IF(ISBLANK($A8),"",SUMIFS('MP내역(안정)'!$G:$G,'MP내역(안정)'!$A:$A,$A8,'MP내역(안정)'!$D:$D,F$4,'MP내역(안정)'!$E:$E,F$5))</f>
        <v>0</v>
      </c>
      <c r="G8" s="27">
        <f>IF(ISBLANK($A8),"",SUMIFS('MP내역(안정)'!$G:$G,'MP내역(안정)'!$A:$A,$A8,'MP내역(안정)'!$D:$D,G$4,'MP내역(안정)'!$E:$E,G$5))</f>
        <v>7.9546980000000003E-2</v>
      </c>
      <c r="H8" s="27">
        <f>IF(ISBLANK($A8),"",SUMIFS('MP내역(안정)'!$G:$G,'MP내역(안정)'!$A:$A,$A8,'MP내역(안정)'!$D:$D,H$4,'MP내역(안정)'!$E:$E,H$5))</f>
        <v>8.974364E-2</v>
      </c>
      <c r="I8" s="27">
        <f>IF(ISBLANK($A8),"",SUMIFS('MP내역(안정)'!$G:$G,'MP내역(안정)'!$A:$A,$A8,'MP내역(안정)'!$D:$D,I$4,'MP내역(안정)'!$E:$E,I$5))</f>
        <v>0</v>
      </c>
      <c r="J8" s="27">
        <f>IF(ISBLANK($A8),"",SUMIFS('MP내역(안정)'!$G:$G,'MP내역(안정)'!$A:$A,$A8,'MP내역(안정)'!$D:$D,J$4,'MP내역(안정)'!$E:$E,J$5))</f>
        <v>7.4646160000000003E-3</v>
      </c>
      <c r="K8" s="27">
        <f>IF(ISBLANK($A8),"",SUMIFS('MP내역(안정)'!$G:$G,'MP내역(안정)'!$A:$A,$A8,'MP내역(안정)'!$D:$D,K$4,'MP내역(안정)'!$E:$E,K$5))</f>
        <v>0.69068356999999991</v>
      </c>
      <c r="L8" s="27">
        <f>IF(ISBLANK($A8),"",SUMIFS('MP내역(안정)'!$G:$G,'MP내역(안정)'!$A:$A,$A8,'MP내역(안정)'!$D:$D,L$4,'MP내역(안정)'!$E:$E,L$5))</f>
        <v>0</v>
      </c>
      <c r="M8" s="27">
        <f>IF(ISBLANK(A8),"",SUM(B8:L8))</f>
        <v>0.99999989799999989</v>
      </c>
      <c r="N8" s="27">
        <f>IF(ISBLANK(A8),"",SUMIFS('MP내역(안정)'!G:G,'MP내역(안정)'!A:A,'포트변경내역(안정)'!A8,'MP내역(안정)'!F:F,"Y"))</f>
        <v>0.13256109199999999</v>
      </c>
      <c r="O8" s="34">
        <f>IF(ISBLANK(A8),"",SUMPRODUCT($B$5:$L$5,B8:L8))</f>
        <v>1.82878871</v>
      </c>
      <c r="P8" s="15" t="s">
        <v>642</v>
      </c>
      <c r="Q8" s="13" t="str">
        <f>IF(ISBLANK(A8),"",IF($C$2&gt;=N8,"O","X"))</f>
        <v>O</v>
      </c>
      <c r="R8" s="13" t="str">
        <f>IF(ISBLANK(A8),"",IF(AND($D$2&lt;=O8,O8&lt;=$E$2),"O","X"))</f>
        <v>O</v>
      </c>
      <c r="S8" s="22" t="str">
        <f>IF(ISBLANK(A8),"",IFERROR(IF(O8&lt;INDEX('포트변경내역(중립)'!O:O,MATCH(A8,'포트변경내역(중립)'!A:A,0)),"O","X"),""))</f>
        <v>O</v>
      </c>
      <c r="T8" s="13">
        <f>IF(ISBLANK(A8),"",COUNTIFS('MP내역(안정)'!$A:$A,A8)-COUNTIFS('MP내역(안정)'!$A:$A,A8,'MP내역(안정)'!$B:$B,"현금")-COUNTIFS('MP내역(안정)'!$A:$A,A8,'MP내역(안정)'!$B:$B,"예수금")-COUNTIFS('MP내역(안정)'!$A:$A,A8,'MP내역(안정)'!$B:$B,"예탁금")-COUNTIFS('MP내역(안정)'!$A:$A,A8,'MP내역(안정)'!$B:$B,"합계"))</f>
        <v>13</v>
      </c>
      <c r="U8" s="13" t="str">
        <f>IF(ISBLANK(A8),"",IF(COUNTIFS('MP내역(안정)'!A:A,A8,'MP내역(안정)'!G:G,"&gt;"&amp;$F$2,'MP내역(안정)'!D:D,"&lt;&gt;"&amp;$H$2,'MP내역(안정)'!D:D,"&lt;&gt;"&amp;$I$2,'MP내역(안정)'!B:B,"&lt;&gt;현금",'MP내역(안정)'!B:B,"&lt;&gt;합계")=0,"O","X"))</f>
        <v>O</v>
      </c>
      <c r="V8" s="13" t="str">
        <f>IF(ISBLANK(A8),"",IF(AND(ABS(N8-SUMIFS('MP내역(안정)'!G:G,'MP내역(안정)'!A:A,A8,'MP내역(안정)'!F:F,"Y"))&lt;0.001,ABS(M8-SUMIFS('MP내역(안정)'!G:G,'MP내역(안정)'!A:A,A8,'MP내역(안정)'!B:B,"&lt;&gt;합계"))&lt;0.001),"O","X"))</f>
        <v>O</v>
      </c>
      <c r="W8" s="13" t="str">
        <f>IF(ISBLANK(A8),"",IF(COUNTIFS('MP내역(안정)'!A:A,A8,'MP내역(안정)'!H:H,"X")=0,"O","X"))</f>
        <v>O</v>
      </c>
      <c r="X8" s="32"/>
    </row>
    <row r="9" spans="1:24" s="1" customFormat="1" x14ac:dyDescent="0.3">
      <c r="A9" s="2">
        <v>44774</v>
      </c>
      <c r="B9" s="27">
        <f>IF(ISBLANK($A9),"",SUMIFS('MP내역(안정)'!$G:$G,'MP내역(안정)'!$A:$A,$A9,'MP내역(안정)'!$D:$D,B$4,'MP내역(안정)'!$E:$E,B$5))</f>
        <v>0</v>
      </c>
      <c r="C9" s="27">
        <f>IF(ISBLANK($A9),"",SUMIFS('MP내역(안정)'!$G:$G,'MP내역(안정)'!$A:$A,$A9,'MP내역(안정)'!$D:$D,C$4,'MP내역(안정)'!$E:$E,C$5))</f>
        <v>7.6932310000000004E-2</v>
      </c>
      <c r="D9" s="27">
        <f>IF(ISBLANK($A9),"",SUMIFS('MP내역(안정)'!$G:$G,'MP내역(안정)'!$A:$A,$A9,'MP내역(안정)'!$D:$D,D$4,'MP내역(안정)'!$E:$E,D$5))</f>
        <v>2.5130594999999999E-2</v>
      </c>
      <c r="E9" s="27">
        <f>IF(ISBLANK($A9),"",SUMIFS('MP내역(안정)'!$G:$G,'MP내역(안정)'!$A:$A,$A9,'MP내역(안정)'!$D:$D,E$4,'MP내역(안정)'!$E:$E,E$5))</f>
        <v>9.650334E-3</v>
      </c>
      <c r="F9" s="27">
        <f>IF(ISBLANK($A9),"",SUMIFS('MP내역(안정)'!$G:$G,'MP내역(안정)'!$A:$A,$A9,'MP내역(안정)'!$D:$D,F$4,'MP내역(안정)'!$E:$E,F$5))</f>
        <v>0</v>
      </c>
      <c r="G9" s="27">
        <f>IF(ISBLANK($A9),"",SUMIFS('MP내역(안정)'!$G:$G,'MP내역(안정)'!$A:$A,$A9,'MP내역(안정)'!$D:$D,G$4,'MP내역(안정)'!$E:$E,G$5))</f>
        <v>5.587305E-2</v>
      </c>
      <c r="H9" s="27">
        <f>IF(ISBLANK($A9),"",SUMIFS('MP내역(안정)'!$G:$G,'MP내역(안정)'!$A:$A,$A9,'MP내역(안정)'!$D:$D,H$4,'MP내역(안정)'!$E:$E,H$5))</f>
        <v>9.2148309999999997E-2</v>
      </c>
      <c r="I9" s="27">
        <f>IF(ISBLANK($A9),"",SUMIFS('MP내역(안정)'!$G:$G,'MP내역(안정)'!$A:$A,$A9,'MP내역(안정)'!$D:$D,I$4,'MP내역(안정)'!$E:$E,I$5))</f>
        <v>0</v>
      </c>
      <c r="J9" s="27">
        <f>IF(ISBLANK($A9),"",SUMIFS('MP내역(안정)'!$G:$G,'MP내역(안정)'!$A:$A,$A9,'MP내역(안정)'!$D:$D,J$4,'MP내역(안정)'!$E:$E,J$5))</f>
        <v>1.6800619999999999E-2</v>
      </c>
      <c r="K9" s="27">
        <f>IF(ISBLANK($A9),"",SUMIFS('MP내역(안정)'!$G:$G,'MP내역(안정)'!$A:$A,$A9,'MP내역(안정)'!$D:$D,K$4,'MP내역(안정)'!$E:$E,K$5))</f>
        <v>0.72346478599999997</v>
      </c>
      <c r="L9" s="27">
        <f>IF(ISBLANK($A9),"",SUMIFS('MP내역(안정)'!$G:$G,'MP내역(안정)'!$A:$A,$A9,'MP내역(안정)'!$D:$D,L$4,'MP내역(안정)'!$E:$E,L$5))</f>
        <v>0</v>
      </c>
      <c r="M9" s="27">
        <f>IF(ISBLANK(A9),"",SUM(B9:L9))</f>
        <v>1.000000005</v>
      </c>
      <c r="N9" s="27">
        <f>IF(ISBLANK(A9),"",SUMIFS('MP내역(안정)'!G:G,'MP내역(안정)'!A:A,'포트변경내역(안정)'!A9,'MP내역(안정)'!F:F,"Y"))</f>
        <v>0.11171323900000001</v>
      </c>
      <c r="O9" s="34">
        <f>IF(ISBLANK(A9),"",SUMPRODUCT($B$5:$L$5,B9:L9))</f>
        <v>1.7249153720000003</v>
      </c>
      <c r="P9" s="15" t="s">
        <v>642</v>
      </c>
      <c r="Q9" s="13" t="str">
        <f>IF(ISBLANK(A9),"",IF($C$2&gt;=N9,"O","X"))</f>
        <v>O</v>
      </c>
      <c r="R9" s="13" t="str">
        <f>IF(ISBLANK(A9),"",IF(AND($D$2&lt;=O9,O9&lt;=$E$2),"O","X"))</f>
        <v>O</v>
      </c>
      <c r="S9" s="22" t="str">
        <f>IF(ISBLANK(A9),"",IFERROR(IF(O9&lt;INDEX('포트변경내역(중립)'!O:O,MATCH(A9,'포트변경내역(중립)'!A:A,0)),"O","X"),""))</f>
        <v>O</v>
      </c>
      <c r="T9" s="13">
        <f>IF(ISBLANK(A9),"",COUNTIFS('MP내역(안정)'!$A:$A,A9)-COUNTIFS('MP내역(안정)'!$A:$A,A9,'MP내역(안정)'!$B:$B,"현금")-COUNTIFS('MP내역(안정)'!$A:$A,A9,'MP내역(안정)'!$B:$B,"예수금")-COUNTIFS('MP내역(안정)'!$A:$A,A9,'MP내역(안정)'!$B:$B,"예탁금")-COUNTIFS('MP내역(안정)'!$A:$A,A9,'MP내역(안정)'!$B:$B,"합계"))</f>
        <v>13</v>
      </c>
      <c r="U9" s="13" t="str">
        <f>IF(ISBLANK(A9),"",IF(COUNTIFS('MP내역(안정)'!A:A,A9,'MP내역(안정)'!G:G,"&gt;"&amp;$F$2,'MP내역(안정)'!D:D,"&lt;&gt;"&amp;$H$2,'MP내역(안정)'!D:D,"&lt;&gt;"&amp;$I$2,'MP내역(안정)'!B:B,"&lt;&gt;현금",'MP내역(안정)'!B:B,"&lt;&gt;합계")=0,"O","X"))</f>
        <v>O</v>
      </c>
      <c r="V9" s="13" t="str">
        <f>IF(ISBLANK(A9),"",IF(AND(ABS(N9-SUMIFS('MP내역(안정)'!G:G,'MP내역(안정)'!A:A,A9,'MP내역(안정)'!F:F,"Y"))&lt;0.001,ABS(M9-SUMIFS('MP내역(안정)'!G:G,'MP내역(안정)'!A:A,A9,'MP내역(안정)'!B:B,"&lt;&gt;합계"))&lt;0.001),"O","X"))</f>
        <v>O</v>
      </c>
      <c r="W9" s="13" t="str">
        <f>IF(ISBLANK(A9),"",IF(COUNTIFS('MP내역(안정)'!A:A,A9,'MP내역(안정)'!H:H,"X")=0,"O","X"))</f>
        <v>O</v>
      </c>
      <c r="X9" s="32"/>
    </row>
    <row r="10" spans="1:24" x14ac:dyDescent="0.3">
      <c r="A10" s="2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4"/>
      <c r="P10" s="15"/>
      <c r="Q10" s="13"/>
      <c r="R10" s="13"/>
      <c r="S10" s="22"/>
      <c r="T10" s="13"/>
      <c r="U10" s="13"/>
      <c r="V10" s="13"/>
      <c r="W10" s="13"/>
      <c r="X10" s="45"/>
    </row>
    <row r="11" spans="1:24" x14ac:dyDescent="0.3">
      <c r="A11" s="2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4"/>
      <c r="P11" s="15"/>
      <c r="Q11" s="13"/>
      <c r="R11" s="13"/>
      <c r="S11" s="22"/>
      <c r="T11" s="13"/>
      <c r="U11" s="13"/>
      <c r="V11" s="13"/>
      <c r="W11" s="13"/>
      <c r="X11" s="45"/>
    </row>
    <row r="12" spans="1:24" x14ac:dyDescent="0.3">
      <c r="A12" s="2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4"/>
      <c r="P12" s="15"/>
      <c r="Q12" s="13"/>
      <c r="R12" s="13"/>
      <c r="S12" s="22"/>
      <c r="T12" s="13"/>
      <c r="U12" s="13"/>
      <c r="V12" s="13"/>
      <c r="W12" s="13"/>
      <c r="X12" s="45"/>
    </row>
    <row r="13" spans="1:24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V13" s="19"/>
      <c r="W13" s="19"/>
    </row>
    <row r="14" spans="1:24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V14" s="19"/>
      <c r="W14" s="19"/>
    </row>
    <row r="15" spans="1:24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V15" s="19"/>
      <c r="W15" s="19"/>
    </row>
    <row r="16" spans="1:24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V16" s="19"/>
      <c r="W16" s="19"/>
    </row>
    <row r="17" spans="14:23" s="18" customFormat="1" x14ac:dyDescent="0.3">
      <c r="Q17" s="19"/>
      <c r="R17" s="19"/>
      <c r="S17" s="19"/>
      <c r="T17" s="19"/>
      <c r="U17" s="19"/>
      <c r="V17" s="19"/>
      <c r="W17" s="19"/>
    </row>
    <row r="18" spans="14:23" s="18" customFormat="1" x14ac:dyDescent="0.3">
      <c r="Q18" s="19"/>
      <c r="R18" s="19"/>
      <c r="S18" s="19"/>
      <c r="T18" s="19"/>
      <c r="U18" s="19"/>
      <c r="V18" s="19"/>
      <c r="W18" s="19"/>
    </row>
    <row r="19" spans="14:23" s="18" customFormat="1" x14ac:dyDescent="0.3">
      <c r="Q19" s="19"/>
      <c r="R19" s="19"/>
      <c r="S19" s="19"/>
      <c r="T19" s="19"/>
      <c r="U19" s="19"/>
      <c r="V19" s="19"/>
      <c r="W19" s="19"/>
    </row>
    <row r="20" spans="14:23" s="18" customFormat="1" x14ac:dyDescent="0.3">
      <c r="Q20" s="19"/>
      <c r="R20" s="19"/>
      <c r="S20" s="19"/>
      <c r="T20" s="19"/>
      <c r="U20" s="19"/>
      <c r="V20" s="19"/>
      <c r="W20" s="19"/>
    </row>
    <row r="21" spans="14:23" s="18" customFormat="1" x14ac:dyDescent="0.3">
      <c r="Q21" s="19"/>
      <c r="R21" s="19"/>
      <c r="S21" s="19"/>
      <c r="T21" s="19"/>
      <c r="U21" s="19"/>
      <c r="V21" s="19"/>
      <c r="W21" s="19"/>
    </row>
    <row r="22" spans="14:23" s="18" customFormat="1" x14ac:dyDescent="0.3">
      <c r="N22" s="19"/>
      <c r="O22" s="19"/>
      <c r="P22" s="19"/>
      <c r="Q22" s="19"/>
      <c r="R22" s="19"/>
      <c r="S22" s="19"/>
      <c r="T22" s="19"/>
    </row>
    <row r="23" spans="14:23" s="18" customFormat="1" x14ac:dyDescent="0.3">
      <c r="N23" s="19"/>
      <c r="O23" s="19"/>
      <c r="P23" s="19"/>
      <c r="Q23" s="19"/>
      <c r="R23" s="19"/>
      <c r="S23" s="19"/>
      <c r="T23" s="19"/>
    </row>
    <row r="24" spans="14:23" s="18" customFormat="1" x14ac:dyDescent="0.3">
      <c r="N24" s="19"/>
      <c r="O24" s="19"/>
      <c r="P24" s="19"/>
      <c r="Q24" s="19"/>
      <c r="R24" s="19"/>
      <c r="S24" s="19"/>
      <c r="T24" s="19"/>
    </row>
    <row r="25" spans="14:23" s="18" customFormat="1" x14ac:dyDescent="0.3">
      <c r="N25" s="19"/>
      <c r="O25" s="19"/>
      <c r="P25" s="19"/>
      <c r="Q25" s="19"/>
      <c r="R25" s="19"/>
      <c r="S25" s="19"/>
      <c r="T25" s="19"/>
    </row>
    <row r="26" spans="14:23" s="18" customFormat="1" x14ac:dyDescent="0.3">
      <c r="N26" s="19"/>
      <c r="O26" s="19"/>
      <c r="P26" s="19"/>
      <c r="Q26" s="19"/>
      <c r="R26" s="19"/>
      <c r="S26" s="19"/>
      <c r="T26" s="19"/>
    </row>
    <row r="27" spans="14:23" s="18" customFormat="1" x14ac:dyDescent="0.3">
      <c r="N27" s="19"/>
      <c r="O27" s="19"/>
      <c r="P27" s="19"/>
      <c r="Q27" s="19"/>
      <c r="R27" s="19"/>
      <c r="S27" s="19"/>
      <c r="T27" s="19"/>
    </row>
    <row r="28" spans="14:23" s="18" customFormat="1" x14ac:dyDescent="0.3">
      <c r="N28" s="19"/>
      <c r="O28" s="19"/>
      <c r="P28" s="19"/>
      <c r="Q28" s="19"/>
      <c r="R28" s="19"/>
      <c r="S28" s="19"/>
      <c r="T28" s="19"/>
    </row>
    <row r="29" spans="14:23" s="18" customFormat="1" x14ac:dyDescent="0.3">
      <c r="N29" s="19"/>
      <c r="O29" s="19"/>
      <c r="P29" s="19"/>
      <c r="Q29" s="19"/>
      <c r="R29" s="19"/>
      <c r="S29" s="19"/>
      <c r="T29" s="19"/>
    </row>
    <row r="30" spans="14:23" s="18" customFormat="1" x14ac:dyDescent="0.3">
      <c r="N30" s="19"/>
      <c r="O30" s="19"/>
      <c r="P30" s="19"/>
      <c r="Q30" s="19"/>
      <c r="R30" s="19"/>
      <c r="S30" s="19"/>
      <c r="T30" s="19"/>
    </row>
    <row r="31" spans="14:23" s="18" customFormat="1" x14ac:dyDescent="0.3">
      <c r="N31" s="19"/>
      <c r="O31" s="19"/>
      <c r="P31" s="19"/>
      <c r="Q31" s="19"/>
      <c r="R31" s="19"/>
      <c r="S31" s="19"/>
      <c r="T31" s="19"/>
    </row>
    <row r="32" spans="14:23" s="18" customFormat="1" x14ac:dyDescent="0.3">
      <c r="N32" s="19"/>
      <c r="O32" s="19"/>
      <c r="P32" s="19"/>
      <c r="Q32" s="19"/>
      <c r="R32" s="19"/>
      <c r="S32" s="19"/>
      <c r="T32" s="19"/>
    </row>
    <row r="33" spans="14:20" s="18" customFormat="1" x14ac:dyDescent="0.3">
      <c r="N33" s="19"/>
      <c r="O33" s="19"/>
      <c r="P33" s="19"/>
      <c r="Q33" s="19"/>
      <c r="R33" s="19"/>
      <c r="S33" s="19"/>
      <c r="T33" s="19"/>
    </row>
    <row r="34" spans="14:20" s="18" customFormat="1" x14ac:dyDescent="0.3">
      <c r="N34" s="19"/>
      <c r="O34" s="19"/>
      <c r="P34" s="19"/>
      <c r="Q34" s="19"/>
      <c r="R34" s="19"/>
      <c r="S34" s="19"/>
      <c r="T34" s="19"/>
    </row>
    <row r="35" spans="14:20" s="18" customFormat="1" x14ac:dyDescent="0.3">
      <c r="N35" s="19"/>
      <c r="O35" s="19"/>
      <c r="P35" s="19"/>
      <c r="Q35" s="19"/>
      <c r="R35" s="19"/>
      <c r="S35" s="19"/>
      <c r="T35" s="19"/>
    </row>
    <row r="36" spans="14:20" s="18" customFormat="1" x14ac:dyDescent="0.3">
      <c r="N36" s="19"/>
      <c r="O36" s="19"/>
      <c r="P36" s="19"/>
      <c r="Q36" s="19"/>
      <c r="R36" s="19"/>
      <c r="S36" s="19"/>
      <c r="T36" s="19"/>
    </row>
    <row r="37" spans="14:20" s="18" customFormat="1" x14ac:dyDescent="0.3">
      <c r="N37" s="19"/>
      <c r="O37" s="19"/>
      <c r="P37" s="19"/>
      <c r="Q37" s="19"/>
      <c r="R37" s="19"/>
      <c r="S37" s="19"/>
      <c r="T37" s="19"/>
    </row>
    <row r="38" spans="14:20" s="18" customFormat="1" x14ac:dyDescent="0.3">
      <c r="N38" s="19"/>
      <c r="O38" s="19"/>
      <c r="P38" s="19"/>
      <c r="Q38" s="19"/>
      <c r="R38" s="19"/>
      <c r="S38" s="19"/>
      <c r="T38" s="19"/>
    </row>
    <row r="39" spans="14:20" s="18" customFormat="1" x14ac:dyDescent="0.3">
      <c r="N39" s="19"/>
      <c r="O39" s="19"/>
      <c r="P39" s="19"/>
      <c r="Q39" s="19"/>
      <c r="R39" s="19"/>
      <c r="S39" s="19"/>
      <c r="T39" s="19"/>
    </row>
    <row r="40" spans="14:20" s="18" customFormat="1" x14ac:dyDescent="0.3">
      <c r="N40" s="19"/>
      <c r="O40" s="19"/>
      <c r="P40" s="19"/>
      <c r="Q40" s="19"/>
      <c r="R40" s="19"/>
      <c r="S40" s="19"/>
      <c r="T40" s="19"/>
    </row>
    <row r="41" spans="14:20" s="18" customFormat="1" x14ac:dyDescent="0.3">
      <c r="N41" s="19"/>
      <c r="O41" s="19"/>
      <c r="P41" s="19"/>
      <c r="Q41" s="19"/>
      <c r="R41" s="19"/>
      <c r="S41" s="19"/>
      <c r="T41" s="19"/>
    </row>
    <row r="42" spans="14:20" s="18" customFormat="1" x14ac:dyDescent="0.3">
      <c r="N42" s="19"/>
      <c r="O42" s="19"/>
      <c r="P42" s="19"/>
      <c r="Q42" s="19"/>
      <c r="R42" s="19"/>
      <c r="S42" s="19"/>
      <c r="T42" s="19"/>
    </row>
    <row r="43" spans="14:20" s="18" customFormat="1" x14ac:dyDescent="0.3">
      <c r="N43" s="19"/>
      <c r="O43" s="19"/>
      <c r="P43" s="19"/>
      <c r="Q43" s="19"/>
      <c r="R43" s="19"/>
      <c r="S43" s="19"/>
      <c r="T43" s="19"/>
    </row>
    <row r="44" spans="14:20" s="18" customFormat="1" x14ac:dyDescent="0.3">
      <c r="N44" s="19"/>
      <c r="O44" s="19"/>
      <c r="P44" s="19"/>
      <c r="Q44" s="19"/>
      <c r="R44" s="19"/>
      <c r="S44" s="19"/>
      <c r="T44" s="19"/>
    </row>
    <row r="45" spans="14:20" s="18" customFormat="1" x14ac:dyDescent="0.3">
      <c r="N45" s="19"/>
      <c r="O45" s="19"/>
      <c r="P45" s="19"/>
      <c r="Q45" s="19"/>
      <c r="R45" s="19"/>
      <c r="S45" s="19"/>
      <c r="T45" s="19"/>
    </row>
    <row r="46" spans="14:20" s="18" customFormat="1" x14ac:dyDescent="0.3">
      <c r="N46" s="19"/>
      <c r="O46" s="19"/>
      <c r="P46" s="19"/>
      <c r="Q46" s="19"/>
      <c r="R46" s="19"/>
      <c r="S46" s="19"/>
      <c r="T46" s="19"/>
    </row>
    <row r="47" spans="14:20" s="18" customFormat="1" x14ac:dyDescent="0.3">
      <c r="N47" s="19"/>
      <c r="O47" s="19"/>
      <c r="P47" s="19"/>
      <c r="Q47" s="19"/>
      <c r="R47" s="19"/>
      <c r="S47" s="19"/>
      <c r="T47" s="19"/>
    </row>
    <row r="48" spans="14:20" s="18" customFormat="1" x14ac:dyDescent="0.3">
      <c r="N48" s="19"/>
      <c r="O48" s="19"/>
      <c r="P48" s="19"/>
      <c r="Q48" s="19"/>
      <c r="R48" s="19"/>
      <c r="S48" s="19"/>
      <c r="T48" s="19"/>
    </row>
    <row r="49" spans="14:20" s="18" customFormat="1" x14ac:dyDescent="0.3">
      <c r="N49" s="19"/>
      <c r="O49" s="19"/>
      <c r="P49" s="19"/>
      <c r="Q49" s="19"/>
      <c r="R49" s="19"/>
      <c r="S49" s="19"/>
      <c r="T49" s="19"/>
    </row>
    <row r="50" spans="14:20" s="18" customFormat="1" x14ac:dyDescent="0.3">
      <c r="N50" s="19"/>
      <c r="O50" s="19"/>
      <c r="P50" s="19"/>
      <c r="Q50" s="19"/>
      <c r="R50" s="19"/>
      <c r="S50" s="19"/>
      <c r="T50" s="19"/>
    </row>
    <row r="51" spans="14:20" s="18" customFormat="1" x14ac:dyDescent="0.3">
      <c r="N51" s="19"/>
      <c r="O51" s="19"/>
      <c r="P51" s="19"/>
      <c r="Q51" s="19"/>
      <c r="R51" s="19"/>
      <c r="S51" s="19"/>
      <c r="T51" s="19"/>
    </row>
    <row r="52" spans="14:20" s="18" customFormat="1" x14ac:dyDescent="0.3">
      <c r="N52" s="19"/>
      <c r="O52" s="19"/>
      <c r="P52" s="19"/>
      <c r="Q52" s="19"/>
      <c r="R52" s="19"/>
      <c r="S52" s="19"/>
      <c r="T52" s="19"/>
    </row>
    <row r="53" spans="14:20" s="18" customFormat="1" x14ac:dyDescent="0.3">
      <c r="N53" s="19"/>
      <c r="O53" s="19"/>
      <c r="P53" s="19"/>
      <c r="Q53" s="19"/>
      <c r="R53" s="19"/>
      <c r="S53" s="19"/>
      <c r="T53" s="19"/>
    </row>
    <row r="54" spans="14:20" s="18" customFormat="1" x14ac:dyDescent="0.3">
      <c r="N54" s="19"/>
      <c r="O54" s="19"/>
      <c r="P54" s="19"/>
      <c r="Q54" s="19"/>
      <c r="R54" s="19"/>
      <c r="S54" s="19"/>
      <c r="T54" s="19"/>
    </row>
    <row r="55" spans="14:20" s="18" customFormat="1" x14ac:dyDescent="0.3">
      <c r="N55" s="19"/>
      <c r="O55" s="19"/>
      <c r="P55" s="19"/>
      <c r="Q55" s="19"/>
      <c r="R55" s="19"/>
      <c r="S55" s="19"/>
      <c r="T55" s="19"/>
    </row>
    <row r="56" spans="14:20" s="18" customFormat="1" x14ac:dyDescent="0.3">
      <c r="N56" s="19"/>
      <c r="O56" s="19"/>
      <c r="P56" s="19"/>
      <c r="Q56" s="19"/>
      <c r="R56" s="19"/>
      <c r="S56" s="19"/>
      <c r="T56" s="19"/>
    </row>
    <row r="57" spans="14:20" s="18" customFormat="1" x14ac:dyDescent="0.3">
      <c r="N57" s="19"/>
      <c r="O57" s="19"/>
      <c r="P57" s="19"/>
      <c r="Q57" s="19"/>
      <c r="R57" s="19"/>
      <c r="S57" s="19"/>
      <c r="T57" s="19"/>
    </row>
    <row r="58" spans="14:20" s="18" customFormat="1" x14ac:dyDescent="0.3">
      <c r="N58" s="19"/>
      <c r="O58" s="19"/>
      <c r="P58" s="19"/>
      <c r="Q58" s="19"/>
      <c r="R58" s="19"/>
      <c r="S58" s="19"/>
      <c r="T58" s="19"/>
    </row>
    <row r="59" spans="14:20" s="18" customFormat="1" x14ac:dyDescent="0.3">
      <c r="N59" s="19"/>
      <c r="O59" s="19"/>
      <c r="P59" s="19"/>
      <c r="Q59" s="19"/>
      <c r="R59" s="19"/>
      <c r="S59" s="19"/>
      <c r="T59" s="19"/>
    </row>
    <row r="60" spans="14:20" s="18" customFormat="1" x14ac:dyDescent="0.3">
      <c r="N60" s="19"/>
      <c r="O60" s="19"/>
      <c r="P60" s="19"/>
      <c r="Q60" s="19"/>
      <c r="R60" s="19"/>
      <c r="S60" s="19"/>
      <c r="T60" s="19"/>
    </row>
    <row r="61" spans="14:20" s="18" customFormat="1" x14ac:dyDescent="0.3">
      <c r="N61" s="19"/>
      <c r="O61" s="19"/>
      <c r="P61" s="19"/>
      <c r="Q61" s="19"/>
      <c r="R61" s="19"/>
      <c r="S61" s="19"/>
      <c r="T61" s="19"/>
    </row>
    <row r="62" spans="14:20" s="18" customFormat="1" x14ac:dyDescent="0.3">
      <c r="N62" s="19"/>
      <c r="O62" s="19"/>
      <c r="P62" s="19"/>
      <c r="Q62" s="19"/>
      <c r="R62" s="19"/>
      <c r="S62" s="19"/>
      <c r="T62" s="19"/>
    </row>
    <row r="63" spans="14:20" s="18" customFormat="1" x14ac:dyDescent="0.3">
      <c r="N63" s="19"/>
      <c r="O63" s="19"/>
      <c r="P63" s="19"/>
      <c r="Q63" s="19"/>
      <c r="R63" s="19"/>
      <c r="S63" s="19"/>
      <c r="T63" s="19"/>
    </row>
    <row r="64" spans="14:20" s="18" customFormat="1" x14ac:dyDescent="0.3">
      <c r="N64" s="19"/>
      <c r="O64" s="19"/>
      <c r="P64" s="19"/>
      <c r="Q64" s="19"/>
      <c r="R64" s="19"/>
      <c r="S64" s="19"/>
      <c r="T64" s="19"/>
    </row>
    <row r="65" spans="14:20" s="18" customFormat="1" x14ac:dyDescent="0.3">
      <c r="N65" s="19"/>
      <c r="O65" s="19"/>
      <c r="P65" s="19"/>
      <c r="Q65" s="19"/>
      <c r="R65" s="19"/>
      <c r="S65" s="19"/>
      <c r="T65" s="19"/>
    </row>
    <row r="66" spans="14:20" s="18" customFormat="1" x14ac:dyDescent="0.3">
      <c r="N66" s="19"/>
      <c r="O66" s="19"/>
      <c r="P66" s="19"/>
      <c r="Q66" s="19"/>
      <c r="R66" s="19"/>
      <c r="S66" s="19"/>
      <c r="T66" s="19"/>
    </row>
    <row r="67" spans="14:20" s="18" customFormat="1" x14ac:dyDescent="0.3">
      <c r="N67" s="19"/>
      <c r="O67" s="19"/>
      <c r="P67" s="19"/>
      <c r="Q67" s="19"/>
      <c r="R67" s="19"/>
      <c r="S67" s="19"/>
      <c r="T67" s="19"/>
    </row>
    <row r="68" spans="14:20" s="18" customFormat="1" x14ac:dyDescent="0.3">
      <c r="N68" s="19"/>
      <c r="O68" s="19"/>
      <c r="P68" s="19"/>
      <c r="Q68" s="19"/>
      <c r="R68" s="19"/>
      <c r="S68" s="19"/>
      <c r="T68" s="19"/>
    </row>
    <row r="69" spans="14:20" s="18" customFormat="1" x14ac:dyDescent="0.3">
      <c r="N69" s="19"/>
      <c r="O69" s="19"/>
      <c r="P69" s="19"/>
      <c r="Q69" s="19"/>
      <c r="R69" s="19"/>
      <c r="S69" s="19"/>
      <c r="T69" s="19"/>
    </row>
    <row r="70" spans="14:20" s="18" customFormat="1" x14ac:dyDescent="0.3">
      <c r="N70" s="19"/>
      <c r="O70" s="19"/>
      <c r="P70" s="19"/>
      <c r="Q70" s="19"/>
      <c r="R70" s="19"/>
      <c r="S70" s="19"/>
      <c r="T70" s="19"/>
    </row>
    <row r="71" spans="14:20" s="18" customFormat="1" x14ac:dyDescent="0.3">
      <c r="N71" s="19"/>
      <c r="O71" s="19"/>
      <c r="P71" s="19"/>
      <c r="Q71" s="19"/>
      <c r="R71" s="19"/>
      <c r="S71" s="19"/>
      <c r="T71" s="19"/>
    </row>
    <row r="72" spans="14:20" s="18" customFormat="1" x14ac:dyDescent="0.3">
      <c r="N72" s="19"/>
      <c r="O72" s="19"/>
      <c r="P72" s="19"/>
      <c r="Q72" s="19"/>
      <c r="R72" s="19"/>
      <c r="S72" s="19"/>
      <c r="T72" s="19"/>
    </row>
    <row r="73" spans="14:20" s="18" customFormat="1" x14ac:dyDescent="0.3">
      <c r="N73" s="19"/>
      <c r="O73" s="19"/>
      <c r="P73" s="19"/>
      <c r="Q73" s="19"/>
      <c r="R73" s="19"/>
      <c r="S73" s="19"/>
      <c r="T73" s="19"/>
    </row>
    <row r="74" spans="14:20" s="18" customFormat="1" x14ac:dyDescent="0.3">
      <c r="N74" s="19"/>
      <c r="O74" s="19"/>
      <c r="P74" s="19"/>
      <c r="Q74" s="19"/>
      <c r="R74" s="19"/>
      <c r="S74" s="19"/>
      <c r="T74" s="19"/>
    </row>
    <row r="75" spans="14:20" s="18" customFormat="1" x14ac:dyDescent="0.3">
      <c r="N75" s="19"/>
      <c r="O75" s="19"/>
      <c r="P75" s="19"/>
      <c r="Q75" s="19"/>
      <c r="R75" s="19"/>
      <c r="S75" s="19"/>
      <c r="T75" s="19"/>
    </row>
    <row r="76" spans="14:20" s="18" customFormat="1" x14ac:dyDescent="0.3">
      <c r="N76" s="19"/>
      <c r="O76" s="19"/>
      <c r="P76" s="19"/>
      <c r="Q76" s="19"/>
      <c r="R76" s="19"/>
      <c r="S76" s="19"/>
      <c r="T76" s="19"/>
    </row>
    <row r="77" spans="14:20" s="18" customFormat="1" x14ac:dyDescent="0.3">
      <c r="N77" s="19"/>
      <c r="O77" s="19"/>
      <c r="P77" s="19"/>
      <c r="Q77" s="19"/>
      <c r="R77" s="19"/>
      <c r="S77" s="19"/>
      <c r="T77" s="19"/>
    </row>
    <row r="78" spans="14:20" s="18" customFormat="1" x14ac:dyDescent="0.3">
      <c r="N78" s="19"/>
      <c r="O78" s="19"/>
      <c r="P78" s="19"/>
      <c r="Q78" s="19"/>
      <c r="R78" s="19"/>
      <c r="S78" s="19"/>
      <c r="T78" s="19"/>
    </row>
    <row r="79" spans="14:20" s="18" customFormat="1" x14ac:dyDescent="0.3">
      <c r="N79" s="19"/>
      <c r="O79" s="19"/>
      <c r="P79" s="19"/>
      <c r="Q79" s="19"/>
      <c r="R79" s="19"/>
      <c r="S79" s="19"/>
      <c r="T79" s="19"/>
    </row>
    <row r="80" spans="14:20" s="18" customFormat="1" x14ac:dyDescent="0.3">
      <c r="N80" s="19"/>
      <c r="O80" s="19"/>
      <c r="P80" s="19"/>
      <c r="Q80" s="19"/>
      <c r="R80" s="19"/>
      <c r="S80" s="19"/>
      <c r="T80" s="19"/>
    </row>
    <row r="81" spans="1:2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9"/>
      <c r="U81" s="18"/>
    </row>
    <row r="82" spans="1:2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9"/>
      <c r="U82" s="18"/>
    </row>
    <row r="83" spans="1:2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9"/>
      <c r="U83" s="18"/>
    </row>
    <row r="84" spans="1:2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9"/>
      <c r="U84" s="18"/>
    </row>
    <row r="85" spans="1:2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9"/>
      <c r="U85" s="18"/>
    </row>
    <row r="86" spans="1:21" x14ac:dyDescent="0.3">
      <c r="N86" s="19"/>
      <c r="U86" s="18"/>
    </row>
    <row r="87" spans="1:21" x14ac:dyDescent="0.3">
      <c r="N87" s="19"/>
      <c r="U87" s="18"/>
    </row>
    <row r="88" spans="1:21" x14ac:dyDescent="0.3">
      <c r="N88" s="19"/>
      <c r="U88" s="18"/>
    </row>
    <row r="89" spans="1:21" x14ac:dyDescent="0.3">
      <c r="N89" s="19"/>
      <c r="U89" s="18"/>
    </row>
    <row r="90" spans="1:21" x14ac:dyDescent="0.3">
      <c r="N90" s="19"/>
      <c r="U90" s="18"/>
    </row>
    <row r="91" spans="1:21" x14ac:dyDescent="0.3">
      <c r="N91" s="19"/>
      <c r="U91" s="18"/>
    </row>
    <row r="92" spans="1:21" x14ac:dyDescent="0.3">
      <c r="N92" s="19"/>
      <c r="U92" s="18"/>
    </row>
    <row r="93" spans="1:21" x14ac:dyDescent="0.3">
      <c r="N93" s="19"/>
      <c r="U93" s="18"/>
    </row>
    <row r="94" spans="1:21" x14ac:dyDescent="0.3">
      <c r="N94" s="19"/>
      <c r="U94" s="18"/>
    </row>
    <row r="95" spans="1:21" x14ac:dyDescent="0.3">
      <c r="N95" s="19"/>
      <c r="U95" s="18"/>
    </row>
    <row r="96" spans="1:21" x14ac:dyDescent="0.3">
      <c r="N96" s="19"/>
      <c r="U96" s="18"/>
    </row>
    <row r="97" spans="14:21" x14ac:dyDescent="0.3">
      <c r="N97" s="19"/>
      <c r="U97" s="18"/>
    </row>
    <row r="98" spans="14:21" x14ac:dyDescent="0.3">
      <c r="N98" s="19"/>
      <c r="U98" s="18"/>
    </row>
    <row r="99" spans="14:21" x14ac:dyDescent="0.3">
      <c r="N99" s="19"/>
      <c r="U99" s="18"/>
    </row>
    <row r="100" spans="14:21" x14ac:dyDescent="0.3">
      <c r="N100" s="19"/>
      <c r="U100" s="18"/>
    </row>
    <row r="101" spans="14:21" x14ac:dyDescent="0.3">
      <c r="N101" s="19"/>
      <c r="U101" s="18"/>
    </row>
    <row r="102" spans="14:21" x14ac:dyDescent="0.3">
      <c r="N102" s="19"/>
      <c r="U102" s="18"/>
    </row>
    <row r="103" spans="14:21" x14ac:dyDescent="0.3">
      <c r="N103" s="19"/>
      <c r="U103" s="18"/>
    </row>
    <row r="104" spans="14:21" x14ac:dyDescent="0.3">
      <c r="N104" s="19"/>
      <c r="U104" s="18"/>
    </row>
    <row r="105" spans="14:21" x14ac:dyDescent="0.3">
      <c r="N105" s="19"/>
      <c r="U105" s="18"/>
    </row>
    <row r="106" spans="14:21" x14ac:dyDescent="0.3">
      <c r="N106" s="19"/>
      <c r="U106" s="18"/>
    </row>
    <row r="107" spans="14:21" x14ac:dyDescent="0.3">
      <c r="N107" s="19"/>
      <c r="U107" s="18"/>
    </row>
    <row r="108" spans="14:21" x14ac:dyDescent="0.3">
      <c r="N108" s="19"/>
      <c r="U108" s="18"/>
    </row>
    <row r="109" spans="14:21" x14ac:dyDescent="0.3">
      <c r="N109" s="19"/>
      <c r="U109" s="18"/>
    </row>
    <row r="110" spans="14:21" x14ac:dyDescent="0.3">
      <c r="N110" s="19"/>
      <c r="U110" s="18"/>
    </row>
    <row r="111" spans="14:21" x14ac:dyDescent="0.3">
      <c r="N111" s="19"/>
      <c r="U111" s="18"/>
    </row>
    <row r="112" spans="14:21" x14ac:dyDescent="0.3">
      <c r="N112" s="19"/>
      <c r="U112" s="18"/>
    </row>
    <row r="113" spans="14:21" x14ac:dyDescent="0.3">
      <c r="N113" s="19"/>
      <c r="U113" s="18"/>
    </row>
    <row r="114" spans="14:21" x14ac:dyDescent="0.3">
      <c r="N114" s="19"/>
      <c r="U114" s="18"/>
    </row>
    <row r="115" spans="14:21" x14ac:dyDescent="0.3">
      <c r="N115" s="19"/>
      <c r="U115" s="18"/>
    </row>
    <row r="116" spans="14:21" x14ac:dyDescent="0.3">
      <c r="N116" s="19"/>
      <c r="U116" s="18"/>
    </row>
    <row r="117" spans="14:21" x14ac:dyDescent="0.3">
      <c r="N117" s="19"/>
      <c r="U117" s="18"/>
    </row>
    <row r="118" spans="14:21" x14ac:dyDescent="0.3">
      <c r="N118" s="19"/>
      <c r="U118" s="18"/>
    </row>
    <row r="119" spans="14:21" x14ac:dyDescent="0.3">
      <c r="N119" s="19"/>
      <c r="U119" s="18"/>
    </row>
    <row r="120" spans="14:21" x14ac:dyDescent="0.3">
      <c r="N120" s="19"/>
      <c r="U120" s="18"/>
    </row>
    <row r="121" spans="14:21" x14ac:dyDescent="0.3">
      <c r="N121" s="19"/>
      <c r="U121" s="18"/>
    </row>
    <row r="122" spans="14:21" x14ac:dyDescent="0.3">
      <c r="N122" s="19"/>
      <c r="U122" s="18"/>
    </row>
    <row r="123" spans="14:21" x14ac:dyDescent="0.3">
      <c r="N123" s="19"/>
      <c r="U123" s="18"/>
    </row>
    <row r="124" spans="14:21" x14ac:dyDescent="0.3">
      <c r="N124" s="19"/>
      <c r="U124" s="18"/>
    </row>
    <row r="125" spans="14:21" x14ac:dyDescent="0.3">
      <c r="N125" s="19"/>
      <c r="U125" s="18"/>
    </row>
    <row r="126" spans="14:21" x14ac:dyDescent="0.3">
      <c r="N126" s="19"/>
      <c r="U126" s="18"/>
    </row>
    <row r="127" spans="14:21" x14ac:dyDescent="0.3">
      <c r="N127" s="19"/>
      <c r="U127" s="18"/>
    </row>
    <row r="128" spans="14:21" x14ac:dyDescent="0.3">
      <c r="N128" s="19"/>
      <c r="U128" s="18"/>
    </row>
    <row r="129" spans="14:21" x14ac:dyDescent="0.3">
      <c r="N129" s="19"/>
      <c r="U129" s="18"/>
    </row>
    <row r="130" spans="14:21" x14ac:dyDescent="0.3">
      <c r="N130" s="19"/>
      <c r="U130" s="18"/>
    </row>
    <row r="131" spans="14:21" x14ac:dyDescent="0.3">
      <c r="N131" s="19"/>
      <c r="U131" s="18"/>
    </row>
    <row r="132" spans="14:21" x14ac:dyDescent="0.3">
      <c r="N132" s="19"/>
      <c r="U132" s="18"/>
    </row>
    <row r="133" spans="14:21" x14ac:dyDescent="0.3">
      <c r="N133" s="19"/>
      <c r="U133" s="18"/>
    </row>
    <row r="134" spans="14:21" x14ac:dyDescent="0.3">
      <c r="N134" s="19"/>
      <c r="U134" s="18"/>
    </row>
    <row r="135" spans="14:21" x14ac:dyDescent="0.3">
      <c r="N135" s="19"/>
      <c r="U135" s="18"/>
    </row>
    <row r="136" spans="14:21" x14ac:dyDescent="0.3">
      <c r="N136" s="19"/>
      <c r="U136" s="18"/>
    </row>
    <row r="137" spans="14:21" x14ac:dyDescent="0.3">
      <c r="N137" s="19"/>
      <c r="U137" s="18"/>
    </row>
    <row r="138" spans="14:21" x14ac:dyDescent="0.3">
      <c r="N138" s="19"/>
      <c r="U138" s="18"/>
    </row>
    <row r="139" spans="14:21" x14ac:dyDescent="0.3">
      <c r="N139" s="19"/>
      <c r="U139" s="18"/>
    </row>
    <row r="140" spans="14:21" x14ac:dyDescent="0.3">
      <c r="N140" s="19"/>
      <c r="U140" s="18"/>
    </row>
    <row r="141" spans="14:21" x14ac:dyDescent="0.3">
      <c r="N141" s="19"/>
      <c r="U141" s="18"/>
    </row>
    <row r="142" spans="14:21" x14ac:dyDescent="0.3">
      <c r="N142" s="19"/>
      <c r="U142" s="18"/>
    </row>
    <row r="143" spans="14:21" x14ac:dyDescent="0.3">
      <c r="N143" s="19"/>
      <c r="U143" s="18"/>
    </row>
    <row r="144" spans="14:21" x14ac:dyDescent="0.3">
      <c r="N144" s="19"/>
      <c r="U144" s="18"/>
    </row>
    <row r="145" spans="14:21" x14ac:dyDescent="0.3">
      <c r="N145" s="19"/>
      <c r="U145" s="18"/>
    </row>
    <row r="146" spans="14:21" x14ac:dyDescent="0.3">
      <c r="N146" s="19"/>
      <c r="U146" s="18"/>
    </row>
    <row r="147" spans="14:21" x14ac:dyDescent="0.3">
      <c r="N147" s="19"/>
      <c r="U147" s="18"/>
    </row>
    <row r="148" spans="14:21" x14ac:dyDescent="0.3">
      <c r="N148" s="19"/>
      <c r="U148" s="18"/>
    </row>
    <row r="149" spans="14:21" x14ac:dyDescent="0.3">
      <c r="N149" s="19"/>
      <c r="U149" s="18"/>
    </row>
    <row r="150" spans="14:21" x14ac:dyDescent="0.3">
      <c r="N150" s="19"/>
      <c r="U150" s="18"/>
    </row>
    <row r="151" spans="14:21" x14ac:dyDescent="0.3">
      <c r="N151" s="19"/>
      <c r="U151" s="18"/>
    </row>
    <row r="152" spans="14:21" x14ac:dyDescent="0.3">
      <c r="N152" s="19"/>
      <c r="U152" s="18"/>
    </row>
    <row r="153" spans="14:21" x14ac:dyDescent="0.3">
      <c r="N153" s="19"/>
      <c r="U153" s="18"/>
    </row>
    <row r="154" spans="14:21" x14ac:dyDescent="0.3">
      <c r="N154" s="19"/>
      <c r="U154" s="18"/>
    </row>
    <row r="155" spans="14:21" x14ac:dyDescent="0.3">
      <c r="N155" s="19"/>
      <c r="U155" s="18"/>
    </row>
    <row r="156" spans="14:21" x14ac:dyDescent="0.3">
      <c r="N156" s="19"/>
      <c r="U156" s="18"/>
    </row>
    <row r="157" spans="14:21" x14ac:dyDescent="0.3">
      <c r="N157" s="19"/>
      <c r="U157" s="18"/>
    </row>
    <row r="158" spans="14:21" x14ac:dyDescent="0.3">
      <c r="N158" s="19"/>
      <c r="U158" s="18"/>
    </row>
    <row r="159" spans="14:21" x14ac:dyDescent="0.3">
      <c r="N159" s="19"/>
      <c r="U159" s="18"/>
    </row>
    <row r="160" spans="14:21" x14ac:dyDescent="0.3">
      <c r="N160" s="19"/>
      <c r="U160" s="18"/>
    </row>
    <row r="161" spans="14:21" x14ac:dyDescent="0.3">
      <c r="N161" s="19"/>
      <c r="U161" s="18"/>
    </row>
    <row r="162" spans="14:21" x14ac:dyDescent="0.3">
      <c r="N162" s="19"/>
      <c r="U162" s="18"/>
    </row>
    <row r="163" spans="14:21" x14ac:dyDescent="0.3">
      <c r="N163" s="19"/>
      <c r="U163" s="18"/>
    </row>
    <row r="164" spans="14:21" x14ac:dyDescent="0.3">
      <c r="N164" s="19"/>
      <c r="U164" s="18"/>
    </row>
    <row r="165" spans="14:21" x14ac:dyDescent="0.3">
      <c r="N165" s="19"/>
      <c r="U165" s="18"/>
    </row>
    <row r="166" spans="14:21" x14ac:dyDescent="0.3">
      <c r="N166" s="19"/>
      <c r="U166" s="18"/>
    </row>
    <row r="167" spans="14:21" x14ac:dyDescent="0.3">
      <c r="N167" s="19"/>
      <c r="U167" s="18"/>
    </row>
    <row r="168" spans="14:21" x14ac:dyDescent="0.3">
      <c r="N168" s="19"/>
      <c r="U168" s="18"/>
    </row>
    <row r="169" spans="14:21" x14ac:dyDescent="0.3">
      <c r="N169" s="19"/>
      <c r="U169" s="18"/>
    </row>
    <row r="170" spans="14:21" x14ac:dyDescent="0.3">
      <c r="N170" s="19"/>
      <c r="U170" s="18"/>
    </row>
    <row r="171" spans="14:21" x14ac:dyDescent="0.3">
      <c r="N171" s="19"/>
      <c r="U171" s="18"/>
    </row>
    <row r="172" spans="14:21" x14ac:dyDescent="0.3">
      <c r="N172" s="19"/>
      <c r="U172" s="18"/>
    </row>
    <row r="173" spans="14:21" x14ac:dyDescent="0.3">
      <c r="N173" s="19"/>
      <c r="U173" s="18"/>
    </row>
    <row r="174" spans="14:21" x14ac:dyDescent="0.3">
      <c r="N174" s="19"/>
      <c r="U174" s="18"/>
    </row>
    <row r="175" spans="14:21" x14ac:dyDescent="0.3">
      <c r="N175" s="19"/>
      <c r="U175" s="18"/>
    </row>
    <row r="176" spans="14:21" x14ac:dyDescent="0.3">
      <c r="N176" s="19"/>
      <c r="U176" s="18"/>
    </row>
    <row r="177" spans="14:21" x14ac:dyDescent="0.3">
      <c r="N177" s="19"/>
      <c r="U177" s="18"/>
    </row>
    <row r="178" spans="14:21" x14ac:dyDescent="0.3">
      <c r="N178" s="19"/>
      <c r="U178" s="18"/>
    </row>
    <row r="179" spans="14:21" x14ac:dyDescent="0.3">
      <c r="N179" s="19"/>
      <c r="U179" s="18"/>
    </row>
    <row r="180" spans="14:21" x14ac:dyDescent="0.3">
      <c r="N180" s="19"/>
      <c r="U180" s="18"/>
    </row>
    <row r="181" spans="14:21" x14ac:dyDescent="0.3">
      <c r="N181" s="19"/>
      <c r="U181" s="18"/>
    </row>
    <row r="182" spans="14:21" x14ac:dyDescent="0.3">
      <c r="N182" s="19"/>
      <c r="U182" s="18"/>
    </row>
    <row r="183" spans="14:21" x14ac:dyDescent="0.3">
      <c r="N183" s="19"/>
      <c r="U183" s="18"/>
    </row>
    <row r="184" spans="14:21" x14ac:dyDescent="0.3">
      <c r="N184" s="19"/>
      <c r="U184" s="18"/>
    </row>
    <row r="185" spans="14:21" x14ac:dyDescent="0.3">
      <c r="N185" s="19"/>
      <c r="U185" s="18"/>
    </row>
    <row r="186" spans="14:21" x14ac:dyDescent="0.3">
      <c r="N186" s="19"/>
      <c r="U186" s="18"/>
    </row>
    <row r="187" spans="14:21" x14ac:dyDescent="0.3">
      <c r="N187" s="19"/>
      <c r="U187" s="18"/>
    </row>
    <row r="188" spans="14:21" x14ac:dyDescent="0.3">
      <c r="N188" s="19"/>
      <c r="U188" s="18"/>
    </row>
    <row r="189" spans="14:21" x14ac:dyDescent="0.3">
      <c r="N189" s="19"/>
      <c r="U189" s="18"/>
    </row>
    <row r="190" spans="14:21" x14ac:dyDescent="0.3">
      <c r="N190" s="19"/>
      <c r="U190" s="18"/>
    </row>
    <row r="191" spans="14:21" x14ac:dyDescent="0.3">
      <c r="N191" s="19"/>
      <c r="U191" s="18"/>
    </row>
    <row r="192" spans="14:21" x14ac:dyDescent="0.3">
      <c r="N192" s="19"/>
      <c r="U192" s="18"/>
    </row>
    <row r="193" spans="14:21" x14ac:dyDescent="0.3">
      <c r="N193" s="19"/>
      <c r="U193" s="18"/>
    </row>
    <row r="194" spans="14:21" x14ac:dyDescent="0.3">
      <c r="N194" s="19"/>
      <c r="U194" s="18"/>
    </row>
    <row r="195" spans="14:21" x14ac:dyDescent="0.3">
      <c r="N195" s="19"/>
      <c r="U195" s="18"/>
    </row>
    <row r="196" spans="14:21" x14ac:dyDescent="0.3">
      <c r="N196" s="19"/>
      <c r="U196" s="18"/>
    </row>
    <row r="197" spans="14:21" x14ac:dyDescent="0.3">
      <c r="N197" s="19"/>
      <c r="U197" s="18"/>
    </row>
    <row r="198" spans="14:21" x14ac:dyDescent="0.3">
      <c r="N198" s="19"/>
      <c r="U198" s="18"/>
    </row>
    <row r="199" spans="14:21" x14ac:dyDescent="0.3">
      <c r="N199" s="19"/>
      <c r="U199" s="18"/>
    </row>
    <row r="200" spans="14:21" x14ac:dyDescent="0.3">
      <c r="N200" s="19"/>
      <c r="U200" s="18"/>
    </row>
    <row r="201" spans="14:21" x14ac:dyDescent="0.3">
      <c r="N201" s="19"/>
      <c r="U201" s="18"/>
    </row>
    <row r="202" spans="14:21" x14ac:dyDescent="0.3">
      <c r="N202" s="19"/>
      <c r="U202" s="18"/>
    </row>
    <row r="203" spans="14:21" x14ac:dyDescent="0.3">
      <c r="N203" s="19"/>
      <c r="U203" s="18"/>
    </row>
    <row r="204" spans="14:21" x14ac:dyDescent="0.3">
      <c r="N204" s="19"/>
      <c r="U204" s="18"/>
    </row>
    <row r="205" spans="14:21" x14ac:dyDescent="0.3">
      <c r="N205" s="19"/>
      <c r="U205" s="18"/>
    </row>
    <row r="206" spans="14:21" x14ac:dyDescent="0.3">
      <c r="N206" s="19"/>
      <c r="U206" s="18"/>
    </row>
    <row r="207" spans="14:21" x14ac:dyDescent="0.3">
      <c r="N207" s="19"/>
      <c r="U207" s="18"/>
    </row>
    <row r="208" spans="14:21" x14ac:dyDescent="0.3">
      <c r="N208" s="19"/>
      <c r="U208" s="18"/>
    </row>
    <row r="209" spans="14:21" x14ac:dyDescent="0.3">
      <c r="N209" s="19"/>
      <c r="U209" s="18"/>
    </row>
    <row r="210" spans="14:21" x14ac:dyDescent="0.3">
      <c r="N210" s="19"/>
      <c r="U210" s="18"/>
    </row>
    <row r="211" spans="14:21" x14ac:dyDescent="0.3">
      <c r="N211" s="19"/>
      <c r="U211" s="18"/>
    </row>
    <row r="212" spans="14:21" x14ac:dyDescent="0.3">
      <c r="N212" s="19"/>
      <c r="U212" s="18"/>
    </row>
    <row r="213" spans="14:21" x14ac:dyDescent="0.3">
      <c r="N213" s="19"/>
      <c r="U213" s="18"/>
    </row>
    <row r="214" spans="14:21" x14ac:dyDescent="0.3">
      <c r="N214" s="19"/>
      <c r="U214" s="18"/>
    </row>
    <row r="215" spans="14:21" x14ac:dyDescent="0.3">
      <c r="N215" s="19"/>
      <c r="U215" s="18"/>
    </row>
    <row r="216" spans="14:21" x14ac:dyDescent="0.3">
      <c r="N216" s="19"/>
      <c r="U216" s="18"/>
    </row>
    <row r="217" spans="14:21" x14ac:dyDescent="0.3">
      <c r="N217" s="19"/>
      <c r="U217" s="18"/>
    </row>
    <row r="218" spans="14:21" x14ac:dyDescent="0.3">
      <c r="N218" s="19"/>
      <c r="U218" s="18"/>
    </row>
    <row r="219" spans="14:21" x14ac:dyDescent="0.3">
      <c r="N219" s="19"/>
      <c r="U219" s="18"/>
    </row>
    <row r="220" spans="14:21" x14ac:dyDescent="0.3">
      <c r="N220" s="19"/>
      <c r="U220" s="18"/>
    </row>
    <row r="221" spans="14:21" x14ac:dyDescent="0.3">
      <c r="N221" s="19"/>
      <c r="U221" s="18"/>
    </row>
    <row r="222" spans="14:21" x14ac:dyDescent="0.3">
      <c r="N222" s="19"/>
      <c r="U222" s="18"/>
    </row>
    <row r="223" spans="14:21" x14ac:dyDescent="0.3">
      <c r="N223" s="19"/>
      <c r="U223" s="18"/>
    </row>
    <row r="224" spans="14:21" x14ac:dyDescent="0.3">
      <c r="N224" s="19"/>
      <c r="U224" s="18"/>
    </row>
    <row r="225" spans="14:21" x14ac:dyDescent="0.3">
      <c r="N225" s="19"/>
      <c r="U225" s="18"/>
    </row>
    <row r="226" spans="14:21" x14ac:dyDescent="0.3">
      <c r="N226" s="19"/>
      <c r="U226" s="18"/>
    </row>
    <row r="227" spans="14:21" x14ac:dyDescent="0.3">
      <c r="N227" s="19"/>
      <c r="U227" s="18"/>
    </row>
    <row r="228" spans="14:21" x14ac:dyDescent="0.3">
      <c r="N228" s="19"/>
      <c r="U228" s="18"/>
    </row>
    <row r="229" spans="14:21" x14ac:dyDescent="0.3">
      <c r="N229" s="19"/>
      <c r="U229" s="18"/>
    </row>
    <row r="230" spans="14:21" x14ac:dyDescent="0.3">
      <c r="N230" s="19"/>
      <c r="U230" s="18"/>
    </row>
    <row r="231" spans="14:21" x14ac:dyDescent="0.3">
      <c r="N231" s="19"/>
      <c r="U231" s="18"/>
    </row>
    <row r="232" spans="14:21" x14ac:dyDescent="0.3">
      <c r="N232" s="19"/>
      <c r="U232" s="18"/>
    </row>
    <row r="233" spans="14:21" x14ac:dyDescent="0.3">
      <c r="N233" s="19"/>
      <c r="U233" s="18"/>
    </row>
    <row r="234" spans="14:21" x14ac:dyDescent="0.3">
      <c r="N234" s="19"/>
      <c r="U234" s="18"/>
    </row>
    <row r="235" spans="14:21" x14ac:dyDescent="0.3">
      <c r="N235" s="19"/>
      <c r="U235" s="18"/>
    </row>
    <row r="236" spans="14:21" x14ac:dyDescent="0.3">
      <c r="N236" s="19"/>
      <c r="U236" s="18"/>
    </row>
    <row r="237" spans="14:21" x14ac:dyDescent="0.3">
      <c r="N237" s="19"/>
      <c r="U237" s="18"/>
    </row>
    <row r="238" spans="14:21" x14ac:dyDescent="0.3">
      <c r="N238" s="19"/>
      <c r="U238" s="18"/>
    </row>
    <row r="239" spans="14:21" x14ac:dyDescent="0.3">
      <c r="N239" s="19"/>
      <c r="U239" s="18"/>
    </row>
    <row r="240" spans="14:21" x14ac:dyDescent="0.3">
      <c r="N240" s="19"/>
      <c r="U240" s="18"/>
    </row>
    <row r="241" spans="14:21" x14ac:dyDescent="0.3">
      <c r="N241" s="19"/>
      <c r="U241" s="18"/>
    </row>
    <row r="242" spans="14:21" x14ac:dyDescent="0.3">
      <c r="N242" s="19"/>
      <c r="U242" s="18"/>
    </row>
    <row r="243" spans="14:21" x14ac:dyDescent="0.3">
      <c r="N243" s="19"/>
      <c r="U243" s="18"/>
    </row>
    <row r="244" spans="14:21" x14ac:dyDescent="0.3">
      <c r="N244" s="19"/>
      <c r="U244" s="18"/>
    </row>
    <row r="245" spans="14:21" x14ac:dyDescent="0.3">
      <c r="N245" s="19"/>
      <c r="U245" s="18"/>
    </row>
    <row r="246" spans="14:21" x14ac:dyDescent="0.3">
      <c r="N246" s="19"/>
      <c r="U246" s="18"/>
    </row>
    <row r="247" spans="14:21" x14ac:dyDescent="0.3">
      <c r="N247" s="19"/>
      <c r="U247" s="18"/>
    </row>
    <row r="248" spans="14:21" x14ac:dyDescent="0.3">
      <c r="N248" s="19"/>
      <c r="U248" s="18"/>
    </row>
    <row r="249" spans="14:21" x14ac:dyDescent="0.3">
      <c r="N249" s="19"/>
      <c r="U249" s="18"/>
    </row>
    <row r="250" spans="14:21" x14ac:dyDescent="0.3">
      <c r="N250" s="19"/>
      <c r="U250" s="18"/>
    </row>
    <row r="251" spans="14:21" x14ac:dyDescent="0.3">
      <c r="N251" s="19"/>
      <c r="U251" s="18"/>
    </row>
    <row r="252" spans="14:21" x14ac:dyDescent="0.3">
      <c r="N252" s="19"/>
      <c r="U252" s="18"/>
    </row>
    <row r="253" spans="14:21" x14ac:dyDescent="0.3">
      <c r="N253" s="19"/>
      <c r="U253" s="18"/>
    </row>
    <row r="254" spans="14:21" x14ac:dyDescent="0.3">
      <c r="N254" s="19"/>
      <c r="U254" s="18"/>
    </row>
    <row r="255" spans="14:21" x14ac:dyDescent="0.3">
      <c r="N255" s="19"/>
      <c r="U255" s="18"/>
    </row>
    <row r="256" spans="14:21" x14ac:dyDescent="0.3">
      <c r="N256" s="19"/>
      <c r="U256" s="18"/>
    </row>
    <row r="257" spans="14:21" x14ac:dyDescent="0.3">
      <c r="N257" s="19"/>
      <c r="U257" s="18"/>
    </row>
    <row r="258" spans="14:21" x14ac:dyDescent="0.3">
      <c r="N258" s="19"/>
      <c r="U258" s="18"/>
    </row>
    <row r="259" spans="14:21" x14ac:dyDescent="0.3">
      <c r="N259" s="19"/>
      <c r="U259" s="18"/>
    </row>
    <row r="260" spans="14:21" x14ac:dyDescent="0.3">
      <c r="N260" s="19"/>
      <c r="U260" s="18"/>
    </row>
    <row r="261" spans="14:21" x14ac:dyDescent="0.3">
      <c r="N261" s="19"/>
      <c r="U261" s="18"/>
    </row>
    <row r="262" spans="14:21" x14ac:dyDescent="0.3">
      <c r="N262" s="19"/>
      <c r="U262" s="18"/>
    </row>
    <row r="263" spans="14:21" x14ac:dyDescent="0.3">
      <c r="N263" s="19"/>
      <c r="U263" s="18"/>
    </row>
    <row r="264" spans="14:21" x14ac:dyDescent="0.3">
      <c r="N264" s="19"/>
      <c r="U264" s="18"/>
    </row>
    <row r="265" spans="14:21" x14ac:dyDescent="0.3">
      <c r="N265" s="19"/>
      <c r="U265" s="18"/>
    </row>
    <row r="266" spans="14:21" x14ac:dyDescent="0.3">
      <c r="N266" s="19"/>
      <c r="U266" s="18"/>
    </row>
    <row r="267" spans="14:21" x14ac:dyDescent="0.3">
      <c r="N267" s="19"/>
      <c r="U267" s="18"/>
    </row>
    <row r="268" spans="14:21" x14ac:dyDescent="0.3">
      <c r="N268" s="19"/>
      <c r="U268" s="18"/>
    </row>
    <row r="269" spans="14:21" x14ac:dyDescent="0.3">
      <c r="N269" s="19"/>
      <c r="U269" s="18"/>
    </row>
    <row r="270" spans="14:21" x14ac:dyDescent="0.3">
      <c r="N270" s="19"/>
      <c r="U270" s="18"/>
    </row>
    <row r="271" spans="14:21" x14ac:dyDescent="0.3">
      <c r="N271" s="19"/>
      <c r="U271" s="18"/>
    </row>
    <row r="272" spans="14:21" x14ac:dyDescent="0.3">
      <c r="N272" s="19"/>
      <c r="U272" s="18"/>
    </row>
    <row r="273" spans="14:21" x14ac:dyDescent="0.3">
      <c r="N273" s="19"/>
      <c r="U273" s="18"/>
    </row>
    <row r="274" spans="14:21" x14ac:dyDescent="0.3">
      <c r="N274" s="19"/>
      <c r="U274" s="18"/>
    </row>
    <row r="275" spans="14:21" x14ac:dyDescent="0.3">
      <c r="N275" s="19"/>
      <c r="U275" s="18"/>
    </row>
    <row r="276" spans="14:21" x14ac:dyDescent="0.3">
      <c r="N276" s="19"/>
      <c r="U276" s="18"/>
    </row>
    <row r="277" spans="14:21" x14ac:dyDescent="0.3">
      <c r="N277" s="19"/>
      <c r="U277" s="18"/>
    </row>
    <row r="278" spans="14:21" x14ac:dyDescent="0.3">
      <c r="N278" s="19"/>
      <c r="U278" s="18"/>
    </row>
    <row r="279" spans="14:21" x14ac:dyDescent="0.3">
      <c r="N279" s="19"/>
      <c r="U279" s="18"/>
    </row>
    <row r="280" spans="14:21" x14ac:dyDescent="0.3">
      <c r="N280" s="19"/>
      <c r="U280" s="18"/>
    </row>
    <row r="281" spans="14:21" x14ac:dyDescent="0.3">
      <c r="N281" s="19"/>
      <c r="U281" s="18"/>
    </row>
    <row r="282" spans="14:21" x14ac:dyDescent="0.3">
      <c r="N282" s="19"/>
      <c r="U282" s="18"/>
    </row>
    <row r="283" spans="14:21" x14ac:dyDescent="0.3">
      <c r="N283" s="19"/>
      <c r="U283" s="18"/>
    </row>
    <row r="284" spans="14:21" x14ac:dyDescent="0.3">
      <c r="N284" s="19"/>
      <c r="U284" s="18"/>
    </row>
    <row r="285" spans="14:21" x14ac:dyDescent="0.3">
      <c r="N285" s="19"/>
      <c r="U285" s="18"/>
    </row>
    <row r="286" spans="14:21" x14ac:dyDescent="0.3">
      <c r="N286" s="19"/>
      <c r="U286" s="18"/>
    </row>
    <row r="287" spans="14:21" x14ac:dyDescent="0.3">
      <c r="N287" s="19"/>
      <c r="U287" s="18"/>
    </row>
    <row r="288" spans="14:21" x14ac:dyDescent="0.3">
      <c r="N288" s="19"/>
      <c r="U288" s="18"/>
    </row>
    <row r="289" spans="14:21" x14ac:dyDescent="0.3">
      <c r="N289" s="19"/>
      <c r="U289" s="18"/>
    </row>
    <row r="290" spans="14:21" x14ac:dyDescent="0.3">
      <c r="N290" s="19"/>
      <c r="U290" s="18"/>
    </row>
    <row r="291" spans="14:21" x14ac:dyDescent="0.3">
      <c r="N291" s="19"/>
      <c r="U291" s="18"/>
    </row>
    <row r="292" spans="14:21" x14ac:dyDescent="0.3">
      <c r="N292" s="19"/>
      <c r="U292" s="18"/>
    </row>
    <row r="293" spans="14:21" x14ac:dyDescent="0.3">
      <c r="N293" s="19"/>
      <c r="U293" s="18"/>
    </row>
    <row r="294" spans="14:21" x14ac:dyDescent="0.3">
      <c r="N294" s="19"/>
      <c r="U294" s="18"/>
    </row>
    <row r="295" spans="14:21" x14ac:dyDescent="0.3">
      <c r="N295" s="19"/>
      <c r="U295" s="18"/>
    </row>
    <row r="296" spans="14:21" x14ac:dyDescent="0.3">
      <c r="N296" s="19"/>
      <c r="U296" s="18"/>
    </row>
    <row r="297" spans="14:21" x14ac:dyDescent="0.3">
      <c r="N297" s="19"/>
      <c r="U297" s="18"/>
    </row>
    <row r="298" spans="14:21" x14ac:dyDescent="0.3">
      <c r="N298" s="19"/>
      <c r="U298" s="18"/>
    </row>
    <row r="299" spans="14:21" x14ac:dyDescent="0.3">
      <c r="N299" s="19"/>
      <c r="U299" s="18"/>
    </row>
    <row r="300" spans="14:21" x14ac:dyDescent="0.3">
      <c r="N300" s="19"/>
      <c r="U300" s="18"/>
    </row>
    <row r="301" spans="14:21" x14ac:dyDescent="0.3">
      <c r="N301" s="19"/>
      <c r="U301" s="18"/>
    </row>
    <row r="302" spans="14:21" x14ac:dyDescent="0.3">
      <c r="N302" s="19"/>
      <c r="U302" s="18"/>
    </row>
    <row r="303" spans="14:21" x14ac:dyDescent="0.3">
      <c r="N303" s="19"/>
      <c r="U303" s="18"/>
    </row>
    <row r="304" spans="14:21" x14ac:dyDescent="0.3">
      <c r="N304" s="21"/>
      <c r="U304" s="18"/>
    </row>
    <row r="305" spans="14:21" x14ac:dyDescent="0.3">
      <c r="N305" s="21"/>
      <c r="U305" s="18"/>
    </row>
    <row r="306" spans="14:21" x14ac:dyDescent="0.3">
      <c r="N306" s="21"/>
      <c r="U306" s="18"/>
    </row>
    <row r="307" spans="14:21" x14ac:dyDescent="0.3">
      <c r="N307" s="21"/>
      <c r="U307" s="18"/>
    </row>
    <row r="308" spans="14:21" x14ac:dyDescent="0.3">
      <c r="N308" s="21"/>
      <c r="U308" s="18"/>
    </row>
    <row r="309" spans="14:21" x14ac:dyDescent="0.3">
      <c r="N309" s="21"/>
      <c r="U309" s="18"/>
    </row>
    <row r="310" spans="14:21" x14ac:dyDescent="0.3">
      <c r="N310" s="21"/>
      <c r="U310" s="18"/>
    </row>
    <row r="311" spans="14:21" x14ac:dyDescent="0.3">
      <c r="N311" s="21"/>
      <c r="U311" s="18"/>
    </row>
    <row r="312" spans="14:21" x14ac:dyDescent="0.3">
      <c r="N312" s="21"/>
      <c r="U312" s="18"/>
    </row>
    <row r="313" spans="14:21" x14ac:dyDescent="0.3">
      <c r="N313" s="21"/>
      <c r="U313" s="18"/>
    </row>
    <row r="314" spans="14:21" x14ac:dyDescent="0.3">
      <c r="N314" s="21"/>
      <c r="U314" s="18"/>
    </row>
    <row r="315" spans="14:21" x14ac:dyDescent="0.3">
      <c r="N315" s="21"/>
      <c r="U315" s="18"/>
    </row>
    <row r="316" spans="14:21" x14ac:dyDescent="0.3">
      <c r="N316" s="21"/>
      <c r="U316" s="18"/>
    </row>
    <row r="317" spans="14:21" x14ac:dyDescent="0.3">
      <c r="N317" s="21"/>
      <c r="U317" s="18"/>
    </row>
  </sheetData>
  <mergeCells count="7">
    <mergeCell ref="T4:W4"/>
    <mergeCell ref="X4:X5"/>
    <mergeCell ref="M4:M5"/>
    <mergeCell ref="N4:N5"/>
    <mergeCell ref="O4:O5"/>
    <mergeCell ref="P4:P5"/>
    <mergeCell ref="Q4:S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2"/>
  <sheetViews>
    <sheetView zoomScale="90" zoomScaleNormal="90" workbookViewId="0">
      <pane ySplit="1" topLeftCell="A32" activePane="bottomLeft" state="frozen"/>
      <selection pane="bottomLeft" activeCell="J58" sqref="J58"/>
    </sheetView>
  </sheetViews>
  <sheetFormatPr defaultColWidth="9" defaultRowHeight="16.5" x14ac:dyDescent="0.3"/>
  <cols>
    <col min="1" max="1" width="15.125" style="5" customWidth="1"/>
    <col min="2" max="2" width="19" style="5" customWidth="1"/>
    <col min="3" max="3" width="44.25" style="8" customWidth="1"/>
    <col min="4" max="4" width="15.125" style="8" bestFit="1" customWidth="1"/>
    <col min="5" max="5" width="11.5" style="8" customWidth="1"/>
    <col min="6" max="6" width="11.625" style="5" customWidth="1"/>
    <col min="7" max="7" width="12.25" style="95" customWidth="1"/>
    <col min="8" max="8" width="13.25" style="5" bestFit="1" customWidth="1"/>
    <col min="9" max="9" width="9" style="5"/>
    <col min="10" max="10" width="9.5" style="5" bestFit="1" customWidth="1"/>
    <col min="11" max="16384" width="9" style="5"/>
  </cols>
  <sheetData>
    <row r="1" spans="1:10" s="8" customFormat="1" x14ac:dyDescent="0.3">
      <c r="A1" s="49" t="s">
        <v>40</v>
      </c>
      <c r="B1" s="49" t="s">
        <v>9</v>
      </c>
      <c r="C1" s="61" t="s">
        <v>67</v>
      </c>
      <c r="D1" s="61" t="s">
        <v>68</v>
      </c>
      <c r="E1" s="61" t="s">
        <v>69</v>
      </c>
      <c r="F1" s="61" t="s">
        <v>70</v>
      </c>
      <c r="G1" s="93" t="s">
        <v>23</v>
      </c>
      <c r="H1" s="23" t="s">
        <v>24</v>
      </c>
      <c r="J1" s="1"/>
    </row>
    <row r="2" spans="1:10" x14ac:dyDescent="0.3">
      <c r="A2" s="2">
        <v>44683</v>
      </c>
      <c r="B2" s="79" t="s">
        <v>326</v>
      </c>
      <c r="C2" s="4" t="str">
        <f>IF(OR(B2="",B2="합계"),"",INDEX(투자유니버스!B:B,MATCH($B2,투자유니버스!$A:$A,0)))</f>
        <v>TIGER 미국S&amp;P500</v>
      </c>
      <c r="D2" s="4" t="str">
        <f>IF(OR(B2="",B2="합계"),"",INDEX(투자유니버스!E:E,MATCH($B2,투자유니버스!$A:$A,0)))</f>
        <v>주식</v>
      </c>
      <c r="E2" s="4">
        <f>IF(OR(B2="",B2="합계"),"",INDEX(투자유니버스!G:G,MATCH($B2,투자유니버스!$A:$A,0)))</f>
        <v>4</v>
      </c>
      <c r="F2" s="4" t="str">
        <f>IF(OR(B2="",B2="합계"),"",INDEX(투자유니버스!H:H,MATCH($B2,투자유니버스!$A:$A,0)))</f>
        <v>Y</v>
      </c>
      <c r="G2" s="92">
        <v>3.7528810000000003E-2</v>
      </c>
      <c r="H2" s="35" t="str">
        <f>IF(OR(B2="",B2="합계",C2="합계"),"",IF(COUNTIF(투자유니버스!A:A,B2)&gt;0,"O","X"))</f>
        <v>O</v>
      </c>
      <c r="I2" s="33"/>
      <c r="J2" s="1"/>
    </row>
    <row r="3" spans="1:10" x14ac:dyDescent="0.3">
      <c r="A3" s="2">
        <v>44683</v>
      </c>
      <c r="B3" s="79" t="s">
        <v>322</v>
      </c>
      <c r="C3" s="4" t="str">
        <f>IF(OR(B3="",B3="합계"),"",INDEX(투자유니버스!B:B,MATCH($B3,투자유니버스!$A:$A,0)))</f>
        <v>TIGER 미국나스닥100</v>
      </c>
      <c r="D3" s="4" t="str">
        <f>IF(OR(B3="",B3="합계"),"",INDEX(투자유니버스!E:E,MATCH($B3,투자유니버스!$A:$A,0)))</f>
        <v>주식</v>
      </c>
      <c r="E3" s="4">
        <f>IF(OR(B3="",B3="합계"),"",INDEX(투자유니버스!G:G,MATCH($B3,투자유니버스!$A:$A,0)))</f>
        <v>4</v>
      </c>
      <c r="F3" s="4" t="str">
        <f>IF(OR(B3="",B3="합계"),"",INDEX(투자유니버스!H:H,MATCH($B3,투자유니버스!$A:$A,0)))</f>
        <v>Y</v>
      </c>
      <c r="G3" s="92">
        <v>1.348834E-2</v>
      </c>
      <c r="H3" s="35" t="str">
        <f>IF(OR(B3="",B3="합계",C3="합계"),"",IF(COUNTIF(투자유니버스!A:A,B3)&gt;0,"O","X"))</f>
        <v>O</v>
      </c>
      <c r="I3" s="33"/>
      <c r="J3" s="1"/>
    </row>
    <row r="4" spans="1:10" x14ac:dyDescent="0.3">
      <c r="A4" s="2">
        <v>44683</v>
      </c>
      <c r="B4" s="79" t="s">
        <v>362</v>
      </c>
      <c r="C4" s="4" t="str">
        <f>IF(OR(B4="",B4="합계"),"",INDEX(투자유니버스!B:B,MATCH($B4,투자유니버스!$A:$A,0)))</f>
        <v>KODEX 선진국MSCI World</v>
      </c>
      <c r="D4" s="4" t="str">
        <f>IF(OR(B4="",B4="합계"),"",INDEX(투자유니버스!E:E,MATCH($B4,투자유니버스!$A:$A,0)))</f>
        <v>주식</v>
      </c>
      <c r="E4" s="4">
        <f>IF(OR(B4="",B4="합계"),"",INDEX(투자유니버스!G:G,MATCH($B4,투자유니버스!$A:$A,0)))</f>
        <v>4</v>
      </c>
      <c r="F4" s="4" t="str">
        <f>IF(OR(B4="",B4="합계"),"",INDEX(투자유니버스!H:H,MATCH($B4,투자유니버스!$A:$A,0)))</f>
        <v>Y</v>
      </c>
      <c r="G4" s="92">
        <v>2.9779509999999998E-4</v>
      </c>
      <c r="H4" s="35" t="str">
        <f>IF(OR(B4="",B4="합계",C4="합계"),"",IF(COUNTIF(투자유니버스!A:A,B4)&gt;0,"O","X"))</f>
        <v>O</v>
      </c>
      <c r="I4" s="33"/>
      <c r="J4" s="1"/>
    </row>
    <row r="5" spans="1:10" x14ac:dyDescent="0.3">
      <c r="A5" s="2">
        <v>44683</v>
      </c>
      <c r="B5" s="79" t="s">
        <v>368</v>
      </c>
      <c r="C5" s="4" t="str">
        <f>IF(OR(B5="",B5="합계"),"",INDEX(투자유니버스!B:B,MATCH($B5,투자유니버스!$A:$A,0)))</f>
        <v>ARIRANG 신흥국MSCI(합성 H)</v>
      </c>
      <c r="D5" s="4" t="str">
        <f>IF(OR(B5="",B5="합계"),"",INDEX(투자유니버스!E:E,MATCH($B5,투자유니버스!$A:$A,0)))</f>
        <v>주식</v>
      </c>
      <c r="E5" s="4">
        <f>IF(OR(B5="",B5="합계"),"",INDEX(투자유니버스!G:G,MATCH($B5,투자유니버스!$A:$A,0)))</f>
        <v>4</v>
      </c>
      <c r="F5" s="4" t="str">
        <f>IF(OR(B5="",B5="합계"),"",INDEX(투자유니버스!H:H,MATCH($B5,투자유니버스!$A:$A,0)))</f>
        <v>Y</v>
      </c>
      <c r="G5" s="92">
        <v>4.1894270000000002E-4</v>
      </c>
      <c r="H5" s="35" t="str">
        <f>IF(OR(B5="",B5="합계",C5="합계"),"",IF(COUNTIF(투자유니버스!A:A,B5)&gt;0,"O","X"))</f>
        <v>O</v>
      </c>
      <c r="I5" s="33"/>
      <c r="J5" s="1"/>
    </row>
    <row r="6" spans="1:10" x14ac:dyDescent="0.3">
      <c r="A6" s="2">
        <v>44683</v>
      </c>
      <c r="B6" s="79" t="s">
        <v>172</v>
      </c>
      <c r="C6" s="4" t="str">
        <f>IF(OR(B6="",B6="합계"),"",INDEX(투자유니버스!B:B,MATCH($B6,투자유니버스!$A:$A,0)))</f>
        <v>TIGER 국채3년</v>
      </c>
      <c r="D6" s="4" t="str">
        <f>IF(OR(B6="",B6="합계"),"",INDEX(투자유니버스!E:E,MATCH($B6,투자유니버스!$A:$A,0)))</f>
        <v>채권</v>
      </c>
      <c r="E6" s="4">
        <f>IF(OR(B6="",B6="합계"),"",INDEX(투자유니버스!G:G,MATCH($B6,투자유니버스!$A:$A,0)))</f>
        <v>1</v>
      </c>
      <c r="F6" s="4" t="str">
        <f>IF(OR(B6="",B6="합계"),"",INDEX(투자유니버스!H:H,MATCH($B6,투자유니버스!$A:$A,0)))</f>
        <v>N</v>
      </c>
      <c r="G6" s="92">
        <v>0.35</v>
      </c>
      <c r="H6" s="35" t="str">
        <f>IF(OR(B6="",B6="합계",C6="합계"),"",IF(COUNTIF(투자유니버스!A:A,B6)&gt;0,"O","X"))</f>
        <v>O</v>
      </c>
      <c r="I6" s="33"/>
      <c r="J6" s="1"/>
    </row>
    <row r="7" spans="1:10" x14ac:dyDescent="0.3">
      <c r="A7" s="2">
        <v>44683</v>
      </c>
      <c r="B7" s="79" t="s">
        <v>176</v>
      </c>
      <c r="C7" s="4" t="str">
        <f>IF(OR(B7="",B7="합계"),"",INDEX(투자유니버스!B:B,MATCH($B7,투자유니버스!$A:$A,0)))</f>
        <v>TIGER 중장기국채</v>
      </c>
      <c r="D7" s="4" t="str">
        <f>IF(OR(B7="",B7="합계"),"",INDEX(투자유니버스!E:E,MATCH($B7,투자유니버스!$A:$A,0)))</f>
        <v>채권</v>
      </c>
      <c r="E7" s="4">
        <f>IF(OR(B7="",B7="합계"),"",INDEX(투자유니버스!G:G,MATCH($B7,투자유니버스!$A:$A,0)))</f>
        <v>1</v>
      </c>
      <c r="F7" s="4" t="str">
        <f>IF(OR(B7="",B7="합계"),"",INDEX(투자유니버스!H:H,MATCH($B7,투자유니버스!$A:$A,0)))</f>
        <v>N</v>
      </c>
      <c r="G7" s="92">
        <v>0.13488169999999999</v>
      </c>
      <c r="H7" s="35" t="str">
        <f>IF(OR(B7="",B7="합계",C7="합계"),"",IF(COUNTIF(투자유니버스!A:A,B7)&gt;0,"O","X"))</f>
        <v>O</v>
      </c>
      <c r="I7" s="33"/>
      <c r="J7" s="1"/>
    </row>
    <row r="8" spans="1:10" x14ac:dyDescent="0.3">
      <c r="A8" s="2">
        <v>44683</v>
      </c>
      <c r="B8" s="79" t="s">
        <v>258</v>
      </c>
      <c r="C8" s="4" t="str">
        <f>IF(OR(B8="",B8="합계"),"",INDEX(투자유니버스!B:B,MATCH($B8,투자유니버스!$A:$A,0)))</f>
        <v>KODEX 미국채울트라30년선물(H)</v>
      </c>
      <c r="D8" s="4" t="str">
        <f>IF(OR(B8="",B8="합계"),"",INDEX(투자유니버스!E:E,MATCH($B8,투자유니버스!$A:$A,0)))</f>
        <v>채권</v>
      </c>
      <c r="E8" s="4">
        <f>IF(OR(B8="",B8="합계"),"",INDEX(투자유니버스!G:G,MATCH($B8,투자유니버스!$A:$A,0)))</f>
        <v>3</v>
      </c>
      <c r="F8" s="4" t="str">
        <f>IF(OR(B8="",B8="합계"),"",INDEX(투자유니버스!H:H,MATCH($B8,투자유니버스!$A:$A,0)))</f>
        <v>N</v>
      </c>
      <c r="G8" s="92">
        <v>2.9339540000000001E-2</v>
      </c>
      <c r="H8" s="35" t="str">
        <f>IF(OR(B8="",B8="합계",C8="합계"),"",IF(COUNTIF(투자유니버스!A:A,B8)&gt;0,"O","X"))</f>
        <v>O</v>
      </c>
      <c r="I8" s="33"/>
      <c r="J8" s="1"/>
    </row>
    <row r="9" spans="1:10" x14ac:dyDescent="0.3">
      <c r="A9" s="2">
        <v>44683</v>
      </c>
      <c r="B9" s="79" t="s">
        <v>208</v>
      </c>
      <c r="C9" s="4" t="str">
        <f>IF(OR(B9="",B9="합계"),"",INDEX(투자유니버스!B:B,MATCH($B9,투자유니버스!$A:$A,0)))</f>
        <v>KBSTAR 중기우량회사채</v>
      </c>
      <c r="D9" s="4" t="str">
        <f>IF(OR(B9="",B9="합계"),"",INDEX(투자유니버스!E:E,MATCH($B9,투자유니버스!$A:$A,0)))</f>
        <v>채권</v>
      </c>
      <c r="E9" s="4">
        <f>IF(OR(B9="",B9="합계"),"",INDEX(투자유니버스!G:G,MATCH($B9,투자유니버스!$A:$A,0)))</f>
        <v>1</v>
      </c>
      <c r="F9" s="4" t="str">
        <f>IF(OR(B9="",B9="합계"),"",INDEX(투자유니버스!H:H,MATCH($B9,투자유니버스!$A:$A,0)))</f>
        <v>N</v>
      </c>
      <c r="G9" s="92">
        <v>6.5016440000000006E-5</v>
      </c>
      <c r="H9" s="35" t="str">
        <f>IF(OR(B9="",B9="합계",C9="합계"),"",IF(COUNTIF(투자유니버스!A:A,B9)&gt;0,"O","X"))</f>
        <v>O</v>
      </c>
      <c r="I9" s="33"/>
      <c r="J9" s="1"/>
    </row>
    <row r="10" spans="1:10" x14ac:dyDescent="0.3">
      <c r="A10" s="2">
        <v>44683</v>
      </c>
      <c r="B10" s="79" t="s">
        <v>222</v>
      </c>
      <c r="C10" s="4" t="str">
        <f>IF(OR(B10="",B10="합계"),"",INDEX(투자유니버스!B:B,MATCH($B10,투자유니버스!$A:$A,0)))</f>
        <v>TIGER 단기선진하이일드(합성 H)</v>
      </c>
      <c r="D10" s="4" t="str">
        <f>IF(OR(B10="",B10="합계"),"",INDEX(투자유니버스!E:E,MATCH($B10,투자유니버스!$A:$A,0)))</f>
        <v>채권</v>
      </c>
      <c r="E10" s="4">
        <f>IF(OR(B10="",B10="합계"),"",INDEX(투자유니버스!G:G,MATCH($B10,투자유니버스!$A:$A,0)))</f>
        <v>2</v>
      </c>
      <c r="F10" s="4" t="str">
        <f>IF(OR(B10="",B10="합계"),"",INDEX(투자유니버스!H:H,MATCH($B10,투자유니버스!$A:$A,0)))</f>
        <v>N</v>
      </c>
      <c r="G10" s="92">
        <v>8.3124800000000003E-4</v>
      </c>
      <c r="H10" s="35" t="str">
        <f>IF(OR(B10="",B10="합계",C10="합계"),"",IF(COUNTIF(투자유니버스!A:A,B10)&gt;0,"O","X"))</f>
        <v>O</v>
      </c>
      <c r="I10" s="33"/>
      <c r="J10" s="1"/>
    </row>
    <row r="11" spans="1:10" x14ac:dyDescent="0.3">
      <c r="A11" s="2">
        <v>44683</v>
      </c>
      <c r="B11" s="79" t="s">
        <v>629</v>
      </c>
      <c r="C11" s="4" t="str">
        <f>IF(OR(B11="",B11="합계"),"",INDEX(투자유니버스!B:B,MATCH($B11,투자유니버스!$A:$A,0)))</f>
        <v>KINDEX KRX금현물</v>
      </c>
      <c r="D11" s="4" t="str">
        <f>IF(OR(B11="",B11="합계"),"",INDEX(투자유니버스!E:E,MATCH($B11,투자유니버스!$A:$A,0)))</f>
        <v>대체자산</v>
      </c>
      <c r="E11" s="4">
        <f>IF(OR(B11="",B11="합계"),"",INDEX(투자유니버스!G:G,MATCH($B11,투자유니버스!$A:$A,0)))</f>
        <v>3</v>
      </c>
      <c r="F11" s="4" t="str">
        <f>IF(OR(B11="",B11="합계"),"",INDEX(투자유니버스!H:H,MATCH($B11,투자유니버스!$A:$A,0)))</f>
        <v>N</v>
      </c>
      <c r="G11" s="92">
        <v>0.1032349</v>
      </c>
      <c r="H11" s="35" t="str">
        <f>IF(OR(B11="",B11="합계",C11="합계"),"",IF(COUNTIF(투자유니버스!A:A,B11)&gt;0,"O","X"))</f>
        <v>O</v>
      </c>
      <c r="I11" s="33"/>
      <c r="J11" s="1"/>
    </row>
    <row r="12" spans="1:10" x14ac:dyDescent="0.3">
      <c r="A12" s="2">
        <v>44683</v>
      </c>
      <c r="B12" s="79" t="s">
        <v>506</v>
      </c>
      <c r="C12" s="4" t="str">
        <f>IF(OR(B12="",B12="합계"),"",INDEX(투자유니버스!B:B,MATCH($B12,투자유니버스!$A:$A,0)))</f>
        <v>TIGER 글로벌자원생산기업(합성 H)</v>
      </c>
      <c r="D12" s="4" t="str">
        <f>IF(OR(B12="",B12="합계"),"",INDEX(투자유니버스!E:E,MATCH($B12,투자유니버스!$A:$A,0)))</f>
        <v>대체자산</v>
      </c>
      <c r="E12" s="4">
        <f>IF(OR(B12="",B12="합계"),"",INDEX(투자유니버스!G:G,MATCH($B12,투자유니버스!$A:$A,0)))</f>
        <v>5</v>
      </c>
      <c r="F12" s="4" t="str">
        <f>IF(OR(B12="",B12="합계"),"",INDEX(투자유니버스!H:H,MATCH($B12,투자유니버스!$A:$A,0)))</f>
        <v>Y</v>
      </c>
      <c r="G12" s="92">
        <v>0.1043084</v>
      </c>
      <c r="H12" s="35" t="str">
        <f>IF(OR(B12="",B12="합계",C12="합계"),"",IF(COUNTIF(투자유니버스!A:A,B12)&gt;0,"O","X"))</f>
        <v>O</v>
      </c>
      <c r="I12" s="33"/>
      <c r="J12" s="1"/>
    </row>
    <row r="13" spans="1:10" s="1" customFormat="1" x14ac:dyDescent="0.3">
      <c r="A13" s="2">
        <v>44683</v>
      </c>
      <c r="B13" s="79" t="s">
        <v>286</v>
      </c>
      <c r="C13" s="4" t="str">
        <f>IF(OR(B13="",B13="합계"),"",INDEX(투자유니버스!B:B,MATCH($B13,투자유니버스!$A:$A,0)))</f>
        <v>TIGER 부동산인프라고배당</v>
      </c>
      <c r="D13" s="4" t="str">
        <f>IF(OR(B13="",B13="합계"),"",INDEX(투자유니버스!E:E,MATCH($B13,투자유니버스!$A:$A,0)))</f>
        <v>대체자산</v>
      </c>
      <c r="E13" s="4">
        <f>IF(OR(B13="",B13="합계"),"",INDEX(투자유니버스!G:G,MATCH($B13,투자유니버스!$A:$A,0)))</f>
        <v>4</v>
      </c>
      <c r="F13" s="4" t="str">
        <f>IF(OR(B13="",B13="합계"),"",INDEX(투자유니버스!H:H,MATCH($B13,투자유니버스!$A:$A,0)))</f>
        <v>Y</v>
      </c>
      <c r="G13" s="92">
        <v>3.8394480000000002E-2</v>
      </c>
      <c r="H13" s="35" t="str">
        <f>IF(OR(B13="",B13="합계",C13="합계"),"",IF(COUNTIF(투자유니버스!A:A,B13)&gt;0,"O","X"))</f>
        <v>O</v>
      </c>
    </row>
    <row r="14" spans="1:10" s="1" customFormat="1" x14ac:dyDescent="0.3">
      <c r="A14" s="2">
        <v>44683</v>
      </c>
      <c r="B14" s="79" t="s">
        <v>148</v>
      </c>
      <c r="C14" s="4" t="str">
        <f>IF(OR(B14="",B14="합계"),"",INDEX(투자유니버스!B:B,MATCH($B14,투자유니버스!$A:$A,0)))</f>
        <v>TIGER 단기통안채</v>
      </c>
      <c r="D14" s="4" t="str">
        <f>IF(OR(B14="",B14="합계"),"",INDEX(투자유니버스!E:E,MATCH($B14,투자유니버스!$A:$A,0)))</f>
        <v>채권</v>
      </c>
      <c r="E14" s="4">
        <f>IF(OR(B14="",B14="합계"),"",INDEX(투자유니버스!G:G,MATCH($B14,투자유니버스!$A:$A,0)))</f>
        <v>1</v>
      </c>
      <c r="F14" s="4" t="str">
        <f>IF(OR(B14="",B14="합계"),"",INDEX(투자유니버스!H:H,MATCH($B14,투자유니버스!$A:$A,0)))</f>
        <v>N</v>
      </c>
      <c r="G14" s="92">
        <v>0.18721080000000001</v>
      </c>
      <c r="H14" s="35" t="str">
        <f>IF(OR(B14="",B14="합계",C14="합계"),"",IF(COUNTIF(투자유니버스!A:A,B14)&gt;0,"O","X"))</f>
        <v>O</v>
      </c>
    </row>
    <row r="15" spans="1:10" s="1" customFormat="1" x14ac:dyDescent="0.3">
      <c r="A15" s="2">
        <v>44683</v>
      </c>
      <c r="B15" s="81" t="s">
        <v>616</v>
      </c>
      <c r="C15" s="4" t="str">
        <f>IF(OR(B15="",B15="합계"),"",INDEX(투자유니버스!B:B,MATCH($B15,투자유니버스!$A:$A,0)))</f>
        <v/>
      </c>
      <c r="D15" s="4" t="str">
        <f>IF(OR(B15="",B15="합계"),"",INDEX(투자유니버스!E:E,MATCH($B15,투자유니버스!$A:$A,0)))</f>
        <v/>
      </c>
      <c r="E15" s="4" t="str">
        <f>IF(OR(B15="",B15="합계"),"",INDEX(투자유니버스!G:G,MATCH($B15,투자유니버스!$A:$A,0)))</f>
        <v/>
      </c>
      <c r="F15" s="4" t="str">
        <f>IF(OR(B15="",B15="합계"),"",INDEX(투자유니버스!H:H,MATCH($B15,투자유니버스!$A:$A,0)))</f>
        <v/>
      </c>
      <c r="G15" s="94">
        <v>1</v>
      </c>
      <c r="H15" s="35" t="str">
        <f>IF(OR(B15="",B15="합계",C15="합계"),"",IF(COUNTIF(투자유니버스!A:A,B15)&gt;0,"O","X"))</f>
        <v/>
      </c>
    </row>
    <row r="16" spans="1:10" s="1" customFormat="1" x14ac:dyDescent="0.3">
      <c r="A16" s="2">
        <v>44714</v>
      </c>
      <c r="B16" s="79" t="s">
        <v>326</v>
      </c>
      <c r="C16" s="4" t="str">
        <f>IF(OR(B16="",B16="합계"),"",INDEX(투자유니버스!B:B,MATCH($B16,투자유니버스!$A:$A,0)))</f>
        <v>TIGER 미국S&amp;P500</v>
      </c>
      <c r="D16" s="4" t="str">
        <f>IF(OR(B16="",B16="합계"),"",INDEX(투자유니버스!E:E,MATCH($B16,투자유니버스!$A:$A,0)))</f>
        <v>주식</v>
      </c>
      <c r="E16" s="4">
        <f>IF(OR(B16="",B16="합계"),"",INDEX(투자유니버스!G:G,MATCH($B16,투자유니버스!$A:$A,0)))</f>
        <v>4</v>
      </c>
      <c r="F16" s="4" t="str">
        <f>IF(OR(B16="",B16="합계"),"",INDEX(투자유니버스!H:H,MATCH($B16,투자유니버스!$A:$A,0)))</f>
        <v>Y</v>
      </c>
      <c r="G16" s="94">
        <v>2.364252E-2</v>
      </c>
      <c r="H16" s="35" t="str">
        <f>IF(OR(B16="",B16="합계",C16="합계"),"",IF(COUNTIF(투자유니버스!A:A,B16)&gt;0,"O","X"))</f>
        <v>O</v>
      </c>
    </row>
    <row r="17" spans="1:10" s="1" customFormat="1" x14ac:dyDescent="0.3">
      <c r="A17" s="2">
        <v>44714</v>
      </c>
      <c r="B17" s="79" t="s">
        <v>322</v>
      </c>
      <c r="C17" s="4" t="str">
        <f>IF(OR(B17="",B17="합계"),"",INDEX(투자유니버스!B:B,MATCH($B17,투자유니버스!$A:$A,0)))</f>
        <v>TIGER 미국나스닥100</v>
      </c>
      <c r="D17" s="4" t="str">
        <f>IF(OR(B17="",B17="합계"),"",INDEX(투자유니버스!E:E,MATCH($B17,투자유니버스!$A:$A,0)))</f>
        <v>주식</v>
      </c>
      <c r="E17" s="4">
        <f>IF(OR(B17="",B17="합계"),"",INDEX(투자유니버스!G:G,MATCH($B17,투자유니버스!$A:$A,0)))</f>
        <v>4</v>
      </c>
      <c r="F17" s="4" t="str">
        <f>IF(OR(B17="",B17="합계"),"",INDEX(투자유니버스!H:H,MATCH($B17,투자유니버스!$A:$A,0)))</f>
        <v>Y</v>
      </c>
      <c r="G17" s="94">
        <v>7.6824379999999998E-3</v>
      </c>
      <c r="H17" s="35" t="str">
        <f>IF(OR(B17="",B17="합계",C17="합계"),"",IF(COUNTIF(투자유니버스!A:A,B17)&gt;0,"O","X"))</f>
        <v>O</v>
      </c>
    </row>
    <row r="18" spans="1:10" s="1" customFormat="1" x14ac:dyDescent="0.3">
      <c r="A18" s="2">
        <v>44714</v>
      </c>
      <c r="B18" s="79" t="s">
        <v>362</v>
      </c>
      <c r="C18" s="4" t="str">
        <f>IF(OR(B18="",B18="합계"),"",INDEX(투자유니버스!B:B,MATCH($B18,투자유니버스!$A:$A,0)))</f>
        <v>KODEX 선진국MSCI World</v>
      </c>
      <c r="D18" s="4" t="str">
        <f>IF(OR(B18="",B18="합계"),"",INDEX(투자유니버스!E:E,MATCH($B18,투자유니버스!$A:$A,0)))</f>
        <v>주식</v>
      </c>
      <c r="E18" s="4">
        <f>IF(OR(B18="",B18="합계"),"",INDEX(투자유니버스!G:G,MATCH($B18,투자유니버스!$A:$A,0)))</f>
        <v>4</v>
      </c>
      <c r="F18" s="4" t="str">
        <f>IF(OR(B18="",B18="합계"),"",INDEX(투자유니버스!H:H,MATCH($B18,투자유니버스!$A:$A,0)))</f>
        <v>Y</v>
      </c>
      <c r="G18" s="94">
        <v>1.430927E-3</v>
      </c>
      <c r="H18" s="35" t="str">
        <f>IF(OR(B18="",B18="합계",C18="합계"),"",IF(COUNTIF(투자유니버스!A:A,B18)&gt;0,"O","X"))</f>
        <v>O</v>
      </c>
    </row>
    <row r="19" spans="1:10" s="1" customFormat="1" x14ac:dyDescent="0.3">
      <c r="A19" s="2">
        <v>44714</v>
      </c>
      <c r="B19" s="79" t="s">
        <v>368</v>
      </c>
      <c r="C19" s="4" t="str">
        <f>IF(OR(B19="",B19="합계"),"",INDEX(투자유니버스!B:B,MATCH($B19,투자유니버스!$A:$A,0)))</f>
        <v>ARIRANG 신흥국MSCI(합성 H)</v>
      </c>
      <c r="D19" s="4" t="str">
        <f>IF(OR(B19="",B19="합계"),"",INDEX(투자유니버스!E:E,MATCH($B19,투자유니버스!$A:$A,0)))</f>
        <v>주식</v>
      </c>
      <c r="E19" s="4">
        <f>IF(OR(B19="",B19="합계"),"",INDEX(투자유니버스!G:G,MATCH($B19,투자유니버스!$A:$A,0)))</f>
        <v>4</v>
      </c>
      <c r="F19" s="4" t="str">
        <f>IF(OR(B19="",B19="합계"),"",INDEX(투자유니버스!H:H,MATCH($B19,투자유니버스!$A:$A,0)))</f>
        <v>Y</v>
      </c>
      <c r="G19" s="94">
        <v>6.0944519999999998E-4</v>
      </c>
      <c r="H19" s="35" t="str">
        <f>IF(OR(B19="",B19="합계",C19="합계"),"",IF(COUNTIF(투자유니버스!A:A,B19)&gt;0,"O","X"))</f>
        <v>O</v>
      </c>
    </row>
    <row r="20" spans="1:10" s="1" customFormat="1" x14ac:dyDescent="0.3">
      <c r="A20" s="2">
        <v>44714</v>
      </c>
      <c r="B20" s="79" t="s">
        <v>172</v>
      </c>
      <c r="C20" s="4" t="str">
        <f>IF(OR(B20="",B20="합계"),"",INDEX(투자유니버스!B:B,MATCH($B20,투자유니버스!$A:$A,0)))</f>
        <v>TIGER 국채3년</v>
      </c>
      <c r="D20" s="4" t="str">
        <f>IF(OR(B20="",B20="합계"),"",INDEX(투자유니버스!E:E,MATCH($B20,투자유니버스!$A:$A,0)))</f>
        <v>채권</v>
      </c>
      <c r="E20" s="4">
        <f>IF(OR(B20="",B20="합계"),"",INDEX(투자유니버스!G:G,MATCH($B20,투자유니버스!$A:$A,0)))</f>
        <v>1</v>
      </c>
      <c r="F20" s="4" t="str">
        <f>IF(OR(B20="",B20="합계"),"",INDEX(투자유니버스!H:H,MATCH($B20,투자유니버스!$A:$A,0)))</f>
        <v>N</v>
      </c>
      <c r="G20" s="94">
        <v>0.35</v>
      </c>
      <c r="H20" s="35" t="str">
        <f>IF(OR(B20="",B20="합계",C20="합계"),"",IF(COUNTIF(투자유니버스!A:A,B20)&gt;0,"O","X"))</f>
        <v>O</v>
      </c>
    </row>
    <row r="21" spans="1:10" s="1" customFormat="1" x14ac:dyDescent="0.3">
      <c r="A21" s="2">
        <v>44714</v>
      </c>
      <c r="B21" s="79" t="s">
        <v>176</v>
      </c>
      <c r="C21" s="4" t="str">
        <f>IF(OR(B21="",B21="합계"),"",INDEX(투자유니버스!B:B,MATCH($B21,투자유니버스!$A:$A,0)))</f>
        <v>TIGER 중장기국채</v>
      </c>
      <c r="D21" s="4" t="str">
        <f>IF(OR(B21="",B21="합계"),"",INDEX(투자유니버스!E:E,MATCH($B21,투자유니버스!$A:$A,0)))</f>
        <v>채권</v>
      </c>
      <c r="E21" s="4">
        <f>IF(OR(B21="",B21="합계"),"",INDEX(투자유니버스!G:G,MATCH($B21,투자유니버스!$A:$A,0)))</f>
        <v>1</v>
      </c>
      <c r="F21" s="4" t="str">
        <f>IF(OR(B21="",B21="합계"),"",INDEX(투자유니버스!H:H,MATCH($B21,투자유니버스!$A:$A,0)))</f>
        <v>N</v>
      </c>
      <c r="G21" s="94">
        <v>0.1024013</v>
      </c>
      <c r="H21" s="35" t="str">
        <f>IF(OR(B21="",B21="합계",C21="합계"),"",IF(COUNTIF(투자유니버스!A:A,B21)&gt;0,"O","X"))</f>
        <v>O</v>
      </c>
    </row>
    <row r="22" spans="1:10" s="1" customFormat="1" x14ac:dyDescent="0.3">
      <c r="A22" s="2">
        <v>44714</v>
      </c>
      <c r="B22" s="79" t="s">
        <v>258</v>
      </c>
      <c r="C22" s="4" t="str">
        <f>IF(OR(B22="",B22="합계"),"",INDEX(투자유니버스!B:B,MATCH($B22,투자유니버스!$A:$A,0)))</f>
        <v>KODEX 미국채울트라30년선물(H)</v>
      </c>
      <c r="D22" s="4" t="str">
        <f>IF(OR(B22="",B22="합계"),"",INDEX(투자유니버스!E:E,MATCH($B22,투자유니버스!$A:$A,0)))</f>
        <v>채권</v>
      </c>
      <c r="E22" s="4">
        <f>IF(OR(B22="",B22="합계"),"",INDEX(투자유니버스!G:G,MATCH($B22,투자유니버스!$A:$A,0)))</f>
        <v>3</v>
      </c>
      <c r="F22" s="4" t="str">
        <f>IF(OR(B22="",B22="합계"),"",INDEX(투자유니버스!H:H,MATCH($B22,투자유니버스!$A:$A,0)))</f>
        <v>N</v>
      </c>
      <c r="G22" s="94">
        <v>8.0301929999999994E-2</v>
      </c>
      <c r="H22" s="35" t="str">
        <f>IF(OR(B22="",B22="합계",C22="합계"),"",IF(COUNTIF(투자유니버스!A:A,B22)&gt;0,"O","X"))</f>
        <v>O</v>
      </c>
    </row>
    <row r="23" spans="1:10" s="1" customFormat="1" x14ac:dyDescent="0.3">
      <c r="A23" s="2">
        <v>44714</v>
      </c>
      <c r="B23" s="79" t="s">
        <v>208</v>
      </c>
      <c r="C23" s="4" t="str">
        <f>IF(OR(B23="",B23="합계"),"",INDEX(투자유니버스!B:B,MATCH($B23,투자유니버스!$A:$A,0)))</f>
        <v>KBSTAR 중기우량회사채</v>
      </c>
      <c r="D23" s="4" t="str">
        <f>IF(OR(B23="",B23="합계"),"",INDEX(투자유니버스!E:E,MATCH($B23,투자유니버스!$A:$A,0)))</f>
        <v>채권</v>
      </c>
      <c r="E23" s="4">
        <f>IF(OR(B23="",B23="합계"),"",INDEX(투자유니버스!G:G,MATCH($B23,투자유니버스!$A:$A,0)))</f>
        <v>1</v>
      </c>
      <c r="F23" s="4" t="str">
        <f>IF(OR(B23="",B23="합계"),"",INDEX(투자유니버스!H:H,MATCH($B23,투자유니버스!$A:$A,0)))</f>
        <v>N</v>
      </c>
      <c r="G23" s="94">
        <v>1.0473889999999999E-4</v>
      </c>
      <c r="H23" s="35" t="str">
        <f>IF(OR(B23="",B23="합계",C23="합계"),"",IF(COUNTIF(투자유니버스!A:A,B23)&gt;0,"O","X"))</f>
        <v>O</v>
      </c>
    </row>
    <row r="24" spans="1:10" s="1" customFormat="1" x14ac:dyDescent="0.3">
      <c r="A24" s="2">
        <v>44714</v>
      </c>
      <c r="B24" s="79" t="s">
        <v>222</v>
      </c>
      <c r="C24" s="4" t="str">
        <f>IF(OR(B24="",B24="합계"),"",INDEX(투자유니버스!B:B,MATCH($B24,투자유니버스!$A:$A,0)))</f>
        <v>TIGER 단기선진하이일드(합성 H)</v>
      </c>
      <c r="D24" s="4" t="str">
        <f>IF(OR(B24="",B24="합계"),"",INDEX(투자유니버스!E:E,MATCH($B24,투자유니버스!$A:$A,0)))</f>
        <v>채권</v>
      </c>
      <c r="E24" s="4">
        <f>IF(OR(B24="",B24="합계"),"",INDEX(투자유니버스!G:G,MATCH($B24,투자유니버스!$A:$A,0)))</f>
        <v>2</v>
      </c>
      <c r="F24" s="4" t="str">
        <f>IF(OR(B24="",B24="합계"),"",INDEX(투자유니버스!H:H,MATCH($B24,투자유니버스!$A:$A,0)))</f>
        <v>N</v>
      </c>
      <c r="G24" s="94">
        <v>1.479026E-2</v>
      </c>
      <c r="H24" s="35" t="str">
        <f>IF(OR(B24="",B24="합계",C24="합계"),"",IF(COUNTIF(투자유니버스!A:A,B24)&gt;0,"O","X"))</f>
        <v>O</v>
      </c>
    </row>
    <row r="25" spans="1:10" s="18" customFormat="1" x14ac:dyDescent="0.3">
      <c r="A25" s="2">
        <v>44714</v>
      </c>
      <c r="B25" s="79" t="s">
        <v>629</v>
      </c>
      <c r="C25" s="4" t="str">
        <f>IF(OR(B25="",B25="합계"),"",INDEX(투자유니버스!B:B,MATCH($B25,투자유니버스!$A:$A,0)))</f>
        <v>KINDEX KRX금현물</v>
      </c>
      <c r="D25" s="4" t="str">
        <f>IF(OR(B25="",B25="합계"),"",INDEX(투자유니버스!E:E,MATCH($B25,투자유니버스!$A:$A,0)))</f>
        <v>대체자산</v>
      </c>
      <c r="E25" s="4">
        <f>IF(OR(B25="",B25="합계"),"",INDEX(투자유니버스!G:G,MATCH($B25,투자유니버스!$A:$A,0)))</f>
        <v>3</v>
      </c>
      <c r="F25" s="4" t="str">
        <f>IF(OR(B25="",B25="합계"),"",INDEX(투자유니버스!H:H,MATCH($B25,투자유니버스!$A:$A,0)))</f>
        <v>N</v>
      </c>
      <c r="G25" s="94">
        <v>8.1170480000000003E-2</v>
      </c>
      <c r="H25" s="35" t="str">
        <f>IF(OR(B25="",B25="합계",C25="합계"),"",IF(COUNTIF(투자유니버스!A:A,B25)&gt;0,"O","X"))</f>
        <v>O</v>
      </c>
      <c r="J25" s="1"/>
    </row>
    <row r="26" spans="1:10" s="24" customFormat="1" x14ac:dyDescent="0.3">
      <c r="A26" s="2">
        <v>44714</v>
      </c>
      <c r="B26" s="79" t="s">
        <v>506</v>
      </c>
      <c r="C26" s="4" t="str">
        <f>IF(OR(B26="",B26="합계"),"",INDEX(투자유니버스!B:B,MATCH($B26,투자유니버스!$A:$A,0)))</f>
        <v>TIGER 글로벌자원생산기업(합성 H)</v>
      </c>
      <c r="D26" s="4" t="str">
        <f>IF(OR(B26="",B26="합계"),"",INDEX(투자유니버스!E:E,MATCH($B26,투자유니버스!$A:$A,0)))</f>
        <v>대체자산</v>
      </c>
      <c r="E26" s="4">
        <f>IF(OR(B26="",B26="합계"),"",INDEX(투자유니버스!G:G,MATCH($B26,투자유니버스!$A:$A,0)))</f>
        <v>5</v>
      </c>
      <c r="F26" s="4" t="str">
        <f>IF(OR(B26="",B26="합계"),"",INDEX(투자유니버스!H:H,MATCH($B26,투자유니버스!$A:$A,0)))</f>
        <v>Y</v>
      </c>
      <c r="G26" s="94">
        <v>8.6362099999999997E-2</v>
      </c>
      <c r="H26" s="35" t="str">
        <f>IF(OR(B26="",B26="합계",C26="합계"),"",IF(COUNTIF(투자유니버스!A:A,B26)&gt;0,"O","X"))</f>
        <v>O</v>
      </c>
      <c r="J26" s="1"/>
    </row>
    <row r="27" spans="1:10" s="24" customFormat="1" x14ac:dyDescent="0.3">
      <c r="A27" s="2">
        <v>44714</v>
      </c>
      <c r="B27" s="79" t="s">
        <v>286</v>
      </c>
      <c r="C27" s="4" t="str">
        <f>IF(OR(B27="",B27="합계"),"",INDEX(투자유니버스!B:B,MATCH($B27,투자유니버스!$A:$A,0)))</f>
        <v>TIGER 부동산인프라고배당</v>
      </c>
      <c r="D27" s="4" t="str">
        <f>IF(OR(B27="",B27="합계"),"",INDEX(투자유니버스!E:E,MATCH($B27,투자유니버스!$A:$A,0)))</f>
        <v>대체자산</v>
      </c>
      <c r="E27" s="4">
        <f>IF(OR(B27="",B27="합계"),"",INDEX(투자유니버스!G:G,MATCH($B27,투자유니버스!$A:$A,0)))</f>
        <v>4</v>
      </c>
      <c r="F27" s="4" t="str">
        <f>IF(OR(B27="",B27="합계"),"",INDEX(투자유니버스!H:H,MATCH($B27,투자유니버스!$A:$A,0)))</f>
        <v>Y</v>
      </c>
      <c r="G27" s="94">
        <v>2.690358E-2</v>
      </c>
      <c r="H27" s="35" t="str">
        <f>IF(OR(B27="",B27="합계",C27="합계"),"",IF(COUNTIF(투자유니버스!A:A,B27)&gt;0,"O","X"))</f>
        <v>O</v>
      </c>
      <c r="J27" s="1"/>
    </row>
    <row r="28" spans="1:10" s="24" customFormat="1" x14ac:dyDescent="0.3">
      <c r="A28" s="2">
        <v>44714</v>
      </c>
      <c r="B28" s="79" t="s">
        <v>148</v>
      </c>
      <c r="C28" s="4" t="str">
        <f>IF(OR(B28="",B28="합계"),"",INDEX(투자유니버스!B:B,MATCH($B28,투자유니버스!$A:$A,0)))</f>
        <v>TIGER 단기통안채</v>
      </c>
      <c r="D28" s="4" t="str">
        <f>IF(OR(B28="",B28="합계"),"",INDEX(투자유니버스!E:E,MATCH($B28,투자유니버스!$A:$A,0)))</f>
        <v>채권</v>
      </c>
      <c r="E28" s="4">
        <f>IF(OR(B28="",B28="합계"),"",INDEX(투자유니버스!G:G,MATCH($B28,투자유니버스!$A:$A,0)))</f>
        <v>1</v>
      </c>
      <c r="F28" s="4" t="str">
        <f>IF(OR(B28="",B28="합계"),"",INDEX(투자유니버스!H:H,MATCH($B28,투자유니버스!$A:$A,0)))</f>
        <v>N</v>
      </c>
      <c r="G28" s="94">
        <v>0.2246003</v>
      </c>
      <c r="H28" s="35" t="str">
        <f>IF(OR(B28="",B28="합계",C28="합계"),"",IF(COUNTIF(투자유니버스!A:A,B28)&gt;0,"O","X"))</f>
        <v>O</v>
      </c>
      <c r="J28" s="1"/>
    </row>
    <row r="29" spans="1:10" s="24" customFormat="1" x14ac:dyDescent="0.3">
      <c r="A29" s="2">
        <v>44714</v>
      </c>
      <c r="B29" s="81" t="s">
        <v>643</v>
      </c>
      <c r="C29" s="4" t="str">
        <f>IF(OR(B29="",B29="합계"),"",INDEX(투자유니버스!B:B,MATCH($B29,투자유니버스!$A:$A,0)))</f>
        <v/>
      </c>
      <c r="D29" s="4" t="str">
        <f>IF(OR(B29="",B29="합계"),"",INDEX(투자유니버스!E:E,MATCH($B29,투자유니버스!$A:$A,0)))</f>
        <v/>
      </c>
      <c r="E29" s="4" t="str">
        <f>IF(OR(B29="",B29="합계"),"",INDEX(투자유니버스!G:G,MATCH($B29,투자유니버스!$A:$A,0)))</f>
        <v/>
      </c>
      <c r="F29" s="4" t="str">
        <f>IF(OR(B29="",B29="합계"),"",INDEX(투자유니버스!H:H,MATCH($B29,투자유니버스!$A:$A,0)))</f>
        <v/>
      </c>
      <c r="G29" s="94">
        <v>1</v>
      </c>
      <c r="H29" s="35" t="str">
        <f>IF(OR(B29="",B29="합계",C29="합계"),"",IF(COUNTIF(투자유니버스!A:A,B29)&gt;0,"O","X"))</f>
        <v/>
      </c>
      <c r="J29" s="1"/>
    </row>
    <row r="30" spans="1:10" s="24" customFormat="1" x14ac:dyDescent="0.3">
      <c r="A30" s="2">
        <v>44743</v>
      </c>
      <c r="B30" s="79" t="s">
        <v>326</v>
      </c>
      <c r="C30" s="4" t="str">
        <f>IF(OR(B30="",B30="합계"),"",INDEX(투자유니버스!B:B,MATCH($B30,투자유니버스!$A:$A,0)))</f>
        <v>TIGER 미국S&amp;P500</v>
      </c>
      <c r="D30" s="4" t="str">
        <f>IF(OR(B30="",B30="합계"),"",INDEX(투자유니버스!E:E,MATCH($B30,투자유니버스!$A:$A,0)))</f>
        <v>주식</v>
      </c>
      <c r="E30" s="4">
        <f>IF(OR(B30="",B30="합계"),"",INDEX(투자유니버스!G:G,MATCH($B30,투자유니버스!$A:$A,0)))</f>
        <v>4</v>
      </c>
      <c r="F30" s="4" t="str">
        <f>IF(OR(B30="",B30="합계"),"",INDEX(투자유니버스!H:H,MATCH($B30,투자유니버스!$A:$A,0)))</f>
        <v>Y</v>
      </c>
      <c r="G30" s="94">
        <v>1.5282520000000001E-2</v>
      </c>
      <c r="H30" s="35" t="str">
        <f>IF(OR(B30="",B30="합계",C30="합계"),"",IF(COUNTIF(투자유니버스!A:A,B30)&gt;0,"O","X"))</f>
        <v>O</v>
      </c>
      <c r="J30" s="1"/>
    </row>
    <row r="31" spans="1:10" s="24" customFormat="1" x14ac:dyDescent="0.3">
      <c r="A31" s="2">
        <v>44743</v>
      </c>
      <c r="B31" s="79" t="s">
        <v>322</v>
      </c>
      <c r="C31" s="4" t="str">
        <f>IF(OR(B31="",B31="합계"),"",INDEX(투자유니버스!B:B,MATCH($B31,투자유니버스!$A:$A,0)))</f>
        <v>TIGER 미국나스닥100</v>
      </c>
      <c r="D31" s="4" t="str">
        <f>IF(OR(B31="",B31="합계"),"",INDEX(투자유니버스!E:E,MATCH($B31,투자유니버스!$A:$A,0)))</f>
        <v>주식</v>
      </c>
      <c r="E31" s="4">
        <f>IF(OR(B31="",B31="합계"),"",INDEX(투자유니버스!G:G,MATCH($B31,투자유니버스!$A:$A,0)))</f>
        <v>4</v>
      </c>
      <c r="F31" s="4" t="str">
        <f>IF(OR(B31="",B31="합계"),"",INDEX(투자유니버스!H:H,MATCH($B31,투자유니버스!$A:$A,0)))</f>
        <v>Y</v>
      </c>
      <c r="G31" s="94">
        <v>6.1802350000000001E-3</v>
      </c>
      <c r="H31" s="35" t="str">
        <f>IF(OR(B31="",B31="합계",C31="합계"),"",IF(COUNTIF(투자유니버스!A:A,B31)&gt;0,"O","X"))</f>
        <v>O</v>
      </c>
      <c r="J31" s="1"/>
    </row>
    <row r="32" spans="1:10" s="24" customFormat="1" x14ac:dyDescent="0.3">
      <c r="A32" s="2">
        <v>44743</v>
      </c>
      <c r="B32" s="79" t="s">
        <v>362</v>
      </c>
      <c r="C32" s="4" t="str">
        <f>IF(OR(B32="",B32="합계"),"",INDEX(투자유니버스!B:B,MATCH($B32,투자유니버스!$A:$A,0)))</f>
        <v>KODEX 선진국MSCI World</v>
      </c>
      <c r="D32" s="4" t="str">
        <f>IF(OR(B32="",B32="합계"),"",INDEX(투자유니버스!E:E,MATCH($B32,투자유니버스!$A:$A,0)))</f>
        <v>주식</v>
      </c>
      <c r="E32" s="4">
        <f>IF(OR(B32="",B32="합계"),"",INDEX(투자유니버스!G:G,MATCH($B32,투자유니버스!$A:$A,0)))</f>
        <v>4</v>
      </c>
      <c r="F32" s="4" t="str">
        <f>IF(OR(B32="",B32="합계"),"",INDEX(투자유니버스!H:H,MATCH($B32,투자유니버스!$A:$A,0)))</f>
        <v>Y</v>
      </c>
      <c r="G32" s="94">
        <v>1.5893750000000001E-3</v>
      </c>
      <c r="H32" s="35" t="str">
        <f>IF(OR(B32="",B32="합계",C32="합계"),"",IF(COUNTIF(투자유니버스!A:A,B32)&gt;0,"O","X"))</f>
        <v>O</v>
      </c>
      <c r="J32" s="1"/>
    </row>
    <row r="33" spans="1:10" s="24" customFormat="1" x14ac:dyDescent="0.3">
      <c r="A33" s="2">
        <v>44743</v>
      </c>
      <c r="B33" s="79" t="s">
        <v>368</v>
      </c>
      <c r="C33" s="4" t="str">
        <f>IF(OR(B33="",B33="합계"),"",INDEX(투자유니버스!B:B,MATCH($B33,투자유니버스!$A:$A,0)))</f>
        <v>ARIRANG 신흥국MSCI(합성 H)</v>
      </c>
      <c r="D33" s="4" t="str">
        <f>IF(OR(B33="",B33="합계"),"",INDEX(투자유니버스!E:E,MATCH($B33,투자유니버스!$A:$A,0)))</f>
        <v>주식</v>
      </c>
      <c r="E33" s="4">
        <f>IF(OR(B33="",B33="합계"),"",INDEX(투자유니버스!G:G,MATCH($B33,투자유니버스!$A:$A,0)))</f>
        <v>4</v>
      </c>
      <c r="F33" s="4" t="str">
        <f>IF(OR(B33="",B33="합계"),"",INDEX(투자유니버스!H:H,MATCH($B33,투자유니버스!$A:$A,0)))</f>
        <v>Y</v>
      </c>
      <c r="G33" s="94">
        <v>7.1657020000000004E-3</v>
      </c>
      <c r="H33" s="35" t="str">
        <f>IF(OR(B33="",B33="합계",C33="합계"),"",IF(COUNTIF(투자유니버스!A:A,B33)&gt;0,"O","X"))</f>
        <v>O</v>
      </c>
      <c r="J33" s="1"/>
    </row>
    <row r="34" spans="1:10" s="24" customFormat="1" x14ac:dyDescent="0.3">
      <c r="A34" s="2">
        <v>44743</v>
      </c>
      <c r="B34" s="79" t="s">
        <v>172</v>
      </c>
      <c r="C34" s="4" t="str">
        <f>IF(OR(B34="",B34="합계"),"",INDEX(투자유니버스!B:B,MATCH($B34,투자유니버스!$A:$A,0)))</f>
        <v>TIGER 국채3년</v>
      </c>
      <c r="D34" s="4" t="str">
        <f>IF(OR(B34="",B34="합계"),"",INDEX(투자유니버스!E:E,MATCH($B34,투자유니버스!$A:$A,0)))</f>
        <v>채권</v>
      </c>
      <c r="E34" s="4">
        <f>IF(OR(B34="",B34="합계"),"",INDEX(투자유니버스!G:G,MATCH($B34,투자유니버스!$A:$A,0)))</f>
        <v>1</v>
      </c>
      <c r="F34" s="4" t="str">
        <f>IF(OR(B34="",B34="합계"),"",INDEX(투자유니버스!H:H,MATCH($B34,투자유니버스!$A:$A,0)))</f>
        <v>N</v>
      </c>
      <c r="G34" s="94">
        <v>0.34999989999999997</v>
      </c>
      <c r="H34" s="35" t="str">
        <f>IF(OR(B34="",B34="합계",C34="합계"),"",IF(COUNTIF(투자유니버스!A:A,B34)&gt;0,"O","X"))</f>
        <v>O</v>
      </c>
      <c r="J34" s="1"/>
    </row>
    <row r="35" spans="1:10" s="24" customFormat="1" x14ac:dyDescent="0.3">
      <c r="A35" s="2">
        <v>44743</v>
      </c>
      <c r="B35" s="79" t="s">
        <v>176</v>
      </c>
      <c r="C35" s="4" t="str">
        <f>IF(OR(B35="",B35="합계"),"",INDEX(투자유니버스!B:B,MATCH($B35,투자유니버스!$A:$A,0)))</f>
        <v>TIGER 중장기국채</v>
      </c>
      <c r="D35" s="4" t="str">
        <f>IF(OR(B35="",B35="합계"),"",INDEX(투자유니버스!E:E,MATCH($B35,투자유니버스!$A:$A,0)))</f>
        <v>채권</v>
      </c>
      <c r="E35" s="4">
        <f>IF(OR(B35="",B35="합계"),"",INDEX(투자유니버스!G:G,MATCH($B35,투자유니버스!$A:$A,0)))</f>
        <v>1</v>
      </c>
      <c r="F35" s="4" t="str">
        <f>IF(OR(B35="",B35="합계"),"",INDEX(투자유니버스!H:H,MATCH($B35,투자유니버스!$A:$A,0)))</f>
        <v>N</v>
      </c>
      <c r="G35" s="94">
        <v>0.1007054</v>
      </c>
      <c r="H35" s="35" t="str">
        <f>IF(OR(B35="",B35="합계",C35="합계"),"",IF(COUNTIF(투자유니버스!A:A,B35)&gt;0,"O","X"))</f>
        <v>O</v>
      </c>
      <c r="J35" s="1"/>
    </row>
    <row r="36" spans="1:10" s="24" customFormat="1" x14ac:dyDescent="0.3">
      <c r="A36" s="2">
        <v>44743</v>
      </c>
      <c r="B36" s="79" t="s">
        <v>258</v>
      </c>
      <c r="C36" s="4" t="str">
        <f>IF(OR(B36="",B36="합계"),"",INDEX(투자유니버스!B:B,MATCH($B36,투자유니버스!$A:$A,0)))</f>
        <v>KODEX 미국채울트라30년선물(H)</v>
      </c>
      <c r="D36" s="4" t="str">
        <f>IF(OR(B36="",B36="합계"),"",INDEX(투자유니버스!E:E,MATCH($B36,투자유니버스!$A:$A,0)))</f>
        <v>채권</v>
      </c>
      <c r="E36" s="4">
        <f>IF(OR(B36="",B36="합계"),"",INDEX(투자유니버스!G:G,MATCH($B36,투자유니버스!$A:$A,0)))</f>
        <v>3</v>
      </c>
      <c r="F36" s="4" t="str">
        <f>IF(OR(B36="",B36="합계"),"",INDEX(투자유니버스!H:H,MATCH($B36,투자유니버스!$A:$A,0)))</f>
        <v>N</v>
      </c>
      <c r="G36" s="94">
        <v>8.974364E-2</v>
      </c>
      <c r="H36" s="35" t="str">
        <f>IF(OR(B36="",B36="합계",C36="합계"),"",IF(COUNTIF(투자유니버스!A:A,B36)&gt;0,"O","X"))</f>
        <v>O</v>
      </c>
      <c r="J36" s="1"/>
    </row>
    <row r="37" spans="1:10" s="24" customFormat="1" x14ac:dyDescent="0.3">
      <c r="A37" s="2">
        <v>44743</v>
      </c>
      <c r="B37" s="79" t="s">
        <v>208</v>
      </c>
      <c r="C37" s="4" t="str">
        <f>IF(OR(B37="",B37="합계"),"",INDEX(투자유니버스!B:B,MATCH($B37,투자유니버스!$A:$A,0)))</f>
        <v>KBSTAR 중기우량회사채</v>
      </c>
      <c r="D37" s="4" t="str">
        <f>IF(OR(B37="",B37="합계"),"",INDEX(투자유니버스!E:E,MATCH($B37,투자유니버스!$A:$A,0)))</f>
        <v>채권</v>
      </c>
      <c r="E37" s="4">
        <f>IF(OR(B37="",B37="합계"),"",INDEX(투자유니버스!G:G,MATCH($B37,투자유니버스!$A:$A,0)))</f>
        <v>1</v>
      </c>
      <c r="F37" s="4" t="str">
        <f>IF(OR(B37="",B37="합계"),"",INDEX(투자유니버스!H:H,MATCH($B37,투자유니버스!$A:$A,0)))</f>
        <v>N</v>
      </c>
      <c r="G37" s="94">
        <v>1.3806700000000001E-3</v>
      </c>
      <c r="H37" s="35" t="str">
        <f>IF(OR(B37="",B37="합계",C37="합계"),"",IF(COUNTIF(투자유니버스!A:A,B37)&gt;0,"O","X"))</f>
        <v>O</v>
      </c>
      <c r="J37" s="1"/>
    </row>
    <row r="38" spans="1:10" s="24" customFormat="1" x14ac:dyDescent="0.3">
      <c r="A38" s="2">
        <v>44743</v>
      </c>
      <c r="B38" s="79" t="s">
        <v>222</v>
      </c>
      <c r="C38" s="4" t="str">
        <f>IF(OR(B38="",B38="합계"),"",INDEX(투자유니버스!B:B,MATCH($B38,투자유니버스!$A:$A,0)))</f>
        <v>TIGER 단기선진하이일드(합성 H)</v>
      </c>
      <c r="D38" s="4" t="str">
        <f>IF(OR(B38="",B38="합계"),"",INDEX(투자유니버스!E:E,MATCH($B38,투자유니버스!$A:$A,0)))</f>
        <v>채권</v>
      </c>
      <c r="E38" s="4">
        <f>IF(OR(B38="",B38="합계"),"",INDEX(투자유니버스!G:G,MATCH($B38,투자유니버스!$A:$A,0)))</f>
        <v>2</v>
      </c>
      <c r="F38" s="4" t="str">
        <f>IF(OR(B38="",B38="합계"),"",INDEX(투자유니버스!H:H,MATCH($B38,투자유니버스!$A:$A,0)))</f>
        <v>N</v>
      </c>
      <c r="G38" s="94">
        <v>7.4646160000000003E-3</v>
      </c>
      <c r="H38" s="35" t="str">
        <f>IF(OR(B38="",B38="합계",C38="합계"),"",IF(COUNTIF(투자유니버스!A:A,B38)&gt;0,"O","X"))</f>
        <v>O</v>
      </c>
      <c r="J38" s="1"/>
    </row>
    <row r="39" spans="1:10" s="24" customFormat="1" x14ac:dyDescent="0.3">
      <c r="A39" s="2">
        <v>44743</v>
      </c>
      <c r="B39" s="79" t="s">
        <v>629</v>
      </c>
      <c r="C39" s="4" t="str">
        <f>IF(OR(B39="",B39="합계"),"",INDEX(투자유니버스!B:B,MATCH($B39,투자유니버스!$A:$A,0)))</f>
        <v>KINDEX KRX금현물</v>
      </c>
      <c r="D39" s="4" t="str">
        <f>IF(OR(B39="",B39="합계"),"",INDEX(투자유니버스!E:E,MATCH($B39,투자유니버스!$A:$A,0)))</f>
        <v>대체자산</v>
      </c>
      <c r="E39" s="4">
        <f>IF(OR(B39="",B39="합계"),"",INDEX(투자유니버스!G:G,MATCH($B39,투자유니버스!$A:$A,0)))</f>
        <v>3</v>
      </c>
      <c r="F39" s="4" t="str">
        <f>IF(OR(B39="",B39="합계"),"",INDEX(투자유니버스!H:H,MATCH($B39,투자유니버스!$A:$A,0)))</f>
        <v>N</v>
      </c>
      <c r="G39" s="94">
        <v>7.9546980000000003E-2</v>
      </c>
      <c r="H39" s="35" t="str">
        <f>IF(OR(B39="",B39="합계",C39="합계"),"",IF(COUNTIF(투자유니버스!A:A,B39)&gt;0,"O","X"))</f>
        <v>O</v>
      </c>
      <c r="J39" s="1"/>
    </row>
    <row r="40" spans="1:10" s="24" customFormat="1" x14ac:dyDescent="0.3">
      <c r="A40" s="2">
        <v>44743</v>
      </c>
      <c r="B40" s="79" t="s">
        <v>506</v>
      </c>
      <c r="C40" s="4" t="str">
        <f>IF(OR(B40="",B40="합계"),"",INDEX(투자유니버스!B:B,MATCH($B40,투자유니버스!$A:$A,0)))</f>
        <v>TIGER 글로벌자원생산기업(합성 H)</v>
      </c>
      <c r="D40" s="4" t="str">
        <f>IF(OR(B40="",B40="합계"),"",INDEX(투자유니버스!E:E,MATCH($B40,투자유니버스!$A:$A,0)))</f>
        <v>대체자산</v>
      </c>
      <c r="E40" s="4">
        <f>IF(OR(B40="",B40="합계"),"",INDEX(투자유니버스!G:G,MATCH($B40,투자유니버스!$A:$A,0)))</f>
        <v>5</v>
      </c>
      <c r="F40" s="4" t="str">
        <f>IF(OR(B40="",B40="합계"),"",INDEX(투자유니버스!H:H,MATCH($B40,투자유니버스!$A:$A,0)))</f>
        <v>Y</v>
      </c>
      <c r="G40" s="94">
        <v>8.5059679999999999E-2</v>
      </c>
      <c r="H40" s="35" t="str">
        <f>IF(OR(B40="",B40="합계",C40="합계"),"",IF(COUNTIF(투자유니버스!A:A,B40)&gt;0,"O","X"))</f>
        <v>O</v>
      </c>
      <c r="J40" s="1"/>
    </row>
    <row r="41" spans="1:10" s="24" customFormat="1" x14ac:dyDescent="0.3">
      <c r="A41" s="2">
        <v>44743</v>
      </c>
      <c r="B41" s="79" t="s">
        <v>286</v>
      </c>
      <c r="C41" s="4" t="str">
        <f>IF(OR(B41="",B41="합계"),"",INDEX(투자유니버스!B:B,MATCH($B41,투자유니버스!$A:$A,0)))</f>
        <v>TIGER 부동산인프라고배당</v>
      </c>
      <c r="D41" s="4" t="str">
        <f>IF(OR(B41="",B41="합계"),"",INDEX(투자유니버스!E:E,MATCH($B41,투자유니버스!$A:$A,0)))</f>
        <v>대체자산</v>
      </c>
      <c r="E41" s="4">
        <f>IF(OR(B41="",B41="합계"),"",INDEX(투자유니버스!G:G,MATCH($B41,투자유니버스!$A:$A,0)))</f>
        <v>4</v>
      </c>
      <c r="F41" s="4" t="str">
        <f>IF(OR(B41="",B41="합계"),"",INDEX(투자유니버스!H:H,MATCH($B41,투자유니버스!$A:$A,0)))</f>
        <v>Y</v>
      </c>
      <c r="G41" s="94">
        <v>1.728358E-2</v>
      </c>
      <c r="H41" s="35" t="str">
        <f>IF(OR(B41="",B41="합계",C41="합계"),"",IF(COUNTIF(투자유니버스!A:A,B41)&gt;0,"O","X"))</f>
        <v>O</v>
      </c>
      <c r="J41" s="1"/>
    </row>
    <row r="42" spans="1:10" s="24" customFormat="1" x14ac:dyDescent="0.3">
      <c r="A42" s="2">
        <v>44743</v>
      </c>
      <c r="B42" s="79" t="s">
        <v>148</v>
      </c>
      <c r="C42" s="4" t="str">
        <f>IF(OR(B42="",B42="합계"),"",INDEX(투자유니버스!B:B,MATCH($B42,투자유니버스!$A:$A,0)))</f>
        <v>TIGER 단기통안채</v>
      </c>
      <c r="D42" s="4" t="str">
        <f>IF(OR(B42="",B42="합계"),"",INDEX(투자유니버스!E:E,MATCH($B42,투자유니버스!$A:$A,0)))</f>
        <v>채권</v>
      </c>
      <c r="E42" s="4">
        <f>IF(OR(B42="",B42="합계"),"",INDEX(투자유니버스!G:G,MATCH($B42,투자유니버스!$A:$A,0)))</f>
        <v>1</v>
      </c>
      <c r="F42" s="4" t="str">
        <f>IF(OR(B42="",B42="합계"),"",INDEX(투자유니버스!H:H,MATCH($B42,투자유니버스!$A:$A,0)))</f>
        <v>N</v>
      </c>
      <c r="G42" s="94">
        <v>0.23859759999999999</v>
      </c>
      <c r="H42" s="35" t="str">
        <f>IF(OR(B42="",B42="합계",C42="합계"),"",IF(COUNTIF(투자유니버스!A:A,B42)&gt;0,"O","X"))</f>
        <v>O</v>
      </c>
      <c r="J42" s="1"/>
    </row>
    <row r="43" spans="1:10" s="24" customFormat="1" x14ac:dyDescent="0.3">
      <c r="A43" s="2">
        <v>44743</v>
      </c>
      <c r="B43" s="79" t="s">
        <v>37</v>
      </c>
      <c r="C43" s="4" t="str">
        <f>IF(OR(B43="",B43="합계"),"",INDEX(투자유니버스!B:B,MATCH($B43,투자유니버스!$A:$A,0)))</f>
        <v/>
      </c>
      <c r="D43" s="4" t="str">
        <f>IF(OR(B43="",B43="합계"),"",INDEX(투자유니버스!E:E,MATCH($B43,투자유니버스!$A:$A,0)))</f>
        <v/>
      </c>
      <c r="E43" s="4" t="str">
        <f>IF(OR(B43="",B43="합계"),"",INDEX(투자유니버스!G:G,MATCH($B43,투자유니버스!$A:$A,0)))</f>
        <v/>
      </c>
      <c r="F43" s="4" t="str">
        <f>IF(OR(B43="",B43="합계"),"",INDEX(투자유니버스!H:H,MATCH($B43,투자유니버스!$A:$A,0)))</f>
        <v/>
      </c>
      <c r="G43" s="94">
        <v>1</v>
      </c>
      <c r="H43" s="35" t="str">
        <f>IF(OR(B43="",B43="합계",C43="합계"),"",IF(COUNTIF(투자유니버스!A:A,B43)&gt;0,"O","X"))</f>
        <v/>
      </c>
      <c r="J43" s="1"/>
    </row>
    <row r="44" spans="1:10" s="24" customFormat="1" x14ac:dyDescent="0.3">
      <c r="A44" s="2">
        <v>44774</v>
      </c>
      <c r="B44" s="79" t="s">
        <v>326</v>
      </c>
      <c r="C44" s="4" t="str">
        <f>IF(OR(B44="",B44="합계"),"",INDEX(투자유니버스!B:B,MATCH($B44,투자유니버스!$A:$A,0)))</f>
        <v>TIGER 미국S&amp;P500</v>
      </c>
      <c r="D44" s="4" t="str">
        <f>IF(OR(B44="",B44="합계"),"",INDEX(투자유니버스!E:E,MATCH($B44,투자유니버스!$A:$A,0)))</f>
        <v>주식</v>
      </c>
      <c r="E44" s="4">
        <f>IF(OR(B44="",B44="합계"),"",INDEX(투자유니버스!G:G,MATCH($B44,투자유니버스!$A:$A,0)))</f>
        <v>4</v>
      </c>
      <c r="F44" s="4" t="str">
        <f>IF(OR(B44="",B44="합계"),"",INDEX(투자유니버스!H:H,MATCH($B44,투자유니버스!$A:$A,0)))</f>
        <v>Y</v>
      </c>
      <c r="G44" s="94">
        <v>9.3965139999999999E-3</v>
      </c>
      <c r="H44" s="35" t="str">
        <f>IF(OR(B44="",B44="합계",C44="합계"),"",IF(COUNTIF(투자유니버스!A:A,B44)&gt;0,"O","X"))</f>
        <v>O</v>
      </c>
      <c r="J44" s="1"/>
    </row>
    <row r="45" spans="1:10" s="24" customFormat="1" x14ac:dyDescent="0.3">
      <c r="A45" s="2">
        <v>44774</v>
      </c>
      <c r="B45" s="79" t="s">
        <v>322</v>
      </c>
      <c r="C45" s="4" t="str">
        <f>IF(OR(B45="",B45="합계"),"",INDEX(투자유니버스!B:B,MATCH($B45,투자유니버스!$A:$A,0)))</f>
        <v>TIGER 미국나스닥100</v>
      </c>
      <c r="D45" s="4" t="str">
        <f>IF(OR(B45="",B45="합계"),"",INDEX(투자유니버스!E:E,MATCH($B45,투자유니버스!$A:$A,0)))</f>
        <v>주식</v>
      </c>
      <c r="E45" s="4">
        <f>IF(OR(B45="",B45="합계"),"",INDEX(투자유니버스!G:G,MATCH($B45,투자유니버스!$A:$A,0)))</f>
        <v>4</v>
      </c>
      <c r="F45" s="4" t="str">
        <f>IF(OR(B45="",B45="합계"),"",INDEX(투자유니버스!H:H,MATCH($B45,투자유니버스!$A:$A,0)))</f>
        <v>Y</v>
      </c>
      <c r="G45" s="94">
        <v>4.0754329999999998E-3</v>
      </c>
      <c r="H45" s="35" t="str">
        <f>IF(OR(B45="",B45="합계",C45="합계"),"",IF(COUNTIF(투자유니버스!A:A,B45)&gt;0,"O","X"))</f>
        <v>O</v>
      </c>
      <c r="J45" s="1"/>
    </row>
    <row r="46" spans="1:10" s="24" customFormat="1" x14ac:dyDescent="0.3">
      <c r="A46" s="2">
        <v>44774</v>
      </c>
      <c r="B46" s="79" t="s">
        <v>362</v>
      </c>
      <c r="C46" s="4" t="str">
        <f>IF(OR(B46="",B46="합계"),"",INDEX(투자유니버스!B:B,MATCH($B46,투자유니버스!$A:$A,0)))</f>
        <v>KODEX 선진국MSCI World</v>
      </c>
      <c r="D46" s="4" t="str">
        <f>IF(OR(B46="",B46="합계"),"",INDEX(투자유니버스!E:E,MATCH($B46,투자유니버스!$A:$A,0)))</f>
        <v>주식</v>
      </c>
      <c r="E46" s="4">
        <f>IF(OR(B46="",B46="합계"),"",INDEX(투자유니버스!G:G,MATCH($B46,투자유니버스!$A:$A,0)))</f>
        <v>4</v>
      </c>
      <c r="F46" s="4" t="str">
        <f>IF(OR(B46="",B46="합계"),"",INDEX(투자유니버스!H:H,MATCH($B46,투자유니버스!$A:$A,0)))</f>
        <v>Y</v>
      </c>
      <c r="G46" s="94">
        <v>2.4751679999999998E-3</v>
      </c>
      <c r="H46" s="35" t="str">
        <f>IF(OR(B46="",B46="합계",C46="합계"),"",IF(COUNTIF(투자유니버스!A:A,B46)&gt;0,"O","X"))</f>
        <v>O</v>
      </c>
      <c r="J46" s="1"/>
    </row>
    <row r="47" spans="1:10" s="24" customFormat="1" x14ac:dyDescent="0.3">
      <c r="A47" s="2">
        <v>44774</v>
      </c>
      <c r="B47" s="79" t="s">
        <v>368</v>
      </c>
      <c r="C47" s="4" t="str">
        <f>IF(OR(B47="",B47="합계"),"",INDEX(투자유니버스!B:B,MATCH($B47,투자유니버스!$A:$A,0)))</f>
        <v>ARIRANG 신흥국MSCI(합성 H)</v>
      </c>
      <c r="D47" s="4" t="str">
        <f>IF(OR(B47="",B47="합계"),"",INDEX(투자유니버스!E:E,MATCH($B47,투자유니버스!$A:$A,0)))</f>
        <v>주식</v>
      </c>
      <c r="E47" s="4">
        <f>IF(OR(B47="",B47="합계"),"",INDEX(투자유니버스!G:G,MATCH($B47,투자유니버스!$A:$A,0)))</f>
        <v>4</v>
      </c>
      <c r="F47" s="4" t="str">
        <f>IF(OR(B47="",B47="합계"),"",INDEX(투자유니버스!H:H,MATCH($B47,투자유니버스!$A:$A,0)))</f>
        <v>Y</v>
      </c>
      <c r="G47" s="94">
        <v>9.1834800000000008E-3</v>
      </c>
      <c r="H47" s="35" t="str">
        <f>IF(OR(B47="",B47="합계",C47="합계"),"",IF(COUNTIF(투자유니버스!A:A,B47)&gt;0,"O","X"))</f>
        <v>O</v>
      </c>
      <c r="J47" s="1"/>
    </row>
    <row r="48" spans="1:10" s="24" customFormat="1" x14ac:dyDescent="0.3">
      <c r="A48" s="2">
        <v>44774</v>
      </c>
      <c r="B48" s="79" t="s">
        <v>172</v>
      </c>
      <c r="C48" s="4" t="str">
        <f>IF(OR(B48="",B48="합계"),"",INDEX(투자유니버스!B:B,MATCH($B48,투자유니버스!$A:$A,0)))</f>
        <v>TIGER 국채3년</v>
      </c>
      <c r="D48" s="4" t="str">
        <f>IF(OR(B48="",B48="합계"),"",INDEX(투자유니버스!E:E,MATCH($B48,투자유니버스!$A:$A,0)))</f>
        <v>채권</v>
      </c>
      <c r="E48" s="4">
        <f>IF(OR(B48="",B48="합계"),"",INDEX(투자유니버스!G:G,MATCH($B48,투자유니버스!$A:$A,0)))</f>
        <v>1</v>
      </c>
      <c r="F48" s="4" t="str">
        <f>IF(OR(B48="",B48="합계"),"",INDEX(투자유니버스!H:H,MATCH($B48,투자유니버스!$A:$A,0)))</f>
        <v>N</v>
      </c>
      <c r="G48" s="94">
        <v>0.34999989999999997</v>
      </c>
      <c r="H48" s="35" t="str">
        <f>IF(OR(B48="",B48="합계",C48="합계"),"",IF(COUNTIF(투자유니버스!A:A,B48)&gt;0,"O","X"))</f>
        <v>O</v>
      </c>
      <c r="J48" s="1"/>
    </row>
    <row r="49" spans="1:10" s="24" customFormat="1" x14ac:dyDescent="0.3">
      <c r="A49" s="2">
        <v>44774</v>
      </c>
      <c r="B49" s="79" t="s">
        <v>176</v>
      </c>
      <c r="C49" s="4" t="str">
        <f>IF(OR(B49="",B49="합계"),"",INDEX(투자유니버스!B:B,MATCH($B49,투자유니버스!$A:$A,0)))</f>
        <v>TIGER 중장기국채</v>
      </c>
      <c r="D49" s="4" t="str">
        <f>IF(OR(B49="",B49="합계"),"",INDEX(투자유니버스!E:E,MATCH($B49,투자유니버스!$A:$A,0)))</f>
        <v>채권</v>
      </c>
      <c r="E49" s="4">
        <f>IF(OR(B49="",B49="합계"),"",INDEX(투자유니버스!G:G,MATCH($B49,투자유니버스!$A:$A,0)))</f>
        <v>1</v>
      </c>
      <c r="F49" s="4" t="str">
        <f>IF(OR(B49="",B49="합계"),"",INDEX(투자유니버스!H:H,MATCH($B49,투자유니버스!$A:$A,0)))</f>
        <v>N</v>
      </c>
      <c r="G49" s="94">
        <v>9.1372789999999995E-2</v>
      </c>
      <c r="H49" s="35" t="str">
        <f>IF(OR(B49="",B49="합계",C49="합계"),"",IF(COUNTIF(투자유니버스!A:A,B49)&gt;0,"O","X"))</f>
        <v>O</v>
      </c>
      <c r="J49" s="1"/>
    </row>
    <row r="50" spans="1:10" s="24" customFormat="1" x14ac:dyDescent="0.3">
      <c r="A50" s="2">
        <v>44774</v>
      </c>
      <c r="B50" s="79" t="s">
        <v>258</v>
      </c>
      <c r="C50" s="4" t="str">
        <f>IF(OR(B50="",B50="합계"),"",INDEX(투자유니버스!B:B,MATCH($B50,투자유니버스!$A:$A,0)))</f>
        <v>KODEX 미국채울트라30년선물(H)</v>
      </c>
      <c r="D50" s="4" t="str">
        <f>IF(OR(B50="",B50="합계"),"",INDEX(투자유니버스!E:E,MATCH($B50,투자유니버스!$A:$A,0)))</f>
        <v>채권</v>
      </c>
      <c r="E50" s="4">
        <f>IF(OR(B50="",B50="합계"),"",INDEX(투자유니버스!G:G,MATCH($B50,투자유니버스!$A:$A,0)))</f>
        <v>3</v>
      </c>
      <c r="F50" s="4" t="str">
        <f>IF(OR(B50="",B50="합계"),"",INDEX(투자유니버스!H:H,MATCH($B50,투자유니버스!$A:$A,0)))</f>
        <v>N</v>
      </c>
      <c r="G50" s="94">
        <v>9.2148309999999997E-2</v>
      </c>
      <c r="H50" s="35" t="str">
        <f>IF(OR(B50="",B50="합계",C50="합계"),"",IF(COUNTIF(투자유니버스!A:A,B50)&gt;0,"O","X"))</f>
        <v>O</v>
      </c>
      <c r="J50" s="1"/>
    </row>
    <row r="51" spans="1:10" s="24" customFormat="1" x14ac:dyDescent="0.3">
      <c r="A51" s="2">
        <v>44774</v>
      </c>
      <c r="B51" s="79" t="s">
        <v>208</v>
      </c>
      <c r="C51" s="4" t="str">
        <f>IF(OR(B51="",B51="합계"),"",INDEX(투자유니버스!B:B,MATCH($B51,투자유니버스!$A:$A,0)))</f>
        <v>KBSTAR 중기우량회사채</v>
      </c>
      <c r="D51" s="4" t="str">
        <f>IF(OR(B51="",B51="합계"),"",INDEX(투자유니버스!E:E,MATCH($B51,투자유니버스!$A:$A,0)))</f>
        <v>채권</v>
      </c>
      <c r="E51" s="4">
        <f>IF(OR(B51="",B51="합계"),"",INDEX(투자유니버스!G:G,MATCH($B51,투자유니버스!$A:$A,0)))</f>
        <v>1</v>
      </c>
      <c r="F51" s="4" t="str">
        <f>IF(OR(B51="",B51="합계"),"",INDEX(투자유니버스!H:H,MATCH($B51,투자유니버스!$A:$A,0)))</f>
        <v>N</v>
      </c>
      <c r="G51" s="94">
        <v>8.3055960000000002E-3</v>
      </c>
      <c r="H51" s="35" t="str">
        <f>IF(OR(B51="",B51="합계",C51="합계"),"",IF(COUNTIF(투자유니버스!A:A,B51)&gt;0,"O","X"))</f>
        <v>O</v>
      </c>
      <c r="J51" s="1"/>
    </row>
    <row r="52" spans="1:10" s="24" customFormat="1" x14ac:dyDescent="0.3">
      <c r="A52" s="2">
        <v>44774</v>
      </c>
      <c r="B52" s="79" t="s">
        <v>222</v>
      </c>
      <c r="C52" s="4" t="str">
        <f>IF(OR(B52="",B52="합계"),"",INDEX(투자유니버스!B:B,MATCH($B52,투자유니버스!$A:$A,0)))</f>
        <v>TIGER 단기선진하이일드(합성 H)</v>
      </c>
      <c r="D52" s="4" t="str">
        <f>IF(OR(B52="",B52="합계"),"",INDEX(투자유니버스!E:E,MATCH($B52,투자유니버스!$A:$A,0)))</f>
        <v>채권</v>
      </c>
      <c r="E52" s="4">
        <f>IF(OR(B52="",B52="합계"),"",INDEX(투자유니버스!G:G,MATCH($B52,투자유니버스!$A:$A,0)))</f>
        <v>2</v>
      </c>
      <c r="F52" s="4" t="str">
        <f>IF(OR(B52="",B52="합계"),"",INDEX(투자유니버스!H:H,MATCH($B52,투자유니버스!$A:$A,0)))</f>
        <v>N</v>
      </c>
      <c r="G52" s="94">
        <v>1.6800619999999999E-2</v>
      </c>
      <c r="H52" s="35" t="str">
        <f>IF(OR(B52="",B52="합계",C52="합계"),"",IF(COUNTIF(투자유니버스!A:A,B52)&gt;0,"O","X"))</f>
        <v>O</v>
      </c>
      <c r="J52" s="1"/>
    </row>
    <row r="53" spans="1:10" s="24" customFormat="1" x14ac:dyDescent="0.3">
      <c r="A53" s="2">
        <v>44774</v>
      </c>
      <c r="B53" s="79" t="s">
        <v>629</v>
      </c>
      <c r="C53" s="4" t="str">
        <f>IF(OR(B53="",B53="합계"),"",INDEX(투자유니버스!B:B,MATCH($B53,투자유니버스!$A:$A,0)))</f>
        <v>KINDEX KRX금현물</v>
      </c>
      <c r="D53" s="4" t="str">
        <f>IF(OR(B53="",B53="합계"),"",INDEX(투자유니버스!E:E,MATCH($B53,투자유니버스!$A:$A,0)))</f>
        <v>대체자산</v>
      </c>
      <c r="E53" s="4">
        <f>IF(OR(B53="",B53="합계"),"",INDEX(투자유니버스!G:G,MATCH($B53,투자유니버스!$A:$A,0)))</f>
        <v>3</v>
      </c>
      <c r="F53" s="4" t="str">
        <f>IF(OR(B53="",B53="합계"),"",INDEX(투자유니버스!H:H,MATCH($B53,투자유니버스!$A:$A,0)))</f>
        <v>N</v>
      </c>
      <c r="G53" s="94">
        <v>5.587305E-2</v>
      </c>
      <c r="H53" s="35" t="str">
        <f>IF(OR(B53="",B53="합계",C53="합계"),"",IF(COUNTIF(투자유니버스!A:A,B53)&gt;0,"O","X"))</f>
        <v>O</v>
      </c>
      <c r="J53" s="1"/>
    </row>
    <row r="54" spans="1:10" s="24" customFormat="1" x14ac:dyDescent="0.3">
      <c r="A54" s="2">
        <v>44774</v>
      </c>
      <c r="B54" s="79" t="s">
        <v>506</v>
      </c>
      <c r="C54" s="4" t="str">
        <f>IF(OR(B54="",B54="합계"),"",INDEX(투자유니버스!B:B,MATCH($B54,투자유니버스!$A:$A,0)))</f>
        <v>TIGER 글로벌자원생산기업(합성 H)</v>
      </c>
      <c r="D54" s="4" t="str">
        <f>IF(OR(B54="",B54="합계"),"",INDEX(투자유니버스!E:E,MATCH($B54,투자유니버스!$A:$A,0)))</f>
        <v>대체자산</v>
      </c>
      <c r="E54" s="4">
        <f>IF(OR(B54="",B54="합계"),"",INDEX(투자유니버스!G:G,MATCH($B54,투자유니버스!$A:$A,0)))</f>
        <v>5</v>
      </c>
      <c r="F54" s="4" t="str">
        <f>IF(OR(B54="",B54="합계"),"",INDEX(투자유니버스!H:H,MATCH($B54,투자유니버스!$A:$A,0)))</f>
        <v>Y</v>
      </c>
      <c r="G54" s="94">
        <v>7.6932310000000004E-2</v>
      </c>
      <c r="H54" s="35" t="str">
        <f>IF(OR(B54="",B54="합계",C54="합계"),"",IF(COUNTIF(투자유니버스!A:A,B54)&gt;0,"O","X"))</f>
        <v>O</v>
      </c>
      <c r="J54" s="1"/>
    </row>
    <row r="55" spans="1:10" s="24" customFormat="1" x14ac:dyDescent="0.3">
      <c r="A55" s="2">
        <v>44774</v>
      </c>
      <c r="B55" s="79" t="s">
        <v>286</v>
      </c>
      <c r="C55" s="4" t="str">
        <f>IF(OR(B55="",B55="합계"),"",INDEX(투자유니버스!B:B,MATCH($B55,투자유니버스!$A:$A,0)))</f>
        <v>TIGER 부동산인프라고배당</v>
      </c>
      <c r="D55" s="4" t="str">
        <f>IF(OR(B55="",B55="합계"),"",INDEX(투자유니버스!E:E,MATCH($B55,투자유니버스!$A:$A,0)))</f>
        <v>대체자산</v>
      </c>
      <c r="E55" s="4">
        <f>IF(OR(B55="",B55="합계"),"",INDEX(투자유니버스!G:G,MATCH($B55,투자유니버스!$A:$A,0)))</f>
        <v>4</v>
      </c>
      <c r="F55" s="4" t="str">
        <f>IF(OR(B55="",B55="합계"),"",INDEX(투자유니버스!H:H,MATCH($B55,투자유니버스!$A:$A,0)))</f>
        <v>Y</v>
      </c>
      <c r="G55" s="94">
        <v>9.650334E-3</v>
      </c>
      <c r="H55" s="35" t="str">
        <f>IF(OR(B55="",B55="합계",C55="합계"),"",IF(COUNTIF(투자유니버스!A:A,B55)&gt;0,"O","X"))</f>
        <v>O</v>
      </c>
      <c r="J55" s="1"/>
    </row>
    <row r="56" spans="1:10" s="24" customFormat="1" x14ac:dyDescent="0.3">
      <c r="A56" s="2">
        <v>44774</v>
      </c>
      <c r="B56" s="79" t="s">
        <v>148</v>
      </c>
      <c r="C56" s="4" t="str">
        <f>IF(OR(B56="",B56="합계"),"",INDEX(투자유니버스!B:B,MATCH($B56,투자유니버스!$A:$A,0)))</f>
        <v>TIGER 단기통안채</v>
      </c>
      <c r="D56" s="4" t="str">
        <f>IF(OR(B56="",B56="합계"),"",INDEX(투자유니버스!E:E,MATCH($B56,투자유니버스!$A:$A,0)))</f>
        <v>채권</v>
      </c>
      <c r="E56" s="4">
        <f>IF(OR(B56="",B56="합계"),"",INDEX(투자유니버스!G:G,MATCH($B56,투자유니버스!$A:$A,0)))</f>
        <v>1</v>
      </c>
      <c r="F56" s="4" t="str">
        <f>IF(OR(B56="",B56="합계"),"",INDEX(투자유니버스!H:H,MATCH($B56,투자유니버스!$A:$A,0)))</f>
        <v>N</v>
      </c>
      <c r="G56" s="94">
        <v>0.27378649999999999</v>
      </c>
      <c r="H56" s="35" t="str">
        <f>IF(OR(B56="",B56="합계",C56="합계"),"",IF(COUNTIF(투자유니버스!A:A,B56)&gt;0,"O","X"))</f>
        <v>O</v>
      </c>
      <c r="J56" s="1"/>
    </row>
    <row r="57" spans="1:10" s="24" customFormat="1" x14ac:dyDescent="0.3">
      <c r="A57" s="2">
        <v>44774</v>
      </c>
      <c r="B57" s="79" t="s">
        <v>37</v>
      </c>
      <c r="C57" s="4" t="str">
        <f>IF(OR(B57="",B57="합계"),"",INDEX(투자유니버스!B:B,MATCH($B57,투자유니버스!$A:$A,0)))</f>
        <v/>
      </c>
      <c r="D57" s="4" t="str">
        <f>IF(OR(B57="",B57="합계"),"",INDEX(투자유니버스!E:E,MATCH($B57,투자유니버스!$A:$A,0)))</f>
        <v/>
      </c>
      <c r="E57" s="4" t="str">
        <f>IF(OR(B57="",B57="합계"),"",INDEX(투자유니버스!G:G,MATCH($B57,투자유니버스!$A:$A,0)))</f>
        <v/>
      </c>
      <c r="F57" s="4" t="str">
        <f>IF(OR(B57="",B57="합계"),"",INDEX(투자유니버스!H:H,MATCH($B57,투자유니버스!$A:$A,0)))</f>
        <v/>
      </c>
      <c r="G57" s="94">
        <v>1</v>
      </c>
      <c r="H57" s="35" t="str">
        <f>IF(OR(B57="",B57="합계",C57="합계"),"",IF(COUNTIF(투자유니버스!A:A,B57)&gt;0,"O","X"))</f>
        <v/>
      </c>
      <c r="J57" s="1"/>
    </row>
    <row r="58" spans="1:10" s="24" customFormat="1" x14ac:dyDescent="0.3">
      <c r="A58" s="2"/>
      <c r="B58" s="71"/>
      <c r="C58" s="4"/>
      <c r="D58" s="4"/>
      <c r="E58" s="4"/>
      <c r="F58" s="4"/>
      <c r="G58" s="94"/>
      <c r="H58" s="35"/>
      <c r="J58" s="1"/>
    </row>
    <row r="59" spans="1:10" x14ac:dyDescent="0.3">
      <c r="A59" s="2"/>
      <c r="B59" s="71"/>
      <c r="C59" s="4"/>
      <c r="D59" s="4"/>
      <c r="E59" s="4"/>
      <c r="F59" s="4"/>
      <c r="G59" s="94"/>
      <c r="H59" s="35"/>
      <c r="J59" s="1"/>
    </row>
    <row r="60" spans="1:10" x14ac:dyDescent="0.3">
      <c r="A60" s="2"/>
      <c r="B60" s="71"/>
      <c r="C60" s="4"/>
      <c r="D60" s="4"/>
      <c r="E60" s="4"/>
      <c r="F60" s="4"/>
      <c r="G60" s="94"/>
      <c r="H60" s="35"/>
      <c r="J60" s="1"/>
    </row>
    <row r="61" spans="1:10" x14ac:dyDescent="0.3">
      <c r="A61" s="2"/>
      <c r="B61" s="71"/>
      <c r="C61" s="4"/>
      <c r="D61" s="4"/>
      <c r="E61" s="4"/>
      <c r="F61" s="4"/>
      <c r="G61" s="94"/>
      <c r="H61" s="35"/>
      <c r="J61" s="1"/>
    </row>
    <row r="62" spans="1:10" x14ac:dyDescent="0.3">
      <c r="A62" s="2"/>
      <c r="B62" s="71"/>
      <c r="C62" s="4"/>
      <c r="D62" s="4"/>
      <c r="E62" s="4"/>
      <c r="F62" s="4"/>
      <c r="G62" s="94"/>
      <c r="H62" s="35"/>
      <c r="J62" s="1"/>
    </row>
    <row r="63" spans="1:10" x14ac:dyDescent="0.3">
      <c r="A63" s="2"/>
      <c r="B63" s="71"/>
      <c r="C63" s="4"/>
      <c r="D63" s="4"/>
      <c r="E63" s="4"/>
      <c r="F63" s="4"/>
      <c r="G63" s="94"/>
      <c r="H63" s="35"/>
      <c r="J63" s="1"/>
    </row>
    <row r="64" spans="1:10" x14ac:dyDescent="0.3">
      <c r="A64" s="2"/>
      <c r="B64" s="71"/>
      <c r="C64" s="4"/>
      <c r="D64" s="4"/>
      <c r="E64" s="4"/>
      <c r="F64" s="4"/>
      <c r="G64" s="94"/>
      <c r="H64" s="35"/>
      <c r="J64" s="1"/>
    </row>
    <row r="65" spans="1:10" x14ac:dyDescent="0.3">
      <c r="A65" s="2"/>
      <c r="B65" s="71"/>
      <c r="C65" s="4"/>
      <c r="D65" s="4"/>
      <c r="E65" s="4"/>
      <c r="F65" s="4"/>
      <c r="G65" s="94"/>
      <c r="H65" s="35"/>
      <c r="J65" s="1"/>
    </row>
    <row r="66" spans="1:10" x14ac:dyDescent="0.3">
      <c r="A66" s="2"/>
      <c r="B66" s="71"/>
      <c r="C66" s="4"/>
      <c r="D66" s="4"/>
      <c r="E66" s="4"/>
      <c r="F66" s="4"/>
      <c r="G66" s="94"/>
      <c r="H66" s="35"/>
      <c r="J66" s="1"/>
    </row>
    <row r="67" spans="1:10" x14ac:dyDescent="0.3">
      <c r="A67" s="2"/>
      <c r="B67" s="71"/>
      <c r="C67" s="4"/>
      <c r="D67" s="4"/>
      <c r="E67" s="4"/>
      <c r="F67" s="4"/>
      <c r="G67" s="94"/>
      <c r="H67" s="35"/>
      <c r="J67" s="1"/>
    </row>
    <row r="68" spans="1:10" x14ac:dyDescent="0.3">
      <c r="A68" s="2"/>
      <c r="B68" s="71"/>
      <c r="C68" s="4"/>
      <c r="D68" s="4"/>
      <c r="E68" s="4"/>
      <c r="F68" s="4"/>
      <c r="G68" s="94"/>
      <c r="H68" s="35"/>
      <c r="J68" s="1"/>
    </row>
    <row r="69" spans="1:10" x14ac:dyDescent="0.3">
      <c r="A69" s="2"/>
      <c r="B69" s="71"/>
      <c r="C69" s="4"/>
      <c r="D69" s="4"/>
      <c r="E69" s="4"/>
      <c r="F69" s="4"/>
      <c r="G69" s="94"/>
      <c r="H69" s="35"/>
      <c r="J69" s="1"/>
    </row>
    <row r="70" spans="1:10" x14ac:dyDescent="0.3">
      <c r="A70" s="2"/>
      <c r="B70" s="71"/>
      <c r="C70" s="4"/>
      <c r="D70" s="4"/>
      <c r="E70" s="4"/>
      <c r="F70" s="4"/>
      <c r="G70" s="94"/>
      <c r="H70" s="35"/>
      <c r="J70" s="1"/>
    </row>
    <row r="71" spans="1:10" x14ac:dyDescent="0.3">
      <c r="A71" s="2"/>
      <c r="B71" s="71"/>
      <c r="C71" s="4"/>
      <c r="D71" s="4"/>
      <c r="E71" s="4"/>
      <c r="F71" s="4"/>
      <c r="G71" s="94"/>
      <c r="H71" s="35"/>
      <c r="J71" s="1"/>
    </row>
    <row r="72" spans="1:10" x14ac:dyDescent="0.3">
      <c r="A72" s="2"/>
      <c r="B72" s="71"/>
      <c r="C72" s="4"/>
      <c r="D72" s="4"/>
      <c r="E72" s="4"/>
      <c r="F72" s="4"/>
      <c r="G72" s="94"/>
      <c r="H72" s="35"/>
      <c r="J72" s="1"/>
    </row>
    <row r="73" spans="1:10" x14ac:dyDescent="0.3">
      <c r="A73" s="2"/>
      <c r="B73" s="71"/>
      <c r="C73" s="4"/>
      <c r="D73" s="4"/>
      <c r="E73" s="4"/>
      <c r="F73" s="4"/>
      <c r="G73" s="94"/>
      <c r="H73" s="35"/>
      <c r="J73" s="1"/>
    </row>
    <row r="74" spans="1:10" x14ac:dyDescent="0.3">
      <c r="A74" s="2"/>
      <c r="B74" s="71"/>
      <c r="C74" s="4"/>
      <c r="D74" s="4"/>
      <c r="E74" s="4"/>
      <c r="F74" s="4"/>
      <c r="G74" s="94"/>
      <c r="H74" s="35"/>
      <c r="J74" s="1"/>
    </row>
    <row r="75" spans="1:10" x14ac:dyDescent="0.3">
      <c r="A75" s="2"/>
      <c r="B75" s="71"/>
      <c r="C75" s="4"/>
      <c r="D75" s="4"/>
      <c r="E75" s="4"/>
      <c r="F75" s="4"/>
      <c r="G75" s="94"/>
      <c r="H75" s="35"/>
      <c r="J75" s="1"/>
    </row>
    <row r="76" spans="1:10" x14ac:dyDescent="0.3">
      <c r="A76" s="2"/>
      <c r="B76" s="71"/>
      <c r="C76" s="4"/>
      <c r="D76" s="4"/>
      <c r="E76" s="4"/>
      <c r="F76" s="4"/>
      <c r="G76" s="94"/>
      <c r="H76" s="35"/>
      <c r="J76" s="1"/>
    </row>
    <row r="77" spans="1:10" x14ac:dyDescent="0.3">
      <c r="A77" s="2"/>
      <c r="B77" s="71"/>
      <c r="C77" s="4"/>
      <c r="D77" s="4"/>
      <c r="E77" s="4"/>
      <c r="F77" s="4"/>
      <c r="G77" s="94"/>
      <c r="H77" s="35"/>
      <c r="J77" s="1"/>
    </row>
    <row r="78" spans="1:10" x14ac:dyDescent="0.3">
      <c r="A78" s="2"/>
      <c r="B78" s="71"/>
      <c r="C78" s="4"/>
      <c r="D78" s="4"/>
      <c r="E78" s="4"/>
      <c r="F78" s="4"/>
      <c r="G78" s="94"/>
      <c r="H78" s="35"/>
      <c r="J78" s="1"/>
    </row>
    <row r="79" spans="1:10" x14ac:dyDescent="0.3">
      <c r="A79" s="2"/>
      <c r="B79" s="71"/>
      <c r="C79" s="4"/>
      <c r="D79" s="4"/>
      <c r="E79" s="4"/>
      <c r="F79" s="4"/>
      <c r="G79" s="94"/>
      <c r="H79" s="35"/>
      <c r="J79" s="1"/>
    </row>
    <row r="80" spans="1:10" x14ac:dyDescent="0.3">
      <c r="A80" s="2"/>
      <c r="B80" s="71"/>
      <c r="C80" s="4"/>
      <c r="D80" s="4"/>
      <c r="E80" s="4"/>
      <c r="F80" s="4"/>
      <c r="G80" s="94"/>
      <c r="H80" s="35"/>
      <c r="J80" s="1"/>
    </row>
    <row r="81" spans="1:10" x14ac:dyDescent="0.3">
      <c r="A81" s="2"/>
      <c r="B81" s="71"/>
      <c r="C81" s="4"/>
      <c r="D81" s="4"/>
      <c r="E81" s="4"/>
      <c r="F81" s="4"/>
      <c r="G81" s="94"/>
      <c r="H81" s="35"/>
      <c r="J81" s="1"/>
    </row>
    <row r="82" spans="1:10" x14ac:dyDescent="0.3">
      <c r="A82" s="2"/>
      <c r="B82" s="71"/>
      <c r="C82" s="4"/>
      <c r="D82" s="4"/>
      <c r="E82" s="4"/>
      <c r="F82" s="4"/>
      <c r="G82" s="94"/>
      <c r="H82" s="35"/>
      <c r="J82" s="1"/>
    </row>
    <row r="83" spans="1:10" x14ac:dyDescent="0.3">
      <c r="A83" s="2"/>
      <c r="B83" s="71"/>
      <c r="C83" s="4"/>
      <c r="D83" s="4"/>
      <c r="E83" s="4"/>
      <c r="F83" s="4"/>
      <c r="G83" s="94"/>
      <c r="H83" s="35"/>
      <c r="J83" s="1"/>
    </row>
    <row r="84" spans="1:10" x14ac:dyDescent="0.3">
      <c r="A84" s="2"/>
      <c r="B84" s="71"/>
      <c r="C84" s="4"/>
      <c r="D84" s="4"/>
      <c r="E84" s="4"/>
      <c r="F84" s="4"/>
      <c r="G84" s="94"/>
      <c r="H84" s="35"/>
      <c r="J84" s="1"/>
    </row>
    <row r="85" spans="1:10" x14ac:dyDescent="0.3">
      <c r="A85" s="2"/>
      <c r="B85" s="71"/>
      <c r="C85" s="4"/>
      <c r="D85" s="4"/>
      <c r="E85" s="4"/>
      <c r="F85" s="4"/>
      <c r="G85" s="94"/>
      <c r="H85" s="35"/>
      <c r="J85" s="1"/>
    </row>
    <row r="86" spans="1:10" x14ac:dyDescent="0.3">
      <c r="A86" s="2"/>
      <c r="B86" s="71"/>
      <c r="C86" s="4"/>
      <c r="D86" s="4"/>
      <c r="E86" s="4"/>
      <c r="F86" s="4"/>
      <c r="G86" s="94"/>
      <c r="H86" s="35"/>
      <c r="J86" s="1"/>
    </row>
    <row r="87" spans="1:10" x14ac:dyDescent="0.3">
      <c r="A87" s="2"/>
      <c r="B87" s="71"/>
      <c r="C87" s="4"/>
      <c r="D87" s="4"/>
      <c r="E87" s="4"/>
      <c r="F87" s="4"/>
      <c r="G87" s="94"/>
      <c r="H87" s="35"/>
      <c r="J87" s="1"/>
    </row>
    <row r="88" spans="1:10" x14ac:dyDescent="0.3">
      <c r="A88" s="2"/>
      <c r="B88" s="71"/>
      <c r="C88" s="4"/>
      <c r="D88" s="4"/>
      <c r="E88" s="4"/>
      <c r="F88" s="4"/>
      <c r="G88" s="94"/>
      <c r="H88" s="35"/>
      <c r="J88" s="1"/>
    </row>
    <row r="89" spans="1:10" x14ac:dyDescent="0.3">
      <c r="A89" s="2"/>
      <c r="B89" s="71"/>
      <c r="C89" s="4"/>
      <c r="D89" s="4"/>
      <c r="E89" s="4"/>
      <c r="F89" s="4"/>
      <c r="G89" s="94"/>
      <c r="H89" s="35"/>
      <c r="J89" s="1"/>
    </row>
    <row r="90" spans="1:10" x14ac:dyDescent="0.3">
      <c r="A90" s="2"/>
      <c r="B90" s="71"/>
      <c r="C90" s="4"/>
      <c r="D90" s="4"/>
      <c r="E90" s="4"/>
      <c r="F90" s="4"/>
      <c r="G90" s="94"/>
      <c r="H90" s="35"/>
      <c r="J90" s="1"/>
    </row>
    <row r="91" spans="1:10" x14ac:dyDescent="0.3">
      <c r="A91" s="2"/>
      <c r="B91" s="71"/>
      <c r="C91" s="4"/>
      <c r="D91" s="4"/>
      <c r="E91" s="4"/>
      <c r="F91" s="4"/>
      <c r="G91" s="94"/>
      <c r="H91" s="35"/>
      <c r="J91" s="1"/>
    </row>
    <row r="92" spans="1:10" x14ac:dyDescent="0.3">
      <c r="A92" s="2"/>
      <c r="B92" s="71"/>
      <c r="C92" s="4"/>
      <c r="D92" s="4"/>
      <c r="E92" s="4"/>
      <c r="F92" s="4"/>
      <c r="G92" s="94"/>
      <c r="H92" s="35"/>
      <c r="J92" s="1"/>
    </row>
    <row r="93" spans="1:10" x14ac:dyDescent="0.3">
      <c r="A93" s="2"/>
      <c r="B93" s="71"/>
      <c r="C93" s="4"/>
      <c r="D93" s="4"/>
      <c r="E93" s="4"/>
      <c r="F93" s="4"/>
      <c r="G93" s="94"/>
      <c r="H93" s="35"/>
      <c r="J93" s="1"/>
    </row>
    <row r="94" spans="1:10" x14ac:dyDescent="0.3">
      <c r="A94" s="2"/>
      <c r="B94" s="71"/>
      <c r="C94" s="4"/>
      <c r="D94" s="4"/>
      <c r="E94" s="4"/>
      <c r="F94" s="4"/>
      <c r="G94" s="94"/>
      <c r="H94" s="35"/>
      <c r="J94" s="1"/>
    </row>
    <row r="95" spans="1:10" x14ac:dyDescent="0.3">
      <c r="A95" s="2"/>
      <c r="B95" s="71"/>
      <c r="C95" s="4"/>
      <c r="D95" s="4"/>
      <c r="E95" s="4"/>
      <c r="F95" s="4"/>
      <c r="G95" s="94"/>
      <c r="H95" s="35"/>
      <c r="J95" s="1"/>
    </row>
    <row r="96" spans="1:10" x14ac:dyDescent="0.3">
      <c r="A96" s="2"/>
      <c r="B96" s="71"/>
      <c r="C96" s="4"/>
      <c r="D96" s="4"/>
      <c r="E96" s="4"/>
      <c r="F96" s="4"/>
      <c r="G96" s="94"/>
      <c r="H96" s="35"/>
      <c r="J96" s="1"/>
    </row>
    <row r="97" spans="1:10" x14ac:dyDescent="0.3">
      <c r="A97" s="2"/>
      <c r="B97" s="71"/>
      <c r="C97" s="4"/>
      <c r="D97" s="4"/>
      <c r="E97" s="4"/>
      <c r="F97" s="4"/>
      <c r="G97" s="94"/>
      <c r="H97" s="35"/>
      <c r="J97" s="1"/>
    </row>
    <row r="98" spans="1:10" x14ac:dyDescent="0.3">
      <c r="A98" s="2"/>
      <c r="B98" s="71"/>
      <c r="C98" s="4"/>
      <c r="D98" s="4"/>
      <c r="E98" s="4"/>
      <c r="F98" s="4"/>
      <c r="G98" s="94"/>
      <c r="H98" s="35"/>
      <c r="J98" s="1"/>
    </row>
    <row r="99" spans="1:10" x14ac:dyDescent="0.3">
      <c r="A99" s="2"/>
      <c r="B99" s="71"/>
      <c r="C99" s="4"/>
      <c r="D99" s="4"/>
      <c r="E99" s="4"/>
      <c r="F99" s="4"/>
      <c r="G99" s="94"/>
      <c r="H99" s="35"/>
      <c r="J99" s="1"/>
    </row>
    <row r="100" spans="1:10" x14ac:dyDescent="0.3">
      <c r="A100" s="2"/>
      <c r="B100" s="71"/>
      <c r="C100" s="4"/>
      <c r="D100" s="4"/>
      <c r="E100" s="4"/>
      <c r="F100" s="4"/>
      <c r="G100" s="94"/>
      <c r="H100" s="35"/>
      <c r="J100" s="1"/>
    </row>
    <row r="101" spans="1:10" x14ac:dyDescent="0.3">
      <c r="A101" s="2"/>
      <c r="B101" s="71"/>
      <c r="C101" s="4"/>
      <c r="D101" s="4"/>
      <c r="E101" s="4"/>
      <c r="F101" s="4"/>
      <c r="G101" s="94"/>
      <c r="H101" s="35"/>
      <c r="J101" s="1"/>
    </row>
    <row r="102" spans="1:10" x14ac:dyDescent="0.3">
      <c r="A102" s="2"/>
      <c r="B102" s="71"/>
      <c r="C102" s="4"/>
      <c r="D102" s="4"/>
      <c r="E102" s="4"/>
      <c r="F102" s="4"/>
      <c r="G102" s="94"/>
      <c r="H102" s="35"/>
      <c r="J102" s="1"/>
    </row>
    <row r="103" spans="1:10" x14ac:dyDescent="0.3">
      <c r="A103" s="2"/>
      <c r="B103" s="71"/>
      <c r="C103" s="4"/>
      <c r="D103" s="4"/>
      <c r="E103" s="4"/>
      <c r="F103" s="4"/>
      <c r="G103" s="94"/>
      <c r="H103" s="35"/>
      <c r="J103" s="1"/>
    </row>
    <row r="104" spans="1:10" x14ac:dyDescent="0.3">
      <c r="A104" s="2"/>
      <c r="B104" s="71"/>
      <c r="C104" s="4"/>
      <c r="D104" s="4"/>
      <c r="E104" s="4"/>
      <c r="F104" s="4"/>
      <c r="G104" s="94"/>
      <c r="H104" s="35"/>
      <c r="J104" s="1"/>
    </row>
    <row r="105" spans="1:10" x14ac:dyDescent="0.3">
      <c r="A105" s="2"/>
      <c r="B105" s="71"/>
      <c r="C105" s="4"/>
      <c r="D105" s="4"/>
      <c r="E105" s="4"/>
      <c r="F105" s="4"/>
      <c r="G105" s="94"/>
      <c r="H105" s="35"/>
      <c r="J105" s="1"/>
    </row>
    <row r="106" spans="1:10" x14ac:dyDescent="0.3">
      <c r="A106" s="2"/>
      <c r="B106" s="71"/>
      <c r="C106" s="4"/>
      <c r="D106" s="4"/>
      <c r="E106" s="4"/>
      <c r="F106" s="4"/>
      <c r="G106" s="94"/>
      <c r="H106" s="35"/>
      <c r="J106" s="1"/>
    </row>
    <row r="107" spans="1:10" x14ac:dyDescent="0.3">
      <c r="A107" s="2"/>
      <c r="B107" s="71"/>
      <c r="C107" s="4"/>
      <c r="D107" s="4"/>
      <c r="E107" s="4"/>
      <c r="F107" s="4"/>
      <c r="G107" s="94"/>
      <c r="H107" s="35"/>
      <c r="J107" s="1"/>
    </row>
    <row r="108" spans="1:10" x14ac:dyDescent="0.3">
      <c r="A108" s="2"/>
      <c r="B108" s="71"/>
      <c r="C108" s="4"/>
      <c r="D108" s="4"/>
      <c r="E108" s="4"/>
      <c r="F108" s="4"/>
      <c r="G108" s="94"/>
      <c r="H108" s="35"/>
      <c r="J108" s="1"/>
    </row>
    <row r="109" spans="1:10" x14ac:dyDescent="0.3">
      <c r="A109" s="2"/>
      <c r="B109" s="71"/>
      <c r="C109" s="4"/>
      <c r="D109" s="4"/>
      <c r="E109" s="4"/>
      <c r="F109" s="4"/>
      <c r="G109" s="94"/>
      <c r="H109" s="35"/>
      <c r="J109" s="1"/>
    </row>
    <row r="110" spans="1:10" x14ac:dyDescent="0.3">
      <c r="A110" s="2"/>
      <c r="B110" s="71"/>
      <c r="C110" s="4"/>
      <c r="D110" s="4"/>
      <c r="E110" s="4"/>
      <c r="F110" s="4"/>
      <c r="G110" s="94"/>
      <c r="H110" s="35"/>
      <c r="J110" s="1"/>
    </row>
    <row r="111" spans="1:10" x14ac:dyDescent="0.3">
      <c r="A111" s="2"/>
      <c r="B111" s="71"/>
      <c r="C111" s="4"/>
      <c r="D111" s="4"/>
      <c r="E111" s="4"/>
      <c r="F111" s="4"/>
      <c r="G111" s="94"/>
      <c r="H111" s="35"/>
      <c r="J111" s="1"/>
    </row>
    <row r="112" spans="1:10" x14ac:dyDescent="0.3">
      <c r="A112" s="2"/>
      <c r="B112" s="71"/>
      <c r="C112" s="4"/>
      <c r="D112" s="4"/>
      <c r="E112" s="4"/>
      <c r="F112" s="4"/>
      <c r="G112" s="94"/>
      <c r="H112" s="35"/>
      <c r="J112" s="1"/>
    </row>
    <row r="113" spans="1:10" x14ac:dyDescent="0.3">
      <c r="A113" s="2"/>
      <c r="B113" s="71"/>
      <c r="C113" s="4"/>
      <c r="D113" s="4"/>
      <c r="E113" s="4"/>
      <c r="F113" s="4"/>
      <c r="G113" s="94"/>
      <c r="H113" s="35"/>
      <c r="J113" s="1"/>
    </row>
    <row r="114" spans="1:10" x14ac:dyDescent="0.3">
      <c r="A114" s="2"/>
      <c r="B114" s="71"/>
      <c r="C114" s="4"/>
      <c r="D114" s="4"/>
      <c r="E114" s="4"/>
      <c r="F114" s="4"/>
      <c r="G114" s="94"/>
      <c r="H114" s="35"/>
      <c r="J114" s="1"/>
    </row>
    <row r="115" spans="1:10" x14ac:dyDescent="0.3">
      <c r="A115" s="2"/>
      <c r="B115" s="71"/>
      <c r="C115" s="4"/>
      <c r="D115" s="4"/>
      <c r="E115" s="4"/>
      <c r="F115" s="4"/>
      <c r="G115" s="94"/>
      <c r="H115" s="35"/>
      <c r="J115" s="1"/>
    </row>
    <row r="116" spans="1:10" x14ac:dyDescent="0.3">
      <c r="A116" s="2"/>
      <c r="B116" s="71"/>
      <c r="C116" s="4"/>
      <c r="D116" s="4"/>
      <c r="E116" s="4"/>
      <c r="F116" s="4"/>
      <c r="G116" s="94"/>
      <c r="H116" s="35"/>
      <c r="J116" s="1"/>
    </row>
    <row r="117" spans="1:10" x14ac:dyDescent="0.3">
      <c r="A117" s="2"/>
      <c r="B117" s="71"/>
      <c r="C117" s="4"/>
      <c r="D117" s="4"/>
      <c r="E117" s="4"/>
      <c r="F117" s="4"/>
      <c r="G117" s="94"/>
      <c r="H117" s="35"/>
      <c r="J117" s="1"/>
    </row>
    <row r="118" spans="1:10" x14ac:dyDescent="0.3">
      <c r="A118" s="2"/>
      <c r="B118" s="71"/>
      <c r="C118" s="4"/>
      <c r="D118" s="4"/>
      <c r="E118" s="4"/>
      <c r="F118" s="4"/>
      <c r="G118" s="94"/>
      <c r="H118" s="35"/>
      <c r="J118" s="1"/>
    </row>
    <row r="119" spans="1:10" x14ac:dyDescent="0.3">
      <c r="A119" s="2"/>
      <c r="B119" s="71"/>
      <c r="C119" s="4"/>
      <c r="D119" s="4"/>
      <c r="E119" s="4"/>
      <c r="F119" s="4"/>
      <c r="G119" s="94"/>
      <c r="H119" s="35"/>
      <c r="J119" s="1"/>
    </row>
    <row r="120" spans="1:10" x14ac:dyDescent="0.3">
      <c r="A120" s="2"/>
      <c r="B120" s="71"/>
      <c r="C120" s="4"/>
      <c r="D120" s="4"/>
      <c r="E120" s="4"/>
      <c r="F120" s="4"/>
      <c r="G120" s="94"/>
      <c r="H120" s="35"/>
      <c r="J120" s="1"/>
    </row>
    <row r="121" spans="1:10" x14ac:dyDescent="0.3">
      <c r="A121" s="2"/>
      <c r="B121" s="71"/>
      <c r="C121" s="4"/>
      <c r="D121" s="4"/>
      <c r="E121" s="4"/>
      <c r="F121" s="4"/>
      <c r="G121" s="94"/>
      <c r="H121" s="35"/>
      <c r="J121" s="1"/>
    </row>
    <row r="122" spans="1:10" x14ac:dyDescent="0.3">
      <c r="J122" s="1"/>
    </row>
    <row r="123" spans="1:10" x14ac:dyDescent="0.3">
      <c r="J123" s="1"/>
    </row>
    <row r="124" spans="1:10" x14ac:dyDescent="0.3">
      <c r="J124" s="1"/>
    </row>
    <row r="125" spans="1:10" x14ac:dyDescent="0.3">
      <c r="J125" s="1"/>
    </row>
    <row r="126" spans="1:10" x14ac:dyDescent="0.3">
      <c r="J126" s="1"/>
    </row>
    <row r="127" spans="1:10" x14ac:dyDescent="0.3">
      <c r="J127" s="1"/>
    </row>
    <row r="128" spans="1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4" spans="10:10" x14ac:dyDescent="0.3">
      <c r="J334" s="1"/>
    </row>
    <row r="335" spans="10:10" x14ac:dyDescent="0.3">
      <c r="J335" s="1"/>
    </row>
    <row r="336" spans="10:10" x14ac:dyDescent="0.3">
      <c r="J336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3" spans="10:10" x14ac:dyDescent="0.3">
      <c r="J343" s="1"/>
    </row>
    <row r="344" spans="10:10" x14ac:dyDescent="0.3">
      <c r="J344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10:10" x14ac:dyDescent="0.3">
      <c r="J353" s="1"/>
    </row>
    <row r="354" spans="10:10" x14ac:dyDescent="0.3">
      <c r="J354" s="1"/>
    </row>
    <row r="355" spans="10:10" x14ac:dyDescent="0.3">
      <c r="J355" s="1"/>
    </row>
    <row r="356" spans="10:10" x14ac:dyDescent="0.3">
      <c r="J356" s="1"/>
    </row>
    <row r="357" spans="10:10" x14ac:dyDescent="0.3">
      <c r="J357" s="1"/>
    </row>
    <row r="358" spans="10:10" x14ac:dyDescent="0.3">
      <c r="J358" s="1"/>
    </row>
    <row r="359" spans="10:10" x14ac:dyDescent="0.3">
      <c r="J359" s="1"/>
    </row>
    <row r="360" spans="10:10" x14ac:dyDescent="0.3">
      <c r="J360" s="1"/>
    </row>
    <row r="361" spans="10:10" x14ac:dyDescent="0.3">
      <c r="J361" s="1"/>
    </row>
    <row r="362" spans="10:10" x14ac:dyDescent="0.3">
      <c r="J362" s="1"/>
    </row>
    <row r="363" spans="10:10" x14ac:dyDescent="0.3">
      <c r="J363" s="1"/>
    </row>
    <row r="364" spans="10:10" x14ac:dyDescent="0.3">
      <c r="J364" s="1"/>
    </row>
    <row r="365" spans="10:10" x14ac:dyDescent="0.3">
      <c r="J365" s="1"/>
    </row>
    <row r="366" spans="10:10" x14ac:dyDescent="0.3">
      <c r="J366" s="1"/>
    </row>
    <row r="367" spans="10:10" x14ac:dyDescent="0.3">
      <c r="J367" s="1"/>
    </row>
    <row r="368" spans="10:10" x14ac:dyDescent="0.3">
      <c r="J368" s="1"/>
    </row>
    <row r="369" spans="10:10" x14ac:dyDescent="0.3">
      <c r="J369" s="1"/>
    </row>
    <row r="370" spans="10:10" x14ac:dyDescent="0.3">
      <c r="J370" s="1"/>
    </row>
    <row r="371" spans="10:10" x14ac:dyDescent="0.3">
      <c r="J371" s="1"/>
    </row>
    <row r="372" spans="10:10" x14ac:dyDescent="0.3">
      <c r="J372" s="1"/>
    </row>
    <row r="373" spans="10:10" x14ac:dyDescent="0.3">
      <c r="J373" s="1"/>
    </row>
    <row r="374" spans="10:10" x14ac:dyDescent="0.3">
      <c r="J374" s="1"/>
    </row>
    <row r="375" spans="10:10" x14ac:dyDescent="0.3">
      <c r="J375" s="1"/>
    </row>
    <row r="376" spans="10:10" x14ac:dyDescent="0.3">
      <c r="J376" s="1"/>
    </row>
    <row r="377" spans="10:10" x14ac:dyDescent="0.3">
      <c r="J377" s="1"/>
    </row>
    <row r="378" spans="10:10" x14ac:dyDescent="0.3">
      <c r="J378" s="1"/>
    </row>
    <row r="379" spans="10:10" x14ac:dyDescent="0.3">
      <c r="J379" s="1"/>
    </row>
    <row r="380" spans="10:10" x14ac:dyDescent="0.3">
      <c r="J380" s="1"/>
    </row>
    <row r="381" spans="10:10" x14ac:dyDescent="0.3">
      <c r="J381" s="1"/>
    </row>
    <row r="382" spans="10:10" x14ac:dyDescent="0.3">
      <c r="J382" s="1"/>
    </row>
    <row r="383" spans="10:10" x14ac:dyDescent="0.3">
      <c r="J383" s="1"/>
    </row>
    <row r="384" spans="10:10" x14ac:dyDescent="0.3">
      <c r="J384" s="1"/>
    </row>
    <row r="385" spans="10:10" x14ac:dyDescent="0.3">
      <c r="J385" s="1"/>
    </row>
    <row r="386" spans="10:10" x14ac:dyDescent="0.3">
      <c r="J386" s="1"/>
    </row>
    <row r="387" spans="10:10" x14ac:dyDescent="0.3">
      <c r="J387" s="1"/>
    </row>
    <row r="388" spans="10:10" x14ac:dyDescent="0.3">
      <c r="J388" s="1"/>
    </row>
    <row r="389" spans="10:10" x14ac:dyDescent="0.3">
      <c r="J389" s="1"/>
    </row>
    <row r="390" spans="10:10" x14ac:dyDescent="0.3">
      <c r="J390" s="1"/>
    </row>
    <row r="391" spans="10:10" x14ac:dyDescent="0.3">
      <c r="J391" s="1"/>
    </row>
    <row r="392" spans="10:10" x14ac:dyDescent="0.3">
      <c r="J392" s="1"/>
    </row>
    <row r="393" spans="10:10" x14ac:dyDescent="0.3">
      <c r="J393" s="1"/>
    </row>
    <row r="394" spans="10:10" x14ac:dyDescent="0.3">
      <c r="J394" s="1"/>
    </row>
    <row r="395" spans="10:10" x14ac:dyDescent="0.3">
      <c r="J395" s="1"/>
    </row>
    <row r="396" spans="10:10" x14ac:dyDescent="0.3">
      <c r="J396" s="1"/>
    </row>
    <row r="397" spans="10:10" x14ac:dyDescent="0.3">
      <c r="J397" s="1"/>
    </row>
    <row r="398" spans="10:10" x14ac:dyDescent="0.3">
      <c r="J398" s="1"/>
    </row>
    <row r="399" spans="10:10" x14ac:dyDescent="0.3">
      <c r="J399" s="1"/>
    </row>
    <row r="400" spans="10:10" x14ac:dyDescent="0.3">
      <c r="J400" s="1"/>
    </row>
    <row r="401" spans="10:10" x14ac:dyDescent="0.3">
      <c r="J401" s="1"/>
    </row>
    <row r="402" spans="10:10" x14ac:dyDescent="0.3">
      <c r="J402" s="1"/>
    </row>
    <row r="403" spans="10:10" x14ac:dyDescent="0.3">
      <c r="J403" s="1"/>
    </row>
    <row r="404" spans="10:10" x14ac:dyDescent="0.3">
      <c r="J404" s="1"/>
    </row>
    <row r="405" spans="10:10" x14ac:dyDescent="0.3">
      <c r="J405" s="1"/>
    </row>
    <row r="406" spans="10:10" x14ac:dyDescent="0.3">
      <c r="J406" s="1"/>
    </row>
    <row r="407" spans="10:10" x14ac:dyDescent="0.3">
      <c r="J407" s="1"/>
    </row>
    <row r="408" spans="10:10" x14ac:dyDescent="0.3">
      <c r="J408" s="1"/>
    </row>
    <row r="409" spans="10:10" x14ac:dyDescent="0.3">
      <c r="J409" s="1"/>
    </row>
    <row r="410" spans="10:10" x14ac:dyDescent="0.3">
      <c r="J410" s="1"/>
    </row>
    <row r="411" spans="10:10" x14ac:dyDescent="0.3">
      <c r="J411" s="1"/>
    </row>
    <row r="412" spans="10:10" x14ac:dyDescent="0.3">
      <c r="J412" s="1"/>
    </row>
    <row r="413" spans="10:10" x14ac:dyDescent="0.3">
      <c r="J413" s="1"/>
    </row>
    <row r="414" spans="10:10" x14ac:dyDescent="0.3">
      <c r="J414" s="1"/>
    </row>
    <row r="415" spans="10:10" x14ac:dyDescent="0.3">
      <c r="J415" s="1"/>
    </row>
    <row r="416" spans="10:10" x14ac:dyDescent="0.3">
      <c r="J416" s="1"/>
    </row>
    <row r="417" spans="10:10" x14ac:dyDescent="0.3">
      <c r="J417" s="1"/>
    </row>
    <row r="418" spans="10:10" x14ac:dyDescent="0.3">
      <c r="J418" s="1"/>
    </row>
    <row r="419" spans="10:10" x14ac:dyDescent="0.3">
      <c r="J419" s="1"/>
    </row>
    <row r="420" spans="10:10" x14ac:dyDescent="0.3">
      <c r="J420" s="1"/>
    </row>
    <row r="421" spans="10:10" x14ac:dyDescent="0.3">
      <c r="J421" s="1"/>
    </row>
    <row r="422" spans="10:10" x14ac:dyDescent="0.3">
      <c r="J422" s="1"/>
    </row>
    <row r="423" spans="10:10" x14ac:dyDescent="0.3">
      <c r="J423" s="1"/>
    </row>
    <row r="424" spans="10:10" x14ac:dyDescent="0.3">
      <c r="J424" s="1"/>
    </row>
    <row r="425" spans="10:10" x14ac:dyDescent="0.3">
      <c r="J425" s="1"/>
    </row>
    <row r="426" spans="10:10" x14ac:dyDescent="0.3">
      <c r="J426" s="1"/>
    </row>
    <row r="427" spans="10:10" x14ac:dyDescent="0.3">
      <c r="J427" s="1"/>
    </row>
    <row r="428" spans="10:10" x14ac:dyDescent="0.3">
      <c r="J428" s="1"/>
    </row>
    <row r="429" spans="10:10" x14ac:dyDescent="0.3">
      <c r="J429" s="1"/>
    </row>
    <row r="430" spans="10:10" x14ac:dyDescent="0.3">
      <c r="J430" s="1"/>
    </row>
    <row r="431" spans="10:10" x14ac:dyDescent="0.3">
      <c r="J431" s="1"/>
    </row>
    <row r="432" spans="10:10" x14ac:dyDescent="0.3">
      <c r="J432" s="1"/>
    </row>
    <row r="433" spans="10:10" x14ac:dyDescent="0.3">
      <c r="J433" s="1"/>
    </row>
    <row r="434" spans="10:10" x14ac:dyDescent="0.3">
      <c r="J434" s="1"/>
    </row>
    <row r="435" spans="10:10" x14ac:dyDescent="0.3">
      <c r="J435" s="1"/>
    </row>
    <row r="436" spans="10:10" x14ac:dyDescent="0.3">
      <c r="J436" s="1"/>
    </row>
    <row r="437" spans="10:10" x14ac:dyDescent="0.3">
      <c r="J437" s="1"/>
    </row>
    <row r="438" spans="10:10" x14ac:dyDescent="0.3">
      <c r="J438" s="1"/>
    </row>
    <row r="439" spans="10:10" x14ac:dyDescent="0.3">
      <c r="J439" s="1"/>
    </row>
    <row r="440" spans="10:10" x14ac:dyDescent="0.3">
      <c r="J440" s="1"/>
    </row>
    <row r="441" spans="10:10" x14ac:dyDescent="0.3">
      <c r="J441" s="1"/>
    </row>
    <row r="442" spans="10:10" x14ac:dyDescent="0.3">
      <c r="J442" s="1"/>
    </row>
    <row r="443" spans="10:10" x14ac:dyDescent="0.3">
      <c r="J443" s="1"/>
    </row>
    <row r="444" spans="10:10" x14ac:dyDescent="0.3">
      <c r="J444" s="1"/>
    </row>
    <row r="445" spans="10:10" x14ac:dyDescent="0.3">
      <c r="J445" s="1"/>
    </row>
    <row r="446" spans="10:10" x14ac:dyDescent="0.3">
      <c r="J446" s="1"/>
    </row>
    <row r="447" spans="10:10" x14ac:dyDescent="0.3">
      <c r="J447" s="1"/>
    </row>
    <row r="448" spans="10:10" x14ac:dyDescent="0.3">
      <c r="J448" s="1"/>
    </row>
    <row r="449" spans="10:10" x14ac:dyDescent="0.3">
      <c r="J449" s="1"/>
    </row>
    <row r="450" spans="10:10" x14ac:dyDescent="0.3">
      <c r="J450" s="1"/>
    </row>
    <row r="451" spans="10:10" x14ac:dyDescent="0.3">
      <c r="J451" s="1"/>
    </row>
    <row r="452" spans="10:10" x14ac:dyDescent="0.3">
      <c r="J452" s="1"/>
    </row>
    <row r="453" spans="10:10" x14ac:dyDescent="0.3">
      <c r="J453" s="1"/>
    </row>
    <row r="454" spans="10:10" x14ac:dyDescent="0.3">
      <c r="J454" s="1"/>
    </row>
    <row r="455" spans="10:10" x14ac:dyDescent="0.3">
      <c r="J455" s="1"/>
    </row>
    <row r="456" spans="10:10" x14ac:dyDescent="0.3">
      <c r="J456" s="1"/>
    </row>
    <row r="457" spans="10:10" x14ac:dyDescent="0.3">
      <c r="J457" s="1"/>
    </row>
    <row r="458" spans="10:10" x14ac:dyDescent="0.3">
      <c r="J458" s="1"/>
    </row>
    <row r="459" spans="10:10" x14ac:dyDescent="0.3">
      <c r="J459" s="1"/>
    </row>
    <row r="460" spans="10:10" x14ac:dyDescent="0.3">
      <c r="J460" s="1"/>
    </row>
    <row r="461" spans="10:10" x14ac:dyDescent="0.3">
      <c r="J461" s="1"/>
    </row>
    <row r="462" spans="10:10" x14ac:dyDescent="0.3">
      <c r="J462" s="1"/>
    </row>
    <row r="463" spans="10:10" x14ac:dyDescent="0.3">
      <c r="J463" s="1"/>
    </row>
    <row r="464" spans="10:10" x14ac:dyDescent="0.3">
      <c r="J464" s="1"/>
    </row>
    <row r="465" spans="10:10" x14ac:dyDescent="0.3">
      <c r="J465" s="1"/>
    </row>
    <row r="466" spans="10:10" x14ac:dyDescent="0.3">
      <c r="J466" s="1"/>
    </row>
    <row r="467" spans="10:10" x14ac:dyDescent="0.3">
      <c r="J467" s="1"/>
    </row>
    <row r="468" spans="10:10" x14ac:dyDescent="0.3">
      <c r="J468" s="1"/>
    </row>
    <row r="469" spans="10:10" x14ac:dyDescent="0.3">
      <c r="J469" s="1"/>
    </row>
    <row r="470" spans="10:10" x14ac:dyDescent="0.3">
      <c r="J470" s="1"/>
    </row>
    <row r="471" spans="10:10" x14ac:dyDescent="0.3">
      <c r="J471" s="1"/>
    </row>
    <row r="472" spans="10:10" x14ac:dyDescent="0.3">
      <c r="J472" s="1"/>
    </row>
    <row r="473" spans="10:10" x14ac:dyDescent="0.3">
      <c r="J473" s="1"/>
    </row>
    <row r="474" spans="10:10" x14ac:dyDescent="0.3">
      <c r="J474" s="1"/>
    </row>
    <row r="475" spans="10:10" x14ac:dyDescent="0.3">
      <c r="J475" s="1"/>
    </row>
    <row r="476" spans="10:10" x14ac:dyDescent="0.3">
      <c r="J476" s="1"/>
    </row>
    <row r="477" spans="10:10" x14ac:dyDescent="0.3">
      <c r="J477" s="1"/>
    </row>
    <row r="478" spans="10:10" x14ac:dyDescent="0.3">
      <c r="J478" s="1"/>
    </row>
    <row r="479" spans="10:10" x14ac:dyDescent="0.3">
      <c r="J479" s="1"/>
    </row>
    <row r="480" spans="10:10" x14ac:dyDescent="0.3">
      <c r="J480" s="1"/>
    </row>
    <row r="481" spans="10:10" x14ac:dyDescent="0.3">
      <c r="J481" s="1"/>
    </row>
    <row r="482" spans="10:10" x14ac:dyDescent="0.3">
      <c r="J482" s="1"/>
    </row>
    <row r="483" spans="10:10" x14ac:dyDescent="0.3">
      <c r="J483" s="1"/>
    </row>
    <row r="484" spans="10:10" x14ac:dyDescent="0.3">
      <c r="J484" s="1"/>
    </row>
    <row r="485" spans="10:10" x14ac:dyDescent="0.3">
      <c r="J485" s="1"/>
    </row>
    <row r="486" spans="10:10" x14ac:dyDescent="0.3">
      <c r="J486" s="1"/>
    </row>
    <row r="487" spans="10:10" x14ac:dyDescent="0.3">
      <c r="J487" s="1"/>
    </row>
    <row r="488" spans="10:10" x14ac:dyDescent="0.3">
      <c r="J488" s="1"/>
    </row>
    <row r="489" spans="10:10" x14ac:dyDescent="0.3">
      <c r="J489" s="1"/>
    </row>
    <row r="490" spans="10:10" x14ac:dyDescent="0.3">
      <c r="J490" s="1"/>
    </row>
    <row r="491" spans="10:10" x14ac:dyDescent="0.3">
      <c r="J491" s="1"/>
    </row>
    <row r="492" spans="10:10" x14ac:dyDescent="0.3">
      <c r="J492" s="1"/>
    </row>
  </sheetData>
  <phoneticPr fontId="1" type="noConversion"/>
  <conditionalFormatting sqref="A1:H2 A2:A14 C2:F14 H2:H14 A4:H1048576">
    <cfRule type="expression" dxfId="242" priority="3">
      <formula>$B1="합계"</formula>
    </cfRule>
  </conditionalFormatting>
  <conditionalFormatting sqref="A3:H3">
    <cfRule type="expression" dxfId="241" priority="2">
      <formula>$B3="합계"</formula>
    </cfRule>
  </conditionalFormatting>
  <conditionalFormatting sqref="A121:H121">
    <cfRule type="expression" dxfId="240" priority="1">
      <formula>$B121="합계"</formula>
    </cfRule>
  </conditionalFormatting>
  <dataValidations disablePrompts="1" count="1">
    <dataValidation type="list" allowBlank="1" showInputMessage="1" showErrorMessage="1" sqref="E229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90"/>
  <sheetViews>
    <sheetView zoomScale="90" zoomScaleNormal="90" workbookViewId="0">
      <pane ySplit="4" topLeftCell="A41" activePane="bottomLeft" state="frozen"/>
      <selection activeCell="O37" sqref="O1:O1048576"/>
      <selection pane="bottomLeft" activeCell="D63" sqref="D63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4.1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3" x14ac:dyDescent="0.3">
      <c r="A2" s="9" t="s">
        <v>30</v>
      </c>
      <c r="B2" s="37" t="s">
        <v>39</v>
      </c>
      <c r="C2" s="9" t="s">
        <v>628</v>
      </c>
      <c r="D2" s="25">
        <v>17500000</v>
      </c>
    </row>
    <row r="3" spans="1:13" ht="6" customHeight="1" x14ac:dyDescent="0.3"/>
    <row r="4" spans="1:13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67</v>
      </c>
      <c r="F4" s="61" t="s">
        <v>71</v>
      </c>
      <c r="G4" s="49" t="s">
        <v>4</v>
      </c>
      <c r="H4" s="49" t="s">
        <v>5</v>
      </c>
      <c r="I4" s="61" t="s">
        <v>72</v>
      </c>
      <c r="J4" s="62" t="s">
        <v>73</v>
      </c>
      <c r="K4" s="62" t="s">
        <v>74</v>
      </c>
      <c r="L4" s="62" t="s">
        <v>89</v>
      </c>
      <c r="M4" s="49" t="s">
        <v>46</v>
      </c>
    </row>
    <row r="5" spans="1:13" s="1" customFormat="1" x14ac:dyDescent="0.3">
      <c r="A5" s="3">
        <v>44683</v>
      </c>
      <c r="B5" s="3">
        <v>44684</v>
      </c>
      <c r="C5" s="13" t="s">
        <v>639</v>
      </c>
      <c r="D5" s="20" t="s">
        <v>629</v>
      </c>
      <c r="E5" s="38" t="str">
        <f>IF(OR(D5="",D5="합계"),"",INDEX(투자유니버스!B:B,MATCH($D5,투자유니버스!$A:$A,0)))</f>
        <v>KINDEX KRX금현물</v>
      </c>
      <c r="F5" s="38" t="str">
        <f>IF(OR(D5="",D5="합계"),"",INDEX(투자유니버스!E:E,MATCH($D5,투자유니버스!$A:$A,0)))</f>
        <v>대체자산</v>
      </c>
      <c r="G5" s="83">
        <v>161</v>
      </c>
      <c r="H5" s="83">
        <v>1773415</v>
      </c>
      <c r="I5" s="42">
        <f t="shared" ref="I5:I15" si="0">H5/SUMIF(B:B,B5,H:H)</f>
        <v>0.10320753069894663</v>
      </c>
      <c r="J5" s="42">
        <f>SUMIFS('MP내역(안정)'!G:G,'MP내역(안정)'!A:A,A5,'MP내역(안정)'!B:B,D5)</f>
        <v>0.1032349</v>
      </c>
      <c r="K5" s="42">
        <f t="shared" ref="K5:K11" si="1">ABS(I5-J5)</f>
        <v>2.7369301053375983E-5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</row>
    <row r="6" spans="1:13" s="1" customFormat="1" x14ac:dyDescent="0.3">
      <c r="A6" s="3">
        <v>44683</v>
      </c>
      <c r="B6" s="3">
        <v>44684</v>
      </c>
      <c r="C6" s="13" t="s">
        <v>639</v>
      </c>
      <c r="D6" s="20" t="s">
        <v>258</v>
      </c>
      <c r="E6" s="38" t="str">
        <f>IF(OR(D6="",D6="합계"),"",INDEX(투자유니버스!B:B,MATCH($D6,투자유니버스!$A:$A,0)))</f>
        <v>KODEX 미국채울트라30년선물(H)</v>
      </c>
      <c r="F6" s="38" t="str">
        <f>IF(OR(D6="",D6="합계"),"",INDEX(투자유니버스!E:E,MATCH($D6,투자유니버스!$A:$A,0)))</f>
        <v>채권</v>
      </c>
      <c r="G6" s="83">
        <v>49</v>
      </c>
      <c r="H6" s="83">
        <v>491960</v>
      </c>
      <c r="I6" s="42">
        <f t="shared" si="0"/>
        <v>2.8630623290461503E-2</v>
      </c>
      <c r="J6" s="42">
        <f>SUMIFS('MP내역(안정)'!G:G,'MP내역(안정)'!A:A,A6,'MP내역(안정)'!B:B,D6)</f>
        <v>2.9339540000000001E-2</v>
      </c>
      <c r="K6" s="42">
        <f t="shared" si="1"/>
        <v>7.0891670953849781E-4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</row>
    <row r="7" spans="1:13" s="1" customFormat="1" x14ac:dyDescent="0.3">
      <c r="A7" s="3">
        <v>44683</v>
      </c>
      <c r="B7" s="3">
        <v>44684</v>
      </c>
      <c r="C7" s="13" t="s">
        <v>639</v>
      </c>
      <c r="D7" s="20" t="s">
        <v>172</v>
      </c>
      <c r="E7" s="38" t="str">
        <f>IF(OR(D7="",D7="합계"),"",INDEX(투자유니버스!B:B,MATCH($D7,투자유니버스!$A:$A,0)))</f>
        <v>TIGER 국채3년</v>
      </c>
      <c r="F7" s="38" t="str">
        <f>IF(OR(D7="",D7="합계"),"",INDEX(투자유니버스!E:E,MATCH($D7,투자유니버스!$A:$A,0)))</f>
        <v>채권</v>
      </c>
      <c r="G7" s="83">
        <v>57</v>
      </c>
      <c r="H7" s="83">
        <v>6050265</v>
      </c>
      <c r="I7" s="42">
        <f t="shared" si="0"/>
        <v>0.35210760635511845</v>
      </c>
      <c r="J7" s="42">
        <f>SUMIFS('MP내역(안정)'!G:G,'MP내역(안정)'!A:A,A7,'MP내역(안정)'!B:B,D7)</f>
        <v>0.35</v>
      </c>
      <c r="K7" s="42">
        <f t="shared" si="1"/>
        <v>2.1076063551184743E-3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</row>
    <row r="8" spans="1:13" s="1" customFormat="1" x14ac:dyDescent="0.3">
      <c r="A8" s="3">
        <v>44683</v>
      </c>
      <c r="B8" s="3">
        <v>44684</v>
      </c>
      <c r="C8" s="13" t="s">
        <v>639</v>
      </c>
      <c r="D8" s="20" t="s">
        <v>506</v>
      </c>
      <c r="E8" s="38" t="str">
        <f>IF(OR(D8="",D8="합계"),"",INDEX(투자유니버스!B:B,MATCH($D8,투자유니버스!$A:$A,0)))</f>
        <v>TIGER 글로벌자원생산기업(합성 H)</v>
      </c>
      <c r="F8" s="38" t="str">
        <f>IF(OR(D8="",D8="합계"),"",INDEX(투자유니버스!E:E,MATCH($D8,투자유니버스!$A:$A,0)))</f>
        <v>대체자산</v>
      </c>
      <c r="G8" s="83">
        <v>111</v>
      </c>
      <c r="H8" s="83">
        <v>1785435</v>
      </c>
      <c r="I8" s="42">
        <f t="shared" si="0"/>
        <v>0.10390705930279928</v>
      </c>
      <c r="J8" s="42">
        <f>SUMIFS('MP내역(안정)'!G:G,'MP내역(안정)'!A:A,A8,'MP내역(안정)'!B:B,D8)</f>
        <v>0.1043084</v>
      </c>
      <c r="K8" s="42">
        <f t="shared" si="1"/>
        <v>4.0134069720071386E-4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</row>
    <row r="9" spans="1:13" s="1" customFormat="1" x14ac:dyDescent="0.3">
      <c r="A9" s="3">
        <v>44683</v>
      </c>
      <c r="B9" s="3">
        <v>44684</v>
      </c>
      <c r="C9" s="13" t="s">
        <v>639</v>
      </c>
      <c r="D9" s="20" t="s">
        <v>222</v>
      </c>
      <c r="E9" s="38" t="str">
        <f>IF(OR(D9="",D9="합계"),"",INDEX(투자유니버스!B:B,MATCH($D9,투자유니버스!$A:$A,0)))</f>
        <v>TIGER 단기선진하이일드(합성 H)</v>
      </c>
      <c r="F9" s="38" t="str">
        <f>IF(OR(D9="",D9="합계"),"",INDEX(투자유니버스!E:E,MATCH($D9,투자유니버스!$A:$A,0)))</f>
        <v>채권</v>
      </c>
      <c r="G9" s="83">
        <v>1</v>
      </c>
      <c r="H9" s="83">
        <v>11945</v>
      </c>
      <c r="I9" s="42">
        <f t="shared" si="0"/>
        <v>6.9516382471046967E-4</v>
      </c>
      <c r="J9" s="42">
        <f>SUMIFS('MP내역(안정)'!G:G,'MP내역(안정)'!A:A,A9,'MP내역(안정)'!B:B,D9)</f>
        <v>8.3124800000000003E-4</v>
      </c>
      <c r="K9" s="42">
        <f t="shared" si="1"/>
        <v>1.3608417528953036E-4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</row>
    <row r="10" spans="1:13" s="1" customFormat="1" x14ac:dyDescent="0.3">
      <c r="A10" s="3">
        <v>44683</v>
      </c>
      <c r="B10" s="3">
        <v>44684</v>
      </c>
      <c r="C10" s="13" t="s">
        <v>639</v>
      </c>
      <c r="D10" s="20" t="s">
        <v>148</v>
      </c>
      <c r="E10" s="38" t="str">
        <f>IF(OR(D10="",D10="합계"),"",INDEX(투자유니버스!B:B,MATCH($D10,투자유니버스!$A:$A,0)))</f>
        <v>TIGER 단기통안채</v>
      </c>
      <c r="F10" s="38" t="str">
        <f>IF(OR(D10="",D10="합계"),"",INDEX(투자유니버스!E:E,MATCH($D10,투자유니버스!$A:$A,0)))</f>
        <v>채권</v>
      </c>
      <c r="G10" s="83">
        <v>32</v>
      </c>
      <c r="H10" s="83">
        <v>3226080</v>
      </c>
      <c r="I10" s="42">
        <f t="shared" si="0"/>
        <v>0.18774835593318978</v>
      </c>
      <c r="J10" s="42">
        <f>SUMIFS('MP내역(안정)'!G:G,'MP내역(안정)'!A:A,A10,'MP내역(안정)'!B:B,D10)</f>
        <v>0.18721080000000001</v>
      </c>
      <c r="K10" s="42">
        <f t="shared" si="1"/>
        <v>5.3755593318977057E-4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</row>
    <row r="11" spans="1:13" s="1" customFormat="1" x14ac:dyDescent="0.3">
      <c r="A11" s="3">
        <v>44683</v>
      </c>
      <c r="B11" s="3">
        <v>44684</v>
      </c>
      <c r="C11" s="13" t="s">
        <v>639</v>
      </c>
      <c r="D11" s="20" t="s">
        <v>286</v>
      </c>
      <c r="E11" s="38" t="str">
        <f>IF(OR(D11="",D11="합계"),"",INDEX(투자유니버스!B:B,MATCH($D11,투자유니버스!$A:$A,0)))</f>
        <v>TIGER 부동산인프라고배당</v>
      </c>
      <c r="F11" s="38" t="str">
        <f>IF(OR(D11="",D11="합계"),"",INDEX(투자유니버스!E:E,MATCH($D11,투자유니버스!$A:$A,0)))</f>
        <v>대체자산</v>
      </c>
      <c r="G11" s="83">
        <v>104</v>
      </c>
      <c r="H11" s="83">
        <v>661440</v>
      </c>
      <c r="I11" s="42">
        <f t="shared" si="0"/>
        <v>3.8493860210673338E-2</v>
      </c>
      <c r="J11" s="42">
        <f>SUMIFS('MP내역(안정)'!G:G,'MP내역(안정)'!A:A,A11,'MP내역(안정)'!B:B,D11)</f>
        <v>3.8394480000000002E-2</v>
      </c>
      <c r="K11" s="42">
        <f t="shared" si="1"/>
        <v>9.9380210673336022E-5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</row>
    <row r="12" spans="1:13" s="1" customFormat="1" x14ac:dyDescent="0.3">
      <c r="A12" s="3">
        <v>44683</v>
      </c>
      <c r="B12" s="3">
        <v>44684</v>
      </c>
      <c r="C12" s="13" t="s">
        <v>639</v>
      </c>
      <c r="D12" s="20" t="s">
        <v>326</v>
      </c>
      <c r="E12" s="38" t="str">
        <f>IF(OR(D12="",D12="합계"),"",INDEX(투자유니버스!B:B,MATCH($D12,투자유니버스!$A:$A,0)))</f>
        <v>TIGER 미국S&amp;P500</v>
      </c>
      <c r="F12" s="38" t="str">
        <f>IF(OR(D12="",D12="합계"),"",INDEX(투자유니버스!E:E,MATCH($D12,투자유니버스!$A:$A,0)))</f>
        <v>주식</v>
      </c>
      <c r="G12" s="83">
        <v>48</v>
      </c>
      <c r="H12" s="83">
        <v>636480</v>
      </c>
      <c r="I12" s="42">
        <f t="shared" si="0"/>
        <v>3.7041261712157367E-2</v>
      </c>
      <c r="J12" s="42">
        <f>SUMIFS('MP내역(안정)'!G:G,'MP내역(안정)'!A:A,A12,'MP내역(안정)'!B:B,D12)</f>
        <v>3.7528810000000003E-2</v>
      </c>
      <c r="K12" s="42">
        <f t="shared" ref="K12:K15" si="2">ABS(I12-J12)</f>
        <v>4.8754828784263599E-4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</row>
    <row r="13" spans="1:13" s="1" customFormat="1" x14ac:dyDescent="0.3">
      <c r="A13" s="3">
        <v>44683</v>
      </c>
      <c r="B13" s="3">
        <v>44684</v>
      </c>
      <c r="C13" s="13" t="s">
        <v>639</v>
      </c>
      <c r="D13" s="20" t="s">
        <v>322</v>
      </c>
      <c r="E13" s="38" t="str">
        <f>IF(OR(D13="",D13="합계"),"",INDEX(투자유니버스!B:B,MATCH($D13,투자유니버스!$A:$A,0)))</f>
        <v>TIGER 미국나스닥100</v>
      </c>
      <c r="F13" s="38" t="str">
        <f>IF(OR(D13="",D13="합계"),"",INDEX(투자유니버스!E:E,MATCH($D13,투자유니버스!$A:$A,0)))</f>
        <v>주식</v>
      </c>
      <c r="G13" s="83">
        <v>3</v>
      </c>
      <c r="H13" s="83">
        <v>222780</v>
      </c>
      <c r="I13" s="42">
        <f t="shared" si="0"/>
        <v>1.2965139963917826E-2</v>
      </c>
      <c r="J13" s="42">
        <f>SUMIFS('MP내역(안정)'!G:G,'MP내역(안정)'!A:A,A13,'MP내역(안정)'!B:B,D13)</f>
        <v>1.348834E-2</v>
      </c>
      <c r="K13" s="42">
        <f t="shared" si="2"/>
        <v>5.2320003608217341E-4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</row>
    <row r="14" spans="1:13" s="1" customFormat="1" x14ac:dyDescent="0.3">
      <c r="A14" s="3">
        <v>44683</v>
      </c>
      <c r="B14" s="3">
        <v>44684</v>
      </c>
      <c r="C14" s="13" t="s">
        <v>639</v>
      </c>
      <c r="D14" s="20" t="s">
        <v>176</v>
      </c>
      <c r="E14" s="38" t="str">
        <f>IF(OR(D14="",D14="합계"),"",INDEX(투자유니버스!B:B,MATCH($D14,투자유니버스!$A:$A,0)))</f>
        <v>TIGER 중장기국채</v>
      </c>
      <c r="F14" s="38" t="str">
        <f>IF(OR(D14="",D14="합계"),"",INDEX(투자유니버스!E:E,MATCH($D14,투자유니버스!$A:$A,0)))</f>
        <v>채권</v>
      </c>
      <c r="G14" s="83">
        <v>48</v>
      </c>
      <c r="H14" s="83">
        <v>2323200</v>
      </c>
      <c r="I14" s="42">
        <f t="shared" si="0"/>
        <v>0.13520339870802536</v>
      </c>
      <c r="J14" s="42">
        <f>SUMIFS('MP내역(안정)'!G:G,'MP내역(안정)'!A:A,A14,'MP내역(안정)'!B:B,D14)</f>
        <v>0.13488169999999999</v>
      </c>
      <c r="K14" s="42">
        <f t="shared" si="2"/>
        <v>3.2169870802536971E-4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</row>
    <row r="15" spans="1:13" s="1" customFormat="1" x14ac:dyDescent="0.3">
      <c r="A15" s="3">
        <v>44683</v>
      </c>
      <c r="B15" s="3">
        <v>44684</v>
      </c>
      <c r="C15" s="13" t="s">
        <v>120</v>
      </c>
      <c r="D15" s="79" t="s">
        <v>222</v>
      </c>
      <c r="E15" s="38" t="str">
        <f>IF(OR(D15="",D15="합계"),"",INDEX(투자유니버스!B:B,MATCH($D15,투자유니버스!$A:$A,0)))</f>
        <v>TIGER 단기선진하이일드(합성 H)</v>
      </c>
      <c r="F15" s="38" t="str">
        <f>IF(OR(D15="",D15="합계"),"",INDEX(투자유니버스!E:E,MATCH($D15,투자유니버스!$A:$A,0)))</f>
        <v>채권</v>
      </c>
      <c r="G15" s="83">
        <v>0</v>
      </c>
      <c r="H15" s="83">
        <v>0</v>
      </c>
      <c r="I15" s="42">
        <f t="shared" si="0"/>
        <v>0</v>
      </c>
      <c r="J15" s="42">
        <f>SUMIFS('MP내역(안정)'!G:G,'MP내역(안정)'!A:A,A15,'MP내역(안정)'!B:B,D15)</f>
        <v>8.3124800000000003E-4</v>
      </c>
      <c r="K15" s="42">
        <f t="shared" si="2"/>
        <v>8.3124800000000003E-4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</row>
    <row r="16" spans="1:13" s="1" customFormat="1" x14ac:dyDescent="0.3">
      <c r="A16" s="3">
        <v>44683</v>
      </c>
      <c r="B16" s="3">
        <v>44684</v>
      </c>
      <c r="C16" s="69"/>
      <c r="D16" s="20" t="s">
        <v>113</v>
      </c>
      <c r="E16" s="38" t="str">
        <f>IF(OR(D16="",D16="합계"),"",INDEX(투자유니버스!B:B,MATCH($D16,투자유니버스!$A:$A,0)))</f>
        <v/>
      </c>
      <c r="F16" s="38" t="str">
        <f>IF(OR(D16="",D16="합계"),"",INDEX(투자유니버스!E:E,MATCH($D16,투자유니버스!$A:$A,0)))</f>
        <v/>
      </c>
      <c r="G16" s="43"/>
      <c r="H16" s="73"/>
      <c r="I16" s="42">
        <f>SUM(I5:I15)</f>
        <v>0.99999999999999989</v>
      </c>
      <c r="J16" s="42">
        <f>SUM(J5:J15)</f>
        <v>1.0000494659999999</v>
      </c>
      <c r="K16" s="42">
        <f>SUM(K5:K15)</f>
        <v>6.1819484140138775E-3</v>
      </c>
      <c r="L16" s="64" t="str">
        <f>IF(A16="","",IF(OR(D16="",D16="현금",D16="합계"),"",IF(I16&lt;J16,IFERROR(INT((SUMIF(B:B,B16,H:H)*0.95*K16)/SUMIFS(전체매매내역!I:I,전체매매내역!A:A,B16,전체매매내역!D:D,$C$2,전체매매내역!F:F,D16)),0),0)))</f>
        <v/>
      </c>
      <c r="M16" s="38"/>
    </row>
    <row r="17" spans="1:13" s="1" customFormat="1" x14ac:dyDescent="0.3">
      <c r="A17" s="3">
        <v>44714</v>
      </c>
      <c r="B17" s="3">
        <v>44714</v>
      </c>
      <c r="C17" s="13" t="s">
        <v>644</v>
      </c>
      <c r="D17" s="82" t="s">
        <v>326</v>
      </c>
      <c r="E17" s="38" t="str">
        <f>IF(OR(D17="",D17="합계"),"",INDEX(투자유니버스!B:B,MATCH($D17,투자유니버스!$A:$A,0)))</f>
        <v>TIGER 미국S&amp;P500</v>
      </c>
      <c r="F17" s="38" t="str">
        <f>IF(OR(D17="",D17="합계"),"",INDEX(투자유니버스!E:E,MATCH($D17,투자유니버스!$A:$A,0)))</f>
        <v>주식</v>
      </c>
      <c r="G17" s="63">
        <v>31</v>
      </c>
      <c r="H17" s="63">
        <v>400365</v>
      </c>
      <c r="I17" s="42">
        <f t="shared" ref="I17:I29" si="3">H17/SUMIF(B:B,B17,H:H)</f>
        <v>2.3347899832019219E-2</v>
      </c>
      <c r="J17" s="42">
        <f>SUMIFS('MP내역(안정)'!G:G,'MP내역(안정)'!A:A,A17,'MP내역(안정)'!B:B,D17)</f>
        <v>2.364252E-2</v>
      </c>
      <c r="K17" s="42">
        <f t="shared" ref="K17:K29" si="4">ABS(I17-J17)</f>
        <v>2.9462016798078097E-4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</row>
    <row r="18" spans="1:13" s="1" customFormat="1" x14ac:dyDescent="0.3">
      <c r="A18" s="3">
        <v>44714</v>
      </c>
      <c r="B18" s="3">
        <v>44714</v>
      </c>
      <c r="C18" s="13" t="s">
        <v>644</v>
      </c>
      <c r="D18" s="82" t="s">
        <v>322</v>
      </c>
      <c r="E18" s="38" t="str">
        <f>IF(OR(D18="",D18="합계"),"",INDEX(투자유니버스!B:B,MATCH($D18,투자유니버스!$A:$A,0)))</f>
        <v>TIGER 미국나스닥100</v>
      </c>
      <c r="F18" s="38" t="str">
        <f>IF(OR(D18="",D18="합계"),"",INDEX(투자유니버스!E:E,MATCH($D18,투자유니버스!$A:$A,0)))</f>
        <v>주식</v>
      </c>
      <c r="G18" s="63">
        <v>1</v>
      </c>
      <c r="H18" s="63">
        <v>70340</v>
      </c>
      <c r="I18" s="42">
        <f t="shared" si="3"/>
        <v>4.1019851240348976E-3</v>
      </c>
      <c r="J18" s="42">
        <f>SUMIFS('MP내역(안정)'!G:G,'MP내역(안정)'!A:A,A18,'MP내역(안정)'!B:B,D18)</f>
        <v>7.6824379999999998E-3</v>
      </c>
      <c r="K18" s="42">
        <f t="shared" si="4"/>
        <v>3.5804528759651021E-3</v>
      </c>
      <c r="L18" s="64">
        <f>IF(A18="","",IF(OR(D18="",D18="현금",D18="합계"),"",IF(I18&lt;J18,IFERROR(INT((SUMIF(B:B,B18,H:H)*0.95*K18)/SUMIFS(전체매매내역!I:I,전체매매내역!A:A,B18,전체매매내역!D:D,$C$2,전체매매내역!F:F,D18)),0),0)))</f>
        <v>0</v>
      </c>
      <c r="M18" s="38"/>
    </row>
    <row r="19" spans="1:13" s="1" customFormat="1" x14ac:dyDescent="0.3">
      <c r="A19" s="3">
        <v>44714</v>
      </c>
      <c r="B19" s="3">
        <v>44714</v>
      </c>
      <c r="C19" s="13" t="s">
        <v>645</v>
      </c>
      <c r="D19" s="82" t="s">
        <v>362</v>
      </c>
      <c r="E19" s="38" t="str">
        <f>IF(OR(D19="",D19="합계"),"",INDEX(투자유니버스!B:B,MATCH($D19,투자유니버스!$A:$A,0)))</f>
        <v>KODEX 선진국MSCI World</v>
      </c>
      <c r="F19" s="38" t="str">
        <f>IF(OR(D19="",D19="합계"),"",INDEX(투자유니버스!E:E,MATCH($D19,투자유니버스!$A:$A,0)))</f>
        <v>주식</v>
      </c>
      <c r="G19" s="63">
        <v>1</v>
      </c>
      <c r="H19" s="63">
        <v>19880</v>
      </c>
      <c r="I19" s="42">
        <f t="shared" si="3"/>
        <v>1.1593327305347422E-3</v>
      </c>
      <c r="J19" s="42">
        <f>SUMIFS('MP내역(안정)'!G:G,'MP내역(안정)'!A:A,A19,'MP내역(안정)'!B:B,D19)</f>
        <v>1.430927E-3</v>
      </c>
      <c r="K19" s="42">
        <f t="shared" si="4"/>
        <v>2.7159426946525784E-4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</row>
    <row r="20" spans="1:13" s="1" customFormat="1" x14ac:dyDescent="0.3">
      <c r="A20" s="3">
        <v>44714</v>
      </c>
      <c r="B20" s="3">
        <v>44714</v>
      </c>
      <c r="C20" s="13" t="s">
        <v>645</v>
      </c>
      <c r="D20" s="82" t="s">
        <v>368</v>
      </c>
      <c r="E20" s="38" t="str">
        <f>IF(OR(D20="",D20="합계"),"",INDEX(투자유니버스!B:B,MATCH($D20,투자유니버스!$A:$A,0)))</f>
        <v>ARIRANG 신흥국MSCI(합성 H)</v>
      </c>
      <c r="F20" s="38" t="str">
        <f>IF(OR(D20="",D20="합계"),"",INDEX(투자유니버스!E:E,MATCH($D20,투자유니버스!$A:$A,0)))</f>
        <v>주식</v>
      </c>
      <c r="G20" s="63">
        <v>1</v>
      </c>
      <c r="H20" s="63">
        <v>9985</v>
      </c>
      <c r="I20" s="42">
        <f t="shared" si="3"/>
        <v>5.8229060937572442E-4</v>
      </c>
      <c r="J20" s="42">
        <f>SUMIFS('MP내역(안정)'!G:G,'MP내역(안정)'!A:A,A20,'MP내역(안정)'!B:B,D20)</f>
        <v>6.0944519999999998E-4</v>
      </c>
      <c r="K20" s="42">
        <f t="shared" si="4"/>
        <v>2.7154590624275552E-5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</row>
    <row r="21" spans="1:13" s="1" customFormat="1" x14ac:dyDescent="0.3">
      <c r="A21" s="3">
        <v>44714</v>
      </c>
      <c r="B21" s="3">
        <v>44714</v>
      </c>
      <c r="C21" s="13" t="s">
        <v>120</v>
      </c>
      <c r="D21" s="82" t="s">
        <v>172</v>
      </c>
      <c r="E21" s="38" t="str">
        <f>IF(OR(D21="",D21="합계"),"",INDEX(투자유니버스!B:B,MATCH($D21,투자유니버스!$A:$A,0)))</f>
        <v>TIGER 국채3년</v>
      </c>
      <c r="F21" s="38" t="str">
        <f>IF(OR(D21="",D21="합계"),"",INDEX(투자유니버스!E:E,MATCH($D21,투자유니버스!$A:$A,0)))</f>
        <v>채권</v>
      </c>
      <c r="G21" s="63">
        <v>57</v>
      </c>
      <c r="H21" s="63">
        <v>6064515</v>
      </c>
      <c r="I21" s="42">
        <f t="shared" si="3"/>
        <v>0.3536615057504478</v>
      </c>
      <c r="J21" s="42">
        <f>SUMIFS('MP내역(안정)'!G:G,'MP내역(안정)'!A:A,A21,'MP내역(안정)'!B:B,D21)</f>
        <v>0.35</v>
      </c>
      <c r="K21" s="42">
        <f t="shared" si="4"/>
        <v>3.6615057504478243E-3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</row>
    <row r="22" spans="1:13" s="1" customFormat="1" x14ac:dyDescent="0.3">
      <c r="A22" s="3">
        <v>44714</v>
      </c>
      <c r="B22" s="3">
        <v>44714</v>
      </c>
      <c r="C22" s="13" t="s">
        <v>644</v>
      </c>
      <c r="D22" s="82" t="s">
        <v>176</v>
      </c>
      <c r="E22" s="38" t="str">
        <f>IF(OR(D22="",D22="합계"),"",INDEX(투자유니버스!B:B,MATCH($D22,투자유니버스!$A:$A,0)))</f>
        <v>TIGER 중장기국채</v>
      </c>
      <c r="F22" s="38" t="str">
        <f>IF(OR(D22="",D22="합계"),"",INDEX(투자유니버스!E:E,MATCH($D22,투자유니버스!$A:$A,0)))</f>
        <v>채권</v>
      </c>
      <c r="G22" s="63">
        <v>36</v>
      </c>
      <c r="H22" s="63">
        <v>1745640</v>
      </c>
      <c r="I22" s="42">
        <f t="shared" si="3"/>
        <v>0.10179967745124081</v>
      </c>
      <c r="J22" s="42">
        <f>SUMIFS('MP내역(안정)'!G:G,'MP내역(안정)'!A:A,A22,'MP내역(안정)'!B:B,D22)</f>
        <v>0.1024013</v>
      </c>
      <c r="K22" s="42">
        <f t="shared" si="4"/>
        <v>6.0162254875918697E-4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</row>
    <row r="23" spans="1:13" s="1" customFormat="1" x14ac:dyDescent="0.3">
      <c r="A23" s="3">
        <v>44714</v>
      </c>
      <c r="B23" s="3">
        <v>44714</v>
      </c>
      <c r="C23" s="13" t="s">
        <v>639</v>
      </c>
      <c r="D23" s="82" t="s">
        <v>258</v>
      </c>
      <c r="E23" s="38" t="str">
        <f>IF(OR(D23="",D23="합계"),"",INDEX(투자유니버스!B:B,MATCH($D23,투자유니버스!$A:$A,0)))</f>
        <v>KODEX 미국채울트라30년선물(H)</v>
      </c>
      <c r="F23" s="38" t="str">
        <f>IF(OR(D23="",D23="합계"),"",INDEX(투자유니버스!E:E,MATCH($D23,투자유니버스!$A:$A,0)))</f>
        <v>채권</v>
      </c>
      <c r="G23" s="63">
        <v>138</v>
      </c>
      <c r="H23" s="63">
        <v>1377240</v>
      </c>
      <c r="I23" s="42">
        <f t="shared" si="3"/>
        <v>8.0315865684188553E-2</v>
      </c>
      <c r="J23" s="42">
        <f>SUMIFS('MP내역(안정)'!G:G,'MP내역(안정)'!A:A,A23,'MP내역(안정)'!B:B,D23)</f>
        <v>8.0301929999999994E-2</v>
      </c>
      <c r="K23" s="42">
        <f t="shared" si="4"/>
        <v>1.3935684188559616E-5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</row>
    <row r="24" spans="1:13" s="1" customFormat="1" x14ac:dyDescent="0.3">
      <c r="A24" s="3">
        <v>44714</v>
      </c>
      <c r="B24" s="3">
        <v>44714</v>
      </c>
      <c r="C24" s="13" t="s">
        <v>120</v>
      </c>
      <c r="D24" s="82" t="s">
        <v>208</v>
      </c>
      <c r="E24" s="38" t="str">
        <f>IF(OR(D24="",D24="합계"),"",INDEX(투자유니버스!B:B,MATCH($D24,투자유니버스!$A:$A,0)))</f>
        <v>KBSTAR 중기우량회사채</v>
      </c>
      <c r="F24" s="38" t="str">
        <f>IF(OR(D24="",D24="합계"),"",INDEX(투자유니버스!E:E,MATCH($D24,투자유니버스!$A:$A,0)))</f>
        <v>채권</v>
      </c>
      <c r="G24" s="63">
        <v>0</v>
      </c>
      <c r="H24" s="63">
        <v>0</v>
      </c>
      <c r="I24" s="42">
        <f t="shared" si="3"/>
        <v>0</v>
      </c>
      <c r="J24" s="42">
        <f>SUMIFS('MP내역(안정)'!G:G,'MP내역(안정)'!A:A,A24,'MP내역(안정)'!B:B,D24)</f>
        <v>1.0473889999999999E-4</v>
      </c>
      <c r="K24" s="42">
        <f t="shared" si="4"/>
        <v>1.0473889999999999E-4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</row>
    <row r="25" spans="1:13" s="1" customFormat="1" x14ac:dyDescent="0.3">
      <c r="A25" s="3">
        <v>44714</v>
      </c>
      <c r="B25" s="3">
        <v>44714</v>
      </c>
      <c r="C25" s="13" t="s">
        <v>639</v>
      </c>
      <c r="D25" s="82" t="s">
        <v>222</v>
      </c>
      <c r="E25" s="38" t="str">
        <f>IF(OR(D25="",D25="합계"),"",INDEX(투자유니버스!B:B,MATCH($D25,투자유니버스!$A:$A,0)))</f>
        <v>TIGER 단기선진하이일드(합성 H)</v>
      </c>
      <c r="F25" s="38" t="str">
        <f>IF(OR(D25="",D25="합계"),"",INDEX(투자유니버스!E:E,MATCH($D25,투자유니버스!$A:$A,0)))</f>
        <v>채권</v>
      </c>
      <c r="G25" s="63">
        <v>21</v>
      </c>
      <c r="H25" s="63">
        <v>253050</v>
      </c>
      <c r="I25" s="42">
        <f t="shared" si="3"/>
        <v>1.4756999369306667E-2</v>
      </c>
      <c r="J25" s="42">
        <f>SUMIFS('MP내역(안정)'!G:G,'MP내역(안정)'!A:A,A25,'MP내역(안정)'!B:B,D25)</f>
        <v>1.479026E-2</v>
      </c>
      <c r="K25" s="42">
        <f t="shared" si="4"/>
        <v>3.3260630693332863E-5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0</v>
      </c>
      <c r="M25" s="38"/>
    </row>
    <row r="26" spans="1:13" s="1" customFormat="1" x14ac:dyDescent="0.3">
      <c r="A26" s="3">
        <v>44714</v>
      </c>
      <c r="B26" s="3">
        <v>44714</v>
      </c>
      <c r="C26" s="13" t="s">
        <v>644</v>
      </c>
      <c r="D26" s="82" t="s">
        <v>629</v>
      </c>
      <c r="E26" s="38" t="str">
        <f>IF(OR(D26="",D26="합계"),"",INDEX(투자유니버스!B:B,MATCH($D26,투자유니버스!$A:$A,0)))</f>
        <v>KINDEX KRX금현물</v>
      </c>
      <c r="F26" s="38" t="str">
        <f>IF(OR(D26="",D26="합계"),"",INDEX(투자유니버스!E:E,MATCH($D26,투자유니버스!$A:$A,0)))</f>
        <v>대체자산</v>
      </c>
      <c r="G26" s="63">
        <v>132</v>
      </c>
      <c r="H26" s="63">
        <v>1425600</v>
      </c>
      <c r="I26" s="42">
        <f t="shared" si="3"/>
        <v>8.3136053352632217E-2</v>
      </c>
      <c r="J26" s="42">
        <f>SUMIFS('MP내역(안정)'!G:G,'MP내역(안정)'!A:A,A26,'MP내역(안정)'!B:B,D26)</f>
        <v>8.1170480000000003E-2</v>
      </c>
      <c r="K26" s="42">
        <f t="shared" si="4"/>
        <v>1.9655733526322133E-3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</row>
    <row r="27" spans="1:13" s="1" customFormat="1" x14ac:dyDescent="0.3">
      <c r="A27" s="3">
        <v>44714</v>
      </c>
      <c r="B27" s="3">
        <v>44714</v>
      </c>
      <c r="C27" s="13" t="s">
        <v>644</v>
      </c>
      <c r="D27" s="82" t="s">
        <v>506</v>
      </c>
      <c r="E27" s="38" t="str">
        <f>IF(OR(D27="",D27="합계"),"",INDEX(투자유니버스!B:B,MATCH($D27,투자유니버스!$A:$A,0)))</f>
        <v>TIGER 글로벌자원생산기업(합성 H)</v>
      </c>
      <c r="F27" s="38" t="str">
        <f>IF(OR(D27="",D27="합계"),"",INDEX(투자유니버스!E:E,MATCH($D27,투자유니버스!$A:$A,0)))</f>
        <v>대체자산</v>
      </c>
      <c r="G27" s="63">
        <v>88</v>
      </c>
      <c r="H27" s="63">
        <v>1478400</v>
      </c>
      <c r="I27" s="42">
        <f t="shared" si="3"/>
        <v>8.6215166439766747E-2</v>
      </c>
      <c r="J27" s="42">
        <f>SUMIFS('MP내역(안정)'!G:G,'MP내역(안정)'!A:A,A27,'MP내역(안정)'!B:B,D27)</f>
        <v>8.6362099999999997E-2</v>
      </c>
      <c r="K27" s="42">
        <f t="shared" si="4"/>
        <v>1.4693356023325055E-4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</row>
    <row r="28" spans="1:13" s="1" customFormat="1" x14ac:dyDescent="0.3">
      <c r="A28" s="3">
        <v>44714</v>
      </c>
      <c r="B28" s="3">
        <v>44714</v>
      </c>
      <c r="C28" s="13" t="s">
        <v>644</v>
      </c>
      <c r="D28" s="82" t="s">
        <v>286</v>
      </c>
      <c r="E28" s="38" t="str">
        <f>IF(OR(D28="",D28="합계"),"",INDEX(투자유니버스!B:B,MATCH($D28,투자유니버스!$A:$A,0)))</f>
        <v>TIGER 부동산인프라고배당</v>
      </c>
      <c r="F28" s="38" t="str">
        <f>IF(OR(D28="",D28="합계"),"",INDEX(투자유니버스!E:E,MATCH($D28,투자유니버스!$A:$A,0)))</f>
        <v>대체자산</v>
      </c>
      <c r="G28" s="63">
        <v>74</v>
      </c>
      <c r="H28" s="63">
        <v>469530</v>
      </c>
      <c r="I28" s="42">
        <f t="shared" si="3"/>
        <v>2.7381363026558227E-2</v>
      </c>
      <c r="J28" s="42">
        <f>SUMIFS('MP내역(안정)'!G:G,'MP내역(안정)'!A:A,A28,'MP내역(안정)'!B:B,D28)</f>
        <v>2.690358E-2</v>
      </c>
      <c r="K28" s="42">
        <f t="shared" si="4"/>
        <v>4.7778302655822683E-4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</row>
    <row r="29" spans="1:13" s="1" customFormat="1" x14ac:dyDescent="0.3">
      <c r="A29" s="3">
        <v>44714</v>
      </c>
      <c r="B29" s="3">
        <v>44714</v>
      </c>
      <c r="C29" s="13" t="s">
        <v>639</v>
      </c>
      <c r="D29" s="82" t="s">
        <v>148</v>
      </c>
      <c r="E29" s="38" t="str">
        <f>IF(OR(D29="",D29="합계"),"",INDEX(투자유니버스!B:B,MATCH($D29,투자유니버스!$A:$A,0)))</f>
        <v>TIGER 단기통안채</v>
      </c>
      <c r="F29" s="38" t="str">
        <f>IF(OR(D29="",D29="합계"),"",INDEX(투자유니버스!E:E,MATCH($D29,투자유니버스!$A:$A,0)))</f>
        <v>채권</v>
      </c>
      <c r="G29" s="63">
        <v>38</v>
      </c>
      <c r="H29" s="63">
        <v>3833250</v>
      </c>
      <c r="I29" s="42">
        <f t="shared" si="3"/>
        <v>0.2235418606298944</v>
      </c>
      <c r="J29" s="42">
        <f>SUMIFS('MP내역(안정)'!G:G,'MP내역(안정)'!A:A,A29,'MP내역(안정)'!B:B,D29)</f>
        <v>0.2246003</v>
      </c>
      <c r="K29" s="42">
        <f t="shared" si="4"/>
        <v>1.0584393701056072E-3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</row>
    <row r="30" spans="1:13" s="1" customFormat="1" x14ac:dyDescent="0.3">
      <c r="A30" s="3">
        <v>44714</v>
      </c>
      <c r="B30" s="3">
        <v>44714</v>
      </c>
      <c r="C30" s="69"/>
      <c r="D30" s="20" t="s">
        <v>37</v>
      </c>
      <c r="E30" s="38" t="str">
        <f>IF(OR(D30="",D30="합계"),"",INDEX(투자유니버스!B:B,MATCH($D30,투자유니버스!$A:$A,0)))</f>
        <v/>
      </c>
      <c r="F30" s="38" t="str">
        <f>IF(OR(D30="",D30="합계"),"",INDEX(투자유니버스!E:E,MATCH($D30,투자유니버스!$A:$A,0)))</f>
        <v/>
      </c>
      <c r="G30" s="43"/>
      <c r="H30" s="73"/>
      <c r="I30" s="42">
        <f>SUM(I17:I29)</f>
        <v>1</v>
      </c>
      <c r="J30" s="42">
        <f>SUM(J17:J29)</f>
        <v>1.0000000191</v>
      </c>
      <c r="K30" s="42">
        <f>SUM(K17:K29)</f>
        <v>1.2237614727653619E-2</v>
      </c>
      <c r="L30" s="64" t="str">
        <f>IF(A30="","",IF(OR(D30="",D30="현금",D30="합계"),"",IF(I30&lt;J30,IFERROR(INT((SUMIF(B:B,B30,H:H)*0.95*K30)/SUMIFS(전체매매내역!I:I,전체매매내역!A:A,B30,전체매매내역!D:D,$C$2,전체매매내역!F:F,D30)),0),0)))</f>
        <v/>
      </c>
      <c r="M30" s="38"/>
    </row>
    <row r="31" spans="1:13" s="1" customFormat="1" x14ac:dyDescent="0.3">
      <c r="A31" s="3">
        <v>44743</v>
      </c>
      <c r="B31" s="3">
        <v>44743</v>
      </c>
      <c r="C31" s="13" t="s">
        <v>644</v>
      </c>
      <c r="D31" s="82" t="s">
        <v>326</v>
      </c>
      <c r="E31" s="38" t="str">
        <f>IF(OR(D31="",D31="합계"),"",INDEX(투자유니버스!B:B,MATCH($D31,투자유니버스!$A:$A,0)))</f>
        <v>TIGER 미국S&amp;P500</v>
      </c>
      <c r="F31" s="38" t="str">
        <f>IF(OR(D31="",D31="합계"),"",INDEX(투자유니버스!E:E,MATCH($D31,투자유니버스!$A:$A,0)))</f>
        <v>주식</v>
      </c>
      <c r="G31" s="63">
        <v>20</v>
      </c>
      <c r="H31" s="63">
        <v>245200</v>
      </c>
      <c r="I31" s="42">
        <f t="shared" ref="I31:I43" si="5">H31/SUMIF(B:B,B31,H:H)</f>
        <v>1.4505545472400419E-2</v>
      </c>
      <c r="J31" s="42">
        <f>SUMIFS('MP내역(안정)'!G:G,'MP내역(안정)'!A:A,A31,'MP내역(안정)'!B:B,D31)</f>
        <v>1.5282520000000001E-2</v>
      </c>
      <c r="K31" s="42">
        <f t="shared" ref="K31:K43" si="6">ABS(I31-J31)</f>
        <v>7.769745275995818E-4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1</v>
      </c>
      <c r="M31" s="38" t="s">
        <v>646</v>
      </c>
    </row>
    <row r="32" spans="1:13" s="1" customFormat="1" x14ac:dyDescent="0.3">
      <c r="A32" s="3">
        <v>44743</v>
      </c>
      <c r="B32" s="3">
        <v>44743</v>
      </c>
      <c r="C32" s="13" t="s">
        <v>120</v>
      </c>
      <c r="D32" s="82" t="s">
        <v>322</v>
      </c>
      <c r="E32" s="38" t="str">
        <f>IF(OR(D32="",D32="합계"),"",INDEX(투자유니버스!B:B,MATCH($D32,투자유니버스!$A:$A,0)))</f>
        <v>TIGER 미국나스닥100</v>
      </c>
      <c r="F32" s="38" t="str">
        <f>IF(OR(D32="",D32="합계"),"",INDEX(투자유니버스!E:E,MATCH($D32,투자유니버스!$A:$A,0)))</f>
        <v>주식</v>
      </c>
      <c r="G32" s="63">
        <v>1</v>
      </c>
      <c r="H32" s="63">
        <v>66265</v>
      </c>
      <c r="I32" s="42">
        <f t="shared" si="5"/>
        <v>3.9201059165114753E-3</v>
      </c>
      <c r="J32" s="42">
        <f>SUMIFS('MP내역(안정)'!G:G,'MP내역(안정)'!A:A,A32,'MP내역(안정)'!B:B,D32)</f>
        <v>6.1802350000000001E-3</v>
      </c>
      <c r="K32" s="42">
        <f t="shared" si="6"/>
        <v>2.2601290834885247E-3</v>
      </c>
      <c r="L32" s="64">
        <f>IF(A32="","",IF(OR(D32="",D32="현금",D32="합계"),"",IF(I32&lt;J32,IFERROR(INT((SUMIF(B:B,B32,H:H)*0.95*K32)/SUMIFS(전체매매내역!I:I,전체매매내역!A:A,B32,전체매매내역!D:D,$C$2,전체매매내역!F:F,D32)),0),0)))</f>
        <v>0</v>
      </c>
      <c r="M32" s="38"/>
    </row>
    <row r="33" spans="1:13" s="1" customFormat="1" x14ac:dyDescent="0.3">
      <c r="A33" s="3">
        <v>44743</v>
      </c>
      <c r="B33" s="3">
        <v>44743</v>
      </c>
      <c r="C33" s="13" t="s">
        <v>120</v>
      </c>
      <c r="D33" s="82" t="s">
        <v>362</v>
      </c>
      <c r="E33" s="38" t="str">
        <f>IF(OR(D33="",D33="합계"),"",INDEX(투자유니버스!B:B,MATCH($D33,투자유니버스!$A:$A,0)))</f>
        <v>KODEX 선진국MSCI World</v>
      </c>
      <c r="F33" s="38" t="str">
        <f>IF(OR(D33="",D33="합계"),"",INDEX(투자유니버스!E:E,MATCH($D33,투자유니버스!$A:$A,0)))</f>
        <v>주식</v>
      </c>
      <c r="G33" s="63">
        <v>1</v>
      </c>
      <c r="H33" s="63">
        <v>18795</v>
      </c>
      <c r="I33" s="42">
        <f t="shared" si="5"/>
        <v>1.1118749068261252E-3</v>
      </c>
      <c r="J33" s="42">
        <f>SUMIFS('MP내역(안정)'!G:G,'MP내역(안정)'!A:A,A33,'MP내역(안정)'!B:B,D33)</f>
        <v>1.5893750000000001E-3</v>
      </c>
      <c r="K33" s="42">
        <f t="shared" si="6"/>
        <v>4.7750009317387493E-4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0</v>
      </c>
      <c r="M33" s="38"/>
    </row>
    <row r="34" spans="1:13" s="1" customFormat="1" x14ac:dyDescent="0.3">
      <c r="A34" s="3">
        <v>44743</v>
      </c>
      <c r="B34" s="3">
        <v>44743</v>
      </c>
      <c r="C34" s="13" t="s">
        <v>639</v>
      </c>
      <c r="D34" s="82" t="s">
        <v>368</v>
      </c>
      <c r="E34" s="38" t="str">
        <f>IF(OR(D34="",D34="합계"),"",INDEX(투자유니버스!B:B,MATCH($D34,투자유니버스!$A:$A,0)))</f>
        <v>ARIRANG 신흥국MSCI(합성 H)</v>
      </c>
      <c r="F34" s="38" t="str">
        <f>IF(OR(D34="",D34="합계"),"",INDEX(투자유니버스!E:E,MATCH($D34,투자유니버스!$A:$A,0)))</f>
        <v>주식</v>
      </c>
      <c r="G34" s="63">
        <v>12</v>
      </c>
      <c r="H34" s="63">
        <v>113040</v>
      </c>
      <c r="I34" s="42">
        <f t="shared" si="5"/>
        <v>6.6872221052208134E-3</v>
      </c>
      <c r="J34" s="42">
        <f>SUMIFS('MP내역(안정)'!G:G,'MP내역(안정)'!A:A,A34,'MP내역(안정)'!B:B,D34)</f>
        <v>7.1657020000000004E-3</v>
      </c>
      <c r="K34" s="42">
        <f t="shared" si="6"/>
        <v>4.7847989477918691E-4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</row>
    <row r="35" spans="1:13" s="1" customFormat="1" x14ac:dyDescent="0.3">
      <c r="A35" s="3">
        <v>44743</v>
      </c>
      <c r="B35" s="3">
        <v>44743</v>
      </c>
      <c r="C35" s="13" t="s">
        <v>120</v>
      </c>
      <c r="D35" s="82" t="s">
        <v>172</v>
      </c>
      <c r="E35" s="38" t="str">
        <f>IF(OR(D35="",D35="합계"),"",INDEX(투자유니버스!B:B,MATCH($D35,투자유니버스!$A:$A,0)))</f>
        <v>TIGER 국채3년</v>
      </c>
      <c r="F35" s="38" t="str">
        <f>IF(OR(D35="",D35="합계"),"",INDEX(투자유니버스!E:E,MATCH($D35,투자유니버스!$A:$A,0)))</f>
        <v>채권</v>
      </c>
      <c r="G35" s="63">
        <v>57</v>
      </c>
      <c r="H35" s="63">
        <v>6016350</v>
      </c>
      <c r="I35" s="42">
        <f t="shared" si="5"/>
        <v>0.35591532831515604</v>
      </c>
      <c r="J35" s="42">
        <f>SUMIFS('MP내역(안정)'!G:G,'MP내역(안정)'!A:A,A35,'MP내역(안정)'!B:B,D35)</f>
        <v>0.34999989999999997</v>
      </c>
      <c r="K35" s="42">
        <f t="shared" si="6"/>
        <v>5.9154283151560683E-3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</row>
    <row r="36" spans="1:13" s="1" customFormat="1" x14ac:dyDescent="0.3">
      <c r="A36" s="3">
        <v>44743</v>
      </c>
      <c r="B36" s="3">
        <v>44743</v>
      </c>
      <c r="C36" s="13" t="s">
        <v>644</v>
      </c>
      <c r="D36" s="82" t="s">
        <v>176</v>
      </c>
      <c r="E36" s="38" t="str">
        <f>IF(OR(D36="",D36="합계"),"",INDEX(투자유니버스!B:B,MATCH($D36,투자유니버스!$A:$A,0)))</f>
        <v>TIGER 중장기국채</v>
      </c>
      <c r="F36" s="38" t="str">
        <f>IF(OR(D36="",D36="합계"),"",INDEX(투자유니버스!E:E,MATCH($D36,투자유니버스!$A:$A,0)))</f>
        <v>채권</v>
      </c>
      <c r="G36" s="63">
        <v>35</v>
      </c>
      <c r="H36" s="63">
        <v>1690850</v>
      </c>
      <c r="I36" s="42">
        <f t="shared" si="5"/>
        <v>0.10002733100329629</v>
      </c>
      <c r="J36" s="42">
        <f>SUMIFS('MP내역(안정)'!G:G,'MP내역(안정)'!A:A,A36,'MP내역(안정)'!B:B,D36)</f>
        <v>0.1007054</v>
      </c>
      <c r="K36" s="42">
        <f t="shared" si="6"/>
        <v>6.7806899670370957E-4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</row>
    <row r="37" spans="1:13" s="1" customFormat="1" x14ac:dyDescent="0.3">
      <c r="A37" s="3">
        <v>44743</v>
      </c>
      <c r="B37" s="3">
        <v>44743</v>
      </c>
      <c r="C37" s="13" t="s">
        <v>639</v>
      </c>
      <c r="D37" s="82" t="s">
        <v>258</v>
      </c>
      <c r="E37" s="38" t="str">
        <f>IF(OR(D37="",D37="합계"),"",INDEX(투자유니버스!B:B,MATCH($D37,투자유니버스!$A:$A,0)))</f>
        <v>KODEX 미국채울트라30년선물(H)</v>
      </c>
      <c r="F37" s="38" t="str">
        <f>IF(OR(D37="",D37="합계"),"",INDEX(투자유니버스!E:E,MATCH($D37,투자유니버스!$A:$A,0)))</f>
        <v>채권</v>
      </c>
      <c r="G37" s="63">
        <v>158</v>
      </c>
      <c r="H37" s="63">
        <v>1549190</v>
      </c>
      <c r="I37" s="42">
        <f t="shared" si="5"/>
        <v>9.1647006486084856E-2</v>
      </c>
      <c r="J37" s="42">
        <f>SUMIFS('MP내역(안정)'!G:G,'MP내역(안정)'!A:A,A37,'MP내역(안정)'!B:B,D37)</f>
        <v>8.974364E-2</v>
      </c>
      <c r="K37" s="42">
        <f t="shared" si="6"/>
        <v>1.9033664860848565E-3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</row>
    <row r="38" spans="1:13" s="1" customFormat="1" x14ac:dyDescent="0.3">
      <c r="A38" s="3">
        <v>44743</v>
      </c>
      <c r="B38" s="3">
        <v>44743</v>
      </c>
      <c r="C38" s="13" t="s">
        <v>120</v>
      </c>
      <c r="D38" s="82" t="s">
        <v>208</v>
      </c>
      <c r="E38" s="38" t="str">
        <f>IF(OR(D38="",D38="합계"),"",INDEX(투자유니버스!B:B,MATCH($D38,투자유니버스!$A:$A,0)))</f>
        <v>KBSTAR 중기우량회사채</v>
      </c>
      <c r="F38" s="38" t="str">
        <f>IF(OR(D38="",D38="합계"),"",INDEX(투자유니버스!E:E,MATCH($D38,투자유니버스!$A:$A,0)))</f>
        <v>채권</v>
      </c>
      <c r="G38" s="63">
        <v>0</v>
      </c>
      <c r="H38" s="63">
        <v>0</v>
      </c>
      <c r="I38" s="42">
        <f t="shared" si="5"/>
        <v>0</v>
      </c>
      <c r="J38" s="42">
        <f>SUMIFS('MP내역(안정)'!G:G,'MP내역(안정)'!A:A,A38,'MP내역(안정)'!B:B,D38)</f>
        <v>1.3806700000000001E-3</v>
      </c>
      <c r="K38" s="42">
        <f t="shared" si="6"/>
        <v>1.3806700000000001E-3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</row>
    <row r="39" spans="1:13" s="1" customFormat="1" x14ac:dyDescent="0.3">
      <c r="A39" s="3">
        <v>44743</v>
      </c>
      <c r="B39" s="3">
        <v>44743</v>
      </c>
      <c r="C39" s="13" t="s">
        <v>644</v>
      </c>
      <c r="D39" s="82" t="s">
        <v>222</v>
      </c>
      <c r="E39" s="38" t="str">
        <f>IF(OR(D39="",D39="합계"),"",INDEX(투자유니버스!B:B,MATCH($D39,투자유니버스!$A:$A,0)))</f>
        <v>TIGER 단기선진하이일드(합성 H)</v>
      </c>
      <c r="F39" s="38" t="str">
        <f>IF(OR(D39="",D39="합계"),"",INDEX(투자유니버스!E:E,MATCH($D39,투자유니버스!$A:$A,0)))</f>
        <v>채권</v>
      </c>
      <c r="G39" s="63">
        <v>11</v>
      </c>
      <c r="H39" s="63">
        <v>125730</v>
      </c>
      <c r="I39" s="42">
        <f t="shared" si="5"/>
        <v>7.4379373256317485E-3</v>
      </c>
      <c r="J39" s="42">
        <f>SUMIFS('MP내역(안정)'!G:G,'MP내역(안정)'!A:A,A39,'MP내역(안정)'!B:B,D39)</f>
        <v>7.4646160000000003E-3</v>
      </c>
      <c r="K39" s="42">
        <f t="shared" si="6"/>
        <v>2.667867436825181E-5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</row>
    <row r="40" spans="1:13" s="1" customFormat="1" x14ac:dyDescent="0.3">
      <c r="A40" s="3">
        <v>44743</v>
      </c>
      <c r="B40" s="3">
        <v>44743</v>
      </c>
      <c r="C40" s="13" t="s">
        <v>644</v>
      </c>
      <c r="D40" s="82" t="s">
        <v>629</v>
      </c>
      <c r="E40" s="38" t="str">
        <f>IF(OR(D40="",D40="합계"),"",INDEX(투자유니버스!B:B,MATCH($D40,투자유니버스!$A:$A,0)))</f>
        <v>KINDEX KRX금현물</v>
      </c>
      <c r="F40" s="38" t="str">
        <f>IF(OR(D40="",D40="합계"),"",INDEX(투자유니버스!E:E,MATCH($D40,투자유니버스!$A:$A,0)))</f>
        <v>대체자산</v>
      </c>
      <c r="G40" s="63">
        <v>124</v>
      </c>
      <c r="H40" s="63">
        <v>1347260</v>
      </c>
      <c r="I40" s="42">
        <f t="shared" si="5"/>
        <v>7.9701228357039924E-2</v>
      </c>
      <c r="J40" s="42">
        <f>SUMIFS('MP내역(안정)'!G:G,'MP내역(안정)'!A:A,A40,'MP내역(안정)'!B:B,D40)</f>
        <v>7.9546980000000003E-2</v>
      </c>
      <c r="K40" s="42">
        <f t="shared" si="6"/>
        <v>1.5424835703992112E-4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</row>
    <row r="41" spans="1:13" s="1" customFormat="1" x14ac:dyDescent="0.3">
      <c r="A41" s="3">
        <v>44743</v>
      </c>
      <c r="B41" s="3">
        <v>44743</v>
      </c>
      <c r="C41" s="13" t="s">
        <v>639</v>
      </c>
      <c r="D41" s="82" t="s">
        <v>506</v>
      </c>
      <c r="E41" s="38" t="str">
        <f>IF(OR(D41="",D41="합계"),"",INDEX(투자유니버스!B:B,MATCH($D41,투자유니버스!$A:$A,0)))</f>
        <v>TIGER 글로벌자원생산기업(합성 H)</v>
      </c>
      <c r="F41" s="38" t="str">
        <f>IF(OR(D41="",D41="합계"),"",INDEX(투자유니버스!E:E,MATCH($D41,투자유니버스!$A:$A,0)))</f>
        <v>대체자산</v>
      </c>
      <c r="G41" s="63">
        <v>98</v>
      </c>
      <c r="H41" s="63">
        <v>1401400</v>
      </c>
      <c r="I41" s="42">
        <f t="shared" si="5"/>
        <v>8.2904043332063401E-2</v>
      </c>
      <c r="J41" s="42">
        <f>SUMIFS('MP내역(안정)'!G:G,'MP내역(안정)'!A:A,A41,'MP내역(안정)'!B:B,D41)</f>
        <v>8.5059679999999999E-2</v>
      </c>
      <c r="K41" s="42">
        <f t="shared" si="6"/>
        <v>2.1556366679365974E-3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2</v>
      </c>
      <c r="M41" s="38" t="s">
        <v>646</v>
      </c>
    </row>
    <row r="42" spans="1:13" s="1" customFormat="1" x14ac:dyDescent="0.3">
      <c r="A42" s="3">
        <v>44743</v>
      </c>
      <c r="B42" s="3">
        <v>44743</v>
      </c>
      <c r="C42" s="13" t="s">
        <v>644</v>
      </c>
      <c r="D42" s="82" t="s">
        <v>286</v>
      </c>
      <c r="E42" s="38" t="str">
        <f>IF(OR(D42="",D42="합계"),"",INDEX(투자유니버스!B:B,MATCH($D42,투자유니버스!$A:$A,0)))</f>
        <v>TIGER 부동산인프라고배당</v>
      </c>
      <c r="F42" s="38" t="str">
        <f>IF(OR(D42="",D42="합계"),"",INDEX(투자유니버스!E:E,MATCH($D42,투자유니버스!$A:$A,0)))</f>
        <v>대체자산</v>
      </c>
      <c r="G42" s="63">
        <v>52</v>
      </c>
      <c r="H42" s="63">
        <v>291200</v>
      </c>
      <c r="I42" s="42">
        <f t="shared" si="5"/>
        <v>1.722681419887032E-2</v>
      </c>
      <c r="J42" s="42">
        <f>SUMIFS('MP내역(안정)'!G:G,'MP내역(안정)'!A:A,A42,'MP내역(안정)'!B:B,D42)</f>
        <v>1.728358E-2</v>
      </c>
      <c r="K42" s="42">
        <f t="shared" si="6"/>
        <v>5.6765801129680243E-5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0</v>
      </c>
      <c r="M42" s="38"/>
    </row>
    <row r="43" spans="1:13" s="1" customFormat="1" x14ac:dyDescent="0.3">
      <c r="A43" s="3">
        <v>44743</v>
      </c>
      <c r="B43" s="3">
        <v>44743</v>
      </c>
      <c r="C43" s="13" t="s">
        <v>639</v>
      </c>
      <c r="D43" s="82" t="s">
        <v>148</v>
      </c>
      <c r="E43" s="38" t="str">
        <f>IF(OR(D43="",D43="합계"),"",INDEX(투자유니버스!B:B,MATCH($D43,투자유니버스!$A:$A,0)))</f>
        <v>TIGER 단기통안채</v>
      </c>
      <c r="F43" s="38" t="str">
        <f>IF(OR(D43="",D43="합계"),"",INDEX(투자유니버스!E:E,MATCH($D43,투자유니버스!$A:$A,0)))</f>
        <v>채권</v>
      </c>
      <c r="G43" s="63">
        <v>40</v>
      </c>
      <c r="H43" s="63">
        <v>4038600</v>
      </c>
      <c r="I43" s="42">
        <f t="shared" si="5"/>
        <v>0.23891556258089858</v>
      </c>
      <c r="J43" s="42">
        <f>SUMIFS('MP내역(안정)'!G:G,'MP내역(안정)'!A:A,A43,'MP내역(안정)'!B:B,D43)</f>
        <v>0.23859759999999999</v>
      </c>
      <c r="K43" s="42">
        <f t="shared" si="6"/>
        <v>3.179625808985842E-4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0</v>
      </c>
      <c r="M43" s="38"/>
    </row>
    <row r="44" spans="1:13" s="1" customFormat="1" x14ac:dyDescent="0.3">
      <c r="A44" s="3">
        <v>44743</v>
      </c>
      <c r="B44" s="3">
        <v>44743</v>
      </c>
      <c r="C44" s="69"/>
      <c r="D44" s="20" t="s">
        <v>37</v>
      </c>
      <c r="E44" s="38" t="str">
        <f>IF(OR(D44="",D44="합계"),"",INDEX(투자유니버스!B:B,MATCH($D44,투자유니버스!$A:$A,0)))</f>
        <v/>
      </c>
      <c r="F44" s="38" t="str">
        <f>IF(OR(D44="",D44="합계"),"",INDEX(투자유니버스!E:E,MATCH($D44,투자유니버스!$A:$A,0)))</f>
        <v/>
      </c>
      <c r="G44" s="43"/>
      <c r="H44" s="73"/>
      <c r="I44" s="42">
        <f>SUM(I31:I43)</f>
        <v>1</v>
      </c>
      <c r="J44" s="42">
        <f>SUM(J31:J43)</f>
        <v>0.99999989799999989</v>
      </c>
      <c r="K44" s="42">
        <f>SUM(K31:K43)</f>
        <v>1.6581909478358837E-2</v>
      </c>
      <c r="L44" s="64" t="str">
        <f>IF(A44="","",IF(OR(D44="",D44="현금",D44="합계"),"",IF(I44&lt;J44,IFERROR(INT((SUMIF(B:B,B44,H:H)*0.95*K44)/SUMIFS(전체매매내역!I:I,전체매매내역!A:A,B44,전체매매내역!D:D,$C$2,전체매매내역!F:F,D44)),0),0)))</f>
        <v/>
      </c>
      <c r="M44" s="38"/>
    </row>
    <row r="45" spans="1:13" s="1" customFormat="1" x14ac:dyDescent="0.3">
      <c r="A45" s="3">
        <v>44774</v>
      </c>
      <c r="B45" s="3">
        <v>44774</v>
      </c>
      <c r="C45" s="13" t="s">
        <v>644</v>
      </c>
      <c r="D45" s="20" t="s">
        <v>326</v>
      </c>
      <c r="E45" s="38" t="str">
        <f>IF(OR(D45="",D45="합계"),"",INDEX(투자유니버스!B:B,MATCH($D45,투자유니버스!$A:$A,0)))</f>
        <v>TIGER 미국S&amp;P500</v>
      </c>
      <c r="F45" s="38" t="str">
        <f>IF(OR(D45="",D45="합계"),"",INDEX(투자유니버스!E:E,MATCH($D45,투자유니버스!$A:$A,0)))</f>
        <v>주식</v>
      </c>
      <c r="G45" s="43">
        <v>12</v>
      </c>
      <c r="H45" s="73">
        <v>161640</v>
      </c>
      <c r="I45" s="42">
        <f t="shared" ref="I45:I57" si="7">H45/SUMIF(B:B,B45,H:H)</f>
        <v>9.4308551277940966E-3</v>
      </c>
      <c r="J45" s="42">
        <f>SUMIFS('MP내역(안정)'!G:G,'MP내역(안정)'!A:A,A45,'MP내역(안정)'!B:B,D45)</f>
        <v>9.3965139999999999E-3</v>
      </c>
      <c r="K45" s="42">
        <f t="shared" ref="K45:K57" si="8">ABS(I45-J45)</f>
        <v>3.4341127794096718E-5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</row>
    <row r="46" spans="1:13" s="1" customFormat="1" x14ac:dyDescent="0.3">
      <c r="A46" s="3">
        <v>44774</v>
      </c>
      <c r="B46" s="3">
        <v>44774</v>
      </c>
      <c r="C46" s="13" t="s">
        <v>647</v>
      </c>
      <c r="D46" s="20" t="s">
        <v>322</v>
      </c>
      <c r="E46" s="38" t="str">
        <f>IF(OR(D46="",D46="합계"),"",INDEX(투자유니버스!B:B,MATCH($D46,투자유니버스!$A:$A,0)))</f>
        <v>TIGER 미국나스닥100</v>
      </c>
      <c r="F46" s="38" t="str">
        <f>IF(OR(D46="",D46="합계"),"",INDEX(투자유니버스!E:E,MATCH($D46,투자유니버스!$A:$A,0)))</f>
        <v>주식</v>
      </c>
      <c r="G46" s="43">
        <v>0</v>
      </c>
      <c r="H46" s="73">
        <v>0</v>
      </c>
      <c r="I46" s="42">
        <f t="shared" si="7"/>
        <v>0</v>
      </c>
      <c r="J46" s="42">
        <f>SUMIFS('MP내역(안정)'!G:G,'MP내역(안정)'!A:A,A46,'MP내역(안정)'!B:B,D46)</f>
        <v>4.0754329999999998E-3</v>
      </c>
      <c r="K46" s="42">
        <f t="shared" si="8"/>
        <v>4.0754329999999998E-3</v>
      </c>
      <c r="L46" s="64">
        <f>IF(A46="","",IF(OR(D46="",D46="현금",D46="합계"),"",IF(I46&lt;J46,IFERROR(INT((SUMIF(B:B,B46,H:H)*0.95*K46)/SUMIFS(전체매매내역!I:I,전체매매내역!A:A,B46,전체매매내역!D:D,$C$2,전체매매내역!F:F,D46)),0),0)))</f>
        <v>0</v>
      </c>
      <c r="M46" s="38"/>
    </row>
    <row r="47" spans="1:13" s="1" customFormat="1" x14ac:dyDescent="0.3">
      <c r="A47" s="3">
        <v>44774</v>
      </c>
      <c r="B47" s="3">
        <v>44774</v>
      </c>
      <c r="C47" s="13" t="s">
        <v>639</v>
      </c>
      <c r="D47" s="20" t="s">
        <v>362</v>
      </c>
      <c r="E47" s="38" t="str">
        <f>IF(OR(D47="",D47="합계"),"",INDEX(투자유니버스!B:B,MATCH($D47,투자유니버스!$A:$A,0)))</f>
        <v>KODEX 선진국MSCI World</v>
      </c>
      <c r="F47" s="38" t="str">
        <f>IF(OR(D47="",D47="합계"),"",INDEX(투자유니버스!E:E,MATCH($D47,투자유니버스!$A:$A,0)))</f>
        <v>주식</v>
      </c>
      <c r="G47" s="43">
        <v>2</v>
      </c>
      <c r="H47" s="73">
        <v>41060</v>
      </c>
      <c r="I47" s="42">
        <f t="shared" si="7"/>
        <v>2.3956379086069388E-3</v>
      </c>
      <c r="J47" s="42">
        <f>SUMIFS('MP내역(안정)'!G:G,'MP내역(안정)'!A:A,A47,'MP내역(안정)'!B:B,D47)</f>
        <v>2.4751679999999998E-3</v>
      </c>
      <c r="K47" s="42">
        <f t="shared" si="8"/>
        <v>7.9530091393061053E-5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</row>
    <row r="48" spans="1:13" s="1" customFormat="1" x14ac:dyDescent="0.3">
      <c r="A48" s="3">
        <v>44774</v>
      </c>
      <c r="B48" s="3">
        <v>44774</v>
      </c>
      <c r="C48" s="13" t="s">
        <v>639</v>
      </c>
      <c r="D48" s="20" t="s">
        <v>368</v>
      </c>
      <c r="E48" s="38" t="str">
        <f>IF(OR(D48="",D48="합계"),"",INDEX(투자유니버스!B:B,MATCH($D48,투자유니버스!$A:$A,0)))</f>
        <v>ARIRANG 신흥국MSCI(합성 H)</v>
      </c>
      <c r="F48" s="38" t="str">
        <f>IF(OR(D48="",D48="합계"),"",INDEX(투자유니버스!E:E,MATCH($D48,투자유니버스!$A:$A,0)))</f>
        <v>주식</v>
      </c>
      <c r="G48" s="43">
        <v>16</v>
      </c>
      <c r="H48" s="73">
        <v>151520</v>
      </c>
      <c r="I48" s="42">
        <f t="shared" si="7"/>
        <v>8.8404056481276999E-3</v>
      </c>
      <c r="J48" s="42">
        <f>SUMIFS('MP내역(안정)'!G:G,'MP내역(안정)'!A:A,A48,'MP내역(안정)'!B:B,D48)</f>
        <v>9.1834800000000008E-3</v>
      </c>
      <c r="K48" s="42">
        <f t="shared" si="8"/>
        <v>3.430743518723009E-4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</row>
    <row r="49" spans="1:13" s="1" customFormat="1" x14ac:dyDescent="0.3">
      <c r="A49" s="3">
        <v>44774</v>
      </c>
      <c r="B49" s="3">
        <v>44774</v>
      </c>
      <c r="C49" s="13" t="s">
        <v>644</v>
      </c>
      <c r="D49" s="20" t="s">
        <v>172</v>
      </c>
      <c r="E49" s="38" t="str">
        <f>IF(OR(D49="",D49="합계"),"",INDEX(투자유니버스!B:B,MATCH($D49,투자유니버스!$A:$A,0)))</f>
        <v>TIGER 국채3년</v>
      </c>
      <c r="F49" s="38" t="str">
        <f>IF(OR(D49="",D49="합계"),"",INDEX(투자유니버스!E:E,MATCH($D49,투자유니버스!$A:$A,0)))</f>
        <v>채권</v>
      </c>
      <c r="G49" s="43">
        <v>56</v>
      </c>
      <c r="H49" s="73">
        <v>5986400</v>
      </c>
      <c r="I49" s="42">
        <f t="shared" si="7"/>
        <v>0.3492753720429756</v>
      </c>
      <c r="J49" s="42">
        <f>SUMIFS('MP내역(안정)'!G:G,'MP내역(안정)'!A:A,A49,'MP내역(안정)'!B:B,D49)</f>
        <v>0.34999989999999997</v>
      </c>
      <c r="K49" s="42">
        <f t="shared" si="8"/>
        <v>7.24527957024379E-4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</row>
    <row r="50" spans="1:13" s="1" customFormat="1" x14ac:dyDescent="0.3">
      <c r="A50" s="3">
        <v>44774</v>
      </c>
      <c r="B50" s="3">
        <v>44774</v>
      </c>
      <c r="C50" s="13" t="s">
        <v>644</v>
      </c>
      <c r="D50" s="20" t="s">
        <v>176</v>
      </c>
      <c r="E50" s="38" t="str">
        <f>IF(OR(D50="",D50="합계"),"",INDEX(투자유니버스!B:B,MATCH($D50,투자유니버스!$A:$A,0)))</f>
        <v>TIGER 중장기국채</v>
      </c>
      <c r="F50" s="38" t="str">
        <f>IF(OR(D50="",D50="합계"),"",INDEX(투자유니버스!E:E,MATCH($D50,투자유니버스!$A:$A,0)))</f>
        <v>채권</v>
      </c>
      <c r="G50" s="43">
        <v>32</v>
      </c>
      <c r="H50" s="73">
        <v>1577760</v>
      </c>
      <c r="I50" s="42">
        <f t="shared" si="7"/>
        <v>9.2054107810123811E-2</v>
      </c>
      <c r="J50" s="42">
        <f>SUMIFS('MP내역(안정)'!G:G,'MP내역(안정)'!A:A,A50,'MP내역(안정)'!B:B,D50)</f>
        <v>9.1372789999999995E-2</v>
      </c>
      <c r="K50" s="42">
        <f t="shared" si="8"/>
        <v>6.8131781012381598E-4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</row>
    <row r="51" spans="1:13" s="1" customFormat="1" x14ac:dyDescent="0.3">
      <c r="A51" s="3">
        <v>44774</v>
      </c>
      <c r="B51" s="3">
        <v>44774</v>
      </c>
      <c r="C51" s="13" t="s">
        <v>639</v>
      </c>
      <c r="D51" s="20" t="s">
        <v>258</v>
      </c>
      <c r="E51" s="38" t="str">
        <f>IF(OR(D51="",D51="합계"),"",INDEX(투자유니버스!B:B,MATCH($D51,투자유니버스!$A:$A,0)))</f>
        <v>KODEX 미국채울트라30년선물(H)</v>
      </c>
      <c r="F51" s="38" t="str">
        <f>IF(OR(D51="",D51="합계"),"",INDEX(투자유니버스!E:E,MATCH($D51,투자유니버스!$A:$A,0)))</f>
        <v>채권</v>
      </c>
      <c r="G51" s="43">
        <v>159</v>
      </c>
      <c r="H51" s="73">
        <v>1596360</v>
      </c>
      <c r="I51" s="42">
        <f t="shared" si="7"/>
        <v>9.3139321280656912E-2</v>
      </c>
      <c r="J51" s="42">
        <f>SUMIFS('MP내역(안정)'!G:G,'MP내역(안정)'!A:A,A51,'MP내역(안정)'!B:B,D51)</f>
        <v>9.2148309999999997E-2</v>
      </c>
      <c r="K51" s="42">
        <f t="shared" si="8"/>
        <v>9.9101128065691435E-4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</row>
    <row r="52" spans="1:13" s="1" customFormat="1" x14ac:dyDescent="0.3">
      <c r="A52" s="3">
        <v>44774</v>
      </c>
      <c r="B52" s="3">
        <v>44774</v>
      </c>
      <c r="C52" s="13" t="s">
        <v>645</v>
      </c>
      <c r="D52" s="20" t="s">
        <v>208</v>
      </c>
      <c r="E52" s="38" t="str">
        <f>IF(OR(D52="",D52="합계"),"",INDEX(투자유니버스!B:B,MATCH($D52,투자유니버스!$A:$A,0)))</f>
        <v>KBSTAR 중기우량회사채</v>
      </c>
      <c r="F52" s="38" t="str">
        <f>IF(OR(D52="",D52="합계"),"",INDEX(투자유니버스!E:E,MATCH($D52,투자유니버스!$A:$A,0)))</f>
        <v>채권</v>
      </c>
      <c r="G52" s="43">
        <v>1</v>
      </c>
      <c r="H52" s="73">
        <v>102175</v>
      </c>
      <c r="I52" s="42">
        <f t="shared" si="7"/>
        <v>5.961380986651583E-3</v>
      </c>
      <c r="J52" s="42">
        <f>SUMIFS('MP내역(안정)'!G:G,'MP내역(안정)'!A:A,A52,'MP내역(안정)'!B:B,D52)</f>
        <v>8.3055960000000002E-3</v>
      </c>
      <c r="K52" s="42">
        <f t="shared" si="8"/>
        <v>2.3442150133484172E-3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</row>
    <row r="53" spans="1:13" s="1" customFormat="1" x14ac:dyDescent="0.3">
      <c r="A53" s="3">
        <v>44774</v>
      </c>
      <c r="B53" s="3">
        <v>44774</v>
      </c>
      <c r="C53" s="13" t="s">
        <v>639</v>
      </c>
      <c r="D53" s="20" t="s">
        <v>222</v>
      </c>
      <c r="E53" s="38" t="str">
        <f>IF(OR(D53="",D53="합계"),"",INDEX(투자유니버스!B:B,MATCH($D53,투자유니버스!$A:$A,0)))</f>
        <v>TIGER 단기선진하이일드(합성 H)</v>
      </c>
      <c r="F53" s="38" t="str">
        <f>IF(OR(D53="",D53="합계"),"",INDEX(투자유니버스!E:E,MATCH($D53,투자유니버스!$A:$A,0)))</f>
        <v>채권</v>
      </c>
      <c r="G53" s="43">
        <v>24</v>
      </c>
      <c r="H53" s="73">
        <v>286920</v>
      </c>
      <c r="I53" s="42">
        <f t="shared" si="7"/>
        <v>1.6740292955126714E-2</v>
      </c>
      <c r="J53" s="42">
        <f>SUMIFS('MP내역(안정)'!G:G,'MP내역(안정)'!A:A,A53,'MP내역(안정)'!B:B,D53)</f>
        <v>1.6800619999999999E-2</v>
      </c>
      <c r="K53" s="42">
        <f t="shared" si="8"/>
        <v>6.0327044873284552E-5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</row>
    <row r="54" spans="1:13" s="1" customFormat="1" x14ac:dyDescent="0.3">
      <c r="A54" s="3">
        <v>44774</v>
      </c>
      <c r="B54" s="3">
        <v>44774</v>
      </c>
      <c r="C54" s="13" t="s">
        <v>644</v>
      </c>
      <c r="D54" s="20" t="s">
        <v>629</v>
      </c>
      <c r="E54" s="38" t="str">
        <f>IF(OR(D54="",D54="합계"),"",INDEX(투자유니버스!B:B,MATCH($D54,투자유니버스!$A:$A,0)))</f>
        <v>KINDEX KRX금현물</v>
      </c>
      <c r="F54" s="38" t="str">
        <f>IF(OR(D54="",D54="합계"),"",INDEX(투자유니버스!E:E,MATCH($D54,투자유니버스!$A:$A,0)))</f>
        <v>대체자산</v>
      </c>
      <c r="G54" s="43">
        <v>91</v>
      </c>
      <c r="H54" s="73">
        <v>968240</v>
      </c>
      <c r="I54" s="42">
        <f t="shared" si="7"/>
        <v>5.6491779070374636E-2</v>
      </c>
      <c r="J54" s="42">
        <f>SUMIFS('MP내역(안정)'!G:G,'MP내역(안정)'!A:A,A54,'MP내역(안정)'!B:B,D54)</f>
        <v>5.587305E-2</v>
      </c>
      <c r="K54" s="42">
        <f t="shared" si="8"/>
        <v>6.1872907037463509E-4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</row>
    <row r="55" spans="1:13" s="1" customFormat="1" x14ac:dyDescent="0.3">
      <c r="A55" s="3">
        <v>44774</v>
      </c>
      <c r="B55" s="3">
        <v>44774</v>
      </c>
      <c r="C55" s="13" t="s">
        <v>644</v>
      </c>
      <c r="D55" s="20" t="s">
        <v>506</v>
      </c>
      <c r="E55" s="38" t="str">
        <f>IF(OR(D55="",D55="합계"),"",INDEX(투자유니버스!B:B,MATCH($D55,투자유니버스!$A:$A,0)))</f>
        <v>TIGER 글로벌자원생산기업(합성 H)</v>
      </c>
      <c r="F55" s="38" t="str">
        <f>IF(OR(D55="",D55="합계"),"",INDEX(투자유니버스!E:E,MATCH($D55,투자유니버스!$A:$A,0)))</f>
        <v>대체자산</v>
      </c>
      <c r="G55" s="43">
        <v>91</v>
      </c>
      <c r="H55" s="73">
        <v>1350895</v>
      </c>
      <c r="I55" s="42">
        <f t="shared" si="7"/>
        <v>7.881771243418341E-2</v>
      </c>
      <c r="J55" s="42">
        <f>SUMIFS('MP내역(안정)'!G:G,'MP내역(안정)'!A:A,A55,'MP내역(안정)'!B:B,D55)</f>
        <v>7.6932310000000004E-2</v>
      </c>
      <c r="K55" s="42">
        <f t="shared" si="8"/>
        <v>1.8854024341834058E-3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</row>
    <row r="56" spans="1:13" s="1" customFormat="1" x14ac:dyDescent="0.3">
      <c r="A56" s="3">
        <v>44774</v>
      </c>
      <c r="B56" s="3">
        <v>44774</v>
      </c>
      <c r="C56" s="13" t="s">
        <v>644</v>
      </c>
      <c r="D56" s="20" t="s">
        <v>286</v>
      </c>
      <c r="E56" s="38" t="str">
        <f>IF(OR(D56="",D56="합계"),"",INDEX(투자유니버스!B:B,MATCH($D56,투자유니버스!$A:$A,0)))</f>
        <v>TIGER 부동산인프라고배당</v>
      </c>
      <c r="F56" s="38" t="str">
        <f>IF(OR(D56="",D56="합계"),"",INDEX(투자유니버스!E:E,MATCH($D56,투자유니버스!$A:$A,0)))</f>
        <v>대체자산</v>
      </c>
      <c r="G56" s="43">
        <v>30</v>
      </c>
      <c r="H56" s="73">
        <v>167400</v>
      </c>
      <c r="I56" s="42">
        <f t="shared" si="7"/>
        <v>9.7669212347978943E-3</v>
      </c>
      <c r="J56" s="42">
        <f>SUMIFS('MP내역(안정)'!G:G,'MP내역(안정)'!A:A,A56,'MP내역(안정)'!B:B,D56)</f>
        <v>9.650334E-3</v>
      </c>
      <c r="K56" s="42">
        <f t="shared" si="8"/>
        <v>1.1658723479789426E-4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</row>
    <row r="57" spans="1:13" s="1" customFormat="1" x14ac:dyDescent="0.3">
      <c r="A57" s="3">
        <v>44774</v>
      </c>
      <c r="B57" s="3">
        <v>44774</v>
      </c>
      <c r="C57" s="13" t="s">
        <v>639</v>
      </c>
      <c r="D57" s="20" t="s">
        <v>148</v>
      </c>
      <c r="E57" s="38" t="str">
        <f>IF(OR(D57="",D57="합계"),"",INDEX(투자유니버스!B:B,MATCH($D57,투자유니버스!$A:$A,0)))</f>
        <v>TIGER 단기통안채</v>
      </c>
      <c r="F57" s="38" t="str">
        <f>IF(OR(D57="",D57="합계"),"",INDEX(투자유니버스!E:E,MATCH($D57,투자유니버스!$A:$A,0)))</f>
        <v>채권</v>
      </c>
      <c r="G57" s="43">
        <v>47</v>
      </c>
      <c r="H57" s="73">
        <v>4749115</v>
      </c>
      <c r="I57" s="42">
        <f t="shared" si="7"/>
        <v>0.27708621350058066</v>
      </c>
      <c r="J57" s="42">
        <f>SUMIFS('MP내역(안정)'!G:G,'MP내역(안정)'!A:A,A57,'MP내역(안정)'!B:B,D57)</f>
        <v>0.27378649999999999</v>
      </c>
      <c r="K57" s="42">
        <f t="shared" si="8"/>
        <v>3.2997135005806699E-3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</row>
    <row r="58" spans="1:13" s="1" customFormat="1" x14ac:dyDescent="0.3">
      <c r="A58" s="3">
        <v>44774</v>
      </c>
      <c r="B58" s="3">
        <v>44774</v>
      </c>
      <c r="C58" s="69"/>
      <c r="D58" s="20" t="s">
        <v>37</v>
      </c>
      <c r="E58" s="38" t="str">
        <f>IF(OR(D58="",D58="합계"),"",INDEX(투자유니버스!B:B,MATCH($D58,투자유니버스!$A:$A,0)))</f>
        <v/>
      </c>
      <c r="F58" s="38" t="str">
        <f>IF(OR(D58="",D58="합계"),"",INDEX(투자유니버스!E:E,MATCH($D58,투자유니버스!$A:$A,0)))</f>
        <v/>
      </c>
      <c r="G58" s="43"/>
      <c r="H58" s="73"/>
      <c r="I58" s="42">
        <f>SUM(I45:I57)</f>
        <v>1</v>
      </c>
      <c r="J58" s="42">
        <f>SUM(J45:J57)</f>
        <v>1.000000005</v>
      </c>
      <c r="K58" s="42">
        <f>SUM(K45:K57)</f>
        <v>1.5254209917022876E-2</v>
      </c>
      <c r="L58" s="64" t="str">
        <f>IF(A58="","",IF(OR(D58="",D58="현금",D58="합계"),"",IF(I58&lt;J58,IFERROR(INT((SUMIF(B:B,B58,H:H)*0.95*K58)/SUMIFS(전체매매내역!I:I,전체매매내역!A:A,B58,전체매매내역!D:D,$C$2,전체매매내역!F:F,D58)),0),0)))</f>
        <v/>
      </c>
      <c r="M58" s="38"/>
    </row>
    <row r="59" spans="1:13" s="1" customFormat="1" x14ac:dyDescent="0.3">
      <c r="A59" s="3"/>
      <c r="B59" s="3"/>
      <c r="C59" s="69"/>
      <c r="D59" s="20"/>
      <c r="E59" s="38"/>
      <c r="F59" s="38"/>
      <c r="G59" s="43"/>
      <c r="H59" s="73"/>
      <c r="I59" s="42"/>
      <c r="J59" s="42"/>
      <c r="K59" s="42"/>
      <c r="L59" s="64"/>
      <c r="M59" s="38"/>
    </row>
    <row r="60" spans="1:13" s="1" customFormat="1" x14ac:dyDescent="0.3">
      <c r="A60" s="3"/>
      <c r="B60" s="3"/>
      <c r="C60" s="69"/>
      <c r="D60" s="20"/>
      <c r="E60" s="38"/>
      <c r="F60" s="38"/>
      <c r="G60" s="43"/>
      <c r="H60" s="73"/>
      <c r="I60" s="42"/>
      <c r="J60" s="42"/>
      <c r="K60" s="42"/>
      <c r="L60" s="64"/>
      <c r="M60" s="38"/>
    </row>
    <row r="61" spans="1:13" s="1" customFormat="1" x14ac:dyDescent="0.3">
      <c r="A61" s="3"/>
      <c r="B61" s="3"/>
      <c r="C61" s="69"/>
      <c r="D61" s="20"/>
      <c r="E61" s="38"/>
      <c r="F61" s="38"/>
      <c r="G61" s="43"/>
      <c r="H61" s="73"/>
      <c r="I61" s="42"/>
      <c r="J61" s="42"/>
      <c r="K61" s="42"/>
      <c r="L61" s="64"/>
      <c r="M61" s="38"/>
    </row>
    <row r="62" spans="1:13" s="1" customFormat="1" x14ac:dyDescent="0.3">
      <c r="A62" s="3"/>
      <c r="B62" s="3"/>
      <c r="C62" s="69"/>
      <c r="D62" s="20"/>
      <c r="E62" s="38"/>
      <c r="F62" s="38"/>
      <c r="G62" s="43"/>
      <c r="H62" s="73"/>
      <c r="I62" s="42"/>
      <c r="J62" s="42"/>
      <c r="K62" s="42"/>
      <c r="L62" s="64"/>
      <c r="M62" s="38"/>
    </row>
    <row r="63" spans="1:13" s="1" customFormat="1" x14ac:dyDescent="0.3">
      <c r="A63" s="3"/>
      <c r="B63" s="3"/>
      <c r="C63" s="69"/>
      <c r="D63" s="20"/>
      <c r="E63" s="38"/>
      <c r="F63" s="38"/>
      <c r="G63" s="43"/>
      <c r="H63" s="73"/>
      <c r="I63" s="42"/>
      <c r="J63" s="42"/>
      <c r="K63" s="42"/>
      <c r="L63" s="64"/>
      <c r="M63" s="38"/>
    </row>
    <row r="64" spans="1:13" s="1" customFormat="1" x14ac:dyDescent="0.3">
      <c r="A64" s="3"/>
      <c r="B64" s="3"/>
      <c r="C64" s="69"/>
      <c r="D64" s="20"/>
      <c r="E64" s="38"/>
      <c r="F64" s="38"/>
      <c r="G64" s="43"/>
      <c r="H64" s="73"/>
      <c r="I64" s="42"/>
      <c r="J64" s="42"/>
      <c r="K64" s="42"/>
      <c r="L64" s="64"/>
      <c r="M64" s="38"/>
    </row>
    <row r="65" spans="1:13" s="1" customFormat="1" x14ac:dyDescent="0.3">
      <c r="A65" s="3"/>
      <c r="B65" s="3"/>
      <c r="C65" s="69"/>
      <c r="D65" s="20"/>
      <c r="E65" s="38"/>
      <c r="F65" s="38"/>
      <c r="G65" s="43"/>
      <c r="H65" s="73"/>
      <c r="I65" s="42"/>
      <c r="J65" s="42"/>
      <c r="K65" s="42"/>
      <c r="L65" s="64"/>
      <c r="M65" s="38"/>
    </row>
    <row r="66" spans="1:13" s="1" customFormat="1" x14ac:dyDescent="0.3">
      <c r="A66" s="3"/>
      <c r="B66" s="3"/>
      <c r="C66" s="69"/>
      <c r="D66" s="20"/>
      <c r="E66" s="38"/>
      <c r="F66" s="38"/>
      <c r="G66" s="43"/>
      <c r="H66" s="73"/>
      <c r="I66" s="42"/>
      <c r="J66" s="42"/>
      <c r="K66" s="42"/>
      <c r="L66" s="64"/>
      <c r="M66" s="38"/>
    </row>
    <row r="67" spans="1:13" s="1" customFormat="1" x14ac:dyDescent="0.3">
      <c r="A67" s="3"/>
      <c r="B67" s="3"/>
      <c r="C67" s="69"/>
      <c r="D67" s="20"/>
      <c r="E67" s="38"/>
      <c r="F67" s="38"/>
      <c r="G67" s="43"/>
      <c r="H67" s="73"/>
      <c r="I67" s="42"/>
      <c r="J67" s="42"/>
      <c r="K67" s="42"/>
      <c r="L67" s="64"/>
      <c r="M67" s="38"/>
    </row>
    <row r="68" spans="1:13" s="1" customFormat="1" x14ac:dyDescent="0.3">
      <c r="A68" s="3"/>
      <c r="B68" s="3"/>
      <c r="C68" s="69"/>
      <c r="D68" s="20"/>
      <c r="E68" s="38"/>
      <c r="F68" s="38"/>
      <c r="G68" s="43"/>
      <c r="H68" s="73"/>
      <c r="I68" s="42"/>
      <c r="J68" s="42"/>
      <c r="K68" s="42"/>
      <c r="L68" s="64"/>
      <c r="M68" s="38"/>
    </row>
    <row r="69" spans="1:13" s="1" customFormat="1" x14ac:dyDescent="0.3">
      <c r="A69" s="3"/>
      <c r="B69" s="3"/>
      <c r="C69" s="69"/>
      <c r="D69" s="20"/>
      <c r="E69" s="38"/>
      <c r="F69" s="38"/>
      <c r="G69" s="43"/>
      <c r="H69" s="73"/>
      <c r="I69" s="42"/>
      <c r="J69" s="42"/>
      <c r="K69" s="42"/>
      <c r="L69" s="64"/>
      <c r="M69" s="38"/>
    </row>
    <row r="70" spans="1:13" s="1" customFormat="1" x14ac:dyDescent="0.3">
      <c r="A70" s="3"/>
      <c r="B70" s="3"/>
      <c r="C70" s="69"/>
      <c r="D70" s="20"/>
      <c r="E70" s="38"/>
      <c r="F70" s="38"/>
      <c r="G70" s="43"/>
      <c r="H70" s="73"/>
      <c r="I70" s="42"/>
      <c r="J70" s="42"/>
      <c r="K70" s="42"/>
      <c r="L70" s="64"/>
      <c r="M70" s="38"/>
    </row>
    <row r="71" spans="1:13" s="1" customFormat="1" x14ac:dyDescent="0.3">
      <c r="A71" s="3"/>
      <c r="B71" s="3"/>
      <c r="C71" s="69"/>
      <c r="D71" s="20"/>
      <c r="E71" s="38"/>
      <c r="F71" s="38"/>
      <c r="G71" s="43"/>
      <c r="H71" s="73"/>
      <c r="I71" s="42"/>
      <c r="J71" s="42"/>
      <c r="K71" s="42"/>
      <c r="L71" s="64"/>
      <c r="M71" s="38"/>
    </row>
    <row r="72" spans="1:13" s="1" customFormat="1" x14ac:dyDescent="0.3">
      <c r="A72" s="3"/>
      <c r="B72" s="3"/>
      <c r="C72" s="69"/>
      <c r="D72" s="20"/>
      <c r="E72" s="38"/>
      <c r="F72" s="38"/>
      <c r="G72" s="43"/>
      <c r="H72" s="73"/>
      <c r="I72" s="42"/>
      <c r="J72" s="42"/>
      <c r="K72" s="42"/>
      <c r="L72" s="64"/>
      <c r="M72" s="38"/>
    </row>
    <row r="73" spans="1:13" s="1" customFormat="1" x14ac:dyDescent="0.3">
      <c r="A73" s="3"/>
      <c r="B73" s="3"/>
      <c r="C73" s="69"/>
      <c r="D73" s="20"/>
      <c r="E73" s="38"/>
      <c r="F73" s="38"/>
      <c r="G73" s="43"/>
      <c r="H73" s="73"/>
      <c r="I73" s="42"/>
      <c r="J73" s="42"/>
      <c r="K73" s="42"/>
      <c r="L73" s="64"/>
      <c r="M73" s="38"/>
    </row>
    <row r="74" spans="1:13" s="1" customFormat="1" x14ac:dyDescent="0.3">
      <c r="A74" s="3"/>
      <c r="B74" s="3"/>
      <c r="C74" s="69"/>
      <c r="D74" s="20"/>
      <c r="E74" s="38"/>
      <c r="F74" s="38"/>
      <c r="G74" s="43"/>
      <c r="H74" s="73"/>
      <c r="I74" s="42"/>
      <c r="J74" s="42"/>
      <c r="K74" s="42"/>
      <c r="L74" s="64"/>
      <c r="M74" s="38"/>
    </row>
    <row r="75" spans="1:13" s="1" customFormat="1" x14ac:dyDescent="0.3">
      <c r="A75" s="3"/>
      <c r="B75" s="3"/>
      <c r="C75" s="69"/>
      <c r="D75" s="20"/>
      <c r="E75" s="38"/>
      <c r="F75" s="38"/>
      <c r="G75" s="43"/>
      <c r="H75" s="73"/>
      <c r="I75" s="42"/>
      <c r="J75" s="42"/>
      <c r="K75" s="42"/>
      <c r="L75" s="64"/>
      <c r="M75" s="38"/>
    </row>
    <row r="76" spans="1:13" s="1" customFormat="1" x14ac:dyDescent="0.3">
      <c r="A76" s="3"/>
      <c r="B76" s="3"/>
      <c r="C76" s="69"/>
      <c r="D76" s="20"/>
      <c r="E76" s="38"/>
      <c r="F76" s="38"/>
      <c r="G76" s="43"/>
      <c r="H76" s="73"/>
      <c r="I76" s="42"/>
      <c r="J76" s="42"/>
      <c r="K76" s="42"/>
      <c r="L76" s="64"/>
      <c r="M76" s="38"/>
    </row>
    <row r="77" spans="1:13" s="1" customFormat="1" x14ac:dyDescent="0.3">
      <c r="A77" s="3"/>
      <c r="B77" s="3"/>
      <c r="C77" s="69"/>
      <c r="D77" s="20"/>
      <c r="E77" s="38"/>
      <c r="F77" s="38"/>
      <c r="G77" s="43"/>
      <c r="H77" s="73"/>
      <c r="I77" s="42"/>
      <c r="J77" s="42"/>
      <c r="K77" s="42"/>
      <c r="L77" s="64"/>
      <c r="M77" s="38"/>
    </row>
    <row r="78" spans="1:13" s="1" customFormat="1" x14ac:dyDescent="0.3">
      <c r="A78" s="3"/>
      <c r="B78" s="3"/>
      <c r="C78" s="69"/>
      <c r="D78" s="20"/>
      <c r="E78" s="38"/>
      <c r="F78" s="38"/>
      <c r="G78" s="43"/>
      <c r="H78" s="73"/>
      <c r="I78" s="42"/>
      <c r="J78" s="42"/>
      <c r="K78" s="42"/>
      <c r="L78" s="64"/>
      <c r="M78" s="38"/>
    </row>
    <row r="79" spans="1:13" s="1" customFormat="1" x14ac:dyDescent="0.3">
      <c r="A79" s="3"/>
      <c r="B79" s="3"/>
      <c r="C79" s="69"/>
      <c r="D79" s="20"/>
      <c r="E79" s="38"/>
      <c r="F79" s="38"/>
      <c r="G79" s="43"/>
      <c r="H79" s="73"/>
      <c r="I79" s="42"/>
      <c r="J79" s="42"/>
      <c r="K79" s="42"/>
      <c r="L79" s="64"/>
      <c r="M79" s="38"/>
    </row>
    <row r="80" spans="1:13" s="1" customFormat="1" x14ac:dyDescent="0.3">
      <c r="A80" s="3"/>
      <c r="B80" s="3"/>
      <c r="C80" s="69"/>
      <c r="D80" s="20"/>
      <c r="E80" s="38"/>
      <c r="F80" s="38"/>
      <c r="G80" s="43"/>
      <c r="H80" s="73"/>
      <c r="I80" s="42"/>
      <c r="J80" s="42"/>
      <c r="K80" s="42"/>
      <c r="L80" s="64"/>
      <c r="M80" s="38"/>
    </row>
    <row r="81" spans="1:13" s="1" customFormat="1" x14ac:dyDescent="0.3">
      <c r="A81" s="3"/>
      <c r="B81" s="3"/>
      <c r="C81" s="69"/>
      <c r="D81" s="20"/>
      <c r="E81" s="38"/>
      <c r="F81" s="38"/>
      <c r="G81" s="43"/>
      <c r="H81" s="73"/>
      <c r="I81" s="42"/>
      <c r="J81" s="42"/>
      <c r="K81" s="42"/>
      <c r="L81" s="64"/>
      <c r="M81" s="38"/>
    </row>
    <row r="82" spans="1:13" s="1" customFormat="1" x14ac:dyDescent="0.3">
      <c r="A82" s="3"/>
      <c r="B82" s="3"/>
      <c r="C82" s="69"/>
      <c r="D82" s="20"/>
      <c r="E82" s="38"/>
      <c r="F82" s="38"/>
      <c r="G82" s="43"/>
      <c r="H82" s="73"/>
      <c r="I82" s="42"/>
      <c r="J82" s="42"/>
      <c r="K82" s="42"/>
      <c r="L82" s="64"/>
      <c r="M82" s="38"/>
    </row>
    <row r="83" spans="1:13" s="1" customFormat="1" x14ac:dyDescent="0.3">
      <c r="A83" s="3"/>
      <c r="B83" s="3"/>
      <c r="C83" s="69"/>
      <c r="D83" s="20"/>
      <c r="E83" s="38"/>
      <c r="F83" s="38"/>
      <c r="G83" s="43"/>
      <c r="H83" s="73"/>
      <c r="I83" s="42"/>
      <c r="J83" s="42"/>
      <c r="K83" s="42"/>
      <c r="L83" s="64"/>
      <c r="M83" s="38"/>
    </row>
    <row r="84" spans="1:13" s="1" customFormat="1" x14ac:dyDescent="0.3">
      <c r="A84" s="3"/>
      <c r="B84" s="3"/>
      <c r="C84" s="69"/>
      <c r="D84" s="20"/>
      <c r="E84" s="38"/>
      <c r="F84" s="38"/>
      <c r="G84" s="43"/>
      <c r="H84" s="73"/>
      <c r="I84" s="42"/>
      <c r="J84" s="42"/>
      <c r="K84" s="42"/>
      <c r="L84" s="64"/>
      <c r="M84" s="38"/>
    </row>
    <row r="85" spans="1:13" s="1" customFormat="1" x14ac:dyDescent="0.3">
      <c r="A85" s="3"/>
      <c r="B85" s="3"/>
      <c r="C85" s="69"/>
      <c r="D85" s="20"/>
      <c r="E85" s="38"/>
      <c r="F85" s="38"/>
      <c r="G85" s="43"/>
      <c r="H85" s="73"/>
      <c r="I85" s="42"/>
      <c r="J85" s="42"/>
      <c r="K85" s="42"/>
      <c r="L85" s="64"/>
      <c r="M85" s="38"/>
    </row>
    <row r="86" spans="1:13" s="1" customFormat="1" x14ac:dyDescent="0.3">
      <c r="A86" s="3"/>
      <c r="B86" s="3"/>
      <c r="C86" s="69"/>
      <c r="D86" s="20"/>
      <c r="E86" s="38"/>
      <c r="F86" s="38"/>
      <c r="G86" s="43"/>
      <c r="H86" s="73"/>
      <c r="I86" s="42"/>
      <c r="J86" s="42"/>
      <c r="K86" s="42"/>
      <c r="L86" s="64"/>
      <c r="M86" s="38"/>
    </row>
    <row r="87" spans="1:13" s="1" customFormat="1" x14ac:dyDescent="0.3">
      <c r="A87" s="3"/>
      <c r="B87" s="3"/>
      <c r="C87" s="69"/>
      <c r="D87" s="20"/>
      <c r="E87" s="38"/>
      <c r="F87" s="38"/>
      <c r="G87" s="43"/>
      <c r="H87" s="73"/>
      <c r="I87" s="42"/>
      <c r="J87" s="42"/>
      <c r="K87" s="42"/>
      <c r="L87" s="64"/>
      <c r="M87" s="38"/>
    </row>
    <row r="88" spans="1:13" s="1" customFormat="1" x14ac:dyDescent="0.3">
      <c r="A88" s="3"/>
      <c r="B88" s="3"/>
      <c r="C88" s="69"/>
      <c r="D88" s="20"/>
      <c r="E88" s="38"/>
      <c r="F88" s="38"/>
      <c r="G88" s="43"/>
      <c r="H88" s="73"/>
      <c r="I88" s="42"/>
      <c r="J88" s="42"/>
      <c r="K88" s="42"/>
      <c r="L88" s="64"/>
      <c r="M88" s="38"/>
    </row>
    <row r="89" spans="1:13" s="1" customFormat="1" x14ac:dyDescent="0.3">
      <c r="A89" s="3"/>
      <c r="B89" s="3"/>
      <c r="C89" s="69"/>
      <c r="D89" s="20"/>
      <c r="E89" s="38"/>
      <c r="F89" s="38"/>
      <c r="G89" s="43"/>
      <c r="H89" s="73"/>
      <c r="I89" s="42"/>
      <c r="J89" s="42"/>
      <c r="K89" s="42"/>
      <c r="L89" s="64"/>
      <c r="M89" s="38"/>
    </row>
    <row r="90" spans="1:13" s="1" customFormat="1" x14ac:dyDescent="0.3">
      <c r="A90" s="3"/>
      <c r="B90" s="3"/>
      <c r="C90" s="69"/>
      <c r="D90" s="20"/>
      <c r="E90" s="38"/>
      <c r="F90" s="38"/>
      <c r="G90" s="43"/>
      <c r="H90" s="73"/>
      <c r="I90" s="42"/>
      <c r="J90" s="42"/>
      <c r="K90" s="42"/>
      <c r="L90" s="64"/>
      <c r="M90" s="38"/>
    </row>
    <row r="91" spans="1:13" s="1" customFormat="1" x14ac:dyDescent="0.3">
      <c r="A91" s="3"/>
      <c r="B91" s="3"/>
      <c r="C91" s="69"/>
      <c r="D91" s="20"/>
      <c r="E91" s="38"/>
      <c r="F91" s="38"/>
      <c r="G91" s="43"/>
      <c r="H91" s="73"/>
      <c r="I91" s="42"/>
      <c r="J91" s="42"/>
      <c r="K91" s="42"/>
      <c r="L91" s="64"/>
      <c r="M91" s="38"/>
    </row>
    <row r="92" spans="1:13" s="1" customFormat="1" x14ac:dyDescent="0.3">
      <c r="A92" s="3"/>
      <c r="B92" s="3"/>
      <c r="C92" s="69"/>
      <c r="D92" s="20"/>
      <c r="E92" s="38"/>
      <c r="F92" s="38"/>
      <c r="G92" s="43"/>
      <c r="H92" s="73"/>
      <c r="I92" s="42"/>
      <c r="J92" s="42"/>
      <c r="K92" s="42"/>
      <c r="L92" s="64"/>
      <c r="M92" s="38"/>
    </row>
    <row r="93" spans="1:13" s="1" customFormat="1" x14ac:dyDescent="0.3">
      <c r="A93" s="3"/>
      <c r="B93" s="3"/>
      <c r="C93" s="69"/>
      <c r="D93" s="20"/>
      <c r="E93" s="38"/>
      <c r="F93" s="38"/>
      <c r="G93" s="43"/>
      <c r="H93" s="73"/>
      <c r="I93" s="42"/>
      <c r="J93" s="42"/>
      <c r="K93" s="42"/>
      <c r="L93" s="64"/>
      <c r="M93" s="38"/>
    </row>
    <row r="94" spans="1:13" s="1" customFormat="1" x14ac:dyDescent="0.3">
      <c r="A94" s="3"/>
      <c r="B94" s="3"/>
      <c r="C94" s="69"/>
      <c r="D94" s="20"/>
      <c r="E94" s="38"/>
      <c r="F94" s="38"/>
      <c r="G94" s="43"/>
      <c r="H94" s="73"/>
      <c r="I94" s="42"/>
      <c r="J94" s="42"/>
      <c r="K94" s="42"/>
      <c r="L94" s="64"/>
      <c r="M94" s="38"/>
    </row>
    <row r="95" spans="1:13" s="1" customFormat="1" x14ac:dyDescent="0.3">
      <c r="A95" s="3"/>
      <c r="B95" s="3"/>
      <c r="C95" s="69"/>
      <c r="D95" s="20"/>
      <c r="E95" s="38"/>
      <c r="F95" s="38"/>
      <c r="G95" s="43"/>
      <c r="H95" s="73"/>
      <c r="I95" s="42"/>
      <c r="J95" s="42"/>
      <c r="K95" s="42"/>
      <c r="L95" s="64"/>
      <c r="M95" s="38"/>
    </row>
    <row r="96" spans="1:13" s="1" customFormat="1" x14ac:dyDescent="0.3">
      <c r="A96" s="3"/>
      <c r="B96" s="3"/>
      <c r="C96" s="69"/>
      <c r="D96" s="20"/>
      <c r="E96" s="38"/>
      <c r="F96" s="38"/>
      <c r="G96" s="43"/>
      <c r="H96" s="73"/>
      <c r="I96" s="42"/>
      <c r="J96" s="42"/>
      <c r="K96" s="42"/>
      <c r="L96" s="64"/>
      <c r="M96" s="38"/>
    </row>
    <row r="97" spans="1:13" s="1" customFormat="1" x14ac:dyDescent="0.3">
      <c r="A97" s="3"/>
      <c r="B97" s="3"/>
      <c r="C97" s="69"/>
      <c r="D97" s="20"/>
      <c r="E97" s="38"/>
      <c r="F97" s="38"/>
      <c r="G97" s="43"/>
      <c r="H97" s="73"/>
      <c r="I97" s="42"/>
      <c r="J97" s="42"/>
      <c r="K97" s="42"/>
      <c r="L97" s="64"/>
      <c r="M97" s="38"/>
    </row>
    <row r="98" spans="1:13" s="1" customFormat="1" x14ac:dyDescent="0.3">
      <c r="A98" s="3"/>
      <c r="B98" s="3"/>
      <c r="C98" s="69"/>
      <c r="D98" s="20"/>
      <c r="E98" s="38"/>
      <c r="F98" s="38"/>
      <c r="G98" s="43"/>
      <c r="H98" s="73"/>
      <c r="I98" s="42"/>
      <c r="J98" s="42"/>
      <c r="K98" s="42"/>
      <c r="L98" s="64"/>
      <c r="M98" s="38"/>
    </row>
    <row r="99" spans="1:13" s="1" customFormat="1" x14ac:dyDescent="0.3">
      <c r="A99" s="3"/>
      <c r="B99" s="3"/>
      <c r="C99" s="69"/>
      <c r="D99" s="20"/>
      <c r="E99" s="38"/>
      <c r="F99" s="38"/>
      <c r="G99" s="43"/>
      <c r="H99" s="73"/>
      <c r="I99" s="42"/>
      <c r="J99" s="42"/>
      <c r="K99" s="42"/>
      <c r="L99" s="64"/>
      <c r="M99" s="38"/>
    </row>
    <row r="100" spans="1:13" s="1" customFormat="1" x14ac:dyDescent="0.3">
      <c r="A100" s="3"/>
      <c r="B100" s="3"/>
      <c r="C100" s="69"/>
      <c r="D100" s="20"/>
      <c r="E100" s="38"/>
      <c r="F100" s="38"/>
      <c r="G100" s="43"/>
      <c r="H100" s="73"/>
      <c r="I100" s="42"/>
      <c r="J100" s="42"/>
      <c r="K100" s="42"/>
      <c r="L100" s="64"/>
      <c r="M100" s="38"/>
    </row>
    <row r="101" spans="1:13" s="1" customFormat="1" x14ac:dyDescent="0.3">
      <c r="A101" s="3"/>
      <c r="B101" s="3"/>
      <c r="C101" s="69"/>
      <c r="D101" s="20"/>
      <c r="E101" s="38"/>
      <c r="F101" s="38"/>
      <c r="G101" s="43"/>
      <c r="H101" s="73"/>
      <c r="I101" s="42"/>
      <c r="J101" s="42"/>
      <c r="K101" s="42"/>
      <c r="L101" s="64"/>
      <c r="M101" s="38"/>
    </row>
    <row r="102" spans="1:13" s="1" customFormat="1" x14ac:dyDescent="0.3">
      <c r="A102" s="3"/>
      <c r="B102" s="3"/>
      <c r="C102" s="69"/>
      <c r="D102" s="20"/>
      <c r="E102" s="38"/>
      <c r="F102" s="38"/>
      <c r="G102" s="43"/>
      <c r="H102" s="73"/>
      <c r="I102" s="42"/>
      <c r="J102" s="42"/>
      <c r="K102" s="42"/>
      <c r="L102" s="64"/>
      <c r="M102" s="38"/>
    </row>
    <row r="103" spans="1:13" s="1" customFormat="1" x14ac:dyDescent="0.3">
      <c r="A103" s="3"/>
      <c r="B103" s="3"/>
      <c r="C103" s="69"/>
      <c r="D103" s="20"/>
      <c r="E103" s="38"/>
      <c r="F103" s="38"/>
      <c r="G103" s="43"/>
      <c r="H103" s="73"/>
      <c r="I103" s="42"/>
      <c r="J103" s="42"/>
      <c r="K103" s="42"/>
      <c r="L103" s="64"/>
      <c r="M103" s="38"/>
    </row>
    <row r="104" spans="1:13" s="1" customFormat="1" x14ac:dyDescent="0.3">
      <c r="A104" s="3"/>
      <c r="B104" s="3"/>
      <c r="C104" s="69"/>
      <c r="D104" s="20"/>
      <c r="E104" s="38"/>
      <c r="F104" s="38"/>
      <c r="G104" s="43"/>
      <c r="H104" s="73"/>
      <c r="I104" s="42"/>
      <c r="J104" s="42"/>
      <c r="K104" s="42"/>
      <c r="L104" s="64"/>
      <c r="M104" s="38"/>
    </row>
    <row r="105" spans="1:13" s="1" customFormat="1" x14ac:dyDescent="0.3">
      <c r="A105" s="3"/>
      <c r="B105" s="3"/>
      <c r="C105" s="69"/>
      <c r="D105" s="20"/>
      <c r="E105" s="38"/>
      <c r="F105" s="38"/>
      <c r="G105" s="43"/>
      <c r="H105" s="73"/>
      <c r="I105" s="42"/>
      <c r="J105" s="42"/>
      <c r="K105" s="42"/>
      <c r="L105" s="64"/>
      <c r="M105" s="38"/>
    </row>
    <row r="106" spans="1:13" s="1" customFormat="1" x14ac:dyDescent="0.3">
      <c r="A106" s="3"/>
      <c r="B106" s="3"/>
      <c r="C106" s="69"/>
      <c r="D106" s="20"/>
      <c r="E106" s="38"/>
      <c r="F106" s="38"/>
      <c r="G106" s="43"/>
      <c r="H106" s="73"/>
      <c r="I106" s="42"/>
      <c r="J106" s="42"/>
      <c r="K106" s="42"/>
      <c r="L106" s="64"/>
      <c r="M106" s="38"/>
    </row>
    <row r="107" spans="1:13" s="1" customFormat="1" x14ac:dyDescent="0.3">
      <c r="A107" s="3"/>
      <c r="B107" s="3"/>
      <c r="C107" s="69"/>
      <c r="D107" s="20"/>
      <c r="E107" s="38"/>
      <c r="F107" s="38"/>
      <c r="G107" s="43"/>
      <c r="H107" s="73"/>
      <c r="I107" s="42"/>
      <c r="J107" s="42"/>
      <c r="K107" s="42"/>
      <c r="L107" s="64"/>
      <c r="M107" s="38"/>
    </row>
    <row r="108" spans="1:13" s="1" customFormat="1" x14ac:dyDescent="0.3">
      <c r="A108" s="3"/>
      <c r="B108" s="3"/>
      <c r="C108" s="69"/>
      <c r="D108" s="20"/>
      <c r="E108" s="38"/>
      <c r="F108" s="38"/>
      <c r="G108" s="43"/>
      <c r="H108" s="73"/>
      <c r="I108" s="42"/>
      <c r="J108" s="42"/>
      <c r="K108" s="42"/>
      <c r="L108" s="64"/>
      <c r="M108" s="38"/>
    </row>
    <row r="109" spans="1:13" s="1" customFormat="1" x14ac:dyDescent="0.3">
      <c r="A109" s="3"/>
      <c r="B109" s="3"/>
      <c r="C109" s="69"/>
      <c r="D109" s="20"/>
      <c r="E109" s="38"/>
      <c r="F109" s="38"/>
      <c r="G109" s="43"/>
      <c r="H109" s="73"/>
      <c r="I109" s="42"/>
      <c r="J109" s="42"/>
      <c r="K109" s="42"/>
      <c r="L109" s="64"/>
      <c r="M109" s="38"/>
    </row>
    <row r="110" spans="1:13" s="1" customFormat="1" x14ac:dyDescent="0.3">
      <c r="A110" s="3"/>
      <c r="B110" s="3"/>
      <c r="C110" s="69"/>
      <c r="D110" s="20"/>
      <c r="E110" s="38"/>
      <c r="F110" s="38"/>
      <c r="G110" s="43"/>
      <c r="H110" s="73"/>
      <c r="I110" s="42"/>
      <c r="J110" s="42"/>
      <c r="K110" s="42"/>
      <c r="L110" s="64"/>
      <c r="M110" s="38"/>
    </row>
    <row r="111" spans="1:13" s="1" customFormat="1" x14ac:dyDescent="0.3">
      <c r="A111" s="3"/>
      <c r="B111" s="3"/>
      <c r="C111" s="69"/>
      <c r="D111" s="20"/>
      <c r="E111" s="38"/>
      <c r="F111" s="38"/>
      <c r="G111" s="43"/>
      <c r="H111" s="73"/>
      <c r="I111" s="42"/>
      <c r="J111" s="42"/>
      <c r="K111" s="42"/>
      <c r="L111" s="64"/>
      <c r="M111" s="38"/>
    </row>
    <row r="112" spans="1:13" s="1" customFormat="1" x14ac:dyDescent="0.3">
      <c r="A112" s="3"/>
      <c r="B112" s="3"/>
      <c r="C112" s="69"/>
      <c r="D112" s="20"/>
      <c r="E112" s="38"/>
      <c r="F112" s="38"/>
      <c r="G112" s="43"/>
      <c r="H112" s="73"/>
      <c r="I112" s="42"/>
      <c r="J112" s="42"/>
      <c r="K112" s="42"/>
      <c r="L112" s="64"/>
      <c r="M112" s="38"/>
    </row>
    <row r="113" spans="1:16" s="1" customFormat="1" x14ac:dyDescent="0.3">
      <c r="A113" s="3"/>
      <c r="B113" s="3"/>
      <c r="C113" s="69"/>
      <c r="D113" s="20"/>
      <c r="E113" s="38"/>
      <c r="F113" s="38"/>
      <c r="G113" s="43"/>
      <c r="H113" s="73"/>
      <c r="I113" s="42"/>
      <c r="J113" s="42"/>
      <c r="K113" s="42"/>
      <c r="L113" s="64"/>
      <c r="M113" s="38"/>
    </row>
    <row r="114" spans="1:16" s="1" customFormat="1" x14ac:dyDescent="0.3">
      <c r="A114" s="3"/>
      <c r="B114" s="3"/>
      <c r="C114" s="69"/>
      <c r="D114" s="20"/>
      <c r="E114" s="38"/>
      <c r="F114" s="38"/>
      <c r="G114" s="43"/>
      <c r="H114" s="73"/>
      <c r="I114" s="42"/>
      <c r="J114" s="42"/>
      <c r="K114" s="42"/>
      <c r="L114" s="64"/>
      <c r="M114" s="38"/>
    </row>
    <row r="115" spans="1:16" s="1" customFormat="1" x14ac:dyDescent="0.3">
      <c r="A115" s="3"/>
      <c r="B115" s="3"/>
      <c r="C115" s="69"/>
      <c r="D115" s="20"/>
      <c r="E115" s="38"/>
      <c r="F115" s="38"/>
      <c r="G115" s="43"/>
      <c r="H115" s="73"/>
      <c r="I115" s="42"/>
      <c r="J115" s="42"/>
      <c r="K115" s="42"/>
      <c r="L115" s="64"/>
      <c r="M115" s="38"/>
    </row>
    <row r="116" spans="1:16" s="1" customFormat="1" x14ac:dyDescent="0.3">
      <c r="A116" s="3"/>
      <c r="B116" s="3"/>
      <c r="C116" s="69"/>
      <c r="D116" s="20"/>
      <c r="E116" s="38"/>
      <c r="F116" s="38"/>
      <c r="G116" s="43"/>
      <c r="H116" s="73"/>
      <c r="I116" s="42"/>
      <c r="J116" s="42"/>
      <c r="K116" s="42"/>
      <c r="L116" s="64"/>
      <c r="M116" s="38"/>
    </row>
    <row r="117" spans="1:16" x14ac:dyDescent="0.3">
      <c r="A117" s="3"/>
      <c r="B117" s="3"/>
      <c r="C117" s="13"/>
      <c r="D117" s="82"/>
      <c r="E117" s="38"/>
      <c r="F117" s="38"/>
      <c r="G117" s="63"/>
      <c r="H117" s="63"/>
      <c r="I117" s="42"/>
      <c r="J117" s="42"/>
      <c r="K117" s="42"/>
      <c r="L117" s="64"/>
      <c r="M117" s="38"/>
      <c r="O117" s="1"/>
      <c r="P117" s="1"/>
    </row>
    <row r="118" spans="1:16" x14ac:dyDescent="0.3">
      <c r="A118" s="3"/>
      <c r="B118" s="3"/>
      <c r="C118" s="13"/>
      <c r="D118" s="82"/>
      <c r="E118" s="38"/>
      <c r="F118" s="38"/>
      <c r="G118" s="63"/>
      <c r="H118" s="63"/>
      <c r="I118" s="42"/>
      <c r="J118" s="42"/>
      <c r="K118" s="42"/>
      <c r="L118" s="64"/>
      <c r="M118" s="38"/>
      <c r="O118" s="1"/>
      <c r="P118" s="1"/>
    </row>
    <row r="119" spans="1:16" x14ac:dyDescent="0.3">
      <c r="A119" s="3"/>
      <c r="B119" s="3"/>
      <c r="C119" s="13"/>
      <c r="D119" s="82"/>
      <c r="E119" s="38"/>
      <c r="F119" s="38"/>
      <c r="G119" s="63"/>
      <c r="H119" s="63"/>
      <c r="I119" s="42"/>
      <c r="J119" s="42"/>
      <c r="K119" s="42"/>
      <c r="L119" s="64"/>
      <c r="M119" s="38"/>
      <c r="O119" s="1"/>
      <c r="P119" s="1"/>
    </row>
    <row r="120" spans="1:16" x14ac:dyDescent="0.3">
      <c r="A120" s="3"/>
      <c r="B120" s="3"/>
      <c r="C120" s="13"/>
      <c r="D120" s="82"/>
      <c r="E120" s="38"/>
      <c r="F120" s="38"/>
      <c r="G120" s="63"/>
      <c r="H120" s="63"/>
      <c r="I120" s="42"/>
      <c r="J120" s="42"/>
      <c r="K120" s="42"/>
      <c r="L120" s="64"/>
      <c r="M120" s="38"/>
      <c r="O120" s="1"/>
      <c r="P120" s="1"/>
    </row>
    <row r="121" spans="1:16" x14ac:dyDescent="0.3">
      <c r="A121" s="3"/>
      <c r="B121" s="3"/>
      <c r="C121" s="13"/>
      <c r="D121" s="82"/>
      <c r="E121" s="38"/>
      <c r="F121" s="38"/>
      <c r="G121" s="63"/>
      <c r="H121" s="63"/>
      <c r="I121" s="42"/>
      <c r="J121" s="42"/>
      <c r="K121" s="42"/>
      <c r="L121" s="64"/>
      <c r="M121" s="38"/>
      <c r="O121" s="1"/>
      <c r="P121" s="1"/>
    </row>
    <row r="122" spans="1:16" x14ac:dyDescent="0.3">
      <c r="A122" s="3"/>
      <c r="B122" s="3"/>
      <c r="C122" s="13"/>
      <c r="D122" s="82"/>
      <c r="E122" s="38"/>
      <c r="F122" s="38"/>
      <c r="G122" s="63"/>
      <c r="H122" s="63"/>
      <c r="I122" s="42"/>
      <c r="J122" s="42"/>
      <c r="K122" s="42"/>
      <c r="L122" s="64"/>
      <c r="M122" s="38"/>
      <c r="O122" s="1"/>
      <c r="P122" s="1"/>
    </row>
    <row r="123" spans="1:16" x14ac:dyDescent="0.3">
      <c r="A123" s="3"/>
      <c r="B123" s="3"/>
      <c r="C123" s="13"/>
      <c r="D123" s="82"/>
      <c r="E123" s="38"/>
      <c r="F123" s="38"/>
      <c r="G123" s="63"/>
      <c r="H123" s="63"/>
      <c r="I123" s="42"/>
      <c r="J123" s="42"/>
      <c r="K123" s="42"/>
      <c r="L123" s="64"/>
      <c r="M123" s="38"/>
      <c r="O123" s="1"/>
      <c r="P123" s="1"/>
    </row>
    <row r="124" spans="1:16" x14ac:dyDescent="0.3">
      <c r="A124" s="3"/>
      <c r="B124" s="3"/>
      <c r="C124" s="13"/>
      <c r="D124" s="82"/>
      <c r="E124" s="38"/>
      <c r="F124" s="38"/>
      <c r="G124" s="63"/>
      <c r="H124" s="63"/>
      <c r="I124" s="42"/>
      <c r="J124" s="42"/>
      <c r="K124" s="42"/>
      <c r="L124" s="64"/>
      <c r="M124" s="38"/>
      <c r="O124" s="1"/>
      <c r="P124" s="1"/>
    </row>
    <row r="125" spans="1:16" x14ac:dyDescent="0.3">
      <c r="A125" s="3"/>
      <c r="B125" s="3"/>
      <c r="C125" s="13"/>
      <c r="D125" s="82"/>
      <c r="E125" s="38"/>
      <c r="F125" s="38"/>
      <c r="G125" s="63"/>
      <c r="H125" s="63"/>
      <c r="I125" s="42"/>
      <c r="J125" s="42"/>
      <c r="K125" s="42"/>
      <c r="L125" s="64"/>
      <c r="M125" s="38"/>
      <c r="O125" s="1"/>
      <c r="P125" s="1"/>
    </row>
    <row r="126" spans="1:16" x14ac:dyDescent="0.3">
      <c r="A126" s="3"/>
      <c r="B126" s="3"/>
      <c r="C126" s="13"/>
      <c r="D126" s="82"/>
      <c r="E126" s="38"/>
      <c r="F126" s="38"/>
      <c r="G126" s="63"/>
      <c r="H126" s="63"/>
      <c r="I126" s="42"/>
      <c r="J126" s="42"/>
      <c r="K126" s="42"/>
      <c r="L126" s="64"/>
      <c r="M126" s="38"/>
      <c r="O126" s="1"/>
      <c r="P126" s="1"/>
    </row>
    <row r="127" spans="1:16" x14ac:dyDescent="0.3">
      <c r="A127" s="3"/>
      <c r="B127" s="3"/>
      <c r="C127" s="13"/>
      <c r="D127" s="82"/>
      <c r="E127" s="38"/>
      <c r="F127" s="38"/>
      <c r="G127" s="63"/>
      <c r="H127" s="63"/>
      <c r="I127" s="42"/>
      <c r="J127" s="42"/>
      <c r="K127" s="42"/>
      <c r="L127" s="64"/>
      <c r="M127" s="38"/>
      <c r="O127" s="1"/>
      <c r="P127" s="1"/>
    </row>
    <row r="128" spans="1:16" x14ac:dyDescent="0.3">
      <c r="A128" s="3"/>
      <c r="B128" s="3"/>
      <c r="C128" s="13"/>
      <c r="D128" s="82"/>
      <c r="E128" s="38"/>
      <c r="F128" s="38"/>
      <c r="G128" s="63"/>
      <c r="H128" s="63"/>
      <c r="I128" s="42"/>
      <c r="J128" s="42"/>
      <c r="K128" s="42"/>
      <c r="L128" s="64"/>
      <c r="M128" s="38"/>
      <c r="O128" s="1"/>
      <c r="P128" s="1"/>
    </row>
    <row r="129" spans="1:16" x14ac:dyDescent="0.3">
      <c r="A129" s="3"/>
      <c r="B129" s="3"/>
      <c r="C129" s="13"/>
      <c r="D129" s="82"/>
      <c r="E129" s="38"/>
      <c r="F129" s="38"/>
      <c r="G129" s="63"/>
      <c r="H129" s="63"/>
      <c r="I129" s="42"/>
      <c r="J129" s="42"/>
      <c r="K129" s="42"/>
      <c r="L129" s="64"/>
      <c r="M129" s="38"/>
      <c r="O129" s="1"/>
      <c r="P129" s="1"/>
    </row>
    <row r="130" spans="1:16" x14ac:dyDescent="0.3">
      <c r="A130" s="3"/>
      <c r="B130" s="3"/>
      <c r="C130" s="13"/>
      <c r="D130" s="82"/>
      <c r="E130" s="38"/>
      <c r="F130" s="38"/>
      <c r="G130" s="63"/>
      <c r="H130" s="63"/>
      <c r="I130" s="42"/>
      <c r="J130" s="42"/>
      <c r="K130" s="42"/>
      <c r="L130" s="64"/>
      <c r="M130" s="38"/>
      <c r="O130" s="1"/>
      <c r="P130" s="1"/>
    </row>
    <row r="131" spans="1:16" x14ac:dyDescent="0.3">
      <c r="A131" s="3"/>
      <c r="B131" s="3"/>
      <c r="C131" s="13"/>
      <c r="D131" s="82"/>
      <c r="E131" s="38"/>
      <c r="F131" s="38"/>
      <c r="G131" s="63"/>
      <c r="H131" s="63"/>
      <c r="I131" s="42"/>
      <c r="J131" s="42"/>
      <c r="K131" s="42"/>
      <c r="L131" s="64"/>
      <c r="M131" s="38"/>
      <c r="O131" s="1"/>
      <c r="P131" s="1"/>
    </row>
    <row r="132" spans="1:16" x14ac:dyDescent="0.3">
      <c r="A132" s="3"/>
      <c r="B132" s="3"/>
      <c r="C132" s="13"/>
      <c r="D132" s="82"/>
      <c r="E132" s="38"/>
      <c r="F132" s="38"/>
      <c r="G132" s="63"/>
      <c r="H132" s="63"/>
      <c r="I132" s="42"/>
      <c r="J132" s="42"/>
      <c r="K132" s="42"/>
      <c r="L132" s="64"/>
      <c r="M132" s="38"/>
      <c r="O132" s="1"/>
      <c r="P132" s="1"/>
    </row>
    <row r="133" spans="1:16" x14ac:dyDescent="0.3">
      <c r="A133" s="3"/>
      <c r="B133" s="3"/>
      <c r="C133" s="13"/>
      <c r="D133" s="82"/>
      <c r="E133" s="38"/>
      <c r="F133" s="38"/>
      <c r="G133" s="63"/>
      <c r="H133" s="63"/>
      <c r="I133" s="42"/>
      <c r="J133" s="42"/>
      <c r="K133" s="42"/>
      <c r="L133" s="64"/>
      <c r="M133" s="38"/>
      <c r="O133" s="1"/>
      <c r="P133" s="1"/>
    </row>
    <row r="134" spans="1:16" x14ac:dyDescent="0.3">
      <c r="A134" s="3"/>
      <c r="B134" s="3"/>
      <c r="C134" s="13"/>
      <c r="D134" s="82"/>
      <c r="E134" s="38"/>
      <c r="F134" s="38"/>
      <c r="G134" s="63"/>
      <c r="H134" s="63"/>
      <c r="I134" s="42"/>
      <c r="J134" s="42"/>
      <c r="K134" s="42"/>
      <c r="L134" s="64"/>
      <c r="M134" s="38"/>
      <c r="O134" s="1"/>
      <c r="P134" s="1"/>
    </row>
    <row r="135" spans="1:16" x14ac:dyDescent="0.3">
      <c r="O135" s="1"/>
      <c r="P135" s="1"/>
    </row>
    <row r="136" spans="1:16" x14ac:dyDescent="0.3">
      <c r="O136" s="1"/>
      <c r="P136" s="1"/>
    </row>
    <row r="137" spans="1:16" x14ac:dyDescent="0.3">
      <c r="O137" s="1"/>
      <c r="P137" s="1"/>
    </row>
    <row r="138" spans="1:16" x14ac:dyDescent="0.3">
      <c r="O138" s="1"/>
      <c r="P138" s="1"/>
    </row>
    <row r="139" spans="1:16" x14ac:dyDescent="0.3">
      <c r="O139" s="1"/>
      <c r="P139" s="1"/>
    </row>
    <row r="140" spans="1:16" x14ac:dyDescent="0.3">
      <c r="O140" s="1"/>
      <c r="P140" s="1"/>
    </row>
    <row r="141" spans="1:16" x14ac:dyDescent="0.3">
      <c r="O141" s="1"/>
      <c r="P141" s="1"/>
    </row>
    <row r="142" spans="1:16" x14ac:dyDescent="0.3">
      <c r="O142" s="1"/>
      <c r="P142" s="1"/>
    </row>
    <row r="143" spans="1:16" x14ac:dyDescent="0.3">
      <c r="O143" s="1"/>
      <c r="P143" s="1"/>
    </row>
    <row r="144" spans="1:16" x14ac:dyDescent="0.3">
      <c r="O144" s="1"/>
      <c r="P144" s="1"/>
    </row>
    <row r="145" spans="15:16" x14ac:dyDescent="0.3">
      <c r="O145" s="1"/>
      <c r="P145" s="1"/>
    </row>
    <row r="146" spans="15:16" x14ac:dyDescent="0.3">
      <c r="O146" s="1"/>
      <c r="P146" s="1"/>
    </row>
    <row r="147" spans="15:16" x14ac:dyDescent="0.3">
      <c r="O147" s="1"/>
      <c r="P147" s="1"/>
    </row>
    <row r="148" spans="15:16" x14ac:dyDescent="0.3">
      <c r="O148" s="1"/>
      <c r="P148" s="1"/>
    </row>
    <row r="149" spans="15:16" x14ac:dyDescent="0.3">
      <c r="O149" s="1"/>
      <c r="P149" s="1"/>
    </row>
    <row r="150" spans="15:16" x14ac:dyDescent="0.3">
      <c r="O150" s="1"/>
      <c r="P150" s="1"/>
    </row>
    <row r="151" spans="15:16" x14ac:dyDescent="0.3">
      <c r="O151" s="1"/>
      <c r="P151" s="1"/>
    </row>
    <row r="152" spans="15:16" x14ac:dyDescent="0.3">
      <c r="O152" s="1"/>
      <c r="P152" s="1"/>
    </row>
    <row r="153" spans="15:16" x14ac:dyDescent="0.3">
      <c r="O153" s="1"/>
      <c r="P153" s="1"/>
    </row>
    <row r="154" spans="15:16" x14ac:dyDescent="0.3">
      <c r="O154" s="1"/>
      <c r="P154" s="1"/>
    </row>
    <row r="155" spans="15:16" x14ac:dyDescent="0.3">
      <c r="O155" s="1"/>
      <c r="P155" s="1"/>
    </row>
    <row r="156" spans="15:16" x14ac:dyDescent="0.3">
      <c r="O156" s="1"/>
      <c r="P156" s="1"/>
    </row>
    <row r="157" spans="15:16" x14ac:dyDescent="0.3">
      <c r="O157" s="1"/>
      <c r="P157" s="1"/>
    </row>
    <row r="158" spans="15:16" x14ac:dyDescent="0.3">
      <c r="O158" s="1"/>
      <c r="P158" s="1"/>
    </row>
    <row r="159" spans="15:16" x14ac:dyDescent="0.3">
      <c r="O159" s="1"/>
      <c r="P159" s="1"/>
    </row>
    <row r="160" spans="15:16" x14ac:dyDescent="0.3">
      <c r="O160" s="1"/>
      <c r="P160" s="1"/>
    </row>
    <row r="161" spans="15:16" x14ac:dyDescent="0.3">
      <c r="O161" s="1"/>
      <c r="P161" s="1"/>
    </row>
    <row r="162" spans="15:16" x14ac:dyDescent="0.3">
      <c r="O162" s="1"/>
      <c r="P162" s="1"/>
    </row>
    <row r="163" spans="15:16" x14ac:dyDescent="0.3">
      <c r="O163" s="1"/>
      <c r="P163" s="1"/>
    </row>
    <row r="164" spans="15:16" x14ac:dyDescent="0.3">
      <c r="O164" s="1"/>
      <c r="P164" s="1"/>
    </row>
    <row r="165" spans="15:16" x14ac:dyDescent="0.3">
      <c r="O165" s="1"/>
      <c r="P165" s="1"/>
    </row>
    <row r="166" spans="15:16" x14ac:dyDescent="0.3">
      <c r="O166" s="1"/>
      <c r="P166" s="1"/>
    </row>
    <row r="167" spans="15:16" x14ac:dyDescent="0.3">
      <c r="O167" s="1"/>
      <c r="P167" s="1"/>
    </row>
    <row r="168" spans="15:16" x14ac:dyDescent="0.3">
      <c r="O168" s="1"/>
      <c r="P168" s="1"/>
    </row>
    <row r="169" spans="15:16" x14ac:dyDescent="0.3">
      <c r="O169" s="1"/>
      <c r="P169" s="1"/>
    </row>
    <row r="170" spans="15:16" x14ac:dyDescent="0.3">
      <c r="O170" s="1"/>
      <c r="P170" s="1"/>
    </row>
    <row r="171" spans="15:16" x14ac:dyDescent="0.3">
      <c r="O171" s="1"/>
      <c r="P171" s="1"/>
    </row>
    <row r="172" spans="15:16" x14ac:dyDescent="0.3">
      <c r="O172" s="1"/>
      <c r="P172" s="1"/>
    </row>
    <row r="173" spans="15:16" x14ac:dyDescent="0.3">
      <c r="O173" s="1"/>
      <c r="P173" s="1"/>
    </row>
    <row r="174" spans="15:16" x14ac:dyDescent="0.3">
      <c r="O174" s="1"/>
      <c r="P174" s="1"/>
    </row>
    <row r="175" spans="15:16" x14ac:dyDescent="0.3">
      <c r="O175" s="1"/>
      <c r="P175" s="1"/>
    </row>
    <row r="176" spans="15:16" x14ac:dyDescent="0.3">
      <c r="O176" s="1"/>
      <c r="P176" s="1"/>
    </row>
    <row r="177" spans="15:16" x14ac:dyDescent="0.3">
      <c r="O177" s="1"/>
      <c r="P177" s="1"/>
    </row>
    <row r="178" spans="15:16" x14ac:dyDescent="0.3">
      <c r="O178" s="1"/>
      <c r="P178" s="1"/>
    </row>
    <row r="179" spans="15:16" x14ac:dyDescent="0.3">
      <c r="O179" s="1"/>
      <c r="P179" s="1"/>
    </row>
    <row r="180" spans="15:16" x14ac:dyDescent="0.3">
      <c r="O180" s="1"/>
      <c r="P180" s="1"/>
    </row>
    <row r="181" spans="15:16" x14ac:dyDescent="0.3">
      <c r="O181" s="1"/>
      <c r="P181" s="1"/>
    </row>
    <row r="182" spans="15:16" x14ac:dyDescent="0.3">
      <c r="O182" s="1"/>
      <c r="P182" s="1"/>
    </row>
    <row r="183" spans="15:16" x14ac:dyDescent="0.3">
      <c r="O183" s="1"/>
      <c r="P183" s="1"/>
    </row>
    <row r="184" spans="15:16" x14ac:dyDescent="0.3">
      <c r="O184" s="1"/>
      <c r="P184" s="1"/>
    </row>
    <row r="185" spans="15:16" x14ac:dyDescent="0.3">
      <c r="O185" s="1"/>
      <c r="P185" s="1"/>
    </row>
    <row r="186" spans="15:16" x14ac:dyDescent="0.3">
      <c r="O186" s="1"/>
      <c r="P186" s="1"/>
    </row>
    <row r="187" spans="15:16" x14ac:dyDescent="0.3">
      <c r="O187" s="1"/>
      <c r="P187" s="1"/>
    </row>
    <row r="188" spans="15:16" x14ac:dyDescent="0.3">
      <c r="O188" s="1"/>
      <c r="P188" s="1"/>
    </row>
    <row r="189" spans="15:16" x14ac:dyDescent="0.3">
      <c r="O189" s="1"/>
      <c r="P189" s="1"/>
    </row>
    <row r="190" spans="15:16" x14ac:dyDescent="0.3">
      <c r="O190" s="1"/>
      <c r="P190" s="1"/>
    </row>
    <row r="191" spans="15:16" x14ac:dyDescent="0.3">
      <c r="O191" s="1"/>
      <c r="P191" s="1"/>
    </row>
    <row r="192" spans="15:16" x14ac:dyDescent="0.3">
      <c r="O192" s="1"/>
      <c r="P192" s="1"/>
    </row>
    <row r="193" spans="15:16" x14ac:dyDescent="0.3">
      <c r="O193" s="1"/>
      <c r="P193" s="1"/>
    </row>
    <row r="194" spans="15:16" x14ac:dyDescent="0.3">
      <c r="O194" s="1"/>
      <c r="P194" s="1"/>
    </row>
    <row r="195" spans="15:16" x14ac:dyDescent="0.3">
      <c r="O195" s="1"/>
      <c r="P195" s="1"/>
    </row>
    <row r="196" spans="15:16" x14ac:dyDescent="0.3">
      <c r="O196" s="1"/>
      <c r="P196" s="1"/>
    </row>
    <row r="197" spans="15:16" x14ac:dyDescent="0.3">
      <c r="O197" s="1"/>
      <c r="P197" s="1"/>
    </row>
    <row r="198" spans="15:16" x14ac:dyDescent="0.3">
      <c r="O198" s="1"/>
      <c r="P198" s="1"/>
    </row>
    <row r="199" spans="15:16" x14ac:dyDescent="0.3">
      <c r="O199" s="1"/>
      <c r="P199" s="1"/>
    </row>
    <row r="200" spans="15:16" x14ac:dyDescent="0.3">
      <c r="O200" s="1"/>
      <c r="P200" s="1"/>
    </row>
    <row r="201" spans="15:16" x14ac:dyDescent="0.3">
      <c r="O201" s="1"/>
      <c r="P201" s="1"/>
    </row>
    <row r="202" spans="15:16" x14ac:dyDescent="0.3">
      <c r="O202" s="1"/>
      <c r="P202" s="1"/>
    </row>
    <row r="203" spans="15:16" x14ac:dyDescent="0.3">
      <c r="O203" s="1"/>
      <c r="P203" s="1"/>
    </row>
    <row r="204" spans="15:16" x14ac:dyDescent="0.3">
      <c r="O204" s="1"/>
      <c r="P204" s="1"/>
    </row>
    <row r="205" spans="15:16" x14ac:dyDescent="0.3">
      <c r="O205" s="1"/>
      <c r="P205" s="1"/>
    </row>
    <row r="206" spans="15:16" x14ac:dyDescent="0.3">
      <c r="O206" s="1"/>
      <c r="P206" s="1"/>
    </row>
    <row r="207" spans="15:16" x14ac:dyDescent="0.3">
      <c r="O207" s="1"/>
      <c r="P207" s="1"/>
    </row>
    <row r="208" spans="15:16" x14ac:dyDescent="0.3">
      <c r="O208" s="1"/>
      <c r="P208" s="1"/>
    </row>
    <row r="209" spans="15:16" x14ac:dyDescent="0.3">
      <c r="O209" s="1"/>
      <c r="P209" s="1"/>
    </row>
    <row r="210" spans="15:16" x14ac:dyDescent="0.3">
      <c r="O210" s="1"/>
      <c r="P210" s="1"/>
    </row>
    <row r="211" spans="15:16" x14ac:dyDescent="0.3">
      <c r="O211" s="1"/>
      <c r="P211" s="1"/>
    </row>
    <row r="212" spans="15:16" x14ac:dyDescent="0.3">
      <c r="O212" s="1"/>
      <c r="P212" s="1"/>
    </row>
    <row r="213" spans="15:16" x14ac:dyDescent="0.3">
      <c r="O213" s="1"/>
      <c r="P213" s="1"/>
    </row>
    <row r="214" spans="15:16" x14ac:dyDescent="0.3">
      <c r="O214" s="1"/>
      <c r="P214" s="1"/>
    </row>
    <row r="215" spans="15:16" x14ac:dyDescent="0.3">
      <c r="O215" s="1"/>
      <c r="P215" s="1"/>
    </row>
    <row r="216" spans="15:16" x14ac:dyDescent="0.3">
      <c r="O216" s="1"/>
      <c r="P216" s="1"/>
    </row>
    <row r="217" spans="15:16" x14ac:dyDescent="0.3">
      <c r="O217" s="1"/>
      <c r="P217" s="1"/>
    </row>
    <row r="218" spans="15:16" x14ac:dyDescent="0.3">
      <c r="O218" s="1"/>
      <c r="P218" s="1"/>
    </row>
    <row r="219" spans="15:16" x14ac:dyDescent="0.3">
      <c r="O219" s="1"/>
      <c r="P219" s="1"/>
    </row>
    <row r="220" spans="15:16" x14ac:dyDescent="0.3">
      <c r="O220" s="1"/>
      <c r="P220" s="1"/>
    </row>
    <row r="221" spans="15:16" x14ac:dyDescent="0.3">
      <c r="O221" s="1"/>
      <c r="P221" s="1"/>
    </row>
    <row r="222" spans="15:16" x14ac:dyDescent="0.3">
      <c r="O222" s="1"/>
      <c r="P222" s="1"/>
    </row>
    <row r="223" spans="15:16" x14ac:dyDescent="0.3">
      <c r="O223" s="1"/>
      <c r="P223" s="1"/>
    </row>
    <row r="224" spans="15:16" x14ac:dyDescent="0.3">
      <c r="O224" s="1"/>
      <c r="P224" s="1"/>
    </row>
    <row r="225" spans="15:16" x14ac:dyDescent="0.3">
      <c r="O225" s="1"/>
      <c r="P225" s="1"/>
    </row>
    <row r="226" spans="15:16" x14ac:dyDescent="0.3">
      <c r="O226" s="1"/>
      <c r="P226" s="1"/>
    </row>
    <row r="227" spans="15:16" x14ac:dyDescent="0.3">
      <c r="O227" s="1"/>
      <c r="P227" s="1"/>
    </row>
    <row r="228" spans="15:16" x14ac:dyDescent="0.3">
      <c r="O228" s="1"/>
      <c r="P228" s="1"/>
    </row>
    <row r="229" spans="15:16" x14ac:dyDescent="0.3">
      <c r="O229" s="1"/>
      <c r="P229" s="1"/>
    </row>
    <row r="230" spans="15:16" x14ac:dyDescent="0.3">
      <c r="O230" s="1"/>
      <c r="P230" s="1"/>
    </row>
    <row r="231" spans="15:16" x14ac:dyDescent="0.3">
      <c r="O231" s="1"/>
      <c r="P231" s="1"/>
    </row>
    <row r="232" spans="15:16" x14ac:dyDescent="0.3">
      <c r="O232" s="1"/>
      <c r="P232" s="1"/>
    </row>
    <row r="233" spans="15:16" x14ac:dyDescent="0.3">
      <c r="O233" s="1"/>
      <c r="P233" s="1"/>
    </row>
    <row r="234" spans="15:16" x14ac:dyDescent="0.3">
      <c r="O234" s="1"/>
      <c r="P234" s="1"/>
    </row>
    <row r="235" spans="15:16" x14ac:dyDescent="0.3">
      <c r="O235" s="1"/>
      <c r="P235" s="1"/>
    </row>
    <row r="236" spans="15:16" x14ac:dyDescent="0.3">
      <c r="O236" s="1"/>
      <c r="P236" s="1"/>
    </row>
    <row r="237" spans="15:16" x14ac:dyDescent="0.3">
      <c r="O237" s="1"/>
      <c r="P237" s="1"/>
    </row>
    <row r="238" spans="15:16" x14ac:dyDescent="0.3">
      <c r="O238" s="1"/>
      <c r="P238" s="1"/>
    </row>
    <row r="239" spans="15:16" x14ac:dyDescent="0.3">
      <c r="O239" s="1"/>
      <c r="P239" s="1"/>
    </row>
    <row r="240" spans="15:16" x14ac:dyDescent="0.3">
      <c r="O240" s="1"/>
      <c r="P240" s="1"/>
    </row>
    <row r="241" spans="15:16" x14ac:dyDescent="0.3">
      <c r="O241" s="1"/>
      <c r="P241" s="1"/>
    </row>
    <row r="242" spans="15:16" x14ac:dyDescent="0.3">
      <c r="O242" s="1"/>
      <c r="P242" s="1"/>
    </row>
    <row r="243" spans="15:16" x14ac:dyDescent="0.3">
      <c r="O243" s="1"/>
      <c r="P243" s="1"/>
    </row>
    <row r="244" spans="15:16" x14ac:dyDescent="0.3">
      <c r="O244" s="1"/>
      <c r="P244" s="1"/>
    </row>
    <row r="245" spans="15:16" x14ac:dyDescent="0.3">
      <c r="O245" s="1"/>
      <c r="P245" s="1"/>
    </row>
    <row r="246" spans="15:16" x14ac:dyDescent="0.3">
      <c r="O246" s="1"/>
      <c r="P246" s="1"/>
    </row>
    <row r="247" spans="15:16" x14ac:dyDescent="0.3">
      <c r="O247" s="1"/>
      <c r="P247" s="1"/>
    </row>
    <row r="248" spans="15:16" x14ac:dyDescent="0.3">
      <c r="O248" s="1"/>
      <c r="P248" s="1"/>
    </row>
    <row r="249" spans="15:16" x14ac:dyDescent="0.3">
      <c r="O249" s="1"/>
      <c r="P249" s="1"/>
    </row>
    <row r="250" spans="15:16" x14ac:dyDescent="0.3">
      <c r="O250" s="1"/>
      <c r="P250" s="1"/>
    </row>
    <row r="251" spans="15:16" x14ac:dyDescent="0.3">
      <c r="O251" s="1"/>
      <c r="P251" s="1"/>
    </row>
    <row r="252" spans="15:16" x14ac:dyDescent="0.3">
      <c r="O252" s="1"/>
      <c r="P252" s="1"/>
    </row>
    <row r="253" spans="15:16" x14ac:dyDescent="0.3">
      <c r="O253" s="1"/>
      <c r="P253" s="1"/>
    </row>
    <row r="254" spans="15:16" x14ac:dyDescent="0.3">
      <c r="O254" s="1"/>
      <c r="P254" s="1"/>
    </row>
    <row r="255" spans="15:16" x14ac:dyDescent="0.3">
      <c r="O255" s="1"/>
      <c r="P255" s="1"/>
    </row>
    <row r="256" spans="15:16" x14ac:dyDescent="0.3">
      <c r="O256" s="1"/>
      <c r="P256" s="1"/>
    </row>
    <row r="257" spans="15:16" x14ac:dyDescent="0.3">
      <c r="O257" s="1"/>
      <c r="P257" s="1"/>
    </row>
    <row r="258" spans="15:16" x14ac:dyDescent="0.3">
      <c r="O258" s="1"/>
      <c r="P258" s="1"/>
    </row>
    <row r="259" spans="15:16" x14ac:dyDescent="0.3">
      <c r="O259" s="1"/>
      <c r="P259" s="1"/>
    </row>
    <row r="260" spans="15:16" x14ac:dyDescent="0.3">
      <c r="O260" s="1"/>
      <c r="P260" s="1"/>
    </row>
    <row r="261" spans="15:16" x14ac:dyDescent="0.3">
      <c r="O261" s="1"/>
      <c r="P261" s="1"/>
    </row>
    <row r="262" spans="15:16" x14ac:dyDescent="0.3">
      <c r="O262" s="1"/>
      <c r="P262" s="1"/>
    </row>
    <row r="263" spans="15:16" x14ac:dyDescent="0.3">
      <c r="O263" s="1"/>
      <c r="P263" s="1"/>
    </row>
    <row r="264" spans="15:16" x14ac:dyDescent="0.3">
      <c r="O264" s="1"/>
      <c r="P264" s="1"/>
    </row>
    <row r="265" spans="15:16" x14ac:dyDescent="0.3">
      <c r="O265" s="1"/>
      <c r="P265" s="1"/>
    </row>
    <row r="266" spans="15:16" x14ac:dyDescent="0.3">
      <c r="O266" s="1"/>
      <c r="P266" s="1"/>
    </row>
    <row r="267" spans="15:16" x14ac:dyDescent="0.3">
      <c r="O267" s="1"/>
      <c r="P267" s="1"/>
    </row>
    <row r="268" spans="15:16" x14ac:dyDescent="0.3">
      <c r="O268" s="1"/>
      <c r="P268" s="1"/>
    </row>
    <row r="269" spans="15:16" x14ac:dyDescent="0.3">
      <c r="O269" s="1"/>
      <c r="P269" s="1"/>
    </row>
    <row r="270" spans="15:16" x14ac:dyDescent="0.3">
      <c r="O270" s="1"/>
      <c r="P270" s="1"/>
    </row>
    <row r="271" spans="15:16" x14ac:dyDescent="0.3">
      <c r="O271" s="1"/>
      <c r="P271" s="1"/>
    </row>
    <row r="272" spans="15:16" x14ac:dyDescent="0.3">
      <c r="O272" s="1"/>
      <c r="P272" s="1"/>
    </row>
    <row r="273" spans="15:16" x14ac:dyDescent="0.3">
      <c r="O273" s="1"/>
      <c r="P273" s="1"/>
    </row>
    <row r="274" spans="15:16" x14ac:dyDescent="0.3">
      <c r="O274" s="1"/>
      <c r="P274" s="1"/>
    </row>
    <row r="275" spans="15:16" x14ac:dyDescent="0.3">
      <c r="O275" s="1"/>
      <c r="P275" s="1"/>
    </row>
    <row r="276" spans="15:16" x14ac:dyDescent="0.3">
      <c r="O276" s="1"/>
      <c r="P276" s="1"/>
    </row>
    <row r="277" spans="15:16" x14ac:dyDescent="0.3">
      <c r="O277" s="1"/>
      <c r="P277" s="1"/>
    </row>
    <row r="278" spans="15:16" x14ac:dyDescent="0.3">
      <c r="O278" s="1"/>
      <c r="P278" s="1"/>
    </row>
    <row r="279" spans="15:16" x14ac:dyDescent="0.3">
      <c r="O279" s="1"/>
      <c r="P279" s="1"/>
    </row>
    <row r="280" spans="15:16" x14ac:dyDescent="0.3">
      <c r="O280" s="1"/>
      <c r="P280" s="1"/>
    </row>
    <row r="281" spans="15:16" x14ac:dyDescent="0.3">
      <c r="O281" s="1"/>
      <c r="P281" s="1"/>
    </row>
    <row r="282" spans="15:16" x14ac:dyDescent="0.3">
      <c r="O282" s="1"/>
      <c r="P282" s="1"/>
    </row>
    <row r="283" spans="15:16" x14ac:dyDescent="0.3">
      <c r="O283" s="1"/>
      <c r="P283" s="1"/>
    </row>
    <row r="284" spans="15:16" x14ac:dyDescent="0.3">
      <c r="O284" s="1"/>
      <c r="P284" s="1"/>
    </row>
    <row r="285" spans="15:16" x14ac:dyDescent="0.3">
      <c r="O285" s="1"/>
      <c r="P285" s="1"/>
    </row>
    <row r="286" spans="15:16" x14ac:dyDescent="0.3">
      <c r="O286" s="1"/>
      <c r="P286" s="1"/>
    </row>
    <row r="287" spans="15:16" x14ac:dyDescent="0.3">
      <c r="O287" s="1"/>
      <c r="P287" s="1"/>
    </row>
    <row r="288" spans="15:16" x14ac:dyDescent="0.3">
      <c r="O288" s="1"/>
      <c r="P288" s="1"/>
    </row>
    <row r="289" spans="15:16" x14ac:dyDescent="0.3">
      <c r="O289" s="1"/>
      <c r="P289" s="1"/>
    </row>
    <row r="290" spans="15:16" x14ac:dyDescent="0.3">
      <c r="O290" s="1"/>
      <c r="P290" s="1"/>
    </row>
    <row r="291" spans="15:16" x14ac:dyDescent="0.3">
      <c r="O291" s="1"/>
      <c r="P291" s="1"/>
    </row>
    <row r="292" spans="15:16" x14ac:dyDescent="0.3">
      <c r="O292" s="1"/>
      <c r="P292" s="1"/>
    </row>
    <row r="293" spans="15:16" x14ac:dyDescent="0.3">
      <c r="O293" s="1"/>
      <c r="P293" s="1"/>
    </row>
    <row r="294" spans="15:16" x14ac:dyDescent="0.3">
      <c r="O294" s="1"/>
      <c r="P294" s="1"/>
    </row>
    <row r="295" spans="15:16" x14ac:dyDescent="0.3">
      <c r="O295" s="1"/>
      <c r="P295" s="1"/>
    </row>
    <row r="296" spans="15:16" x14ac:dyDescent="0.3">
      <c r="O296" s="1"/>
      <c r="P296" s="1"/>
    </row>
    <row r="297" spans="15:16" x14ac:dyDescent="0.3">
      <c r="O297" s="1"/>
      <c r="P297" s="1"/>
    </row>
    <row r="298" spans="15:16" x14ac:dyDescent="0.3">
      <c r="O298" s="1"/>
      <c r="P298" s="1"/>
    </row>
    <row r="299" spans="15:16" x14ac:dyDescent="0.3">
      <c r="O299" s="1"/>
      <c r="P299" s="1"/>
    </row>
    <row r="300" spans="15:16" x14ac:dyDescent="0.3">
      <c r="O300" s="1"/>
      <c r="P300" s="1"/>
    </row>
    <row r="301" spans="15:16" x14ac:dyDescent="0.3">
      <c r="O301" s="1"/>
      <c r="P301" s="1"/>
    </row>
    <row r="302" spans="15:16" x14ac:dyDescent="0.3">
      <c r="O302" s="1"/>
      <c r="P302" s="1"/>
    </row>
    <row r="303" spans="15:16" x14ac:dyDescent="0.3">
      <c r="O303" s="1"/>
      <c r="P303" s="1"/>
    </row>
    <row r="304" spans="15:16" x14ac:dyDescent="0.3">
      <c r="O304" s="1"/>
      <c r="P304" s="1"/>
    </row>
    <row r="305" spans="15:16" x14ac:dyDescent="0.3">
      <c r="O305" s="1"/>
      <c r="P305" s="1"/>
    </row>
    <row r="306" spans="15:16" x14ac:dyDescent="0.3">
      <c r="O306" s="1"/>
      <c r="P306" s="1"/>
    </row>
    <row r="307" spans="15:16" x14ac:dyDescent="0.3">
      <c r="O307" s="1"/>
      <c r="P307" s="1"/>
    </row>
    <row r="308" spans="15:16" x14ac:dyDescent="0.3">
      <c r="O308" s="1"/>
      <c r="P308" s="1"/>
    </row>
    <row r="309" spans="15:16" x14ac:dyDescent="0.3">
      <c r="O309" s="1"/>
      <c r="P309" s="1"/>
    </row>
    <row r="310" spans="15:16" x14ac:dyDescent="0.3">
      <c r="O310" s="1"/>
      <c r="P310" s="1"/>
    </row>
    <row r="311" spans="15:16" x14ac:dyDescent="0.3">
      <c r="O311" s="1"/>
      <c r="P311" s="1"/>
    </row>
    <row r="312" spans="15:16" x14ac:dyDescent="0.3">
      <c r="O312" s="1"/>
      <c r="P312" s="1"/>
    </row>
    <row r="313" spans="15:16" x14ac:dyDescent="0.3">
      <c r="O313" s="1"/>
      <c r="P313" s="1"/>
    </row>
    <row r="314" spans="15:16" x14ac:dyDescent="0.3">
      <c r="O314" s="1"/>
      <c r="P314" s="1"/>
    </row>
    <row r="315" spans="15:16" x14ac:dyDescent="0.3">
      <c r="O315" s="1"/>
      <c r="P315" s="1"/>
    </row>
    <row r="316" spans="15:16" x14ac:dyDescent="0.3">
      <c r="O316" s="1"/>
      <c r="P316" s="1"/>
    </row>
    <row r="317" spans="15:16" x14ac:dyDescent="0.3">
      <c r="O317" s="1"/>
      <c r="P317" s="1"/>
    </row>
    <row r="318" spans="15:16" x14ac:dyDescent="0.3">
      <c r="O318" s="1"/>
      <c r="P318" s="1"/>
    </row>
    <row r="319" spans="15:16" x14ac:dyDescent="0.3">
      <c r="O319" s="1"/>
      <c r="P319" s="1"/>
    </row>
    <row r="320" spans="15:16" x14ac:dyDescent="0.3">
      <c r="O320" s="1"/>
      <c r="P320" s="1"/>
    </row>
    <row r="321" spans="15:16" x14ac:dyDescent="0.3">
      <c r="O321" s="1"/>
      <c r="P321" s="1"/>
    </row>
    <row r="322" spans="15:16" x14ac:dyDescent="0.3">
      <c r="O322" s="1"/>
      <c r="P322" s="1"/>
    </row>
    <row r="323" spans="15:16" x14ac:dyDescent="0.3">
      <c r="O323" s="1"/>
      <c r="P323" s="1"/>
    </row>
    <row r="324" spans="15:16" x14ac:dyDescent="0.3">
      <c r="O324" s="1"/>
      <c r="P324" s="1"/>
    </row>
    <row r="325" spans="15:16" x14ac:dyDescent="0.3">
      <c r="O325" s="1"/>
      <c r="P325" s="1"/>
    </row>
    <row r="326" spans="15:16" x14ac:dyDescent="0.3">
      <c r="O326" s="1"/>
      <c r="P326" s="1"/>
    </row>
    <row r="327" spans="15:16" x14ac:dyDescent="0.3">
      <c r="O327" s="1"/>
      <c r="P327" s="1"/>
    </row>
    <row r="328" spans="15:16" x14ac:dyDescent="0.3">
      <c r="O328" s="1"/>
      <c r="P328" s="1"/>
    </row>
    <row r="329" spans="15:16" x14ac:dyDescent="0.3">
      <c r="O329" s="1"/>
      <c r="P329" s="1"/>
    </row>
    <row r="330" spans="15:16" x14ac:dyDescent="0.3">
      <c r="O330" s="1"/>
      <c r="P330" s="1"/>
    </row>
    <row r="331" spans="15:16" x14ac:dyDescent="0.3">
      <c r="O331" s="1"/>
      <c r="P331" s="1"/>
    </row>
    <row r="332" spans="15:16" x14ac:dyDescent="0.3">
      <c r="O332" s="1"/>
      <c r="P332" s="1"/>
    </row>
    <row r="333" spans="15:16" x14ac:dyDescent="0.3">
      <c r="O333" s="1"/>
      <c r="P333" s="1"/>
    </row>
    <row r="334" spans="15:16" x14ac:dyDescent="0.3">
      <c r="O334" s="1"/>
      <c r="P334" s="1"/>
    </row>
    <row r="335" spans="15:16" x14ac:dyDescent="0.3">
      <c r="O335" s="1"/>
      <c r="P335" s="1"/>
    </row>
    <row r="336" spans="15:16" x14ac:dyDescent="0.3">
      <c r="O336" s="1"/>
      <c r="P336" s="1"/>
    </row>
    <row r="337" spans="15:16" x14ac:dyDescent="0.3">
      <c r="O337" s="1"/>
      <c r="P337" s="1"/>
    </row>
    <row r="338" spans="15:16" x14ac:dyDescent="0.3">
      <c r="O338" s="1"/>
      <c r="P338" s="1"/>
    </row>
    <row r="339" spans="15:16" x14ac:dyDescent="0.3">
      <c r="O339" s="1"/>
      <c r="P339" s="1"/>
    </row>
    <row r="340" spans="15:16" x14ac:dyDescent="0.3">
      <c r="O340" s="1"/>
      <c r="P340" s="1"/>
    </row>
    <row r="341" spans="15:16" x14ac:dyDescent="0.3">
      <c r="O341" s="1"/>
      <c r="P341" s="1"/>
    </row>
    <row r="342" spans="15:16" x14ac:dyDescent="0.3">
      <c r="O342" s="1"/>
      <c r="P342" s="1"/>
    </row>
    <row r="343" spans="15:16" x14ac:dyDescent="0.3">
      <c r="O343" s="1"/>
      <c r="P343" s="1"/>
    </row>
    <row r="344" spans="15:16" x14ac:dyDescent="0.3">
      <c r="O344" s="1"/>
      <c r="P344" s="1"/>
    </row>
    <row r="345" spans="15:16" x14ac:dyDescent="0.3">
      <c r="O345" s="1"/>
      <c r="P345" s="1"/>
    </row>
    <row r="346" spans="15:16" x14ac:dyDescent="0.3">
      <c r="O346" s="1"/>
      <c r="P346" s="1"/>
    </row>
    <row r="347" spans="15:16" x14ac:dyDescent="0.3">
      <c r="O347" s="1"/>
      <c r="P347" s="1"/>
    </row>
    <row r="348" spans="15:16" x14ac:dyDescent="0.3">
      <c r="O348" s="1"/>
      <c r="P348" s="1"/>
    </row>
    <row r="349" spans="15:16" x14ac:dyDescent="0.3">
      <c r="O349" s="1"/>
      <c r="P349" s="1"/>
    </row>
    <row r="350" spans="15:16" x14ac:dyDescent="0.3">
      <c r="O350" s="1"/>
      <c r="P350" s="1"/>
    </row>
    <row r="351" spans="15:16" x14ac:dyDescent="0.3">
      <c r="O351" s="1"/>
      <c r="P351" s="1"/>
    </row>
    <row r="352" spans="15:16" x14ac:dyDescent="0.3">
      <c r="O352" s="1"/>
      <c r="P352" s="1"/>
    </row>
    <row r="353" spans="15:16" x14ac:dyDescent="0.3">
      <c r="O353" s="1"/>
      <c r="P353" s="1"/>
    </row>
    <row r="354" spans="15:16" x14ac:dyDescent="0.3">
      <c r="O354" s="1"/>
      <c r="P354" s="1"/>
    </row>
    <row r="355" spans="15:16" x14ac:dyDescent="0.3">
      <c r="O355" s="1"/>
      <c r="P355" s="1"/>
    </row>
    <row r="356" spans="15:16" x14ac:dyDescent="0.3">
      <c r="O356" s="1"/>
      <c r="P356" s="1"/>
    </row>
    <row r="357" spans="15:16" x14ac:dyDescent="0.3">
      <c r="O357" s="1"/>
      <c r="P357" s="1"/>
    </row>
    <row r="358" spans="15:16" x14ac:dyDescent="0.3">
      <c r="O358" s="1"/>
      <c r="P358" s="1"/>
    </row>
    <row r="359" spans="15:16" x14ac:dyDescent="0.3">
      <c r="O359" s="1"/>
      <c r="P359" s="1"/>
    </row>
    <row r="360" spans="15:16" x14ac:dyDescent="0.3">
      <c r="O360" s="1"/>
      <c r="P360" s="1"/>
    </row>
    <row r="361" spans="15:16" x14ac:dyDescent="0.3">
      <c r="O361" s="1"/>
      <c r="P361" s="1"/>
    </row>
    <row r="362" spans="15:16" x14ac:dyDescent="0.3">
      <c r="O362" s="1"/>
      <c r="P362" s="1"/>
    </row>
    <row r="363" spans="15:16" x14ac:dyDescent="0.3">
      <c r="O363" s="1"/>
      <c r="P363" s="1"/>
    </row>
    <row r="364" spans="15:16" x14ac:dyDescent="0.3">
      <c r="O364" s="1"/>
      <c r="P364" s="1"/>
    </row>
    <row r="365" spans="15:16" x14ac:dyDescent="0.3">
      <c r="O365" s="1"/>
      <c r="P365" s="1"/>
    </row>
    <row r="366" spans="15:16" x14ac:dyDescent="0.3">
      <c r="O366" s="1"/>
      <c r="P366" s="1"/>
    </row>
    <row r="367" spans="15:16" x14ac:dyDescent="0.3">
      <c r="O367" s="1"/>
      <c r="P367" s="1"/>
    </row>
    <row r="368" spans="15:16" x14ac:dyDescent="0.3">
      <c r="O368" s="1"/>
      <c r="P368" s="1"/>
    </row>
    <row r="369" spans="15:16" x14ac:dyDescent="0.3">
      <c r="O369" s="1"/>
      <c r="P369" s="1"/>
    </row>
    <row r="370" spans="15:16" x14ac:dyDescent="0.3">
      <c r="O370" s="1"/>
      <c r="P370" s="1"/>
    </row>
    <row r="371" spans="15:16" x14ac:dyDescent="0.3">
      <c r="O371" s="1"/>
      <c r="P371" s="1"/>
    </row>
    <row r="372" spans="15:16" x14ac:dyDescent="0.3">
      <c r="O372" s="1"/>
      <c r="P372" s="1"/>
    </row>
    <row r="373" spans="15:16" x14ac:dyDescent="0.3">
      <c r="O373" s="1"/>
      <c r="P373" s="1"/>
    </row>
    <row r="374" spans="15:16" x14ac:dyDescent="0.3">
      <c r="O374" s="1"/>
      <c r="P374" s="1"/>
    </row>
    <row r="375" spans="15:16" x14ac:dyDescent="0.3">
      <c r="O375" s="1"/>
      <c r="P375" s="1"/>
    </row>
    <row r="376" spans="15:16" x14ac:dyDescent="0.3">
      <c r="O376" s="1"/>
      <c r="P376" s="1"/>
    </row>
    <row r="377" spans="15:16" x14ac:dyDescent="0.3">
      <c r="O377" s="1"/>
      <c r="P377" s="1"/>
    </row>
    <row r="378" spans="15:16" x14ac:dyDescent="0.3">
      <c r="O378" s="1"/>
      <c r="P378" s="1"/>
    </row>
    <row r="379" spans="15:16" x14ac:dyDescent="0.3">
      <c r="O379" s="1"/>
      <c r="P379" s="1"/>
    </row>
    <row r="380" spans="15:16" x14ac:dyDescent="0.3">
      <c r="O380" s="1"/>
      <c r="P380" s="1"/>
    </row>
    <row r="381" spans="15:16" x14ac:dyDescent="0.3">
      <c r="O381" s="1"/>
      <c r="P381" s="1"/>
    </row>
    <row r="382" spans="15:16" x14ac:dyDescent="0.3">
      <c r="O382" s="1"/>
      <c r="P382" s="1"/>
    </row>
    <row r="383" spans="15:16" x14ac:dyDescent="0.3">
      <c r="O383" s="1"/>
      <c r="P383" s="1"/>
    </row>
    <row r="384" spans="15:16" x14ac:dyDescent="0.3">
      <c r="O384" s="1"/>
      <c r="P384" s="1"/>
    </row>
    <row r="385" spans="15:16" x14ac:dyDescent="0.3">
      <c r="O385" s="1"/>
      <c r="P385" s="1"/>
    </row>
    <row r="386" spans="15:16" x14ac:dyDescent="0.3">
      <c r="O386" s="1"/>
      <c r="P386" s="1"/>
    </row>
    <row r="387" spans="15:16" x14ac:dyDescent="0.3">
      <c r="O387" s="1"/>
      <c r="P387" s="1"/>
    </row>
    <row r="388" spans="15:16" x14ac:dyDescent="0.3">
      <c r="O388" s="1"/>
      <c r="P388" s="1"/>
    </row>
    <row r="389" spans="15:16" x14ac:dyDescent="0.3">
      <c r="O389" s="1"/>
      <c r="P389" s="1"/>
    </row>
    <row r="390" spans="15:16" x14ac:dyDescent="0.3">
      <c r="O390" s="1"/>
      <c r="P390" s="1"/>
    </row>
    <row r="391" spans="15:16" x14ac:dyDescent="0.3">
      <c r="O391" s="1"/>
      <c r="P391" s="1"/>
    </row>
    <row r="392" spans="15:16" x14ac:dyDescent="0.3">
      <c r="O392" s="1"/>
      <c r="P392" s="1"/>
    </row>
    <row r="393" spans="15:16" x14ac:dyDescent="0.3">
      <c r="O393" s="1"/>
      <c r="P393" s="1"/>
    </row>
    <row r="394" spans="15:16" x14ac:dyDescent="0.3">
      <c r="O394" s="1"/>
      <c r="P394" s="1"/>
    </row>
    <row r="395" spans="15:16" x14ac:dyDescent="0.3">
      <c r="O395" s="1"/>
      <c r="P395" s="1"/>
    </row>
    <row r="396" spans="15:16" x14ac:dyDescent="0.3">
      <c r="O396" s="1"/>
      <c r="P396" s="1"/>
    </row>
    <row r="397" spans="15:16" x14ac:dyDescent="0.3">
      <c r="O397" s="1"/>
      <c r="P397" s="1"/>
    </row>
    <row r="398" spans="15:16" x14ac:dyDescent="0.3">
      <c r="O398" s="1"/>
      <c r="P398" s="1"/>
    </row>
    <row r="399" spans="15:16" x14ac:dyDescent="0.3">
      <c r="O399" s="1"/>
      <c r="P399" s="1"/>
    </row>
    <row r="400" spans="15:16" x14ac:dyDescent="0.3">
      <c r="O400" s="1"/>
      <c r="P400" s="1"/>
    </row>
    <row r="401" spans="15:16" x14ac:dyDescent="0.3">
      <c r="O401" s="1"/>
      <c r="P401" s="1"/>
    </row>
    <row r="402" spans="15:16" x14ac:dyDescent="0.3">
      <c r="O402" s="1"/>
      <c r="P402" s="1"/>
    </row>
    <row r="403" spans="15:16" x14ac:dyDescent="0.3">
      <c r="O403" s="1"/>
      <c r="P403" s="1"/>
    </row>
    <row r="404" spans="15:16" x14ac:dyDescent="0.3">
      <c r="O404" s="1"/>
      <c r="P404" s="1"/>
    </row>
    <row r="405" spans="15:16" x14ac:dyDescent="0.3">
      <c r="O405" s="1"/>
      <c r="P405" s="1"/>
    </row>
    <row r="406" spans="15:16" x14ac:dyDescent="0.3">
      <c r="O406" s="1"/>
      <c r="P406" s="1"/>
    </row>
    <row r="407" spans="15:16" x14ac:dyDescent="0.3">
      <c r="O407" s="1"/>
      <c r="P407" s="1"/>
    </row>
    <row r="408" spans="15:16" x14ac:dyDescent="0.3">
      <c r="O408" s="1"/>
      <c r="P408" s="1"/>
    </row>
    <row r="409" spans="15:16" x14ac:dyDescent="0.3">
      <c r="O409" s="1"/>
      <c r="P409" s="1"/>
    </row>
    <row r="410" spans="15:16" x14ac:dyDescent="0.3">
      <c r="O410" s="1"/>
      <c r="P410" s="1"/>
    </row>
    <row r="411" spans="15:16" x14ac:dyDescent="0.3">
      <c r="O411" s="1"/>
      <c r="P411" s="1"/>
    </row>
    <row r="412" spans="15:16" x14ac:dyDescent="0.3">
      <c r="O412" s="1"/>
      <c r="P412" s="1"/>
    </row>
    <row r="413" spans="15:16" x14ac:dyDescent="0.3">
      <c r="O413" s="1"/>
      <c r="P413" s="1"/>
    </row>
    <row r="414" spans="15:16" x14ac:dyDescent="0.3">
      <c r="O414" s="1"/>
      <c r="P414" s="1"/>
    </row>
    <row r="415" spans="15:16" x14ac:dyDescent="0.3">
      <c r="O415" s="1"/>
      <c r="P415" s="1"/>
    </row>
    <row r="416" spans="15:16" x14ac:dyDescent="0.3">
      <c r="O416" s="1"/>
      <c r="P416" s="1"/>
    </row>
    <row r="417" spans="15:16" x14ac:dyDescent="0.3">
      <c r="O417" s="1"/>
      <c r="P417" s="1"/>
    </row>
    <row r="418" spans="15:16" x14ac:dyDescent="0.3">
      <c r="O418" s="1"/>
      <c r="P418" s="1"/>
    </row>
    <row r="419" spans="15:16" x14ac:dyDescent="0.3">
      <c r="O419" s="1"/>
      <c r="P419" s="1"/>
    </row>
    <row r="420" spans="15:16" x14ac:dyDescent="0.3">
      <c r="O420" s="1"/>
      <c r="P420" s="1"/>
    </row>
    <row r="421" spans="15:16" x14ac:dyDescent="0.3">
      <c r="O421" s="1"/>
      <c r="P421" s="1"/>
    </row>
    <row r="422" spans="15:16" x14ac:dyDescent="0.3">
      <c r="O422" s="1"/>
      <c r="P422" s="1"/>
    </row>
    <row r="423" spans="15:16" x14ac:dyDescent="0.3">
      <c r="O423" s="1"/>
      <c r="P423" s="1"/>
    </row>
    <row r="424" spans="15:16" x14ac:dyDescent="0.3">
      <c r="O424" s="1"/>
      <c r="P424" s="1"/>
    </row>
    <row r="425" spans="15:16" x14ac:dyDescent="0.3">
      <c r="O425" s="1"/>
      <c r="P425" s="1"/>
    </row>
    <row r="426" spans="15:16" x14ac:dyDescent="0.3">
      <c r="O426" s="1"/>
      <c r="P426" s="1"/>
    </row>
    <row r="427" spans="15:16" x14ac:dyDescent="0.3">
      <c r="O427" s="1"/>
      <c r="P427" s="1"/>
    </row>
    <row r="428" spans="15:16" x14ac:dyDescent="0.3">
      <c r="O428" s="1"/>
      <c r="P428" s="1"/>
    </row>
    <row r="429" spans="15:16" x14ac:dyDescent="0.3">
      <c r="O429" s="1"/>
      <c r="P429" s="1"/>
    </row>
    <row r="430" spans="15:16" x14ac:dyDescent="0.3">
      <c r="O430" s="1"/>
      <c r="P430" s="1"/>
    </row>
    <row r="431" spans="15:16" x14ac:dyDescent="0.3">
      <c r="O431" s="1"/>
      <c r="P431" s="1"/>
    </row>
    <row r="432" spans="15:16" x14ac:dyDescent="0.3">
      <c r="O432" s="1"/>
      <c r="P432" s="1"/>
    </row>
    <row r="433" spans="15:16" x14ac:dyDescent="0.3">
      <c r="O433" s="1"/>
      <c r="P433" s="1"/>
    </row>
    <row r="434" spans="15:16" x14ac:dyDescent="0.3">
      <c r="O434" s="1"/>
      <c r="P434" s="1"/>
    </row>
    <row r="435" spans="15:16" x14ac:dyDescent="0.3">
      <c r="O435" s="1"/>
      <c r="P435" s="1"/>
    </row>
    <row r="436" spans="15:16" x14ac:dyDescent="0.3">
      <c r="O436" s="1"/>
      <c r="P436" s="1"/>
    </row>
    <row r="437" spans="15:16" x14ac:dyDescent="0.3">
      <c r="O437" s="1"/>
      <c r="P437" s="1"/>
    </row>
    <row r="438" spans="15:16" x14ac:dyDescent="0.3">
      <c r="O438" s="1"/>
      <c r="P438" s="1"/>
    </row>
    <row r="439" spans="15:16" x14ac:dyDescent="0.3">
      <c r="O439" s="1"/>
      <c r="P439" s="1"/>
    </row>
    <row r="440" spans="15:16" x14ac:dyDescent="0.3">
      <c r="O440" s="1"/>
      <c r="P440" s="1"/>
    </row>
    <row r="441" spans="15:16" x14ac:dyDescent="0.3">
      <c r="O441" s="1"/>
      <c r="P441" s="1"/>
    </row>
    <row r="442" spans="15:16" x14ac:dyDescent="0.3">
      <c r="O442" s="1"/>
      <c r="P442" s="1"/>
    </row>
    <row r="443" spans="15:16" x14ac:dyDescent="0.3">
      <c r="O443" s="1"/>
      <c r="P443" s="1"/>
    </row>
    <row r="444" spans="15:16" x14ac:dyDescent="0.3">
      <c r="O444" s="1"/>
      <c r="P444" s="1"/>
    </row>
    <row r="445" spans="15:16" x14ac:dyDescent="0.3">
      <c r="O445" s="1"/>
      <c r="P445" s="1"/>
    </row>
    <row r="446" spans="15:16" x14ac:dyDescent="0.3">
      <c r="O446" s="1"/>
      <c r="P446" s="1"/>
    </row>
    <row r="447" spans="15:16" x14ac:dyDescent="0.3">
      <c r="O447" s="1"/>
      <c r="P447" s="1"/>
    </row>
    <row r="448" spans="15:16" x14ac:dyDescent="0.3">
      <c r="O448" s="1"/>
      <c r="P448" s="1"/>
    </row>
    <row r="449" spans="15:16" x14ac:dyDescent="0.3">
      <c r="O449" s="1"/>
      <c r="P449" s="1"/>
    </row>
    <row r="450" spans="15:16" x14ac:dyDescent="0.3">
      <c r="O450" s="1"/>
      <c r="P450" s="1"/>
    </row>
    <row r="451" spans="15:16" x14ac:dyDescent="0.3">
      <c r="O451" s="1"/>
      <c r="P451" s="1"/>
    </row>
    <row r="452" spans="15:16" x14ac:dyDescent="0.3">
      <c r="O452" s="1"/>
      <c r="P452" s="1"/>
    </row>
    <row r="453" spans="15:16" x14ac:dyDescent="0.3">
      <c r="O453" s="1"/>
      <c r="P453" s="1"/>
    </row>
    <row r="454" spans="15:16" x14ac:dyDescent="0.3">
      <c r="O454" s="1"/>
      <c r="P454" s="1"/>
    </row>
    <row r="455" spans="15:16" x14ac:dyDescent="0.3">
      <c r="O455" s="1"/>
      <c r="P455" s="1"/>
    </row>
    <row r="456" spans="15:16" x14ac:dyDescent="0.3">
      <c r="O456" s="1"/>
      <c r="P456" s="1"/>
    </row>
    <row r="457" spans="15:16" x14ac:dyDescent="0.3">
      <c r="O457" s="1"/>
      <c r="P457" s="1"/>
    </row>
    <row r="458" spans="15:16" x14ac:dyDescent="0.3">
      <c r="O458" s="1"/>
      <c r="P458" s="1"/>
    </row>
    <row r="459" spans="15:16" x14ac:dyDescent="0.3">
      <c r="O459" s="1"/>
      <c r="P459" s="1"/>
    </row>
    <row r="460" spans="15:16" x14ac:dyDescent="0.3">
      <c r="O460" s="1"/>
      <c r="P460" s="1"/>
    </row>
    <row r="461" spans="15:16" x14ac:dyDescent="0.3">
      <c r="O461" s="1"/>
      <c r="P461" s="1"/>
    </row>
    <row r="462" spans="15:16" x14ac:dyDescent="0.3">
      <c r="O462" s="1"/>
      <c r="P462" s="1"/>
    </row>
    <row r="463" spans="15:16" x14ac:dyDescent="0.3">
      <c r="O463" s="1"/>
      <c r="P463" s="1"/>
    </row>
    <row r="464" spans="15:16" x14ac:dyDescent="0.3">
      <c r="O464" s="1"/>
      <c r="P464" s="1"/>
    </row>
    <row r="465" spans="15:16" x14ac:dyDescent="0.3">
      <c r="O465" s="1"/>
      <c r="P465" s="1"/>
    </row>
    <row r="466" spans="15:16" x14ac:dyDescent="0.3">
      <c r="O466" s="1"/>
      <c r="P466" s="1"/>
    </row>
    <row r="467" spans="15:16" x14ac:dyDescent="0.3">
      <c r="O467" s="1"/>
      <c r="P467" s="1"/>
    </row>
    <row r="468" spans="15:16" x14ac:dyDescent="0.3">
      <c r="O468" s="1"/>
      <c r="P468" s="1"/>
    </row>
    <row r="469" spans="15:16" x14ac:dyDescent="0.3">
      <c r="O469" s="1"/>
      <c r="P469" s="1"/>
    </row>
    <row r="470" spans="15:16" x14ac:dyDescent="0.3">
      <c r="O470" s="1"/>
      <c r="P470" s="1"/>
    </row>
    <row r="471" spans="15:16" x14ac:dyDescent="0.3">
      <c r="O471" s="1"/>
      <c r="P471" s="1"/>
    </row>
    <row r="472" spans="15:16" x14ac:dyDescent="0.3">
      <c r="O472" s="1"/>
      <c r="P472" s="1"/>
    </row>
    <row r="473" spans="15:16" x14ac:dyDescent="0.3">
      <c r="O473" s="1"/>
      <c r="P473" s="1"/>
    </row>
    <row r="474" spans="15:16" x14ac:dyDescent="0.3">
      <c r="O474" s="1"/>
      <c r="P474" s="1"/>
    </row>
    <row r="475" spans="15:16" x14ac:dyDescent="0.3">
      <c r="O475" s="1"/>
      <c r="P475" s="1"/>
    </row>
    <row r="476" spans="15:16" x14ac:dyDescent="0.3">
      <c r="O476" s="1"/>
      <c r="P476" s="1"/>
    </row>
    <row r="477" spans="15:16" x14ac:dyDescent="0.3">
      <c r="O477" s="1"/>
      <c r="P477" s="1"/>
    </row>
    <row r="478" spans="15:16" x14ac:dyDescent="0.3">
      <c r="O478" s="1"/>
      <c r="P478" s="1"/>
    </row>
    <row r="479" spans="15:16" x14ac:dyDescent="0.3">
      <c r="O479" s="1"/>
      <c r="P479" s="1"/>
    </row>
    <row r="480" spans="15:16" x14ac:dyDescent="0.3">
      <c r="O480" s="1"/>
      <c r="P480" s="1"/>
    </row>
    <row r="481" spans="15:16" x14ac:dyDescent="0.3">
      <c r="O481" s="1"/>
      <c r="P481" s="1"/>
    </row>
    <row r="482" spans="15:16" x14ac:dyDescent="0.3">
      <c r="O482" s="1"/>
      <c r="P482" s="1"/>
    </row>
    <row r="483" spans="15:16" x14ac:dyDescent="0.3">
      <c r="O483" s="1"/>
      <c r="P483" s="1"/>
    </row>
    <row r="484" spans="15:16" x14ac:dyDescent="0.3">
      <c r="O484" s="1"/>
      <c r="P484" s="1"/>
    </row>
    <row r="485" spans="15:16" x14ac:dyDescent="0.3">
      <c r="O485" s="1"/>
      <c r="P485" s="1"/>
    </row>
    <row r="486" spans="15:16" x14ac:dyDescent="0.3">
      <c r="O486" s="1"/>
      <c r="P486" s="1"/>
    </row>
    <row r="487" spans="15:16" x14ac:dyDescent="0.3">
      <c r="O487" s="1"/>
      <c r="P487" s="1"/>
    </row>
    <row r="488" spans="15:16" x14ac:dyDescent="0.3">
      <c r="O488" s="1"/>
      <c r="P488" s="1"/>
    </row>
    <row r="489" spans="15:16" x14ac:dyDescent="0.3">
      <c r="O489" s="1"/>
      <c r="P489" s="1"/>
    </row>
    <row r="490" spans="15:16" x14ac:dyDescent="0.3">
      <c r="O490" s="1"/>
      <c r="P490" s="1"/>
    </row>
    <row r="491" spans="15:16" x14ac:dyDescent="0.3">
      <c r="O491" s="1"/>
      <c r="P491" s="1"/>
    </row>
    <row r="492" spans="15:16" x14ac:dyDescent="0.3">
      <c r="O492" s="1"/>
      <c r="P492" s="1"/>
    </row>
    <row r="493" spans="15:16" x14ac:dyDescent="0.3">
      <c r="O493" s="1"/>
      <c r="P493" s="1"/>
    </row>
    <row r="494" spans="15:16" x14ac:dyDescent="0.3">
      <c r="O494" s="1"/>
      <c r="P494" s="1"/>
    </row>
    <row r="495" spans="15:16" x14ac:dyDescent="0.3">
      <c r="O495" s="1"/>
      <c r="P495" s="1"/>
    </row>
    <row r="496" spans="15:16" x14ac:dyDescent="0.3">
      <c r="O496" s="1"/>
      <c r="P496" s="1"/>
    </row>
    <row r="497" spans="16:16" x14ac:dyDescent="0.3">
      <c r="P497" s="1"/>
    </row>
    <row r="498" spans="16:16" x14ac:dyDescent="0.3">
      <c r="P498" s="1"/>
    </row>
    <row r="499" spans="16:16" x14ac:dyDescent="0.3">
      <c r="P499" s="1"/>
    </row>
    <row r="500" spans="16:16" x14ac:dyDescent="0.3">
      <c r="P500" s="1"/>
    </row>
    <row r="501" spans="16:16" x14ac:dyDescent="0.3">
      <c r="P501" s="1"/>
    </row>
    <row r="502" spans="16:16" x14ac:dyDescent="0.3">
      <c r="P502" s="1"/>
    </row>
    <row r="503" spans="16:16" x14ac:dyDescent="0.3">
      <c r="P503" s="1"/>
    </row>
    <row r="504" spans="16:16" x14ac:dyDescent="0.3">
      <c r="P504" s="1"/>
    </row>
    <row r="505" spans="16:16" x14ac:dyDescent="0.3">
      <c r="P505" s="1"/>
    </row>
    <row r="506" spans="16:16" x14ac:dyDescent="0.3">
      <c r="P506" s="1"/>
    </row>
    <row r="507" spans="16:16" x14ac:dyDescent="0.3">
      <c r="P507" s="1"/>
    </row>
    <row r="508" spans="16:16" x14ac:dyDescent="0.3">
      <c r="P508" s="1"/>
    </row>
    <row r="509" spans="16:16" x14ac:dyDescent="0.3">
      <c r="P509" s="1"/>
    </row>
    <row r="510" spans="16:16" x14ac:dyDescent="0.3">
      <c r="P510" s="1"/>
    </row>
    <row r="511" spans="16:16" x14ac:dyDescent="0.3">
      <c r="P511" s="1"/>
    </row>
    <row r="512" spans="16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  <row r="868" spans="16:16" x14ac:dyDescent="0.3">
      <c r="P868" s="1"/>
    </row>
    <row r="869" spans="16:16" x14ac:dyDescent="0.3">
      <c r="P869" s="1"/>
    </row>
    <row r="870" spans="16:16" x14ac:dyDescent="0.3">
      <c r="P870" s="1"/>
    </row>
    <row r="871" spans="16:16" x14ac:dyDescent="0.3">
      <c r="P871" s="1"/>
    </row>
    <row r="872" spans="16:16" x14ac:dyDescent="0.3">
      <c r="P872" s="1"/>
    </row>
    <row r="873" spans="16:16" x14ac:dyDescent="0.3">
      <c r="P873" s="1"/>
    </row>
    <row r="874" spans="16:16" x14ac:dyDescent="0.3">
      <c r="P874" s="1"/>
    </row>
    <row r="875" spans="16:16" x14ac:dyDescent="0.3">
      <c r="P875" s="1"/>
    </row>
    <row r="876" spans="16:16" x14ac:dyDescent="0.3">
      <c r="P876" s="1"/>
    </row>
    <row r="877" spans="16:16" x14ac:dyDescent="0.3">
      <c r="P877" s="1"/>
    </row>
    <row r="878" spans="16:16" x14ac:dyDescent="0.3">
      <c r="P878" s="1"/>
    </row>
    <row r="879" spans="16:16" x14ac:dyDescent="0.3">
      <c r="P879" s="1"/>
    </row>
    <row r="880" spans="16:16" x14ac:dyDescent="0.3">
      <c r="P880" s="1"/>
    </row>
    <row r="881" spans="16:16" x14ac:dyDescent="0.3">
      <c r="P881" s="1"/>
    </row>
    <row r="882" spans="16:16" x14ac:dyDescent="0.3">
      <c r="P882" s="1"/>
    </row>
    <row r="883" spans="16:16" x14ac:dyDescent="0.3">
      <c r="P883" s="1"/>
    </row>
    <row r="884" spans="16:16" x14ac:dyDescent="0.3">
      <c r="P884" s="1"/>
    </row>
    <row r="885" spans="16:16" x14ac:dyDescent="0.3">
      <c r="P885" s="1"/>
    </row>
    <row r="886" spans="16:16" x14ac:dyDescent="0.3">
      <c r="P886" s="1"/>
    </row>
    <row r="887" spans="16:16" x14ac:dyDescent="0.3">
      <c r="P887" s="1"/>
    </row>
    <row r="888" spans="16:16" x14ac:dyDescent="0.3">
      <c r="P888" s="1"/>
    </row>
    <row r="889" spans="16:16" x14ac:dyDescent="0.3">
      <c r="P889" s="1"/>
    </row>
    <row r="890" spans="16:16" x14ac:dyDescent="0.3">
      <c r="P890" s="1"/>
    </row>
    <row r="891" spans="16:16" x14ac:dyDescent="0.3">
      <c r="P891" s="1"/>
    </row>
    <row r="892" spans="16:16" x14ac:dyDescent="0.3">
      <c r="P892" s="1"/>
    </row>
    <row r="893" spans="16:16" x14ac:dyDescent="0.3">
      <c r="P893" s="1"/>
    </row>
    <row r="894" spans="16:16" x14ac:dyDescent="0.3">
      <c r="P894" s="1"/>
    </row>
    <row r="895" spans="16:16" x14ac:dyDescent="0.3">
      <c r="P895" s="1"/>
    </row>
    <row r="896" spans="16:16" x14ac:dyDescent="0.3">
      <c r="P896" s="1"/>
    </row>
    <row r="897" spans="16:16" x14ac:dyDescent="0.3">
      <c r="P897" s="1"/>
    </row>
    <row r="898" spans="16:16" x14ac:dyDescent="0.3">
      <c r="P898" s="1"/>
    </row>
    <row r="899" spans="16:16" x14ac:dyDescent="0.3">
      <c r="P899" s="1"/>
    </row>
    <row r="900" spans="16:16" x14ac:dyDescent="0.3">
      <c r="P900" s="1"/>
    </row>
    <row r="901" spans="16:16" x14ac:dyDescent="0.3">
      <c r="P901" s="1"/>
    </row>
    <row r="902" spans="16:16" x14ac:dyDescent="0.3">
      <c r="P902" s="1"/>
    </row>
    <row r="903" spans="16:16" x14ac:dyDescent="0.3">
      <c r="P903" s="1"/>
    </row>
    <row r="904" spans="16:16" x14ac:dyDescent="0.3">
      <c r="P904" s="1"/>
    </row>
    <row r="905" spans="16:16" x14ac:dyDescent="0.3">
      <c r="P905" s="1"/>
    </row>
    <row r="906" spans="16:16" x14ac:dyDescent="0.3">
      <c r="P906" s="1"/>
    </row>
    <row r="907" spans="16:16" x14ac:dyDescent="0.3">
      <c r="P907" s="1"/>
    </row>
    <row r="908" spans="16:16" x14ac:dyDescent="0.3">
      <c r="P908" s="1"/>
    </row>
    <row r="909" spans="16:16" x14ac:dyDescent="0.3">
      <c r="P909" s="1"/>
    </row>
    <row r="910" spans="16:16" x14ac:dyDescent="0.3">
      <c r="P910" s="1"/>
    </row>
    <row r="911" spans="16:16" x14ac:dyDescent="0.3">
      <c r="P911" s="1"/>
    </row>
    <row r="912" spans="16:16" x14ac:dyDescent="0.3">
      <c r="P912" s="1"/>
    </row>
    <row r="913" spans="16:16" x14ac:dyDescent="0.3">
      <c r="P913" s="1"/>
    </row>
    <row r="914" spans="16:16" x14ac:dyDescent="0.3">
      <c r="P914" s="1"/>
    </row>
    <row r="915" spans="16:16" x14ac:dyDescent="0.3">
      <c r="P915" s="1"/>
    </row>
    <row r="916" spans="16:16" x14ac:dyDescent="0.3">
      <c r="P916" s="1"/>
    </row>
    <row r="917" spans="16:16" x14ac:dyDescent="0.3">
      <c r="P917" s="1"/>
    </row>
    <row r="918" spans="16:16" x14ac:dyDescent="0.3">
      <c r="P918" s="1"/>
    </row>
    <row r="919" spans="16:16" x14ac:dyDescent="0.3">
      <c r="P919" s="1"/>
    </row>
    <row r="920" spans="16:16" x14ac:dyDescent="0.3">
      <c r="P920" s="1"/>
    </row>
    <row r="921" spans="16:16" x14ac:dyDescent="0.3">
      <c r="P921" s="1"/>
    </row>
    <row r="922" spans="16:16" x14ac:dyDescent="0.3">
      <c r="P922" s="1"/>
    </row>
    <row r="923" spans="16:16" x14ac:dyDescent="0.3">
      <c r="P923" s="1"/>
    </row>
    <row r="924" spans="16:16" x14ac:dyDescent="0.3">
      <c r="P924" s="1"/>
    </row>
    <row r="925" spans="16:16" x14ac:dyDescent="0.3">
      <c r="P925" s="1"/>
    </row>
    <row r="926" spans="16:16" x14ac:dyDescent="0.3">
      <c r="P926" s="1"/>
    </row>
    <row r="927" spans="16:16" x14ac:dyDescent="0.3">
      <c r="P927" s="1"/>
    </row>
    <row r="928" spans="16:16" x14ac:dyDescent="0.3">
      <c r="P928" s="1"/>
    </row>
    <row r="929" spans="16:16" x14ac:dyDescent="0.3">
      <c r="P929" s="1"/>
    </row>
    <row r="930" spans="16:16" x14ac:dyDescent="0.3">
      <c r="P930" s="1"/>
    </row>
    <row r="931" spans="16:16" x14ac:dyDescent="0.3">
      <c r="P931" s="1"/>
    </row>
    <row r="932" spans="16:16" x14ac:dyDescent="0.3">
      <c r="P932" s="1"/>
    </row>
    <row r="933" spans="16:16" x14ac:dyDescent="0.3">
      <c r="P933" s="1"/>
    </row>
    <row r="934" spans="16:16" x14ac:dyDescent="0.3">
      <c r="P934" s="1"/>
    </row>
    <row r="935" spans="16:16" x14ac:dyDescent="0.3">
      <c r="P935" s="1"/>
    </row>
    <row r="936" spans="16:16" x14ac:dyDescent="0.3">
      <c r="P936" s="1"/>
    </row>
    <row r="937" spans="16:16" x14ac:dyDescent="0.3">
      <c r="P937" s="1"/>
    </row>
    <row r="938" spans="16:16" x14ac:dyDescent="0.3">
      <c r="P938" s="1"/>
    </row>
    <row r="939" spans="16:16" x14ac:dyDescent="0.3">
      <c r="P939" s="1"/>
    </row>
    <row r="940" spans="16:16" x14ac:dyDescent="0.3">
      <c r="P940" s="1"/>
    </row>
    <row r="941" spans="16:16" x14ac:dyDescent="0.3">
      <c r="P941" s="1"/>
    </row>
    <row r="942" spans="16:16" x14ac:dyDescent="0.3">
      <c r="P942" s="1"/>
    </row>
    <row r="943" spans="16:16" x14ac:dyDescent="0.3">
      <c r="P943" s="1"/>
    </row>
    <row r="944" spans="16:16" x14ac:dyDescent="0.3">
      <c r="P944" s="1"/>
    </row>
    <row r="945" spans="16:16" x14ac:dyDescent="0.3">
      <c r="P945" s="1"/>
    </row>
    <row r="946" spans="16:16" x14ac:dyDescent="0.3">
      <c r="P946" s="1"/>
    </row>
    <row r="947" spans="16:16" x14ac:dyDescent="0.3">
      <c r="P947" s="1"/>
    </row>
    <row r="948" spans="16:16" x14ac:dyDescent="0.3">
      <c r="P948" s="1"/>
    </row>
    <row r="949" spans="16:16" x14ac:dyDescent="0.3">
      <c r="P949" s="1"/>
    </row>
    <row r="950" spans="16:16" x14ac:dyDescent="0.3">
      <c r="P950" s="1"/>
    </row>
    <row r="951" spans="16:16" x14ac:dyDescent="0.3">
      <c r="P951" s="1"/>
    </row>
    <row r="952" spans="16:16" x14ac:dyDescent="0.3">
      <c r="P952" s="1"/>
    </row>
    <row r="953" spans="16:16" x14ac:dyDescent="0.3">
      <c r="P953" s="1"/>
    </row>
    <row r="954" spans="16:16" x14ac:dyDescent="0.3">
      <c r="P954" s="1"/>
    </row>
    <row r="955" spans="16:16" x14ac:dyDescent="0.3">
      <c r="P955" s="1"/>
    </row>
    <row r="956" spans="16:16" x14ac:dyDescent="0.3">
      <c r="P956" s="1"/>
    </row>
    <row r="957" spans="16:16" x14ac:dyDescent="0.3">
      <c r="P957" s="1"/>
    </row>
    <row r="958" spans="16:16" x14ac:dyDescent="0.3">
      <c r="P958" s="1"/>
    </row>
    <row r="959" spans="16:16" x14ac:dyDescent="0.3">
      <c r="P959" s="1"/>
    </row>
    <row r="960" spans="16:16" x14ac:dyDescent="0.3">
      <c r="P960" s="1"/>
    </row>
    <row r="961" spans="16:16" x14ac:dyDescent="0.3">
      <c r="P961" s="1"/>
    </row>
    <row r="962" spans="16:16" x14ac:dyDescent="0.3">
      <c r="P962" s="1"/>
    </row>
    <row r="963" spans="16:16" x14ac:dyDescent="0.3">
      <c r="P963" s="1"/>
    </row>
    <row r="964" spans="16:16" x14ac:dyDescent="0.3">
      <c r="P964" s="1"/>
    </row>
    <row r="965" spans="16:16" x14ac:dyDescent="0.3">
      <c r="P965" s="1"/>
    </row>
    <row r="966" spans="16:16" x14ac:dyDescent="0.3">
      <c r="P966" s="1"/>
    </row>
    <row r="967" spans="16:16" x14ac:dyDescent="0.3">
      <c r="P967" s="1"/>
    </row>
    <row r="968" spans="16:16" x14ac:dyDescent="0.3">
      <c r="P968" s="1"/>
    </row>
    <row r="969" spans="16:16" x14ac:dyDescent="0.3">
      <c r="P969" s="1"/>
    </row>
    <row r="970" spans="16:16" x14ac:dyDescent="0.3">
      <c r="P970" s="1"/>
    </row>
    <row r="971" spans="16:16" x14ac:dyDescent="0.3">
      <c r="P971" s="1"/>
    </row>
    <row r="972" spans="16:16" x14ac:dyDescent="0.3">
      <c r="P972" s="1"/>
    </row>
    <row r="973" spans="16:16" x14ac:dyDescent="0.3">
      <c r="P973" s="1"/>
    </row>
    <row r="974" spans="16:16" x14ac:dyDescent="0.3">
      <c r="P974" s="1"/>
    </row>
    <row r="975" spans="16:16" x14ac:dyDescent="0.3">
      <c r="P975" s="1"/>
    </row>
    <row r="976" spans="16:16" x14ac:dyDescent="0.3">
      <c r="P976" s="1"/>
    </row>
    <row r="977" spans="16:16" x14ac:dyDescent="0.3">
      <c r="P977" s="1"/>
    </row>
    <row r="978" spans="16:16" x14ac:dyDescent="0.3">
      <c r="P978" s="1"/>
    </row>
    <row r="979" spans="16:16" x14ac:dyDescent="0.3">
      <c r="P979" s="1"/>
    </row>
    <row r="980" spans="16:16" x14ac:dyDescent="0.3">
      <c r="P980" s="1"/>
    </row>
    <row r="981" spans="16:16" x14ac:dyDescent="0.3">
      <c r="P981" s="1"/>
    </row>
    <row r="982" spans="16:16" x14ac:dyDescent="0.3">
      <c r="P982" s="1"/>
    </row>
    <row r="983" spans="16:16" x14ac:dyDescent="0.3">
      <c r="P983" s="1"/>
    </row>
    <row r="984" spans="16:16" x14ac:dyDescent="0.3">
      <c r="P984" s="1"/>
    </row>
    <row r="985" spans="16:16" x14ac:dyDescent="0.3">
      <c r="P985" s="1"/>
    </row>
    <row r="986" spans="16:16" x14ac:dyDescent="0.3">
      <c r="P986" s="1"/>
    </row>
    <row r="987" spans="16:16" x14ac:dyDescent="0.3">
      <c r="P987" s="1"/>
    </row>
    <row r="988" spans="16:16" x14ac:dyDescent="0.3">
      <c r="P988" s="1"/>
    </row>
    <row r="989" spans="16:16" x14ac:dyDescent="0.3">
      <c r="P989" s="1"/>
    </row>
    <row r="990" spans="16:16" x14ac:dyDescent="0.3">
      <c r="P990" s="1"/>
    </row>
  </sheetData>
  <phoneticPr fontId="1" type="noConversion"/>
  <conditionalFormatting sqref="G98:K115 G116:M116 A98:F133 G117:H133 A96:K97 L96:M115 A1:M4 A5:D14 A16:M16 A31:H43 I42:M43 A17:H29 I28:M29 A15:C15 E5:M15 E5:F16 A59:M94 A58:B58 A135:M1048576 E43:F57 A45:M57">
    <cfRule type="expression" dxfId="239" priority="41">
      <formula>$D1="합계"</formula>
    </cfRule>
  </conditionalFormatting>
  <conditionalFormatting sqref="I117:M118 I120:M123 I119:L119 I126:M133 I124:L125">
    <cfRule type="expression" dxfId="238" priority="37">
      <formula>$D117="합계"</formula>
    </cfRule>
  </conditionalFormatting>
  <conditionalFormatting sqref="I134:L134">
    <cfRule type="expression" dxfId="237" priority="36">
      <formula>$D134="합계"</formula>
    </cfRule>
  </conditionalFormatting>
  <conditionalFormatting sqref="M125">
    <cfRule type="expression" dxfId="236" priority="31">
      <formula>$D125="합계"</formula>
    </cfRule>
  </conditionalFormatting>
  <conditionalFormatting sqref="M134">
    <cfRule type="expression" dxfId="235" priority="35">
      <formula>$D134="합계"</formula>
    </cfRule>
  </conditionalFormatting>
  <conditionalFormatting sqref="A134:H134">
    <cfRule type="expression" dxfId="234" priority="34">
      <formula>$D134="합계"</formula>
    </cfRule>
  </conditionalFormatting>
  <conditionalFormatting sqref="M119">
    <cfRule type="expression" dxfId="233" priority="33">
      <formula>$D119="합계"</formula>
    </cfRule>
  </conditionalFormatting>
  <conditionalFormatting sqref="M124">
    <cfRule type="expression" dxfId="232" priority="32">
      <formula>$D124="합계"</formula>
    </cfRule>
  </conditionalFormatting>
  <conditionalFormatting sqref="A95:C95 E95:M95">
    <cfRule type="expression" dxfId="231" priority="29">
      <formula>$D95="합계"</formula>
    </cfRule>
  </conditionalFormatting>
  <conditionalFormatting sqref="D15">
    <cfRule type="expression" dxfId="230" priority="16">
      <formula>$B15="합계"</formula>
    </cfRule>
  </conditionalFormatting>
  <conditionalFormatting sqref="I17:M22 I27:L27 I24:M26 I23:L23">
    <cfRule type="expression" dxfId="229" priority="14">
      <formula>$D17="합계"</formula>
    </cfRule>
  </conditionalFormatting>
  <conditionalFormatting sqref="A30:M30">
    <cfRule type="expression" dxfId="228" priority="13">
      <formula>$D30="합계"</formula>
    </cfRule>
  </conditionalFormatting>
  <conditionalFormatting sqref="M27">
    <cfRule type="expression" dxfId="227" priority="12">
      <formula>$D27="합계"</formula>
    </cfRule>
  </conditionalFormatting>
  <conditionalFormatting sqref="M23">
    <cfRule type="expression" dxfId="226" priority="11">
      <formula>$D23="합계"</formula>
    </cfRule>
  </conditionalFormatting>
  <conditionalFormatting sqref="I32:M36 I41:L41 I38:M40 I37:L37 I31:L31">
    <cfRule type="expression" dxfId="225" priority="8">
      <formula>$D31="합계"</formula>
    </cfRule>
  </conditionalFormatting>
  <conditionalFormatting sqref="C44:M44">
    <cfRule type="expression" dxfId="224" priority="7">
      <formula>$D44="합계"</formula>
    </cfRule>
  </conditionalFormatting>
  <conditionalFormatting sqref="M41">
    <cfRule type="expression" dxfId="223" priority="6">
      <formula>$D41="합계"</formula>
    </cfRule>
  </conditionalFormatting>
  <conditionalFormatting sqref="M37">
    <cfRule type="expression" dxfId="222" priority="5">
      <formula>$D37="합계"</formula>
    </cfRule>
  </conditionalFormatting>
  <conditionalFormatting sqref="A44:B44">
    <cfRule type="expression" dxfId="221" priority="4">
      <formula>$D44="합계"</formula>
    </cfRule>
  </conditionalFormatting>
  <conditionalFormatting sqref="M31">
    <cfRule type="expression" dxfId="220" priority="3">
      <formula>$D31="합계"</formula>
    </cfRule>
  </conditionalFormatting>
  <conditionalFormatting sqref="E58:F58">
    <cfRule type="expression" dxfId="219" priority="2">
      <formula>$D58="합계"</formula>
    </cfRule>
  </conditionalFormatting>
  <conditionalFormatting sqref="C58:M58">
    <cfRule type="expression" dxfId="218" priority="1">
      <formula>$D58="합계"</formula>
    </cfRule>
  </conditionalFormatting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1"/>
  <sheetViews>
    <sheetView zoomScale="90" zoomScaleNormal="90" workbookViewId="0">
      <pane ySplit="4" topLeftCell="A41" activePane="bottomLeft" state="frozen"/>
      <selection activeCell="O37" sqref="O1:O1048576"/>
      <selection pane="bottomLeft" activeCell="E63" sqref="E63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52</v>
      </c>
      <c r="B2" s="37" t="s">
        <v>39</v>
      </c>
      <c r="C2" s="9" t="s">
        <v>631</v>
      </c>
      <c r="D2" s="25">
        <v>25000000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75</v>
      </c>
      <c r="H4" s="49" t="s">
        <v>5</v>
      </c>
      <c r="I4" s="61" t="s">
        <v>44</v>
      </c>
      <c r="J4" s="62" t="s">
        <v>45</v>
      </c>
      <c r="K4" s="62" t="s">
        <v>76</v>
      </c>
      <c r="L4" s="62" t="s">
        <v>89</v>
      </c>
      <c r="M4" s="49" t="s">
        <v>6</v>
      </c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1</v>
      </c>
      <c r="H5" s="83">
        <v>10105</v>
      </c>
      <c r="I5" s="42">
        <f t="shared" ref="I5:I17" si="0">H5/SUMIF(B:B,B5,H:H)</f>
        <v>4.0977133299770338E-4</v>
      </c>
      <c r="J5" s="42">
        <f>SUMIFS('MP내역(안정)'!G:G,'MP내역(안정)'!A:A,A5,'MP내역(안정)'!B:B,D5)</f>
        <v>4.1894270000000002E-4</v>
      </c>
      <c r="K5" s="42">
        <f t="shared" ref="K5:K17" si="1">ABS(I5-J5)</f>
        <v>9.1713670022966465E-6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1"/>
      <c r="P5" s="1"/>
    </row>
    <row r="6" spans="1:16" s="18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230</v>
      </c>
      <c r="H6" s="83">
        <v>2533450</v>
      </c>
      <c r="I6" s="42">
        <f t="shared" si="0"/>
        <v>0.10273480292756375</v>
      </c>
      <c r="J6" s="42">
        <f>SUMIFS('MP내역(안정)'!G:G,'MP내역(안정)'!A:A,A6,'MP내역(안정)'!B:B,D6)</f>
        <v>0.1032349</v>
      </c>
      <c r="K6" s="42">
        <f t="shared" si="1"/>
        <v>5.0009707243625634E-4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1"/>
      <c r="P6" s="1"/>
    </row>
    <row r="7" spans="1:16" s="18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71</v>
      </c>
      <c r="H7" s="83">
        <v>712840</v>
      </c>
      <c r="I7" s="42">
        <f t="shared" si="0"/>
        <v>2.8906620189419384E-2</v>
      </c>
      <c r="J7" s="42">
        <f>SUMIFS('MP내역(안정)'!G:G,'MP내역(안정)'!A:A,A7,'MP내역(안정)'!B:B,D7)</f>
        <v>2.9339540000000001E-2</v>
      </c>
      <c r="K7" s="42">
        <f t="shared" si="1"/>
        <v>4.3291981058061688E-4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1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172</v>
      </c>
      <c r="E8" s="38" t="str">
        <f>IF(OR(D8="",D8="합계"),"",INDEX(투자유니버스!B:B,MATCH($D8,투자유니버스!$A:$A,0)))</f>
        <v>TIGER 국채3년</v>
      </c>
      <c r="F8" s="38" t="str">
        <f>IF(OR(D8="",D8="합계"),"",INDEX(투자유니버스!E:E,MATCH($D8,투자유니버스!$A:$A,0)))</f>
        <v>채권</v>
      </c>
      <c r="G8" s="83">
        <v>82</v>
      </c>
      <c r="H8" s="83">
        <v>8703890</v>
      </c>
      <c r="I8" s="42">
        <f t="shared" si="0"/>
        <v>0.35295443914551017</v>
      </c>
      <c r="J8" s="42">
        <f>SUMIFS('MP내역(안정)'!G:G,'MP내역(안정)'!A:A,A8,'MP내역(안정)'!B:B,D8)</f>
        <v>0.35</v>
      </c>
      <c r="K8" s="42">
        <f t="shared" si="1"/>
        <v>2.9544391455101904E-3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1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506</v>
      </c>
      <c r="E9" s="38" t="str">
        <f>IF(OR(D9="",D9="합계"),"",INDEX(투자유니버스!B:B,MATCH($D9,투자유니버스!$A:$A,0)))</f>
        <v>TIGER 글로벌자원생산기업(합성 H)</v>
      </c>
      <c r="F9" s="38" t="str">
        <f>IF(OR(D9="",D9="합계"),"",INDEX(투자유니버스!E:E,MATCH($D9,투자유니버스!$A:$A,0)))</f>
        <v>대체자산</v>
      </c>
      <c r="G9" s="83">
        <v>159</v>
      </c>
      <c r="H9" s="83">
        <v>2557515</v>
      </c>
      <c r="I9" s="42">
        <f t="shared" si="0"/>
        <v>0.10371067102539548</v>
      </c>
      <c r="J9" s="42">
        <f>SUMIFS('MP내역(안정)'!G:G,'MP내역(안정)'!A:A,A9,'MP내역(안정)'!B:B,D9)</f>
        <v>0.1043084</v>
      </c>
      <c r="K9" s="42">
        <f t="shared" si="1"/>
        <v>5.9772897460451391E-4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1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222</v>
      </c>
      <c r="E10" s="38" t="str">
        <f>IF(OR(D10="",D10="합계"),"",INDEX(투자유니버스!B:B,MATCH($D10,투자유니버스!$A:$A,0)))</f>
        <v>TIGER 단기선진하이일드(합성 H)</v>
      </c>
      <c r="F10" s="38" t="str">
        <f>IF(OR(D10="",D10="합계"),"",INDEX(투자유니버스!E:E,MATCH($D10,투자유니버스!$A:$A,0)))</f>
        <v>채권</v>
      </c>
      <c r="G10" s="83">
        <v>1</v>
      </c>
      <c r="H10" s="83">
        <v>11945</v>
      </c>
      <c r="I10" s="42">
        <f t="shared" si="0"/>
        <v>4.8438580629961078E-4</v>
      </c>
      <c r="J10" s="42">
        <f>SUMIFS('MP내역(안정)'!G:G,'MP내역(안정)'!A:A,A10,'MP내역(안정)'!B:B,D10)</f>
        <v>8.3124800000000003E-4</v>
      </c>
      <c r="K10" s="42">
        <f t="shared" si="1"/>
        <v>3.4686219370038925E-4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1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148</v>
      </c>
      <c r="E11" s="38" t="str">
        <f>IF(OR(D11="",D11="합계"),"",INDEX(투자유니버스!B:B,MATCH($D11,투자유니버스!$A:$A,0)))</f>
        <v>TIGER 단기통안채</v>
      </c>
      <c r="F11" s="38" t="str">
        <f>IF(OR(D11="",D11="합계"),"",INDEX(투자유니버스!E:E,MATCH($D11,투자유니버스!$A:$A,0)))</f>
        <v>채권</v>
      </c>
      <c r="G11" s="83">
        <v>46</v>
      </c>
      <c r="H11" s="83">
        <v>4637490</v>
      </c>
      <c r="I11" s="42">
        <f t="shared" si="0"/>
        <v>0.18805645314829483</v>
      </c>
      <c r="J11" s="42">
        <f>SUMIFS('MP내역(안정)'!G:G,'MP내역(안정)'!A:A,A11,'MP내역(안정)'!B:B,D11)</f>
        <v>0.18721080000000001</v>
      </c>
      <c r="K11" s="42">
        <f t="shared" si="1"/>
        <v>8.4565314829482263E-4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1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286</v>
      </c>
      <c r="E12" s="38" t="str">
        <f>IF(OR(D12="",D12="합계"),"",INDEX(투자유니버스!B:B,MATCH($D12,투자유니버스!$A:$A,0)))</f>
        <v>TIGER 부동산인프라고배당</v>
      </c>
      <c r="F12" s="38" t="str">
        <f>IF(OR(D12="",D12="합계"),"",INDEX(투자유니버스!E:E,MATCH($D12,투자유니버스!$A:$A,0)))</f>
        <v>대체자산</v>
      </c>
      <c r="G12" s="83">
        <v>148</v>
      </c>
      <c r="H12" s="83">
        <v>941280</v>
      </c>
      <c r="I12" s="42">
        <f t="shared" si="0"/>
        <v>3.8170169255227933E-2</v>
      </c>
      <c r="J12" s="42">
        <f>SUMIFS('MP내역(안정)'!G:G,'MP내역(안정)'!A:A,A12,'MP내역(안정)'!B:B,D12)</f>
        <v>3.8394480000000002E-2</v>
      </c>
      <c r="K12" s="42">
        <f t="shared" si="1"/>
        <v>2.243107447720688E-4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1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326</v>
      </c>
      <c r="E13" s="38" t="str">
        <f>IF(OR(D13="",D13="합계"),"",INDEX(투자유니버스!B:B,MATCH($D13,투자유니버스!$A:$A,0)))</f>
        <v>TIGER 미국S&amp;P500</v>
      </c>
      <c r="F13" s="38" t="str">
        <f>IF(OR(D13="",D13="합계"),"",INDEX(투자유니버스!E:E,MATCH($D13,투자유니버스!$A:$A,0)))</f>
        <v>주식</v>
      </c>
      <c r="G13" s="83">
        <v>69</v>
      </c>
      <c r="H13" s="83">
        <v>914940</v>
      </c>
      <c r="I13" s="42">
        <f t="shared" si="0"/>
        <v>3.7102046849373453E-2</v>
      </c>
      <c r="J13" s="42">
        <f>SUMIFS('MP내역(안정)'!G:G,'MP내역(안정)'!A:A,A13,'MP내역(안정)'!B:B,D13)</f>
        <v>3.7528810000000003E-2</v>
      </c>
      <c r="K13" s="42">
        <f t="shared" si="1"/>
        <v>4.2676315062654957E-4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1"/>
      <c r="P13" s="1"/>
    </row>
    <row r="14" spans="1:16" s="24" customFormat="1" x14ac:dyDescent="0.3">
      <c r="A14" s="3">
        <v>44683</v>
      </c>
      <c r="B14" s="2">
        <v>44684</v>
      </c>
      <c r="C14" s="13" t="s">
        <v>639</v>
      </c>
      <c r="D14" s="71" t="s">
        <v>322</v>
      </c>
      <c r="E14" s="38" t="str">
        <f>IF(OR(D14="",D14="합계"),"",INDEX(투자유니버스!B:B,MATCH($D14,투자유니버스!$A:$A,0)))</f>
        <v>TIGER 미국나스닥100</v>
      </c>
      <c r="F14" s="38" t="str">
        <f>IF(OR(D14="",D14="합계"),"",INDEX(투자유니버스!E:E,MATCH($D14,투자유니버스!$A:$A,0)))</f>
        <v>주식</v>
      </c>
      <c r="G14" s="83">
        <v>4</v>
      </c>
      <c r="H14" s="83">
        <v>297040</v>
      </c>
      <c r="I14" s="42">
        <f t="shared" si="0"/>
        <v>1.2045371276955746E-2</v>
      </c>
      <c r="J14" s="42">
        <f>SUMIFS('MP내역(안정)'!G:G,'MP내역(안정)'!A:A,A14,'MP내역(안정)'!B:B,D14)</f>
        <v>1.348834E-2</v>
      </c>
      <c r="K14" s="42">
        <f t="shared" si="1"/>
        <v>1.442968723044254E-3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  <c r="O14" s="1"/>
      <c r="P14" s="1"/>
    </row>
    <row r="15" spans="1:16" s="24" customFormat="1" x14ac:dyDescent="0.3">
      <c r="A15" s="3">
        <v>44683</v>
      </c>
      <c r="B15" s="2">
        <v>44684</v>
      </c>
      <c r="C15" s="13" t="s">
        <v>639</v>
      </c>
      <c r="D15" s="71" t="s">
        <v>176</v>
      </c>
      <c r="E15" s="38" t="str">
        <f>IF(OR(D15="",D15="합계"),"",INDEX(투자유니버스!B:B,MATCH($D15,투자유니버스!$A:$A,0)))</f>
        <v>TIGER 중장기국채</v>
      </c>
      <c r="F15" s="38" t="str">
        <f>IF(OR(D15="",D15="합계"),"",INDEX(투자유니버스!E:E,MATCH($D15,투자유니버스!$A:$A,0)))</f>
        <v>채권</v>
      </c>
      <c r="G15" s="83">
        <v>69</v>
      </c>
      <c r="H15" s="83">
        <v>3339600</v>
      </c>
      <c r="I15" s="42">
        <f t="shared" si="0"/>
        <v>0.13542526904296193</v>
      </c>
      <c r="J15" s="42">
        <f>SUMIFS('MP내역(안정)'!G:G,'MP내역(안정)'!A:A,A15,'MP내역(안정)'!B:B,D15)</f>
        <v>0.13488169999999999</v>
      </c>
      <c r="K15" s="42">
        <f t="shared" si="1"/>
        <v>5.4356904296193331E-4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1"/>
      <c r="P15" s="1"/>
    </row>
    <row r="16" spans="1:16" s="24" customFormat="1" x14ac:dyDescent="0.3">
      <c r="A16" s="3">
        <v>44683</v>
      </c>
      <c r="B16" s="2">
        <v>44684</v>
      </c>
      <c r="C16" s="13"/>
      <c r="D16" s="79" t="s">
        <v>362</v>
      </c>
      <c r="E16" s="38" t="str">
        <f>IF(OR(D16="",D16="합계"),"",INDEX(투자유니버스!B:B,MATCH($D16,투자유니버스!$A:$A,0)))</f>
        <v>KODEX 선진국MSCI World</v>
      </c>
      <c r="F16" s="38" t="str">
        <f>IF(OR(D16="",D16="합계"),"",INDEX(투자유니버스!E:E,MATCH($D16,투자유니버스!$A:$A,0)))</f>
        <v>주식</v>
      </c>
      <c r="G16" s="83">
        <v>0</v>
      </c>
      <c r="H16" s="83">
        <v>0</v>
      </c>
      <c r="I16" s="42">
        <f t="shared" si="0"/>
        <v>0</v>
      </c>
      <c r="J16" s="42">
        <f>SUMIFS('MP내역(안정)'!G:G,'MP내역(안정)'!A:A,A16,'MP내역(안정)'!B:B,D16)</f>
        <v>2.9779509999999998E-4</v>
      </c>
      <c r="K16" s="42">
        <f t="shared" ref="K16" si="2">ABS(I16-J16)</f>
        <v>2.9779509999999998E-4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1"/>
      <c r="P16" s="1"/>
    </row>
    <row r="17" spans="1:16" s="24" customFormat="1" x14ac:dyDescent="0.3">
      <c r="A17" s="3">
        <v>44683</v>
      </c>
      <c r="B17" s="2">
        <v>44684</v>
      </c>
      <c r="C17" s="13" t="s">
        <v>120</v>
      </c>
      <c r="D17" s="79" t="s">
        <v>208</v>
      </c>
      <c r="E17" s="38" t="str">
        <f>IF(OR(D17="",D17="합계"),"",INDEX(투자유니버스!B:B,MATCH($D17,투자유니버스!$A:$A,0)))</f>
        <v>KBSTAR 중기우량회사채</v>
      </c>
      <c r="F17" s="38" t="str">
        <f>IF(OR(D17="",D17="합계"),"",INDEX(투자유니버스!E:E,MATCH($D17,투자유니버스!$A:$A,0)))</f>
        <v>채권</v>
      </c>
      <c r="G17" s="83">
        <v>0</v>
      </c>
      <c r="H17" s="83">
        <v>0</v>
      </c>
      <c r="I17" s="42">
        <f t="shared" si="0"/>
        <v>0</v>
      </c>
      <c r="J17" s="42">
        <f>SUMIFS('MP내역(안정)'!G:G,'MP내역(안정)'!A:A,A17,'MP내역(안정)'!B:B,D17)</f>
        <v>6.5016440000000006E-5</v>
      </c>
      <c r="K17" s="42">
        <f t="shared" si="1"/>
        <v>6.5016440000000006E-5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  <c r="O17" s="1"/>
      <c r="P17" s="1"/>
    </row>
    <row r="18" spans="1:16" s="24" customFormat="1" x14ac:dyDescent="0.3">
      <c r="A18" s="3">
        <v>44683</v>
      </c>
      <c r="B18" s="2">
        <v>44684</v>
      </c>
      <c r="C18" s="69"/>
      <c r="D18" s="78" t="s">
        <v>115</v>
      </c>
      <c r="E18" s="38" t="str">
        <f>IF(OR(D18="",D18="합계"),"",INDEX(투자유니버스!B:B,MATCH($D18,투자유니버스!$A:$A,0)))</f>
        <v/>
      </c>
      <c r="F18" s="38" t="str">
        <f>IF(OR(D18="",D18="합계"),"",INDEX(투자유니버스!E:E,MATCH($D18,투자유니버스!$A:$A,0)))</f>
        <v/>
      </c>
      <c r="G18" s="75"/>
      <c r="H18" s="75"/>
      <c r="I18" s="42">
        <f>SUM(I5:I17)</f>
        <v>1</v>
      </c>
      <c r="J18" s="42">
        <f>SUM(J5:J17)</f>
        <v>0.99999997224000003</v>
      </c>
      <c r="K18" s="42">
        <f>SUM(K5:K17)</f>
        <v>8.6872949135338908E-3</v>
      </c>
      <c r="L18" s="64" t="str">
        <f>IF(A18="","",IF(OR(D18="",D18="현금",D18="합계"),"",IF(I18&lt;J18,IFERROR(INT((SUMIF(B:B,B18,H:H)*0.95*K18)/SUMIFS(전체매매내역!I:I,전체매매내역!A:A,B18,전체매매내역!D:D,$C$2,전체매매내역!F:F,D18)),0),0)))</f>
        <v/>
      </c>
      <c r="M18" s="38"/>
      <c r="O18" s="1"/>
      <c r="P18" s="1"/>
    </row>
    <row r="19" spans="1:16" x14ac:dyDescent="0.3">
      <c r="A19" s="3">
        <v>44714</v>
      </c>
      <c r="B19" s="3">
        <v>44714</v>
      </c>
      <c r="C19" s="13" t="s">
        <v>644</v>
      </c>
      <c r="D19" s="82" t="s">
        <v>326</v>
      </c>
      <c r="E19" s="38" t="str">
        <f>IF(OR(D19="",D19="합계"),"",INDEX(투자유니버스!B:B,MATCH($D19,투자유니버스!$A:$A,0)))</f>
        <v>TIGER 미국S&amp;P500</v>
      </c>
      <c r="F19" s="38" t="str">
        <f>IF(OR(D19="",D19="합계"),"",INDEX(투자유니버스!E:E,MATCH($D19,투자유니버스!$A:$A,0)))</f>
        <v>주식</v>
      </c>
      <c r="G19" s="63">
        <v>45</v>
      </c>
      <c r="H19" s="63">
        <v>581175</v>
      </c>
      <c r="I19" s="42">
        <f t="shared" ref="I19:I31" si="3">H19/SUMIF(B:B,B19,H:H)</f>
        <v>2.3617866636215158E-2</v>
      </c>
      <c r="J19" s="42">
        <f>SUMIFS('MP내역(안정)'!G:G,'MP내역(안정)'!A:A,A19,'MP내역(안정)'!B:B,D19)</f>
        <v>2.364252E-2</v>
      </c>
      <c r="K19" s="42">
        <f t="shared" ref="K19:K31" si="4">ABS(I19-J19)</f>
        <v>2.4653363784842008E-5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1"/>
      <c r="P19" s="1"/>
    </row>
    <row r="20" spans="1:16" x14ac:dyDescent="0.3">
      <c r="A20" s="3">
        <v>44714</v>
      </c>
      <c r="B20" s="3">
        <v>44714</v>
      </c>
      <c r="C20" s="13" t="s">
        <v>644</v>
      </c>
      <c r="D20" s="82" t="s">
        <v>322</v>
      </c>
      <c r="E20" s="38" t="str">
        <f>IF(OR(D20="",D20="합계"),"",INDEX(투자유니버스!B:B,MATCH($D20,투자유니버스!$A:$A,0)))</f>
        <v>TIGER 미국나스닥100</v>
      </c>
      <c r="F20" s="38" t="str">
        <f>IF(OR(D20="",D20="합계"),"",INDEX(투자유니버스!E:E,MATCH($D20,투자유니버스!$A:$A,0)))</f>
        <v>주식</v>
      </c>
      <c r="G20" s="63">
        <v>2</v>
      </c>
      <c r="H20" s="63">
        <v>140680</v>
      </c>
      <c r="I20" s="42">
        <f t="shared" si="3"/>
        <v>5.7169724753864991E-3</v>
      </c>
      <c r="J20" s="42">
        <f>SUMIFS('MP내역(안정)'!G:G,'MP내역(안정)'!A:A,A20,'MP내역(안정)'!B:B,D20)</f>
        <v>7.6824379999999998E-3</v>
      </c>
      <c r="K20" s="42">
        <f t="shared" si="4"/>
        <v>1.9654655246135007E-3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1"/>
      <c r="P20" s="1"/>
    </row>
    <row r="21" spans="1:16" x14ac:dyDescent="0.3">
      <c r="A21" s="3">
        <v>44714</v>
      </c>
      <c r="B21" s="3">
        <v>44714</v>
      </c>
      <c r="C21" s="13" t="s">
        <v>645</v>
      </c>
      <c r="D21" s="82" t="s">
        <v>362</v>
      </c>
      <c r="E21" s="38" t="str">
        <f>IF(OR(D21="",D21="합계"),"",INDEX(투자유니버스!B:B,MATCH($D21,투자유니버스!$A:$A,0)))</f>
        <v>KODEX 선진국MSCI World</v>
      </c>
      <c r="F21" s="38" t="str">
        <f>IF(OR(D21="",D21="합계"),"",INDEX(투자유니버스!E:E,MATCH($D21,투자유니버스!$A:$A,0)))</f>
        <v>주식</v>
      </c>
      <c r="G21" s="63">
        <v>1</v>
      </c>
      <c r="H21" s="63">
        <v>19880</v>
      </c>
      <c r="I21" s="42">
        <f t="shared" si="3"/>
        <v>8.0788607343391808E-4</v>
      </c>
      <c r="J21" s="42">
        <f>SUMIFS('MP내역(안정)'!G:G,'MP내역(안정)'!A:A,A21,'MP내역(안정)'!B:B,D21)</f>
        <v>1.430927E-3</v>
      </c>
      <c r="K21" s="42">
        <f t="shared" si="4"/>
        <v>6.2304092656608194E-4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1"/>
      <c r="P21" s="1"/>
    </row>
    <row r="22" spans="1:16" x14ac:dyDescent="0.3">
      <c r="A22" s="3">
        <v>44714</v>
      </c>
      <c r="B22" s="3">
        <v>44714</v>
      </c>
      <c r="C22" s="13" t="s">
        <v>120</v>
      </c>
      <c r="D22" s="82" t="s">
        <v>368</v>
      </c>
      <c r="E22" s="38" t="str">
        <f>IF(OR(D22="",D22="합계"),"",INDEX(투자유니버스!B:B,MATCH($D22,투자유니버스!$A:$A,0)))</f>
        <v>ARIRANG 신흥국MSCI(합성 H)</v>
      </c>
      <c r="F22" s="38" t="str">
        <f>IF(OR(D22="",D22="합계"),"",INDEX(투자유니버스!E:E,MATCH($D22,투자유니버스!$A:$A,0)))</f>
        <v>주식</v>
      </c>
      <c r="G22" s="63">
        <v>1</v>
      </c>
      <c r="H22" s="63">
        <v>9985</v>
      </c>
      <c r="I22" s="42">
        <f t="shared" si="3"/>
        <v>4.0577175267795135E-4</v>
      </c>
      <c r="J22" s="42">
        <f>SUMIFS('MP내역(안정)'!G:G,'MP내역(안정)'!A:A,A22,'MP내역(안정)'!B:B,D22)</f>
        <v>6.0944519999999998E-4</v>
      </c>
      <c r="K22" s="42">
        <f t="shared" si="4"/>
        <v>2.0367344732204862E-4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  <c r="O22" s="1"/>
      <c r="P22" s="1"/>
    </row>
    <row r="23" spans="1:16" x14ac:dyDescent="0.3">
      <c r="A23" s="3">
        <v>44714</v>
      </c>
      <c r="B23" s="3">
        <v>44714</v>
      </c>
      <c r="C23" s="13" t="s">
        <v>644</v>
      </c>
      <c r="D23" s="82" t="s">
        <v>172</v>
      </c>
      <c r="E23" s="38" t="str">
        <f>IF(OR(D23="",D23="합계"),"",INDEX(투자유니버스!B:B,MATCH($D23,투자유니버스!$A:$A,0)))</f>
        <v>TIGER 국채3년</v>
      </c>
      <c r="F23" s="38" t="str">
        <f>IF(OR(D23="",D23="합계"),"",INDEX(투자유니버스!E:E,MATCH($D23,투자유니버스!$A:$A,0)))</f>
        <v>채권</v>
      </c>
      <c r="G23" s="63">
        <v>81</v>
      </c>
      <c r="H23" s="63">
        <v>8617995</v>
      </c>
      <c r="I23" s="42">
        <f t="shared" si="3"/>
        <v>0.3502192224055905</v>
      </c>
      <c r="J23" s="42">
        <f>SUMIFS('MP내역(안정)'!G:G,'MP내역(안정)'!A:A,A23,'MP내역(안정)'!B:B,D23)</f>
        <v>0.35</v>
      </c>
      <c r="K23" s="42">
        <f t="shared" si="4"/>
        <v>2.1922240559052453E-4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1"/>
      <c r="P23" s="1"/>
    </row>
    <row r="24" spans="1:16" x14ac:dyDescent="0.3">
      <c r="A24" s="3">
        <v>44714</v>
      </c>
      <c r="B24" s="3">
        <v>44714</v>
      </c>
      <c r="C24" s="13" t="s">
        <v>644</v>
      </c>
      <c r="D24" s="82" t="s">
        <v>176</v>
      </c>
      <c r="E24" s="38" t="str">
        <f>IF(OR(D24="",D24="합계"),"",INDEX(투자유니버스!B:B,MATCH($D24,투자유니버스!$A:$A,0)))</f>
        <v>TIGER 중장기국채</v>
      </c>
      <c r="F24" s="38" t="str">
        <f>IF(OR(D24="",D24="합계"),"",INDEX(투자유니버스!E:E,MATCH($D24,투자유니버스!$A:$A,0)))</f>
        <v>채권</v>
      </c>
      <c r="G24" s="63">
        <v>52</v>
      </c>
      <c r="H24" s="63">
        <v>2521480</v>
      </c>
      <c r="I24" s="42">
        <f t="shared" si="3"/>
        <v>0.10246823825161749</v>
      </c>
      <c r="J24" s="42">
        <f>SUMIFS('MP내역(안정)'!G:G,'MP내역(안정)'!A:A,A24,'MP내역(안정)'!B:B,D24)</f>
        <v>0.1024013</v>
      </c>
      <c r="K24" s="42">
        <f t="shared" si="4"/>
        <v>6.6938251617493227E-5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1"/>
      <c r="P24" s="1"/>
    </row>
    <row r="25" spans="1:16" x14ac:dyDescent="0.3">
      <c r="A25" s="3">
        <v>44714</v>
      </c>
      <c r="B25" s="3">
        <v>44714</v>
      </c>
      <c r="C25" s="13" t="s">
        <v>639</v>
      </c>
      <c r="D25" s="82" t="s">
        <v>258</v>
      </c>
      <c r="E25" s="38" t="str">
        <f>IF(OR(D25="",D25="합계"),"",INDEX(투자유니버스!B:B,MATCH($D25,투자유니버스!$A:$A,0)))</f>
        <v>KODEX 미국채울트라30년선물(H)</v>
      </c>
      <c r="F25" s="38" t="str">
        <f>IF(OR(D25="",D25="합계"),"",INDEX(투자유니버스!E:E,MATCH($D25,투자유니버스!$A:$A,0)))</f>
        <v>채권</v>
      </c>
      <c r="G25" s="63">
        <v>198</v>
      </c>
      <c r="H25" s="63">
        <v>1976040</v>
      </c>
      <c r="I25" s="42">
        <f t="shared" si="3"/>
        <v>8.0302575279092528E-2</v>
      </c>
      <c r="J25" s="42">
        <f>SUMIFS('MP내역(안정)'!G:G,'MP내역(안정)'!A:A,A25,'MP내역(안정)'!B:B,D25)</f>
        <v>8.0301929999999994E-2</v>
      </c>
      <c r="K25" s="42">
        <f t="shared" si="4"/>
        <v>6.4527909253431215E-7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0</v>
      </c>
      <c r="M25" s="38"/>
      <c r="O25" s="1"/>
      <c r="P25" s="1"/>
    </row>
    <row r="26" spans="1:16" x14ac:dyDescent="0.3">
      <c r="A26" s="3">
        <v>44714</v>
      </c>
      <c r="B26" s="3">
        <v>44714</v>
      </c>
      <c r="C26" s="13" t="s">
        <v>120</v>
      </c>
      <c r="D26" s="82" t="s">
        <v>208</v>
      </c>
      <c r="E26" s="38" t="str">
        <f>IF(OR(D26="",D26="합계"),"",INDEX(투자유니버스!B:B,MATCH($D26,투자유니버스!$A:$A,0)))</f>
        <v>KBSTAR 중기우량회사채</v>
      </c>
      <c r="F26" s="38" t="str">
        <f>IF(OR(D26="",D26="합계"),"",INDEX(투자유니버스!E:E,MATCH($D26,투자유니버스!$A:$A,0)))</f>
        <v>채권</v>
      </c>
      <c r="G26" s="63">
        <v>0</v>
      </c>
      <c r="H26" s="63">
        <v>0</v>
      </c>
      <c r="I26" s="42">
        <f t="shared" si="3"/>
        <v>0</v>
      </c>
      <c r="J26" s="42">
        <f>SUMIFS('MP내역(안정)'!G:G,'MP내역(안정)'!A:A,A26,'MP내역(안정)'!B:B,D26)</f>
        <v>1.0473889999999999E-4</v>
      </c>
      <c r="K26" s="42">
        <f t="shared" si="4"/>
        <v>1.0473889999999999E-4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1"/>
      <c r="P26" s="1"/>
    </row>
    <row r="27" spans="1:16" x14ac:dyDescent="0.3">
      <c r="A27" s="3">
        <v>44714</v>
      </c>
      <c r="B27" s="3">
        <v>44714</v>
      </c>
      <c r="C27" s="13" t="s">
        <v>639</v>
      </c>
      <c r="D27" s="82" t="s">
        <v>222</v>
      </c>
      <c r="E27" s="38" t="str">
        <f>IF(OR(D27="",D27="합계"),"",INDEX(투자유니버스!B:B,MATCH($D27,투자유니버스!$A:$A,0)))</f>
        <v>TIGER 단기선진하이일드(합성 H)</v>
      </c>
      <c r="F27" s="38" t="str">
        <f>IF(OR(D27="",D27="합계"),"",INDEX(투자유니버스!E:E,MATCH($D27,투자유니버스!$A:$A,0)))</f>
        <v>채권</v>
      </c>
      <c r="G27" s="63">
        <v>30</v>
      </c>
      <c r="H27" s="63">
        <v>361500</v>
      </c>
      <c r="I27" s="42">
        <f t="shared" si="3"/>
        <v>1.4690684886637898E-2</v>
      </c>
      <c r="J27" s="42">
        <f>SUMIFS('MP내역(안정)'!G:G,'MP내역(안정)'!A:A,A27,'MP내역(안정)'!B:B,D27)</f>
        <v>1.479026E-2</v>
      </c>
      <c r="K27" s="42">
        <f t="shared" si="4"/>
        <v>9.9575113362102008E-5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1"/>
      <c r="P27" s="1"/>
    </row>
    <row r="28" spans="1:16" x14ac:dyDescent="0.3">
      <c r="A28" s="3">
        <v>44714</v>
      </c>
      <c r="B28" s="3">
        <v>44714</v>
      </c>
      <c r="C28" s="13" t="s">
        <v>644</v>
      </c>
      <c r="D28" s="82" t="s">
        <v>629</v>
      </c>
      <c r="E28" s="38" t="str">
        <f>IF(OR(D28="",D28="합계"),"",INDEX(투자유니버스!B:B,MATCH($D28,투자유니버스!$A:$A,0)))</f>
        <v>KINDEX KRX금현물</v>
      </c>
      <c r="F28" s="38" t="str">
        <f>IF(OR(D28="",D28="합계"),"",INDEX(투자유니버스!E:E,MATCH($D28,투자유니버스!$A:$A,0)))</f>
        <v>대체자산</v>
      </c>
      <c r="G28" s="63">
        <v>189</v>
      </c>
      <c r="H28" s="63">
        <v>2041200</v>
      </c>
      <c r="I28" s="42">
        <f t="shared" si="3"/>
        <v>8.295055599060934E-2</v>
      </c>
      <c r="J28" s="42">
        <f>SUMIFS('MP내역(안정)'!G:G,'MP내역(안정)'!A:A,A28,'MP내역(안정)'!B:B,D28)</f>
        <v>8.1170480000000003E-2</v>
      </c>
      <c r="K28" s="42">
        <f t="shared" si="4"/>
        <v>1.7800759906093366E-3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1"/>
      <c r="P28" s="1"/>
    </row>
    <row r="29" spans="1:16" x14ac:dyDescent="0.3">
      <c r="A29" s="3">
        <v>44714</v>
      </c>
      <c r="B29" s="3">
        <v>44714</v>
      </c>
      <c r="C29" s="13" t="s">
        <v>644</v>
      </c>
      <c r="D29" s="82" t="s">
        <v>506</v>
      </c>
      <c r="E29" s="38" t="str">
        <f>IF(OR(D29="",D29="합계"),"",INDEX(투자유니버스!B:B,MATCH($D29,투자유니버스!$A:$A,0)))</f>
        <v>TIGER 글로벌자원생산기업(합성 H)</v>
      </c>
      <c r="F29" s="38" t="str">
        <f>IF(OR(D29="",D29="합계"),"",INDEX(투자유니버스!E:E,MATCH($D29,투자유니버스!$A:$A,0)))</f>
        <v>대체자산</v>
      </c>
      <c r="G29" s="63">
        <v>126</v>
      </c>
      <c r="H29" s="63">
        <v>2116800</v>
      </c>
      <c r="I29" s="42">
        <f t="shared" si="3"/>
        <v>8.602279880507635E-2</v>
      </c>
      <c r="J29" s="42">
        <f>SUMIFS('MP내역(안정)'!G:G,'MP내역(안정)'!A:A,A29,'MP내역(안정)'!B:B,D29)</f>
        <v>8.6362099999999997E-2</v>
      </c>
      <c r="K29" s="42">
        <f t="shared" si="4"/>
        <v>3.3930119492364685E-4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0</v>
      </c>
      <c r="M29" s="38"/>
      <c r="O29" s="1"/>
      <c r="P29" s="1"/>
    </row>
    <row r="30" spans="1:16" x14ac:dyDescent="0.3">
      <c r="A30" s="3">
        <v>44714</v>
      </c>
      <c r="B30" s="3">
        <v>44714</v>
      </c>
      <c r="C30" s="13" t="s">
        <v>644</v>
      </c>
      <c r="D30" s="82" t="s">
        <v>286</v>
      </c>
      <c r="E30" s="38" t="str">
        <f>IF(OR(D30="",D30="합계"),"",INDEX(투자유니버스!B:B,MATCH($D30,투자유니버스!$A:$A,0)))</f>
        <v>TIGER 부동산인프라고배당</v>
      </c>
      <c r="F30" s="38" t="str">
        <f>IF(OR(D30="",D30="합계"),"",INDEX(투자유니버스!E:E,MATCH($D30,투자유니버스!$A:$A,0)))</f>
        <v>대체자산</v>
      </c>
      <c r="G30" s="63">
        <v>106</v>
      </c>
      <c r="H30" s="63">
        <v>672570</v>
      </c>
      <c r="I30" s="42">
        <f t="shared" si="3"/>
        <v>2.733198875299046E-2</v>
      </c>
      <c r="J30" s="42">
        <f>SUMIFS('MP내역(안정)'!G:G,'MP내역(안정)'!A:A,A30,'MP내역(안정)'!B:B,D30)</f>
        <v>2.690358E-2</v>
      </c>
      <c r="K30" s="42">
        <f t="shared" si="4"/>
        <v>4.2840875299045983E-4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1"/>
      <c r="P30" s="1"/>
    </row>
    <row r="31" spans="1:16" x14ac:dyDescent="0.3">
      <c r="A31" s="3">
        <v>44714</v>
      </c>
      <c r="B31" s="3">
        <v>44714</v>
      </c>
      <c r="C31" s="13" t="s">
        <v>639</v>
      </c>
      <c r="D31" s="82" t="s">
        <v>148</v>
      </c>
      <c r="E31" s="38" t="str">
        <f>IF(OR(D31="",D31="합계"),"",INDEX(투자유니버스!B:B,MATCH($D31,투자유니버스!$A:$A,0)))</f>
        <v>TIGER 단기통안채</v>
      </c>
      <c r="F31" s="38" t="str">
        <f>IF(OR(D31="",D31="합계"),"",INDEX(투자유니버스!E:E,MATCH($D31,투자유니버스!$A:$A,0)))</f>
        <v>채권</v>
      </c>
      <c r="G31" s="63">
        <v>55</v>
      </c>
      <c r="H31" s="63">
        <v>5548125</v>
      </c>
      <c r="I31" s="42">
        <f t="shared" si="3"/>
        <v>0.22546543869067187</v>
      </c>
      <c r="J31" s="42">
        <f>SUMIFS('MP내역(안정)'!G:G,'MP내역(안정)'!A:A,A31,'MP내역(안정)'!B:B,D31)</f>
        <v>0.2246003</v>
      </c>
      <c r="K31" s="42">
        <f t="shared" si="4"/>
        <v>8.6513869067186833E-4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0</v>
      </c>
      <c r="M31" s="38"/>
      <c r="O31" s="1"/>
      <c r="P31" s="1"/>
    </row>
    <row r="32" spans="1:16" s="24" customFormat="1" x14ac:dyDescent="0.3">
      <c r="A32" s="3">
        <v>44714</v>
      </c>
      <c r="B32" s="2">
        <v>44714</v>
      </c>
      <c r="C32" s="69"/>
      <c r="D32" s="78" t="s">
        <v>37</v>
      </c>
      <c r="E32" s="38" t="str">
        <f>IF(OR(D32="",D32="합계"),"",INDEX(투자유니버스!B:B,MATCH($D32,투자유니버스!$A:$A,0)))</f>
        <v/>
      </c>
      <c r="F32" s="38" t="str">
        <f>IF(OR(D32="",D32="합계"),"",INDEX(투자유니버스!E:E,MATCH($D32,투자유니버스!$A:$A,0)))</f>
        <v/>
      </c>
      <c r="G32" s="75"/>
      <c r="H32" s="75"/>
      <c r="I32" s="42">
        <f>SUM(I19:I31)</f>
        <v>1</v>
      </c>
      <c r="J32" s="42">
        <f>SUM(J19:J31)</f>
        <v>1.0000000191</v>
      </c>
      <c r="K32" s="42">
        <f>SUM(K19:K31)</f>
        <v>6.7208778411444389E-3</v>
      </c>
      <c r="L32" s="64" t="str">
        <f>IF(A32="","",IF(OR(D32="",D32="현금",D32="합계"),"",IF(I32&lt;J32,IFERROR(INT((SUMIF(B:B,B32,H:H)*0.95*K32)/SUMIFS(전체매매내역!I:I,전체매매내역!A:A,B32,전체매매내역!D:D,$C$2,전체매매내역!F:F,D32)),0),0)))</f>
        <v/>
      </c>
      <c r="M32" s="38"/>
      <c r="O32" s="1"/>
      <c r="P32" s="1"/>
    </row>
    <row r="33" spans="1:16" x14ac:dyDescent="0.3">
      <c r="A33" s="3">
        <v>44743</v>
      </c>
      <c r="B33" s="3">
        <v>44743</v>
      </c>
      <c r="C33" s="13" t="s">
        <v>644</v>
      </c>
      <c r="D33" s="82" t="s">
        <v>326</v>
      </c>
      <c r="E33" s="38" t="str">
        <f>IF(OR(D33="",D33="합계"),"",INDEX(투자유니버스!B:B,MATCH($D33,투자유니버스!$A:$A,0)))</f>
        <v>TIGER 미국S&amp;P500</v>
      </c>
      <c r="F33" s="38" t="str">
        <f>IF(OR(D33="",D33="합계"),"",INDEX(투자유니버스!E:E,MATCH($D33,투자유니버스!$A:$A,0)))</f>
        <v>주식</v>
      </c>
      <c r="G33" s="63">
        <v>29</v>
      </c>
      <c r="H33" s="63">
        <v>355540</v>
      </c>
      <c r="I33" s="42">
        <f t="shared" ref="I33:I45" si="5">H33/SUMIF(B:B,B33,H:H)</f>
        <v>1.4703483134148709E-2</v>
      </c>
      <c r="J33" s="42">
        <f>SUMIFS('MP내역(안정)'!G:G,'MP내역(안정)'!A:A,A33,'MP내역(안정)'!B:B,D33)</f>
        <v>1.5282520000000001E-2</v>
      </c>
      <c r="K33" s="42">
        <f t="shared" ref="K33:K45" si="6">ABS(I33-J33)</f>
        <v>5.7903686585129149E-4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1</v>
      </c>
      <c r="M33" s="38" t="s">
        <v>646</v>
      </c>
      <c r="O33" s="1"/>
      <c r="P33" s="1"/>
    </row>
    <row r="34" spans="1:16" x14ac:dyDescent="0.3">
      <c r="A34" s="3">
        <v>44743</v>
      </c>
      <c r="B34" s="3">
        <v>44743</v>
      </c>
      <c r="C34" s="13" t="s">
        <v>120</v>
      </c>
      <c r="D34" s="82" t="s">
        <v>322</v>
      </c>
      <c r="E34" s="38" t="str">
        <f>IF(OR(D34="",D34="합계"),"",INDEX(투자유니버스!B:B,MATCH($D34,투자유니버스!$A:$A,0)))</f>
        <v>TIGER 미국나스닥100</v>
      </c>
      <c r="F34" s="38" t="str">
        <f>IF(OR(D34="",D34="합계"),"",INDEX(투자유니버스!E:E,MATCH($D34,투자유니버스!$A:$A,0)))</f>
        <v>주식</v>
      </c>
      <c r="G34" s="63">
        <v>2</v>
      </c>
      <c r="H34" s="63">
        <v>132530</v>
      </c>
      <c r="I34" s="42">
        <f t="shared" si="5"/>
        <v>5.4808252792055137E-3</v>
      </c>
      <c r="J34" s="42">
        <f>SUMIFS('MP내역(안정)'!G:G,'MP내역(안정)'!A:A,A34,'MP내역(안정)'!B:B,D34)</f>
        <v>6.1802350000000001E-3</v>
      </c>
      <c r="K34" s="42">
        <f t="shared" si="6"/>
        <v>6.9940972079448639E-4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1"/>
      <c r="P34" s="1"/>
    </row>
    <row r="35" spans="1:16" x14ac:dyDescent="0.3">
      <c r="A35" s="3">
        <v>44743</v>
      </c>
      <c r="B35" s="3">
        <v>44743</v>
      </c>
      <c r="C35" s="13" t="s">
        <v>639</v>
      </c>
      <c r="D35" s="82" t="s">
        <v>362</v>
      </c>
      <c r="E35" s="38" t="str">
        <f>IF(OR(D35="",D35="합계"),"",INDEX(투자유니버스!B:B,MATCH($D35,투자유니버스!$A:$A,0)))</f>
        <v>KODEX 선진국MSCI World</v>
      </c>
      <c r="F35" s="38" t="str">
        <f>IF(OR(D35="",D35="합계"),"",INDEX(투자유니버스!E:E,MATCH($D35,투자유니버스!$A:$A,0)))</f>
        <v>주식</v>
      </c>
      <c r="G35" s="63">
        <v>2</v>
      </c>
      <c r="H35" s="63">
        <v>37590</v>
      </c>
      <c r="I35" s="42">
        <f t="shared" si="5"/>
        <v>1.5545478174400912E-3</v>
      </c>
      <c r="J35" s="42">
        <f>SUMIFS('MP내역(안정)'!G:G,'MP내역(안정)'!A:A,A35,'MP내역(안정)'!B:B,D35)</f>
        <v>1.5893750000000001E-3</v>
      </c>
      <c r="K35" s="42">
        <f t="shared" si="6"/>
        <v>3.4827182559908892E-5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1"/>
      <c r="P35" s="1"/>
    </row>
    <row r="36" spans="1:16" x14ac:dyDescent="0.3">
      <c r="A36" s="3">
        <v>44743</v>
      </c>
      <c r="B36" s="3">
        <v>44743</v>
      </c>
      <c r="C36" s="13" t="s">
        <v>639</v>
      </c>
      <c r="D36" s="82" t="s">
        <v>368</v>
      </c>
      <c r="E36" s="38" t="str">
        <f>IF(OR(D36="",D36="합계"),"",INDEX(투자유니버스!B:B,MATCH($D36,투자유니버스!$A:$A,0)))</f>
        <v>ARIRANG 신흥국MSCI(합성 H)</v>
      </c>
      <c r="F36" s="38" t="str">
        <f>IF(OR(D36="",D36="합계"),"",INDEX(투자유니버스!E:E,MATCH($D36,투자유니버스!$A:$A,0)))</f>
        <v>주식</v>
      </c>
      <c r="G36" s="63">
        <v>18</v>
      </c>
      <c r="H36" s="63">
        <v>169560</v>
      </c>
      <c r="I36" s="42">
        <f t="shared" si="5"/>
        <v>7.0122140975031081E-3</v>
      </c>
      <c r="J36" s="42">
        <f>SUMIFS('MP내역(안정)'!G:G,'MP내역(안정)'!A:A,A36,'MP내역(안정)'!B:B,D36)</f>
        <v>7.1657020000000004E-3</v>
      </c>
      <c r="K36" s="42">
        <f t="shared" si="6"/>
        <v>1.5348790249689222E-4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  <c r="O36" s="1"/>
      <c r="P36" s="1"/>
    </row>
    <row r="37" spans="1:16" x14ac:dyDescent="0.3">
      <c r="A37" s="3">
        <v>44743</v>
      </c>
      <c r="B37" s="3">
        <v>44743</v>
      </c>
      <c r="C37" s="13" t="s">
        <v>120</v>
      </c>
      <c r="D37" s="82" t="s">
        <v>172</v>
      </c>
      <c r="E37" s="38" t="str">
        <f>IF(OR(D37="",D37="합계"),"",INDEX(투자유니버스!B:B,MATCH($D37,투자유니버스!$A:$A,0)))</f>
        <v>TIGER 국채3년</v>
      </c>
      <c r="F37" s="38" t="str">
        <f>IF(OR(D37="",D37="합계"),"",INDEX(투자유니버스!E:E,MATCH($D37,투자유니버스!$A:$A,0)))</f>
        <v>채권</v>
      </c>
      <c r="G37" s="63">
        <v>81</v>
      </c>
      <c r="H37" s="63">
        <v>8549550</v>
      </c>
      <c r="I37" s="42">
        <f t="shared" si="5"/>
        <v>0.35356968056916549</v>
      </c>
      <c r="J37" s="42">
        <f>SUMIFS('MP내역(안정)'!G:G,'MP내역(안정)'!A:A,A37,'MP내역(안정)'!B:B,D37)</f>
        <v>0.34999989999999997</v>
      </c>
      <c r="K37" s="42">
        <f t="shared" si="6"/>
        <v>3.5697805691655149E-3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1"/>
      <c r="P37" s="1"/>
    </row>
    <row r="38" spans="1:16" x14ac:dyDescent="0.3">
      <c r="A38" s="3">
        <v>44743</v>
      </c>
      <c r="B38" s="3">
        <v>44743</v>
      </c>
      <c r="C38" s="13" t="s">
        <v>644</v>
      </c>
      <c r="D38" s="82" t="s">
        <v>176</v>
      </c>
      <c r="E38" s="38" t="str">
        <f>IF(OR(D38="",D38="합계"),"",INDEX(투자유니버스!B:B,MATCH($D38,투자유니버스!$A:$A,0)))</f>
        <v>TIGER 중장기국채</v>
      </c>
      <c r="F38" s="38" t="str">
        <f>IF(OR(D38="",D38="합계"),"",INDEX(투자유니버스!E:E,MATCH($D38,투자유니버스!$A:$A,0)))</f>
        <v>채권</v>
      </c>
      <c r="G38" s="63">
        <v>51</v>
      </c>
      <c r="H38" s="63">
        <v>2463810</v>
      </c>
      <c r="I38" s="42">
        <f t="shared" si="5"/>
        <v>0.10189173870941928</v>
      </c>
      <c r="J38" s="42">
        <f>SUMIFS('MP내역(안정)'!G:G,'MP내역(안정)'!A:A,A38,'MP내역(안정)'!B:B,D38)</f>
        <v>0.1007054</v>
      </c>
      <c r="K38" s="42">
        <f t="shared" si="6"/>
        <v>1.1863387094192823E-3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1"/>
      <c r="P38" s="1"/>
    </row>
    <row r="39" spans="1:16" x14ac:dyDescent="0.3">
      <c r="A39" s="3">
        <v>44743</v>
      </c>
      <c r="B39" s="3">
        <v>44743</v>
      </c>
      <c r="C39" s="13" t="s">
        <v>639</v>
      </c>
      <c r="D39" s="82" t="s">
        <v>258</v>
      </c>
      <c r="E39" s="38" t="str">
        <f>IF(OR(D39="",D39="합계"),"",INDEX(투자유니버스!B:B,MATCH($D39,투자유니버스!$A:$A,0)))</f>
        <v>KODEX 미국채울트라30년선물(H)</v>
      </c>
      <c r="F39" s="38" t="str">
        <f>IF(OR(D39="",D39="합계"),"",INDEX(투자유니버스!E:E,MATCH($D39,투자유니버스!$A:$A,0)))</f>
        <v>채권</v>
      </c>
      <c r="G39" s="63">
        <v>225</v>
      </c>
      <c r="H39" s="63">
        <v>2206125</v>
      </c>
      <c r="I39" s="42">
        <f t="shared" si="5"/>
        <v>9.1235083898643807E-2</v>
      </c>
      <c r="J39" s="42">
        <f>SUMIFS('MP내역(안정)'!G:G,'MP내역(안정)'!A:A,A39,'MP내역(안정)'!B:B,D39)</f>
        <v>8.974364E-2</v>
      </c>
      <c r="K39" s="42">
        <f t="shared" si="6"/>
        <v>1.4914438986438072E-3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1"/>
      <c r="P39" s="1"/>
    </row>
    <row r="40" spans="1:16" x14ac:dyDescent="0.3">
      <c r="A40" s="3">
        <v>44743</v>
      </c>
      <c r="B40" s="3">
        <v>44743</v>
      </c>
      <c r="C40" s="13" t="s">
        <v>120</v>
      </c>
      <c r="D40" s="82" t="s">
        <v>208</v>
      </c>
      <c r="E40" s="38" t="str">
        <f>IF(OR(D40="",D40="합계"),"",INDEX(투자유니버스!B:B,MATCH($D40,투자유니버스!$A:$A,0)))</f>
        <v>KBSTAR 중기우량회사채</v>
      </c>
      <c r="F40" s="38" t="str">
        <f>IF(OR(D40="",D40="합계"),"",INDEX(투자유니버스!E:E,MATCH($D40,투자유니버스!$A:$A,0)))</f>
        <v>채권</v>
      </c>
      <c r="G40" s="63">
        <v>0</v>
      </c>
      <c r="H40" s="63">
        <v>0</v>
      </c>
      <c r="I40" s="42">
        <f t="shared" si="5"/>
        <v>0</v>
      </c>
      <c r="J40" s="42">
        <f>SUMIFS('MP내역(안정)'!G:G,'MP내역(안정)'!A:A,A40,'MP내역(안정)'!B:B,D40)</f>
        <v>1.3806700000000001E-3</v>
      </c>
      <c r="K40" s="42">
        <f t="shared" si="6"/>
        <v>1.3806700000000001E-3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1"/>
      <c r="P40" s="1"/>
    </row>
    <row r="41" spans="1:16" x14ac:dyDescent="0.3">
      <c r="A41" s="3">
        <v>44743</v>
      </c>
      <c r="B41" s="3">
        <v>44743</v>
      </c>
      <c r="C41" s="13" t="s">
        <v>644</v>
      </c>
      <c r="D41" s="82" t="s">
        <v>222</v>
      </c>
      <c r="E41" s="38" t="str">
        <f>IF(OR(D41="",D41="합계"),"",INDEX(투자유니버스!B:B,MATCH($D41,투자유니버스!$A:$A,0)))</f>
        <v>TIGER 단기선진하이일드(합성 H)</v>
      </c>
      <c r="F41" s="38" t="str">
        <f>IF(OR(D41="",D41="합계"),"",INDEX(투자유니버스!E:E,MATCH($D41,투자유니버스!$A:$A,0)))</f>
        <v>채권</v>
      </c>
      <c r="G41" s="63">
        <v>15</v>
      </c>
      <c r="H41" s="63">
        <v>171450</v>
      </c>
      <c r="I41" s="42">
        <f t="shared" si="5"/>
        <v>7.090375719609035E-3</v>
      </c>
      <c r="J41" s="42">
        <f>SUMIFS('MP내역(안정)'!G:G,'MP내역(안정)'!A:A,A41,'MP내역(안정)'!B:B,D41)</f>
        <v>7.4646160000000003E-3</v>
      </c>
      <c r="K41" s="42">
        <f t="shared" si="6"/>
        <v>3.742402803909653E-4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1"/>
      <c r="P41" s="1"/>
    </row>
    <row r="42" spans="1:16" x14ac:dyDescent="0.3">
      <c r="A42" s="3">
        <v>44743</v>
      </c>
      <c r="B42" s="3">
        <v>44743</v>
      </c>
      <c r="C42" s="13" t="s">
        <v>644</v>
      </c>
      <c r="D42" s="82" t="s">
        <v>629</v>
      </c>
      <c r="E42" s="38" t="str">
        <f>IF(OR(D42="",D42="합계"),"",INDEX(투자유니버스!B:B,MATCH($D42,투자유니버스!$A:$A,0)))</f>
        <v>KINDEX KRX금현물</v>
      </c>
      <c r="F42" s="38" t="str">
        <f>IF(OR(D42="",D42="합계"),"",INDEX(투자유니버스!E:E,MATCH($D42,투자유니버스!$A:$A,0)))</f>
        <v>대체자산</v>
      </c>
      <c r="G42" s="63">
        <v>177</v>
      </c>
      <c r="H42" s="63">
        <v>1923105</v>
      </c>
      <c r="I42" s="42">
        <f t="shared" si="5"/>
        <v>7.9530691153448421E-2</v>
      </c>
      <c r="J42" s="42">
        <f>SUMIFS('MP내역(안정)'!G:G,'MP내역(안정)'!A:A,A42,'MP내역(안정)'!B:B,D42)</f>
        <v>7.9546980000000003E-2</v>
      </c>
      <c r="K42" s="42">
        <f t="shared" si="6"/>
        <v>1.6288846551582026E-5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0</v>
      </c>
      <c r="M42" s="38"/>
      <c r="O42" s="1"/>
      <c r="P42" s="1"/>
    </row>
    <row r="43" spans="1:16" x14ac:dyDescent="0.3">
      <c r="A43" s="3">
        <v>44743</v>
      </c>
      <c r="B43" s="3">
        <v>44743</v>
      </c>
      <c r="C43" s="13" t="s">
        <v>639</v>
      </c>
      <c r="D43" s="82" t="s">
        <v>506</v>
      </c>
      <c r="E43" s="38" t="str">
        <f>IF(OR(D43="",D43="합계"),"",INDEX(투자유니버스!B:B,MATCH($D43,투자유니버스!$A:$A,0)))</f>
        <v>TIGER 글로벌자원생산기업(합성 H)</v>
      </c>
      <c r="F43" s="38" t="str">
        <f>IF(OR(D43="",D43="합계"),"",INDEX(투자유니버스!E:E,MATCH($D43,투자유니버스!$A:$A,0)))</f>
        <v>대체자산</v>
      </c>
      <c r="G43" s="63">
        <v>140</v>
      </c>
      <c r="H43" s="63">
        <v>2002000</v>
      </c>
      <c r="I43" s="42">
        <f t="shared" si="5"/>
        <v>8.2793421934425709E-2</v>
      </c>
      <c r="J43" s="42">
        <f>SUMIFS('MP내역(안정)'!G:G,'MP내역(안정)'!A:A,A43,'MP내역(안정)'!B:B,D43)</f>
        <v>8.5059679999999999E-2</v>
      </c>
      <c r="K43" s="42">
        <f t="shared" si="6"/>
        <v>2.2662580655742892E-3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3</v>
      </c>
      <c r="M43" s="38" t="s">
        <v>646</v>
      </c>
      <c r="O43" s="1"/>
      <c r="P43" s="1"/>
    </row>
    <row r="44" spans="1:16" x14ac:dyDescent="0.3">
      <c r="A44" s="3">
        <v>44743</v>
      </c>
      <c r="B44" s="3">
        <v>44743</v>
      </c>
      <c r="C44" s="13" t="s">
        <v>644</v>
      </c>
      <c r="D44" s="82" t="s">
        <v>286</v>
      </c>
      <c r="E44" s="38" t="str">
        <f>IF(OR(D44="",D44="합계"),"",INDEX(투자유니버스!B:B,MATCH($D44,투자유니버스!$A:$A,0)))</f>
        <v>TIGER 부동산인프라고배당</v>
      </c>
      <c r="F44" s="38" t="str">
        <f>IF(OR(D44="",D44="합계"),"",INDEX(투자유니버스!E:E,MATCH($D44,투자유니버스!$A:$A,0)))</f>
        <v>대체자산</v>
      </c>
      <c r="G44" s="63">
        <v>74</v>
      </c>
      <c r="H44" s="63">
        <v>414400</v>
      </c>
      <c r="I44" s="42">
        <f t="shared" si="5"/>
        <v>1.7137659365447561E-2</v>
      </c>
      <c r="J44" s="42">
        <f>SUMIFS('MP내역(안정)'!G:G,'MP내역(안정)'!A:A,A44,'MP내역(안정)'!B:B,D44)</f>
        <v>1.728358E-2</v>
      </c>
      <c r="K44" s="42">
        <f t="shared" si="6"/>
        <v>1.4592063455243914E-4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1"/>
      <c r="P44" s="1"/>
    </row>
    <row r="45" spans="1:16" x14ac:dyDescent="0.3">
      <c r="A45" s="3">
        <v>44743</v>
      </c>
      <c r="B45" s="3">
        <v>44743</v>
      </c>
      <c r="C45" s="13" t="s">
        <v>639</v>
      </c>
      <c r="D45" s="82" t="s">
        <v>148</v>
      </c>
      <c r="E45" s="38" t="str">
        <f>IF(OR(D45="",D45="합계"),"",INDEX(투자유니버스!B:B,MATCH($D45,투자유니버스!$A:$A,0)))</f>
        <v>TIGER 단기통안채</v>
      </c>
      <c r="F45" s="38" t="str">
        <f>IF(OR(D45="",D45="합계"),"",INDEX(투자유니버스!E:E,MATCH($D45,투자유니버스!$A:$A,0)))</f>
        <v>채권</v>
      </c>
      <c r="G45" s="63">
        <v>57</v>
      </c>
      <c r="H45" s="63">
        <v>5755005</v>
      </c>
      <c r="I45" s="42">
        <f t="shared" si="5"/>
        <v>0.23800027832154327</v>
      </c>
      <c r="J45" s="42">
        <f>SUMIFS('MP내역(안정)'!G:G,'MP내역(안정)'!A:A,A45,'MP내역(안정)'!B:B,D45)</f>
        <v>0.23859759999999999</v>
      </c>
      <c r="K45" s="42">
        <f t="shared" si="6"/>
        <v>5.9732167845671924E-4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  <c r="O45" s="1"/>
      <c r="P45" s="1"/>
    </row>
    <row r="46" spans="1:16" s="24" customFormat="1" x14ac:dyDescent="0.3">
      <c r="A46" s="3">
        <v>44743</v>
      </c>
      <c r="B46" s="3">
        <v>44743</v>
      </c>
      <c r="C46" s="13"/>
      <c r="D46" s="82" t="s">
        <v>37</v>
      </c>
      <c r="E46" s="38" t="str">
        <f>IF(OR(D46="",D46="합계"),"",INDEX(투자유니버스!B:B,MATCH($D46,투자유니버스!$A:$A,0)))</f>
        <v/>
      </c>
      <c r="F46" s="38" t="str">
        <f>IF(OR(D46="",D46="합계"),"",INDEX(투자유니버스!E:E,MATCH($D46,투자유니버스!$A:$A,0)))</f>
        <v/>
      </c>
      <c r="G46" s="63"/>
      <c r="H46" s="63"/>
      <c r="I46" s="42">
        <f>SUM(I33:I45)</f>
        <v>1</v>
      </c>
      <c r="J46" s="42">
        <f>SUM(J33:J45)</f>
        <v>0.99999989799999989</v>
      </c>
      <c r="K46" s="42">
        <f>SUM(K33:K45)</f>
        <v>1.2495024354457179E-2</v>
      </c>
      <c r="L46" s="64" t="str">
        <f>IF(A46="","",IF(OR(D46="",D46="현금",D46="합계"),"",IF(I46&lt;J46,IFERROR(INT((SUMIF(B:B,B46,H:H)*0.95*K46)/SUMIFS(전체매매내역!I:I,전체매매내역!A:A,B46,전체매매내역!D:D,$C$2,전체매매내역!F:F,D46)),0),0)))</f>
        <v/>
      </c>
      <c r="M46" s="38"/>
      <c r="O46" s="1"/>
      <c r="P46" s="1"/>
    </row>
    <row r="47" spans="1:16" x14ac:dyDescent="0.3">
      <c r="A47" s="3">
        <v>44774</v>
      </c>
      <c r="B47" s="3">
        <v>44774</v>
      </c>
      <c r="C47" s="13" t="s">
        <v>644</v>
      </c>
      <c r="D47" s="82" t="s">
        <v>326</v>
      </c>
      <c r="E47" s="38" t="str">
        <f>IF(OR(D47="",D47="합계"),"",INDEX(투자유니버스!B:B,MATCH($D47,투자유니버스!$A:$A,0)))</f>
        <v>TIGER 미국S&amp;P500</v>
      </c>
      <c r="F47" s="38" t="str">
        <f>IF(OR(D47="",D47="합계"),"",INDEX(투자유니버스!E:E,MATCH($D47,투자유니버스!$A:$A,0)))</f>
        <v>주식</v>
      </c>
      <c r="G47" s="63">
        <v>17</v>
      </c>
      <c r="H47" s="63">
        <v>228990</v>
      </c>
      <c r="I47" s="42">
        <f t="shared" ref="I47:I59" si="7">H47/SUMIF(B:B,B47,H:H)</f>
        <v>9.3128371475608256E-3</v>
      </c>
      <c r="J47" s="42">
        <f>SUMIFS('MP내역(안정)'!G:G,'MP내역(안정)'!A:A,A47,'MP내역(안정)'!B:B,D47)</f>
        <v>9.3965139999999999E-3</v>
      </c>
      <c r="K47" s="42">
        <f t="shared" ref="K47:K59" si="8">ABS(I47-J47)</f>
        <v>8.3676852439174346E-5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  <c r="O47" s="1"/>
      <c r="P47" s="1"/>
    </row>
    <row r="48" spans="1:16" x14ac:dyDescent="0.3">
      <c r="A48" s="3">
        <v>44774</v>
      </c>
      <c r="B48" s="3">
        <v>44774</v>
      </c>
      <c r="C48" s="13" t="s">
        <v>644</v>
      </c>
      <c r="D48" s="82" t="s">
        <v>322</v>
      </c>
      <c r="E48" s="38" t="str">
        <f>IF(OR(D48="",D48="합계"),"",INDEX(투자유니버스!B:B,MATCH($D48,투자유니버스!$A:$A,0)))</f>
        <v>TIGER 미국나스닥100</v>
      </c>
      <c r="F48" s="38" t="str">
        <f>IF(OR(D48="",D48="합계"),"",INDEX(투자유니버스!E:E,MATCH($D48,투자유니버스!$A:$A,0)))</f>
        <v>주식</v>
      </c>
      <c r="G48" s="63">
        <v>1</v>
      </c>
      <c r="H48" s="63">
        <v>75195</v>
      </c>
      <c r="I48" s="42">
        <f t="shared" si="7"/>
        <v>3.0581195218605016E-3</v>
      </c>
      <c r="J48" s="42">
        <f>SUMIFS('MP내역(안정)'!G:G,'MP내역(안정)'!A:A,A48,'MP내역(안정)'!B:B,D48)</f>
        <v>4.0754329999999998E-3</v>
      </c>
      <c r="K48" s="42">
        <f t="shared" si="8"/>
        <v>1.0173134781394982E-3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  <c r="O48" s="1"/>
      <c r="P48" s="1"/>
    </row>
    <row r="49" spans="1:16" x14ac:dyDescent="0.3">
      <c r="A49" s="3">
        <v>44774</v>
      </c>
      <c r="B49" s="3">
        <v>44774</v>
      </c>
      <c r="C49" s="13" t="s">
        <v>639</v>
      </c>
      <c r="D49" s="82" t="s">
        <v>362</v>
      </c>
      <c r="E49" s="38" t="str">
        <f>IF(OR(D49="",D49="합계"),"",INDEX(투자유니버스!B:B,MATCH($D49,투자유니버스!$A:$A,0)))</f>
        <v>KODEX 선진국MSCI World</v>
      </c>
      <c r="F49" s="38" t="str">
        <f>IF(OR(D49="",D49="합계"),"",INDEX(투자유니버스!E:E,MATCH($D49,투자유니버스!$A:$A,0)))</f>
        <v>주식</v>
      </c>
      <c r="G49" s="63">
        <v>3</v>
      </c>
      <c r="H49" s="63">
        <v>61590</v>
      </c>
      <c r="I49" s="42">
        <f t="shared" si="7"/>
        <v>2.5048152317492956E-3</v>
      </c>
      <c r="J49" s="42">
        <f>SUMIFS('MP내역(안정)'!G:G,'MP내역(안정)'!A:A,A49,'MP내역(안정)'!B:B,D49)</f>
        <v>2.4751679999999998E-3</v>
      </c>
      <c r="K49" s="42">
        <f t="shared" si="8"/>
        <v>2.9647231749295802E-5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  <c r="O49" s="1"/>
      <c r="P49" s="1"/>
    </row>
    <row r="50" spans="1:16" x14ac:dyDescent="0.3">
      <c r="A50" s="3">
        <v>44774</v>
      </c>
      <c r="B50" s="3">
        <v>44774</v>
      </c>
      <c r="C50" s="13" t="s">
        <v>639</v>
      </c>
      <c r="D50" s="82" t="s">
        <v>368</v>
      </c>
      <c r="E50" s="38" t="str">
        <f>IF(OR(D50="",D50="합계"),"",INDEX(투자유니버스!B:B,MATCH($D50,투자유니버스!$A:$A,0)))</f>
        <v>ARIRANG 신흥국MSCI(합성 H)</v>
      </c>
      <c r="F50" s="38" t="str">
        <f>IF(OR(D50="",D50="합계"),"",INDEX(투자유니버스!E:E,MATCH($D50,투자유니버스!$A:$A,0)))</f>
        <v>주식</v>
      </c>
      <c r="G50" s="63">
        <v>24</v>
      </c>
      <c r="H50" s="63">
        <v>227280</v>
      </c>
      <c r="I50" s="42">
        <f t="shared" si="7"/>
        <v>9.243292837668126E-3</v>
      </c>
      <c r="J50" s="42">
        <f>SUMIFS('MP내역(안정)'!G:G,'MP내역(안정)'!A:A,A50,'MP내역(안정)'!B:B,D50)</f>
        <v>9.1834800000000008E-3</v>
      </c>
      <c r="K50" s="42">
        <f t="shared" si="8"/>
        <v>5.9812837668125202E-5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  <c r="O50" s="1"/>
      <c r="P50" s="1"/>
    </row>
    <row r="51" spans="1:16" x14ac:dyDescent="0.3">
      <c r="A51" s="3">
        <v>44774</v>
      </c>
      <c r="B51" s="3">
        <v>44774</v>
      </c>
      <c r="C51" s="13" t="s">
        <v>644</v>
      </c>
      <c r="D51" s="82" t="s">
        <v>172</v>
      </c>
      <c r="E51" s="38" t="str">
        <f>IF(OR(D51="",D51="합계"),"",INDEX(투자유니버스!B:B,MATCH($D51,투자유니버스!$A:$A,0)))</f>
        <v>TIGER 국채3년</v>
      </c>
      <c r="F51" s="38" t="str">
        <f>IF(OR(D51="",D51="합계"),"",INDEX(투자유니버스!E:E,MATCH($D51,투자유니버스!$A:$A,0)))</f>
        <v>채권</v>
      </c>
      <c r="G51" s="63">
        <v>80</v>
      </c>
      <c r="H51" s="63">
        <v>8552000</v>
      </c>
      <c r="I51" s="42">
        <f t="shared" si="7"/>
        <v>0.34780288783763558</v>
      </c>
      <c r="J51" s="42">
        <f>SUMIFS('MP내역(안정)'!G:G,'MP내역(안정)'!A:A,A51,'MP내역(안정)'!B:B,D51)</f>
        <v>0.34999989999999997</v>
      </c>
      <c r="K51" s="42">
        <f t="shared" si="8"/>
        <v>2.1970121623643979E-3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  <c r="O51" s="1"/>
      <c r="P51" s="1"/>
    </row>
    <row r="52" spans="1:16" x14ac:dyDescent="0.3">
      <c r="A52" s="3">
        <v>44774</v>
      </c>
      <c r="B52" s="3">
        <v>44774</v>
      </c>
      <c r="C52" s="13" t="s">
        <v>644</v>
      </c>
      <c r="D52" s="82" t="s">
        <v>176</v>
      </c>
      <c r="E52" s="38" t="str">
        <f>IF(OR(D52="",D52="합계"),"",INDEX(투자유니버스!B:B,MATCH($D52,투자유니버스!$A:$A,0)))</f>
        <v>TIGER 중장기국채</v>
      </c>
      <c r="F52" s="38" t="str">
        <f>IF(OR(D52="",D52="합계"),"",INDEX(투자유니버스!E:E,MATCH($D52,투자유니버스!$A:$A,0)))</f>
        <v>채권</v>
      </c>
      <c r="G52" s="63">
        <v>45</v>
      </c>
      <c r="H52" s="63">
        <v>2218725</v>
      </c>
      <c r="I52" s="42">
        <f t="shared" si="7"/>
        <v>9.0233742085776197E-2</v>
      </c>
      <c r="J52" s="42">
        <f>SUMIFS('MP내역(안정)'!G:G,'MP내역(안정)'!A:A,A52,'MP내역(안정)'!B:B,D52)</f>
        <v>9.1372789999999995E-2</v>
      </c>
      <c r="K52" s="42">
        <f t="shared" si="8"/>
        <v>1.139047914223798E-3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  <c r="O52" s="1"/>
      <c r="P52" s="1"/>
    </row>
    <row r="53" spans="1:16" x14ac:dyDescent="0.3">
      <c r="A53" s="3">
        <v>44774</v>
      </c>
      <c r="B53" s="3">
        <v>44774</v>
      </c>
      <c r="C53" s="13" t="s">
        <v>639</v>
      </c>
      <c r="D53" s="82" t="s">
        <v>258</v>
      </c>
      <c r="E53" s="38" t="str">
        <f>IF(OR(D53="",D53="합계"),"",INDEX(투자유니버스!B:B,MATCH($D53,투자유니버스!$A:$A,0)))</f>
        <v>KODEX 미국채울트라30년선물(H)</v>
      </c>
      <c r="F53" s="38" t="str">
        <f>IF(OR(D53="",D53="합계"),"",INDEX(투자유니버스!E:E,MATCH($D53,투자유니버스!$A:$A,0)))</f>
        <v>채권</v>
      </c>
      <c r="G53" s="63">
        <v>227</v>
      </c>
      <c r="H53" s="63">
        <v>2279080</v>
      </c>
      <c r="I53" s="42">
        <f t="shared" si="7"/>
        <v>9.2688330871491878E-2</v>
      </c>
      <c r="J53" s="42">
        <f>SUMIFS('MP내역(안정)'!G:G,'MP내역(안정)'!A:A,A53,'MP내역(안정)'!B:B,D53)</f>
        <v>9.2148309999999997E-2</v>
      </c>
      <c r="K53" s="42">
        <f t="shared" si="8"/>
        <v>5.4002087149188083E-4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  <c r="O53" s="1"/>
      <c r="P53" s="1"/>
    </row>
    <row r="54" spans="1:16" x14ac:dyDescent="0.3">
      <c r="A54" s="3">
        <v>44774</v>
      </c>
      <c r="B54" s="3">
        <v>44774</v>
      </c>
      <c r="C54" s="13" t="s">
        <v>645</v>
      </c>
      <c r="D54" s="82" t="s">
        <v>208</v>
      </c>
      <c r="E54" s="38" t="str">
        <f>IF(OR(D54="",D54="합계"),"",INDEX(투자유니버스!B:B,MATCH($D54,투자유니버스!$A:$A,0)))</f>
        <v>KBSTAR 중기우량회사채</v>
      </c>
      <c r="F54" s="38" t="str">
        <f>IF(OR(D54="",D54="합계"),"",INDEX(투자유니버스!E:E,MATCH($D54,투자유니버스!$A:$A,0)))</f>
        <v>채권</v>
      </c>
      <c r="G54" s="63">
        <v>2</v>
      </c>
      <c r="H54" s="63">
        <v>204350</v>
      </c>
      <c r="I54" s="42">
        <f t="shared" si="7"/>
        <v>8.3107483781128203E-3</v>
      </c>
      <c r="J54" s="42">
        <f>SUMIFS('MP내역(안정)'!G:G,'MP내역(안정)'!A:A,A54,'MP내역(안정)'!B:B,D54)</f>
        <v>8.3055960000000002E-3</v>
      </c>
      <c r="K54" s="42">
        <f t="shared" si="8"/>
        <v>5.1523781128201551E-6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  <c r="O54" s="1"/>
      <c r="P54" s="1"/>
    </row>
    <row r="55" spans="1:16" x14ac:dyDescent="0.3">
      <c r="A55" s="3">
        <v>44774</v>
      </c>
      <c r="B55" s="3">
        <v>44774</v>
      </c>
      <c r="C55" s="13" t="s">
        <v>639</v>
      </c>
      <c r="D55" s="82" t="s">
        <v>222</v>
      </c>
      <c r="E55" s="38" t="str">
        <f>IF(OR(D55="",D55="합계"),"",INDEX(투자유니버스!B:B,MATCH($D55,투자유니버스!$A:$A,0)))</f>
        <v>TIGER 단기선진하이일드(합성 H)</v>
      </c>
      <c r="F55" s="38" t="str">
        <f>IF(OR(D55="",D55="합계"),"",INDEX(투자유니버스!E:E,MATCH($D55,투자유니버스!$A:$A,0)))</f>
        <v>채권</v>
      </c>
      <c r="G55" s="63">
        <v>35</v>
      </c>
      <c r="H55" s="63">
        <v>418425</v>
      </c>
      <c r="I55" s="42">
        <f t="shared" si="7"/>
        <v>1.7017004600498441E-2</v>
      </c>
      <c r="J55" s="42">
        <f>SUMIFS('MP내역(안정)'!G:G,'MP내역(안정)'!A:A,A55,'MP내역(안정)'!B:B,D55)</f>
        <v>1.6800619999999999E-2</v>
      </c>
      <c r="K55" s="42">
        <f t="shared" si="8"/>
        <v>2.1638460049844266E-4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  <c r="O55" s="1"/>
      <c r="P55" s="1"/>
    </row>
    <row r="56" spans="1:16" x14ac:dyDescent="0.3">
      <c r="A56" s="3">
        <v>44774</v>
      </c>
      <c r="B56" s="3">
        <v>44774</v>
      </c>
      <c r="C56" s="13" t="s">
        <v>644</v>
      </c>
      <c r="D56" s="82" t="s">
        <v>629</v>
      </c>
      <c r="E56" s="38" t="str">
        <f>IF(OR(D56="",D56="합계"),"",INDEX(투자유니버스!B:B,MATCH($D56,투자유니버스!$A:$A,0)))</f>
        <v>KINDEX KRX금현물</v>
      </c>
      <c r="F56" s="38" t="str">
        <f>IF(OR(D56="",D56="합계"),"",INDEX(투자유니버스!E:E,MATCH($D56,투자유니버스!$A:$A,0)))</f>
        <v>대체자산</v>
      </c>
      <c r="G56" s="63">
        <v>130</v>
      </c>
      <c r="H56" s="63">
        <v>1383200</v>
      </c>
      <c r="I56" s="42">
        <f t="shared" si="7"/>
        <v>5.6253619557649383E-2</v>
      </c>
      <c r="J56" s="42">
        <f>SUMIFS('MP내역(안정)'!G:G,'MP내역(안정)'!A:A,A56,'MP내역(안정)'!B:B,D56)</f>
        <v>5.587305E-2</v>
      </c>
      <c r="K56" s="42">
        <f t="shared" si="8"/>
        <v>3.8056955764938227E-4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  <c r="O56" s="1"/>
      <c r="P56" s="1"/>
    </row>
    <row r="57" spans="1:16" x14ac:dyDescent="0.3">
      <c r="A57" s="3">
        <v>44774</v>
      </c>
      <c r="B57" s="3">
        <v>44774</v>
      </c>
      <c r="C57" s="13" t="s">
        <v>644</v>
      </c>
      <c r="D57" s="82" t="s">
        <v>506</v>
      </c>
      <c r="E57" s="38" t="str">
        <f>IF(OR(D57="",D57="합계"),"",INDEX(투자유니버스!B:B,MATCH($D57,투자유니버스!$A:$A,0)))</f>
        <v>TIGER 글로벌자원생산기업(합성 H)</v>
      </c>
      <c r="F57" s="38" t="str">
        <f>IF(OR(D57="",D57="합계"),"",INDEX(투자유니버스!E:E,MATCH($D57,투자유니버스!$A:$A,0)))</f>
        <v>대체자산</v>
      </c>
      <c r="G57" s="63">
        <v>130</v>
      </c>
      <c r="H57" s="63">
        <v>1929850</v>
      </c>
      <c r="I57" s="42">
        <f t="shared" si="7"/>
        <v>7.848543067042342E-2</v>
      </c>
      <c r="J57" s="42">
        <f>SUMIFS('MP내역(안정)'!G:G,'MP내역(안정)'!A:A,A57,'MP내역(안정)'!B:B,D57)</f>
        <v>7.6932310000000004E-2</v>
      </c>
      <c r="K57" s="42">
        <f t="shared" si="8"/>
        <v>1.5531206704234163E-3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  <c r="O57" s="1"/>
      <c r="P57" s="1"/>
    </row>
    <row r="58" spans="1:16" x14ac:dyDescent="0.3">
      <c r="A58" s="3">
        <v>44774</v>
      </c>
      <c r="B58" s="3">
        <v>44774</v>
      </c>
      <c r="C58" s="13" t="s">
        <v>644</v>
      </c>
      <c r="D58" s="82" t="s">
        <v>286</v>
      </c>
      <c r="E58" s="38" t="str">
        <f>IF(OR(D58="",D58="합계"),"",INDEX(투자유니버스!B:B,MATCH($D58,투자유니버스!$A:$A,0)))</f>
        <v>TIGER 부동산인프라고배당</v>
      </c>
      <c r="F58" s="38" t="str">
        <f>IF(OR(D58="",D58="합계"),"",INDEX(투자유니버스!E:E,MATCH($D58,투자유니버스!$A:$A,0)))</f>
        <v>대체자산</v>
      </c>
      <c r="G58" s="63">
        <v>43</v>
      </c>
      <c r="H58" s="63">
        <v>239940</v>
      </c>
      <c r="I58" s="42">
        <f t="shared" si="7"/>
        <v>9.7581647459965247E-3</v>
      </c>
      <c r="J58" s="42">
        <f>SUMIFS('MP내역(안정)'!G:G,'MP내역(안정)'!A:A,A58,'MP내역(안정)'!B:B,D58)</f>
        <v>9.650334E-3</v>
      </c>
      <c r="K58" s="42">
        <f t="shared" si="8"/>
        <v>1.078307459965247E-4</v>
      </c>
      <c r="L58" s="64">
        <f>IF(A58="","",IF(OR(D58="",D58="현금",D58="합계"),"",IF(I58&lt;J58,IFERROR(INT((SUMIF(B:B,B58,H:H)*0.95*K58)/SUMIFS(전체매매내역!I:I,전체매매내역!A:A,B58,전체매매내역!D:D,$C$2,전체매매내역!F:F,D58)),0),0)))</f>
        <v>0</v>
      </c>
      <c r="M58" s="38"/>
      <c r="O58" s="1"/>
      <c r="P58" s="1"/>
    </row>
    <row r="59" spans="1:16" x14ac:dyDescent="0.3">
      <c r="A59" s="3">
        <v>44774</v>
      </c>
      <c r="B59" s="3">
        <v>44774</v>
      </c>
      <c r="C59" s="13" t="s">
        <v>639</v>
      </c>
      <c r="D59" s="82" t="s">
        <v>148</v>
      </c>
      <c r="E59" s="38" t="str">
        <f>IF(OR(D59="",D59="합계"),"",INDEX(투자유니버스!B:B,MATCH($D59,투자유니버스!$A:$A,0)))</f>
        <v>TIGER 단기통안채</v>
      </c>
      <c r="F59" s="38" t="str">
        <f>IF(OR(D59="",D59="합계"),"",INDEX(투자유니버스!E:E,MATCH($D59,투자유니버스!$A:$A,0)))</f>
        <v>채권</v>
      </c>
      <c r="G59" s="63">
        <v>67</v>
      </c>
      <c r="H59" s="63">
        <v>6770015</v>
      </c>
      <c r="I59" s="42">
        <f t="shared" si="7"/>
        <v>0.275331006513577</v>
      </c>
      <c r="J59" s="42">
        <f>SUMIFS('MP내역(안정)'!G:G,'MP내역(안정)'!A:A,A59,'MP내역(안정)'!B:B,D59)</f>
        <v>0.27378649999999999</v>
      </c>
      <c r="K59" s="42">
        <f t="shared" si="8"/>
        <v>1.5445065135770153E-3</v>
      </c>
      <c r="L59" s="64">
        <f>IF(A59="","",IF(OR(D59="",D59="현금",D59="합계"),"",IF(I59&lt;J59,IFERROR(INT((SUMIF(B:B,B59,H:H)*0.95*K59)/SUMIFS(전체매매내역!I:I,전체매매내역!A:A,B59,전체매매내역!D:D,$C$2,전체매매내역!F:F,D59)),0),0)))</f>
        <v>0</v>
      </c>
      <c r="M59" s="38"/>
      <c r="O59" s="1"/>
      <c r="P59" s="1"/>
    </row>
    <row r="60" spans="1:16" s="24" customFormat="1" x14ac:dyDescent="0.3">
      <c r="A60" s="3">
        <v>44774</v>
      </c>
      <c r="B60" s="3">
        <v>44774</v>
      </c>
      <c r="C60" s="13"/>
      <c r="D60" s="82" t="s">
        <v>37</v>
      </c>
      <c r="E60" s="38" t="str">
        <f>IF(OR(D60="",D60="합계"),"",INDEX(투자유니버스!B:B,MATCH($D60,투자유니버스!$A:$A,0)))</f>
        <v/>
      </c>
      <c r="F60" s="38" t="str">
        <f>IF(OR(D60="",D60="합계"),"",INDEX(투자유니버스!E:E,MATCH($D60,투자유니버스!$A:$A,0)))</f>
        <v/>
      </c>
      <c r="G60" s="63"/>
      <c r="H60" s="63"/>
      <c r="I60" s="42">
        <f>SUM(I47:I59)</f>
        <v>1</v>
      </c>
      <c r="J60" s="42">
        <f>SUM(J47:J59)</f>
        <v>1.000000005</v>
      </c>
      <c r="K60" s="42">
        <f>SUM(K47:K59)</f>
        <v>8.8740958143337725E-3</v>
      </c>
      <c r="L60" s="64" t="str">
        <f>IF(A60="","",IF(OR(D60="",D60="현금",D60="합계"),"",IF(I60&lt;J60,IFERROR(INT((SUMIF(B:B,B60,H:H)*0.95*K60)/SUMIFS(전체매매내역!I:I,전체매매내역!A:A,B60,전체매매내역!D:D,$C$2,전체매매내역!F:F,D60)),0),0)))</f>
        <v/>
      </c>
      <c r="M60" s="38"/>
      <c r="O60" s="1"/>
      <c r="P60" s="1"/>
    </row>
    <row r="61" spans="1:16" x14ac:dyDescent="0.3">
      <c r="O61" s="1"/>
      <c r="P61" s="1"/>
    </row>
    <row r="62" spans="1:16" x14ac:dyDescent="0.3">
      <c r="O62" s="1"/>
      <c r="P62" s="1"/>
    </row>
    <row r="63" spans="1:16" x14ac:dyDescent="0.3">
      <c r="O63" s="1"/>
      <c r="P63" s="1"/>
    </row>
    <row r="64" spans="1:16" x14ac:dyDescent="0.3">
      <c r="O64" s="1"/>
      <c r="P64" s="1"/>
    </row>
    <row r="65" spans="15:16" x14ac:dyDescent="0.3">
      <c r="O65" s="1"/>
      <c r="P65" s="1"/>
    </row>
    <row r="66" spans="15:16" x14ac:dyDescent="0.3">
      <c r="O66" s="1"/>
      <c r="P66" s="1"/>
    </row>
    <row r="67" spans="15:16" x14ac:dyDescent="0.3">
      <c r="O67" s="1"/>
      <c r="P67" s="1"/>
    </row>
    <row r="68" spans="15:16" x14ac:dyDescent="0.3">
      <c r="O68" s="1"/>
      <c r="P68" s="1"/>
    </row>
    <row r="69" spans="15:16" x14ac:dyDescent="0.3">
      <c r="O69" s="1"/>
      <c r="P69" s="1"/>
    </row>
    <row r="70" spans="15:16" x14ac:dyDescent="0.3">
      <c r="O70" s="1"/>
      <c r="P70" s="1"/>
    </row>
    <row r="71" spans="15:16" x14ac:dyDescent="0.3">
      <c r="O71" s="1"/>
      <c r="P71" s="1"/>
    </row>
    <row r="72" spans="15:16" x14ac:dyDescent="0.3">
      <c r="O72" s="1"/>
      <c r="P72" s="1"/>
    </row>
    <row r="73" spans="15:16" x14ac:dyDescent="0.3">
      <c r="O73" s="1"/>
      <c r="P73" s="1"/>
    </row>
    <row r="74" spans="15:16" x14ac:dyDescent="0.3">
      <c r="O74" s="1"/>
      <c r="P74" s="1"/>
    </row>
    <row r="75" spans="15:16" x14ac:dyDescent="0.3">
      <c r="O75" s="1"/>
      <c r="P75" s="1"/>
    </row>
    <row r="76" spans="15:16" x14ac:dyDescent="0.3">
      <c r="O76" s="1"/>
      <c r="P76" s="1"/>
    </row>
    <row r="77" spans="15:16" x14ac:dyDescent="0.3">
      <c r="O77" s="1"/>
      <c r="P77" s="1"/>
    </row>
    <row r="78" spans="15:16" x14ac:dyDescent="0.3">
      <c r="O78" s="1"/>
      <c r="P78" s="1"/>
    </row>
    <row r="79" spans="15:16" x14ac:dyDescent="0.3">
      <c r="O79" s="1"/>
      <c r="P79" s="1"/>
    </row>
    <row r="80" spans="15:16" x14ac:dyDescent="0.3">
      <c r="O80" s="1"/>
      <c r="P80" s="1"/>
    </row>
    <row r="81" spans="15:16" x14ac:dyDescent="0.3">
      <c r="O81" s="1"/>
      <c r="P81" s="1"/>
    </row>
    <row r="82" spans="15:16" x14ac:dyDescent="0.3">
      <c r="O82" s="1"/>
      <c r="P82" s="1"/>
    </row>
    <row r="83" spans="15:16" x14ac:dyDescent="0.3">
      <c r="O83" s="1"/>
      <c r="P83" s="1"/>
    </row>
    <row r="84" spans="15:16" x14ac:dyDescent="0.3">
      <c r="O84" s="1"/>
      <c r="P84" s="1"/>
    </row>
    <row r="85" spans="15:16" x14ac:dyDescent="0.3">
      <c r="O85" s="1"/>
      <c r="P85" s="1"/>
    </row>
    <row r="86" spans="15:16" x14ac:dyDescent="0.3">
      <c r="O86" s="1"/>
      <c r="P86" s="1"/>
    </row>
    <row r="87" spans="15:16" x14ac:dyDescent="0.3">
      <c r="O87" s="1"/>
      <c r="P87" s="1"/>
    </row>
    <row r="88" spans="15:16" x14ac:dyDescent="0.3">
      <c r="O88" s="1"/>
      <c r="P88" s="1"/>
    </row>
    <row r="89" spans="15:16" x14ac:dyDescent="0.3">
      <c r="O89" s="1"/>
      <c r="P89" s="1"/>
    </row>
    <row r="90" spans="15:16" x14ac:dyDescent="0.3">
      <c r="O90" s="1"/>
      <c r="P90" s="1"/>
    </row>
    <row r="91" spans="15:16" x14ac:dyDescent="0.3">
      <c r="O91" s="1"/>
      <c r="P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  <c r="P99" s="1"/>
    </row>
    <row r="100" spans="15:16" x14ac:dyDescent="0.3">
      <c r="O100" s="1"/>
      <c r="P100" s="1"/>
    </row>
    <row r="101" spans="15:16" x14ac:dyDescent="0.3">
      <c r="O101" s="1"/>
      <c r="P101" s="1"/>
    </row>
    <row r="102" spans="15:16" x14ac:dyDescent="0.3">
      <c r="O102" s="1"/>
      <c r="P102" s="1"/>
    </row>
    <row r="103" spans="15:16" x14ac:dyDescent="0.3">
      <c r="O103" s="1"/>
      <c r="P103" s="1"/>
    </row>
    <row r="104" spans="15:16" x14ac:dyDescent="0.3">
      <c r="O104" s="1"/>
      <c r="P104" s="1"/>
    </row>
    <row r="105" spans="15:16" x14ac:dyDescent="0.3">
      <c r="O105" s="1"/>
      <c r="P105" s="1"/>
    </row>
    <row r="106" spans="15:16" x14ac:dyDescent="0.3">
      <c r="O106" s="1"/>
      <c r="P106" s="1"/>
    </row>
    <row r="107" spans="15:16" x14ac:dyDescent="0.3">
      <c r="O107" s="1"/>
      <c r="P107" s="1"/>
    </row>
    <row r="108" spans="15:16" x14ac:dyDescent="0.3">
      <c r="O108" s="1"/>
      <c r="P108" s="1"/>
    </row>
    <row r="109" spans="15:16" x14ac:dyDescent="0.3">
      <c r="O109" s="1"/>
      <c r="P109" s="1"/>
    </row>
    <row r="110" spans="15:16" x14ac:dyDescent="0.3">
      <c r="O110" s="1"/>
      <c r="P110" s="1"/>
    </row>
    <row r="111" spans="15:16" x14ac:dyDescent="0.3">
      <c r="O111" s="1"/>
      <c r="P111" s="1"/>
    </row>
    <row r="112" spans="15:16" x14ac:dyDescent="0.3">
      <c r="O112" s="1"/>
      <c r="P112" s="1"/>
    </row>
    <row r="113" spans="15:16" x14ac:dyDescent="0.3">
      <c r="O113" s="1"/>
      <c r="P113" s="1"/>
    </row>
    <row r="114" spans="15:16" x14ac:dyDescent="0.3">
      <c r="O114" s="1"/>
      <c r="P114" s="1"/>
    </row>
    <row r="115" spans="15:16" x14ac:dyDescent="0.3">
      <c r="O115" s="1"/>
      <c r="P115" s="1"/>
    </row>
    <row r="116" spans="15:16" x14ac:dyDescent="0.3">
      <c r="O116" s="1"/>
      <c r="P116" s="1"/>
    </row>
    <row r="117" spans="15:16" x14ac:dyDescent="0.3">
      <c r="O117" s="1"/>
      <c r="P117" s="1"/>
    </row>
    <row r="118" spans="15:16" x14ac:dyDescent="0.3">
      <c r="O118" s="1"/>
      <c r="P118" s="1"/>
    </row>
    <row r="119" spans="15:16" x14ac:dyDescent="0.3">
      <c r="O119" s="1"/>
      <c r="P119" s="1"/>
    </row>
    <row r="120" spans="15:16" x14ac:dyDescent="0.3">
      <c r="O120" s="1"/>
      <c r="P120" s="1"/>
    </row>
    <row r="121" spans="15:16" x14ac:dyDescent="0.3">
      <c r="O121" s="1"/>
      <c r="P121" s="1"/>
    </row>
    <row r="122" spans="15:16" x14ac:dyDescent="0.3">
      <c r="O122" s="1"/>
      <c r="P122" s="1"/>
    </row>
    <row r="123" spans="15:16" x14ac:dyDescent="0.3">
      <c r="O123" s="1"/>
      <c r="P123" s="1"/>
    </row>
    <row r="124" spans="15:16" x14ac:dyDescent="0.3">
      <c r="O124" s="1"/>
      <c r="P124" s="1"/>
    </row>
    <row r="125" spans="15:16" x14ac:dyDescent="0.3">
      <c r="O125" s="1"/>
      <c r="P125" s="1"/>
    </row>
    <row r="126" spans="15:16" x14ac:dyDescent="0.3">
      <c r="O126" s="1"/>
      <c r="P126" s="1"/>
    </row>
    <row r="127" spans="15:16" x14ac:dyDescent="0.3">
      <c r="O127" s="1"/>
      <c r="P127" s="1"/>
    </row>
    <row r="128" spans="15:16" x14ac:dyDescent="0.3">
      <c r="O128" s="1"/>
      <c r="P128" s="1"/>
    </row>
    <row r="129" spans="15:16" x14ac:dyDescent="0.3">
      <c r="O129" s="1"/>
      <c r="P129" s="1"/>
    </row>
    <row r="130" spans="15:16" x14ac:dyDescent="0.3">
      <c r="O130" s="1"/>
      <c r="P130" s="1"/>
    </row>
    <row r="131" spans="15:16" x14ac:dyDescent="0.3">
      <c r="O131" s="1"/>
      <c r="P131" s="1"/>
    </row>
    <row r="132" spans="15:16" x14ac:dyDescent="0.3">
      <c r="O132" s="1"/>
      <c r="P132" s="1"/>
    </row>
    <row r="133" spans="15:16" x14ac:dyDescent="0.3">
      <c r="O133" s="1"/>
      <c r="P133" s="1"/>
    </row>
    <row r="134" spans="15:16" x14ac:dyDescent="0.3">
      <c r="O134" s="1"/>
      <c r="P134" s="1"/>
    </row>
    <row r="135" spans="15:16" x14ac:dyDescent="0.3">
      <c r="O135" s="1"/>
      <c r="P135" s="1"/>
    </row>
    <row r="136" spans="15:16" x14ac:dyDescent="0.3">
      <c r="O136" s="1"/>
      <c r="P136" s="1"/>
    </row>
    <row r="137" spans="15:16" x14ac:dyDescent="0.3">
      <c r="O137" s="1"/>
      <c r="P137" s="1"/>
    </row>
    <row r="138" spans="15:16" x14ac:dyDescent="0.3">
      <c r="O138" s="1"/>
      <c r="P138" s="1"/>
    </row>
    <row r="139" spans="15:16" x14ac:dyDescent="0.3">
      <c r="O139" s="1"/>
      <c r="P139" s="1"/>
    </row>
    <row r="140" spans="15:16" x14ac:dyDescent="0.3">
      <c r="O140" s="1"/>
      <c r="P140" s="1"/>
    </row>
    <row r="141" spans="15:16" x14ac:dyDescent="0.3">
      <c r="O141" s="1"/>
      <c r="P141" s="1"/>
    </row>
    <row r="142" spans="15:16" x14ac:dyDescent="0.3">
      <c r="O142" s="1"/>
      <c r="P142" s="1"/>
    </row>
    <row r="143" spans="15:16" x14ac:dyDescent="0.3">
      <c r="O143" s="1"/>
      <c r="P143" s="1"/>
    </row>
    <row r="144" spans="15:16" x14ac:dyDescent="0.3">
      <c r="O144" s="1"/>
      <c r="P144" s="1"/>
    </row>
    <row r="145" spans="15:16" x14ac:dyDescent="0.3">
      <c r="O145" s="1"/>
      <c r="P145" s="1"/>
    </row>
    <row r="146" spans="15:16" x14ac:dyDescent="0.3">
      <c r="O146" s="1"/>
      <c r="P146" s="1"/>
    </row>
    <row r="147" spans="15:16" x14ac:dyDescent="0.3">
      <c r="O147" s="1"/>
      <c r="P147" s="1"/>
    </row>
    <row r="148" spans="15:16" x14ac:dyDescent="0.3">
      <c r="O148" s="1"/>
      <c r="P148" s="1"/>
    </row>
    <row r="149" spans="15:16" x14ac:dyDescent="0.3">
      <c r="O149" s="1"/>
      <c r="P149" s="1"/>
    </row>
    <row r="150" spans="15:16" x14ac:dyDescent="0.3">
      <c r="O150" s="1"/>
      <c r="P150" s="1"/>
    </row>
    <row r="151" spans="15:16" x14ac:dyDescent="0.3">
      <c r="O151" s="1"/>
      <c r="P151" s="1"/>
    </row>
    <row r="152" spans="15:16" x14ac:dyDescent="0.3">
      <c r="O152" s="1"/>
      <c r="P152" s="1"/>
    </row>
    <row r="153" spans="15:16" x14ac:dyDescent="0.3">
      <c r="O153" s="1"/>
      <c r="P153" s="1"/>
    </row>
    <row r="154" spans="15:16" x14ac:dyDescent="0.3">
      <c r="O154" s="1"/>
      <c r="P154" s="1"/>
    </row>
    <row r="155" spans="15:16" x14ac:dyDescent="0.3">
      <c r="O155" s="1"/>
      <c r="P155" s="1"/>
    </row>
    <row r="156" spans="15:16" x14ac:dyDescent="0.3">
      <c r="O156" s="1"/>
      <c r="P156" s="1"/>
    </row>
    <row r="157" spans="15:16" x14ac:dyDescent="0.3">
      <c r="O157" s="1"/>
      <c r="P157" s="1"/>
    </row>
    <row r="158" spans="15:16" x14ac:dyDescent="0.3">
      <c r="O158" s="1"/>
      <c r="P158" s="1"/>
    </row>
    <row r="159" spans="15:16" x14ac:dyDescent="0.3">
      <c r="O159" s="1"/>
      <c r="P159" s="1"/>
    </row>
    <row r="160" spans="15:16" x14ac:dyDescent="0.3">
      <c r="O160" s="1"/>
      <c r="P160" s="1"/>
    </row>
    <row r="161" spans="15:16" x14ac:dyDescent="0.3">
      <c r="O161" s="1"/>
      <c r="P161" s="1"/>
    </row>
    <row r="162" spans="15:16" x14ac:dyDescent="0.3">
      <c r="O162" s="1"/>
      <c r="P162" s="1"/>
    </row>
    <row r="163" spans="15:16" x14ac:dyDescent="0.3">
      <c r="O163" s="1"/>
      <c r="P163" s="1"/>
    </row>
    <row r="164" spans="15:16" x14ac:dyDescent="0.3">
      <c r="O164" s="1"/>
      <c r="P164" s="1"/>
    </row>
    <row r="165" spans="15:16" x14ac:dyDescent="0.3">
      <c r="O165" s="1"/>
      <c r="P165" s="1"/>
    </row>
    <row r="166" spans="15:16" x14ac:dyDescent="0.3">
      <c r="O166" s="1"/>
      <c r="P166" s="1"/>
    </row>
    <row r="167" spans="15:16" x14ac:dyDescent="0.3">
      <c r="O167" s="1"/>
      <c r="P167" s="1"/>
    </row>
    <row r="168" spans="15:16" x14ac:dyDescent="0.3">
      <c r="O168" s="1"/>
      <c r="P168" s="1"/>
    </row>
    <row r="169" spans="15:16" x14ac:dyDescent="0.3">
      <c r="O169" s="1"/>
      <c r="P169" s="1"/>
    </row>
    <row r="170" spans="15:16" x14ac:dyDescent="0.3">
      <c r="O170" s="1"/>
      <c r="P170" s="1"/>
    </row>
    <row r="171" spans="15:16" x14ac:dyDescent="0.3">
      <c r="O171" s="1"/>
      <c r="P171" s="1"/>
    </row>
    <row r="172" spans="15:16" x14ac:dyDescent="0.3">
      <c r="O172" s="1"/>
      <c r="P172" s="1"/>
    </row>
    <row r="173" spans="15:16" x14ac:dyDescent="0.3">
      <c r="O173" s="1"/>
      <c r="P173" s="1"/>
    </row>
    <row r="174" spans="15:16" x14ac:dyDescent="0.3">
      <c r="O174" s="1"/>
      <c r="P174" s="1"/>
    </row>
    <row r="175" spans="15:16" x14ac:dyDescent="0.3">
      <c r="O175" s="1"/>
      <c r="P175" s="1"/>
    </row>
    <row r="176" spans="15:16" x14ac:dyDescent="0.3">
      <c r="O176" s="1"/>
      <c r="P176" s="1"/>
    </row>
    <row r="177" spans="15:16" x14ac:dyDescent="0.3">
      <c r="O177" s="1"/>
      <c r="P177" s="1"/>
    </row>
    <row r="178" spans="15:16" x14ac:dyDescent="0.3">
      <c r="O178" s="1"/>
      <c r="P178" s="1"/>
    </row>
    <row r="179" spans="15:16" x14ac:dyDescent="0.3">
      <c r="O179" s="1"/>
      <c r="P179" s="1"/>
    </row>
    <row r="180" spans="15:16" x14ac:dyDescent="0.3">
      <c r="O180" s="1"/>
      <c r="P180" s="1"/>
    </row>
    <row r="181" spans="15:16" x14ac:dyDescent="0.3">
      <c r="O181" s="1"/>
      <c r="P181" s="1"/>
    </row>
    <row r="182" spans="15:16" x14ac:dyDescent="0.3">
      <c r="O182" s="1"/>
      <c r="P182" s="1"/>
    </row>
    <row r="183" spans="15:16" x14ac:dyDescent="0.3">
      <c r="O183" s="1"/>
      <c r="P183" s="1"/>
    </row>
    <row r="184" spans="15:16" x14ac:dyDescent="0.3">
      <c r="O184" s="1"/>
      <c r="P184" s="1"/>
    </row>
    <row r="185" spans="15:16" x14ac:dyDescent="0.3">
      <c r="O185" s="1"/>
      <c r="P185" s="1"/>
    </row>
    <row r="186" spans="15:16" x14ac:dyDescent="0.3">
      <c r="O186" s="1"/>
      <c r="P186" s="1"/>
    </row>
    <row r="187" spans="15:16" x14ac:dyDescent="0.3">
      <c r="O187" s="1"/>
      <c r="P187" s="1"/>
    </row>
    <row r="188" spans="15:16" x14ac:dyDescent="0.3">
      <c r="O188" s="1"/>
      <c r="P188" s="1"/>
    </row>
    <row r="189" spans="15:16" x14ac:dyDescent="0.3">
      <c r="O189" s="1"/>
      <c r="P189" s="1"/>
    </row>
    <row r="190" spans="15:16" x14ac:dyDescent="0.3">
      <c r="O190" s="1"/>
      <c r="P190" s="1"/>
    </row>
    <row r="191" spans="15:16" x14ac:dyDescent="0.3">
      <c r="O191" s="1"/>
      <c r="P191" s="1"/>
    </row>
    <row r="192" spans="15:16" x14ac:dyDescent="0.3">
      <c r="O192" s="1"/>
      <c r="P192" s="1"/>
    </row>
    <row r="193" spans="15:16" x14ac:dyDescent="0.3">
      <c r="O193" s="1"/>
      <c r="P193" s="1"/>
    </row>
    <row r="194" spans="15:16" x14ac:dyDescent="0.3">
      <c r="O194" s="1"/>
      <c r="P194" s="1"/>
    </row>
    <row r="195" spans="15:16" x14ac:dyDescent="0.3">
      <c r="O195" s="1"/>
      <c r="P195" s="1"/>
    </row>
    <row r="196" spans="15:16" x14ac:dyDescent="0.3">
      <c r="O196" s="1"/>
      <c r="P196" s="1"/>
    </row>
    <row r="197" spans="15:16" x14ac:dyDescent="0.3">
      <c r="O197" s="1"/>
      <c r="P197" s="1"/>
    </row>
    <row r="198" spans="15:16" x14ac:dyDescent="0.3">
      <c r="O198" s="1"/>
      <c r="P198" s="1"/>
    </row>
    <row r="199" spans="15:16" x14ac:dyDescent="0.3">
      <c r="O199" s="1"/>
      <c r="P199" s="1"/>
    </row>
    <row r="200" spans="15:16" x14ac:dyDescent="0.3">
      <c r="O200" s="1"/>
      <c r="P200" s="1"/>
    </row>
    <row r="201" spans="15:16" x14ac:dyDescent="0.3">
      <c r="O201" s="1"/>
      <c r="P201" s="1"/>
    </row>
    <row r="202" spans="15:16" x14ac:dyDescent="0.3">
      <c r="O202" s="1"/>
      <c r="P202" s="1"/>
    </row>
    <row r="203" spans="15:16" x14ac:dyDescent="0.3">
      <c r="O203" s="1"/>
      <c r="P203" s="1"/>
    </row>
    <row r="204" spans="15:16" x14ac:dyDescent="0.3">
      <c r="O204" s="1"/>
      <c r="P204" s="1"/>
    </row>
    <row r="205" spans="15:16" x14ac:dyDescent="0.3">
      <c r="O205" s="1"/>
      <c r="P205" s="1"/>
    </row>
    <row r="206" spans="15:16" x14ac:dyDescent="0.3">
      <c r="O206" s="1"/>
      <c r="P206" s="1"/>
    </row>
    <row r="207" spans="15:16" x14ac:dyDescent="0.3">
      <c r="O207" s="1"/>
      <c r="P207" s="1"/>
    </row>
    <row r="208" spans="15:16" x14ac:dyDescent="0.3">
      <c r="O208" s="1"/>
      <c r="P208" s="1"/>
    </row>
    <row r="209" spans="15:16" x14ac:dyDescent="0.3">
      <c r="O209" s="1"/>
      <c r="P209" s="1"/>
    </row>
    <row r="210" spans="15:16" x14ac:dyDescent="0.3">
      <c r="O210" s="1"/>
      <c r="P210" s="1"/>
    </row>
    <row r="211" spans="15:16" x14ac:dyDescent="0.3">
      <c r="O211" s="1"/>
      <c r="P211" s="1"/>
    </row>
    <row r="212" spans="15:16" x14ac:dyDescent="0.3">
      <c r="O212" s="1"/>
      <c r="P212" s="1"/>
    </row>
    <row r="213" spans="15:16" x14ac:dyDescent="0.3">
      <c r="O213" s="1"/>
      <c r="P213" s="1"/>
    </row>
    <row r="214" spans="15:16" x14ac:dyDescent="0.3">
      <c r="O214" s="1"/>
      <c r="P214" s="1"/>
    </row>
    <row r="215" spans="15:16" x14ac:dyDescent="0.3">
      <c r="O215" s="1"/>
      <c r="P215" s="1"/>
    </row>
    <row r="216" spans="15:16" x14ac:dyDescent="0.3">
      <c r="O216" s="1"/>
      <c r="P216" s="1"/>
    </row>
    <row r="217" spans="15:16" x14ac:dyDescent="0.3">
      <c r="O217" s="1"/>
      <c r="P217" s="1"/>
    </row>
    <row r="218" spans="15:16" x14ac:dyDescent="0.3">
      <c r="O218" s="1"/>
      <c r="P218" s="1"/>
    </row>
    <row r="219" spans="15:16" x14ac:dyDescent="0.3">
      <c r="O219" s="1"/>
      <c r="P219" s="1"/>
    </row>
    <row r="220" spans="15:16" x14ac:dyDescent="0.3">
      <c r="O220" s="1"/>
      <c r="P220" s="1"/>
    </row>
    <row r="221" spans="15:16" x14ac:dyDescent="0.3">
      <c r="O221" s="1"/>
      <c r="P221" s="1"/>
    </row>
    <row r="222" spans="15:16" x14ac:dyDescent="0.3">
      <c r="O222" s="1"/>
      <c r="P222" s="1"/>
    </row>
    <row r="223" spans="15:16" x14ac:dyDescent="0.3">
      <c r="O223" s="1"/>
      <c r="P223" s="1"/>
    </row>
    <row r="224" spans="15:16" x14ac:dyDescent="0.3">
      <c r="O224" s="1"/>
      <c r="P224" s="1"/>
    </row>
    <row r="225" spans="15:16" x14ac:dyDescent="0.3">
      <c r="O225" s="1"/>
      <c r="P225" s="1"/>
    </row>
    <row r="226" spans="15:16" x14ac:dyDescent="0.3">
      <c r="O226" s="1"/>
      <c r="P226" s="1"/>
    </row>
    <row r="227" spans="15:16" x14ac:dyDescent="0.3">
      <c r="O227" s="1"/>
      <c r="P227" s="1"/>
    </row>
    <row r="228" spans="15:16" x14ac:dyDescent="0.3">
      <c r="O228" s="1"/>
      <c r="P228" s="1"/>
    </row>
    <row r="229" spans="15:16" x14ac:dyDescent="0.3">
      <c r="O229" s="1"/>
      <c r="P229" s="1"/>
    </row>
    <row r="230" spans="15:16" x14ac:dyDescent="0.3">
      <c r="O230" s="1"/>
      <c r="P230" s="1"/>
    </row>
    <row r="231" spans="15:16" x14ac:dyDescent="0.3">
      <c r="O231" s="1"/>
      <c r="P231" s="1"/>
    </row>
    <row r="232" spans="15:16" x14ac:dyDescent="0.3">
      <c r="O232" s="1"/>
      <c r="P232" s="1"/>
    </row>
    <row r="233" spans="15:16" x14ac:dyDescent="0.3">
      <c r="O233" s="1"/>
      <c r="P233" s="1"/>
    </row>
    <row r="234" spans="15:16" x14ac:dyDescent="0.3">
      <c r="O234" s="1"/>
      <c r="P234" s="1"/>
    </row>
    <row r="235" spans="15:16" x14ac:dyDescent="0.3">
      <c r="O235" s="1"/>
      <c r="P235" s="1"/>
    </row>
    <row r="236" spans="15:16" x14ac:dyDescent="0.3">
      <c r="O236" s="1"/>
      <c r="P236" s="1"/>
    </row>
    <row r="237" spans="15:16" x14ac:dyDescent="0.3">
      <c r="O237" s="1"/>
      <c r="P237" s="1"/>
    </row>
    <row r="238" spans="15:16" x14ac:dyDescent="0.3">
      <c r="O238" s="1"/>
      <c r="P238" s="1"/>
    </row>
    <row r="239" spans="15:16" x14ac:dyDescent="0.3">
      <c r="O239" s="1"/>
      <c r="P239" s="1"/>
    </row>
    <row r="240" spans="15:16" x14ac:dyDescent="0.3">
      <c r="O240" s="1"/>
      <c r="P240" s="1"/>
    </row>
    <row r="241" spans="15:16" x14ac:dyDescent="0.3">
      <c r="O241" s="1"/>
      <c r="P241" s="1"/>
    </row>
    <row r="242" spans="15:16" x14ac:dyDescent="0.3">
      <c r="O242" s="1"/>
      <c r="P242" s="1"/>
    </row>
    <row r="243" spans="15:16" x14ac:dyDescent="0.3">
      <c r="O243" s="1"/>
      <c r="P243" s="1"/>
    </row>
    <row r="244" spans="15:16" x14ac:dyDescent="0.3">
      <c r="O244" s="1"/>
      <c r="P244" s="1"/>
    </row>
    <row r="245" spans="15:16" x14ac:dyDescent="0.3">
      <c r="O245" s="1"/>
      <c r="P245" s="1"/>
    </row>
    <row r="246" spans="15:16" x14ac:dyDescent="0.3">
      <c r="O246" s="1"/>
      <c r="P246" s="1"/>
    </row>
    <row r="247" spans="15:16" x14ac:dyDescent="0.3">
      <c r="O247" s="1"/>
      <c r="P247" s="1"/>
    </row>
    <row r="248" spans="15:16" x14ac:dyDescent="0.3">
      <c r="O248" s="1"/>
      <c r="P248" s="1"/>
    </row>
    <row r="249" spans="15:16" x14ac:dyDescent="0.3">
      <c r="O249" s="1"/>
      <c r="P249" s="1"/>
    </row>
    <row r="250" spans="15:16" x14ac:dyDescent="0.3">
      <c r="O250" s="1"/>
      <c r="P250" s="1"/>
    </row>
    <row r="251" spans="15:16" x14ac:dyDescent="0.3">
      <c r="O251" s="1"/>
      <c r="P251" s="1"/>
    </row>
    <row r="252" spans="15:16" x14ac:dyDescent="0.3">
      <c r="O252" s="1"/>
      <c r="P252" s="1"/>
    </row>
    <row r="253" spans="15:16" x14ac:dyDescent="0.3">
      <c r="O253" s="1"/>
      <c r="P253" s="1"/>
    </row>
    <row r="254" spans="15:16" x14ac:dyDescent="0.3">
      <c r="O254" s="1"/>
      <c r="P254" s="1"/>
    </row>
    <row r="255" spans="15:16" x14ac:dyDescent="0.3">
      <c r="O255" s="1"/>
      <c r="P255" s="1"/>
    </row>
    <row r="256" spans="15:16" x14ac:dyDescent="0.3">
      <c r="O256" s="1"/>
      <c r="P256" s="1"/>
    </row>
    <row r="257" spans="15:16" x14ac:dyDescent="0.3">
      <c r="O257" s="1"/>
      <c r="P257" s="1"/>
    </row>
    <row r="258" spans="15:16" x14ac:dyDescent="0.3">
      <c r="O258" s="1"/>
      <c r="P258" s="1"/>
    </row>
    <row r="259" spans="15:16" x14ac:dyDescent="0.3">
      <c r="O259" s="1"/>
      <c r="P259" s="1"/>
    </row>
    <row r="260" spans="15:16" x14ac:dyDescent="0.3">
      <c r="O260" s="1"/>
      <c r="P260" s="1"/>
    </row>
    <row r="261" spans="15:16" x14ac:dyDescent="0.3">
      <c r="O261" s="1"/>
      <c r="P261" s="1"/>
    </row>
    <row r="262" spans="15:16" x14ac:dyDescent="0.3">
      <c r="O262" s="1"/>
      <c r="P262" s="1"/>
    </row>
    <row r="263" spans="15:16" x14ac:dyDescent="0.3">
      <c r="O263" s="1"/>
      <c r="P263" s="1"/>
    </row>
    <row r="264" spans="15:16" x14ac:dyDescent="0.3">
      <c r="O264" s="1"/>
      <c r="P264" s="1"/>
    </row>
    <row r="265" spans="15:16" x14ac:dyDescent="0.3">
      <c r="O265" s="1"/>
      <c r="P265" s="1"/>
    </row>
    <row r="266" spans="15:16" x14ac:dyDescent="0.3">
      <c r="O266" s="1"/>
      <c r="P266" s="1"/>
    </row>
    <row r="267" spans="15:16" x14ac:dyDescent="0.3">
      <c r="O267" s="1"/>
      <c r="P267" s="1"/>
    </row>
    <row r="268" spans="15:16" x14ac:dyDescent="0.3">
      <c r="O268" s="1"/>
      <c r="P268" s="1"/>
    </row>
    <row r="269" spans="15:16" x14ac:dyDescent="0.3">
      <c r="O269" s="1"/>
      <c r="P269" s="1"/>
    </row>
    <row r="270" spans="15:16" x14ac:dyDescent="0.3">
      <c r="O270" s="1"/>
      <c r="P270" s="1"/>
    </row>
    <row r="271" spans="15:16" x14ac:dyDescent="0.3">
      <c r="O271" s="1"/>
      <c r="P271" s="1"/>
    </row>
    <row r="272" spans="15:16" x14ac:dyDescent="0.3">
      <c r="O272" s="1"/>
      <c r="P272" s="1"/>
    </row>
    <row r="273" spans="15:16" x14ac:dyDescent="0.3">
      <c r="O273" s="1"/>
      <c r="P273" s="1"/>
    </row>
    <row r="274" spans="15:16" x14ac:dyDescent="0.3">
      <c r="O274" s="1"/>
      <c r="P274" s="1"/>
    </row>
    <row r="275" spans="15:16" x14ac:dyDescent="0.3">
      <c r="O275" s="1"/>
      <c r="P275" s="1"/>
    </row>
    <row r="276" spans="15:16" x14ac:dyDescent="0.3">
      <c r="O276" s="1"/>
      <c r="P276" s="1"/>
    </row>
    <row r="277" spans="15:16" x14ac:dyDescent="0.3">
      <c r="O277" s="1"/>
      <c r="P277" s="1"/>
    </row>
    <row r="278" spans="15:16" x14ac:dyDescent="0.3">
      <c r="O278" s="1"/>
      <c r="P278" s="1"/>
    </row>
    <row r="279" spans="15:16" x14ac:dyDescent="0.3">
      <c r="O279" s="1"/>
      <c r="P279" s="1"/>
    </row>
    <row r="280" spans="15:16" x14ac:dyDescent="0.3">
      <c r="O280" s="1"/>
      <c r="P280" s="1"/>
    </row>
    <row r="281" spans="15:16" x14ac:dyDescent="0.3">
      <c r="O281" s="1"/>
      <c r="P281" s="1"/>
    </row>
    <row r="282" spans="15:16" x14ac:dyDescent="0.3">
      <c r="O282" s="1"/>
      <c r="P282" s="1"/>
    </row>
    <row r="283" spans="15:16" x14ac:dyDescent="0.3">
      <c r="O283" s="1"/>
      <c r="P283" s="1"/>
    </row>
    <row r="284" spans="15:16" x14ac:dyDescent="0.3">
      <c r="O284" s="1"/>
      <c r="P284" s="1"/>
    </row>
    <row r="285" spans="15:16" x14ac:dyDescent="0.3">
      <c r="O285" s="1"/>
      <c r="P285" s="1"/>
    </row>
    <row r="286" spans="15:16" x14ac:dyDescent="0.3">
      <c r="O286" s="1"/>
      <c r="P286" s="1"/>
    </row>
    <row r="287" spans="15:16" x14ac:dyDescent="0.3">
      <c r="O287" s="1"/>
      <c r="P287" s="1"/>
    </row>
    <row r="288" spans="15:16" x14ac:dyDescent="0.3">
      <c r="O288" s="1"/>
      <c r="P288" s="1"/>
    </row>
    <row r="289" spans="15:16" x14ac:dyDescent="0.3">
      <c r="O289" s="1"/>
      <c r="P289" s="1"/>
    </row>
    <row r="290" spans="15:16" x14ac:dyDescent="0.3">
      <c r="O290" s="1"/>
      <c r="P290" s="1"/>
    </row>
    <row r="291" spans="15:16" x14ac:dyDescent="0.3">
      <c r="O291" s="1"/>
      <c r="P291" s="1"/>
    </row>
    <row r="292" spans="15:16" x14ac:dyDescent="0.3">
      <c r="O292" s="1"/>
      <c r="P292" s="1"/>
    </row>
    <row r="293" spans="15:16" x14ac:dyDescent="0.3">
      <c r="O293" s="1"/>
      <c r="P293" s="1"/>
    </row>
    <row r="294" spans="15:16" x14ac:dyDescent="0.3">
      <c r="O294" s="1"/>
      <c r="P294" s="1"/>
    </row>
    <row r="295" spans="15:16" x14ac:dyDescent="0.3">
      <c r="O295" s="1"/>
      <c r="P295" s="1"/>
    </row>
    <row r="296" spans="15:16" x14ac:dyDescent="0.3">
      <c r="O296" s="1"/>
      <c r="P296" s="1"/>
    </row>
    <row r="297" spans="15:16" x14ac:dyDescent="0.3">
      <c r="O297" s="1"/>
      <c r="P297" s="1"/>
    </row>
    <row r="298" spans="15:16" x14ac:dyDescent="0.3">
      <c r="O298" s="1"/>
      <c r="P298" s="1"/>
    </row>
    <row r="299" spans="15:16" x14ac:dyDescent="0.3">
      <c r="O299" s="1"/>
      <c r="P299" s="1"/>
    </row>
    <row r="300" spans="15:16" x14ac:dyDescent="0.3">
      <c r="O300" s="1"/>
      <c r="P300" s="1"/>
    </row>
    <row r="301" spans="15:16" x14ac:dyDescent="0.3">
      <c r="O301" s="1"/>
      <c r="P301" s="1"/>
    </row>
    <row r="302" spans="15:16" x14ac:dyDescent="0.3">
      <c r="O302" s="1"/>
      <c r="P302" s="1"/>
    </row>
    <row r="303" spans="15:16" x14ac:dyDescent="0.3">
      <c r="O303" s="1"/>
      <c r="P303" s="1"/>
    </row>
    <row r="304" spans="15:16" x14ac:dyDescent="0.3">
      <c r="O304" s="1"/>
      <c r="P304" s="1"/>
    </row>
    <row r="305" spans="15:16" x14ac:dyDescent="0.3">
      <c r="O305" s="1"/>
      <c r="P305" s="1"/>
    </row>
    <row r="306" spans="15:16" x14ac:dyDescent="0.3">
      <c r="O306" s="1"/>
      <c r="P306" s="1"/>
    </row>
    <row r="307" spans="15:16" x14ac:dyDescent="0.3">
      <c r="O307" s="1"/>
      <c r="P307" s="1"/>
    </row>
    <row r="308" spans="15:16" x14ac:dyDescent="0.3">
      <c r="O308" s="1"/>
      <c r="P308" s="1"/>
    </row>
    <row r="309" spans="15:16" x14ac:dyDescent="0.3">
      <c r="O309" s="1"/>
      <c r="P309" s="1"/>
    </row>
    <row r="310" spans="15:16" x14ac:dyDescent="0.3">
      <c r="O310" s="1"/>
      <c r="P310" s="1"/>
    </row>
    <row r="311" spans="15:16" x14ac:dyDescent="0.3">
      <c r="O311" s="1"/>
      <c r="P311" s="1"/>
    </row>
    <row r="312" spans="15:16" x14ac:dyDescent="0.3">
      <c r="O312" s="1"/>
      <c r="P312" s="1"/>
    </row>
    <row r="313" spans="15:16" x14ac:dyDescent="0.3">
      <c r="O313" s="1"/>
      <c r="P313" s="1"/>
    </row>
    <row r="314" spans="15:16" x14ac:dyDescent="0.3">
      <c r="O314" s="1"/>
      <c r="P314" s="1"/>
    </row>
    <row r="315" spans="15:16" x14ac:dyDescent="0.3">
      <c r="O315" s="1"/>
      <c r="P315" s="1"/>
    </row>
    <row r="316" spans="15:16" x14ac:dyDescent="0.3">
      <c r="O316" s="1"/>
      <c r="P316" s="1"/>
    </row>
    <row r="317" spans="15:16" x14ac:dyDescent="0.3">
      <c r="O317" s="1"/>
      <c r="P317" s="1"/>
    </row>
    <row r="318" spans="15:16" x14ac:dyDescent="0.3">
      <c r="O318" s="1"/>
      <c r="P318" s="1"/>
    </row>
    <row r="319" spans="15:16" x14ac:dyDescent="0.3">
      <c r="O319" s="1"/>
      <c r="P319" s="1"/>
    </row>
    <row r="320" spans="15:16" x14ac:dyDescent="0.3">
      <c r="O320" s="1"/>
      <c r="P320" s="1"/>
    </row>
    <row r="321" spans="15:16" x14ac:dyDescent="0.3">
      <c r="O321" s="1"/>
      <c r="P321" s="1"/>
    </row>
    <row r="322" spans="15:16" x14ac:dyDescent="0.3">
      <c r="O322" s="1"/>
      <c r="P322" s="1"/>
    </row>
    <row r="323" spans="15:16" x14ac:dyDescent="0.3">
      <c r="O323" s="1"/>
      <c r="P323" s="1"/>
    </row>
    <row r="324" spans="15:16" x14ac:dyDescent="0.3">
      <c r="O324" s="1"/>
      <c r="P324" s="1"/>
    </row>
    <row r="325" spans="15:16" x14ac:dyDescent="0.3">
      <c r="O325" s="1"/>
      <c r="P325" s="1"/>
    </row>
    <row r="326" spans="15:16" x14ac:dyDescent="0.3">
      <c r="O326" s="1"/>
      <c r="P326" s="1"/>
    </row>
    <row r="327" spans="15:16" x14ac:dyDescent="0.3">
      <c r="O327" s="1"/>
      <c r="P327" s="1"/>
    </row>
    <row r="328" spans="15:16" x14ac:dyDescent="0.3">
      <c r="O328" s="1"/>
      <c r="P328" s="1"/>
    </row>
    <row r="329" spans="15:16" x14ac:dyDescent="0.3">
      <c r="O329" s="1"/>
      <c r="P329" s="1"/>
    </row>
    <row r="330" spans="15:16" x14ac:dyDescent="0.3">
      <c r="O330" s="1"/>
      <c r="P330" s="1"/>
    </row>
    <row r="331" spans="15:16" x14ac:dyDescent="0.3">
      <c r="O331" s="1"/>
      <c r="P331" s="1"/>
    </row>
    <row r="332" spans="15:16" x14ac:dyDescent="0.3">
      <c r="O332" s="1"/>
      <c r="P332" s="1"/>
    </row>
    <row r="333" spans="15:16" x14ac:dyDescent="0.3">
      <c r="O333" s="1"/>
      <c r="P333" s="1"/>
    </row>
    <row r="334" spans="15:16" x14ac:dyDescent="0.3">
      <c r="O334" s="1"/>
      <c r="P334" s="1"/>
    </row>
    <row r="335" spans="15:16" x14ac:dyDescent="0.3">
      <c r="O335" s="1"/>
      <c r="P335" s="1"/>
    </row>
    <row r="336" spans="15:16" x14ac:dyDescent="0.3">
      <c r="O336" s="1"/>
      <c r="P336" s="1"/>
    </row>
    <row r="337" spans="15:16" x14ac:dyDescent="0.3">
      <c r="O337" s="1"/>
      <c r="P337" s="1"/>
    </row>
    <row r="338" spans="15:16" x14ac:dyDescent="0.3">
      <c r="O338" s="1"/>
      <c r="P338" s="1"/>
    </row>
    <row r="339" spans="15:16" x14ac:dyDescent="0.3">
      <c r="O339" s="1"/>
      <c r="P339" s="1"/>
    </row>
    <row r="340" spans="15:16" x14ac:dyDescent="0.3">
      <c r="O340" s="1"/>
      <c r="P340" s="1"/>
    </row>
    <row r="341" spans="15:16" x14ac:dyDescent="0.3">
      <c r="O341" s="1"/>
      <c r="P341" s="1"/>
    </row>
    <row r="342" spans="15:16" x14ac:dyDescent="0.3">
      <c r="O342" s="1"/>
      <c r="P342" s="1"/>
    </row>
    <row r="343" spans="15:16" x14ac:dyDescent="0.3">
      <c r="O343" s="1"/>
      <c r="P343" s="1"/>
    </row>
    <row r="344" spans="15:16" x14ac:dyDescent="0.3">
      <c r="O344" s="1"/>
      <c r="P344" s="1"/>
    </row>
    <row r="345" spans="15:16" x14ac:dyDescent="0.3">
      <c r="O345" s="1"/>
      <c r="P345" s="1"/>
    </row>
    <row r="346" spans="15:16" x14ac:dyDescent="0.3">
      <c r="O346" s="1"/>
      <c r="P346" s="1"/>
    </row>
    <row r="347" spans="15:16" x14ac:dyDescent="0.3">
      <c r="O347" s="1"/>
      <c r="P347" s="1"/>
    </row>
    <row r="348" spans="15:16" x14ac:dyDescent="0.3">
      <c r="O348" s="1"/>
      <c r="P348" s="1"/>
    </row>
    <row r="349" spans="15:16" x14ac:dyDescent="0.3">
      <c r="O349" s="1"/>
      <c r="P349" s="1"/>
    </row>
    <row r="350" spans="15:16" x14ac:dyDescent="0.3">
      <c r="O350" s="1"/>
      <c r="P350" s="1"/>
    </row>
    <row r="351" spans="15:16" x14ac:dyDescent="0.3">
      <c r="O351" s="1"/>
      <c r="P351" s="1"/>
    </row>
    <row r="352" spans="15:16" x14ac:dyDescent="0.3">
      <c r="O352" s="1"/>
      <c r="P352" s="1"/>
    </row>
    <row r="353" spans="15:16" x14ac:dyDescent="0.3">
      <c r="O353" s="1"/>
      <c r="P353" s="1"/>
    </row>
    <row r="354" spans="15:16" x14ac:dyDescent="0.3">
      <c r="O354" s="1"/>
      <c r="P354" s="1"/>
    </row>
    <row r="355" spans="15:16" x14ac:dyDescent="0.3">
      <c r="O355" s="1"/>
      <c r="P355" s="1"/>
    </row>
    <row r="356" spans="15:16" x14ac:dyDescent="0.3">
      <c r="O356" s="1"/>
      <c r="P356" s="1"/>
    </row>
    <row r="357" spans="15:16" x14ac:dyDescent="0.3">
      <c r="O357" s="1"/>
      <c r="P357" s="1"/>
    </row>
    <row r="358" spans="15:16" x14ac:dyDescent="0.3">
      <c r="O358" s="1"/>
      <c r="P358" s="1"/>
    </row>
    <row r="359" spans="15:16" x14ac:dyDescent="0.3">
      <c r="O359" s="1"/>
      <c r="P359" s="1"/>
    </row>
    <row r="360" spans="15:16" x14ac:dyDescent="0.3">
      <c r="O360" s="1"/>
      <c r="P360" s="1"/>
    </row>
    <row r="361" spans="15:16" x14ac:dyDescent="0.3">
      <c r="O361" s="1"/>
      <c r="P361" s="1"/>
    </row>
    <row r="362" spans="15:16" x14ac:dyDescent="0.3">
      <c r="O362" s="1"/>
      <c r="P362" s="1"/>
    </row>
    <row r="363" spans="15:16" x14ac:dyDescent="0.3">
      <c r="O363" s="1"/>
      <c r="P363" s="1"/>
    </row>
    <row r="364" spans="15:16" x14ac:dyDescent="0.3">
      <c r="O364" s="1"/>
      <c r="P364" s="1"/>
    </row>
    <row r="365" spans="15:16" x14ac:dyDescent="0.3">
      <c r="O365" s="1"/>
      <c r="P365" s="1"/>
    </row>
    <row r="366" spans="15:16" x14ac:dyDescent="0.3">
      <c r="O366" s="1"/>
      <c r="P366" s="1"/>
    </row>
    <row r="367" spans="15:16" x14ac:dyDescent="0.3">
      <c r="O367" s="1"/>
      <c r="P367" s="1"/>
    </row>
    <row r="368" spans="15:16" x14ac:dyDescent="0.3">
      <c r="O368" s="1"/>
      <c r="P368" s="1"/>
    </row>
    <row r="369" spans="15:16" x14ac:dyDescent="0.3">
      <c r="O369" s="1"/>
      <c r="P369" s="1"/>
    </row>
    <row r="370" spans="15:16" x14ac:dyDescent="0.3">
      <c r="O370" s="1"/>
      <c r="P370" s="1"/>
    </row>
    <row r="371" spans="15:16" x14ac:dyDescent="0.3">
      <c r="O371" s="1"/>
      <c r="P371" s="1"/>
    </row>
    <row r="372" spans="15:16" x14ac:dyDescent="0.3">
      <c r="O372" s="1"/>
      <c r="P372" s="1"/>
    </row>
    <row r="373" spans="15:16" x14ac:dyDescent="0.3">
      <c r="O373" s="1"/>
      <c r="P373" s="1"/>
    </row>
    <row r="374" spans="15:16" x14ac:dyDescent="0.3">
      <c r="O374" s="1"/>
      <c r="P374" s="1"/>
    </row>
    <row r="375" spans="15:16" x14ac:dyDescent="0.3">
      <c r="O375" s="1"/>
      <c r="P375" s="1"/>
    </row>
    <row r="376" spans="15:16" x14ac:dyDescent="0.3">
      <c r="O376" s="1"/>
      <c r="P376" s="1"/>
    </row>
    <row r="377" spans="15:16" x14ac:dyDescent="0.3">
      <c r="O377" s="1"/>
      <c r="P377" s="1"/>
    </row>
    <row r="378" spans="15:16" x14ac:dyDescent="0.3">
      <c r="O378" s="1"/>
      <c r="P378" s="1"/>
    </row>
    <row r="379" spans="15:16" x14ac:dyDescent="0.3">
      <c r="O379" s="1"/>
      <c r="P379" s="1"/>
    </row>
    <row r="380" spans="15:16" x14ac:dyDescent="0.3">
      <c r="O380" s="1"/>
      <c r="P380" s="1"/>
    </row>
    <row r="381" spans="15:16" x14ac:dyDescent="0.3">
      <c r="O381" s="1"/>
      <c r="P381" s="1"/>
    </row>
    <row r="382" spans="15:16" x14ac:dyDescent="0.3">
      <c r="O382" s="1"/>
      <c r="P382" s="1"/>
    </row>
    <row r="383" spans="15:16" x14ac:dyDescent="0.3">
      <c r="O383" s="1"/>
      <c r="P383" s="1"/>
    </row>
    <row r="384" spans="15:16" x14ac:dyDescent="0.3">
      <c r="O384" s="1"/>
      <c r="P384" s="1"/>
    </row>
    <row r="385" spans="15:16" x14ac:dyDescent="0.3">
      <c r="O385" s="1"/>
      <c r="P385" s="1"/>
    </row>
    <row r="386" spans="15:16" x14ac:dyDescent="0.3">
      <c r="O386" s="1"/>
      <c r="P386" s="1"/>
    </row>
    <row r="387" spans="15:16" x14ac:dyDescent="0.3">
      <c r="O387" s="1"/>
      <c r="P387" s="1"/>
    </row>
    <row r="388" spans="15:16" x14ac:dyDescent="0.3">
      <c r="O388" s="1"/>
      <c r="P388" s="1"/>
    </row>
    <row r="389" spans="15:16" x14ac:dyDescent="0.3">
      <c r="O389" s="1"/>
      <c r="P389" s="1"/>
    </row>
    <row r="390" spans="15:16" x14ac:dyDescent="0.3">
      <c r="O390" s="1"/>
      <c r="P390" s="1"/>
    </row>
    <row r="391" spans="15:16" x14ac:dyDescent="0.3">
      <c r="O391" s="1"/>
      <c r="P391" s="1"/>
    </row>
    <row r="392" spans="15:16" x14ac:dyDescent="0.3">
      <c r="O392" s="1"/>
      <c r="P392" s="1"/>
    </row>
    <row r="393" spans="15:16" x14ac:dyDescent="0.3">
      <c r="O393" s="1"/>
      <c r="P393" s="1"/>
    </row>
    <row r="394" spans="15:16" x14ac:dyDescent="0.3">
      <c r="O394" s="1"/>
      <c r="P394" s="1"/>
    </row>
    <row r="395" spans="15:16" x14ac:dyDescent="0.3">
      <c r="O395" s="1"/>
      <c r="P395" s="1"/>
    </row>
    <row r="396" spans="15:16" x14ac:dyDescent="0.3">
      <c r="O396" s="1"/>
      <c r="P396" s="1"/>
    </row>
    <row r="397" spans="15:16" x14ac:dyDescent="0.3">
      <c r="O397" s="1"/>
      <c r="P397" s="1"/>
    </row>
    <row r="398" spans="15:16" x14ac:dyDescent="0.3">
      <c r="O398" s="1"/>
      <c r="P398" s="1"/>
    </row>
    <row r="399" spans="15:16" x14ac:dyDescent="0.3">
      <c r="O399" s="1"/>
      <c r="P399" s="1"/>
    </row>
    <row r="400" spans="15:16" x14ac:dyDescent="0.3">
      <c r="O400" s="1"/>
      <c r="P400" s="1"/>
    </row>
    <row r="401" spans="15:16" x14ac:dyDescent="0.3">
      <c r="O401" s="1"/>
      <c r="P401" s="1"/>
    </row>
    <row r="402" spans="15:16" x14ac:dyDescent="0.3">
      <c r="O402" s="1"/>
      <c r="P402" s="1"/>
    </row>
    <row r="403" spans="15:16" x14ac:dyDescent="0.3">
      <c r="O403" s="1"/>
      <c r="P403" s="1"/>
    </row>
    <row r="404" spans="15:16" x14ac:dyDescent="0.3">
      <c r="O404" s="1"/>
      <c r="P404" s="1"/>
    </row>
    <row r="405" spans="15:16" x14ac:dyDescent="0.3">
      <c r="O405" s="1"/>
      <c r="P405" s="1"/>
    </row>
    <row r="406" spans="15:16" x14ac:dyDescent="0.3">
      <c r="O406" s="1"/>
      <c r="P406" s="1"/>
    </row>
    <row r="407" spans="15:16" x14ac:dyDescent="0.3">
      <c r="O407" s="1"/>
      <c r="P407" s="1"/>
    </row>
    <row r="408" spans="15:16" x14ac:dyDescent="0.3">
      <c r="O408" s="1"/>
      <c r="P408" s="1"/>
    </row>
    <row r="409" spans="15:16" x14ac:dyDescent="0.3">
      <c r="O409" s="1"/>
      <c r="P409" s="1"/>
    </row>
    <row r="410" spans="15:16" x14ac:dyDescent="0.3">
      <c r="O410" s="1"/>
      <c r="P410" s="1"/>
    </row>
    <row r="411" spans="15:16" x14ac:dyDescent="0.3">
      <c r="O411" s="1"/>
      <c r="P411" s="1"/>
    </row>
    <row r="412" spans="15:16" x14ac:dyDescent="0.3">
      <c r="O412" s="1"/>
      <c r="P412" s="1"/>
    </row>
    <row r="413" spans="15:16" x14ac:dyDescent="0.3">
      <c r="O413" s="1"/>
      <c r="P413" s="1"/>
    </row>
    <row r="414" spans="15:16" x14ac:dyDescent="0.3">
      <c r="O414" s="1"/>
      <c r="P414" s="1"/>
    </row>
    <row r="415" spans="15:16" x14ac:dyDescent="0.3">
      <c r="O415" s="1"/>
      <c r="P415" s="1"/>
    </row>
    <row r="416" spans="15:16" x14ac:dyDescent="0.3">
      <c r="O416" s="1"/>
      <c r="P416" s="1"/>
    </row>
    <row r="417" spans="15:16" x14ac:dyDescent="0.3">
      <c r="O417" s="1"/>
      <c r="P417" s="1"/>
    </row>
    <row r="418" spans="15:16" x14ac:dyDescent="0.3">
      <c r="O418" s="1"/>
      <c r="P418" s="1"/>
    </row>
    <row r="419" spans="15:16" x14ac:dyDescent="0.3">
      <c r="O419" s="1"/>
      <c r="P419" s="1"/>
    </row>
    <row r="420" spans="15:16" x14ac:dyDescent="0.3">
      <c r="O420" s="1"/>
      <c r="P420" s="1"/>
    </row>
    <row r="421" spans="15:16" x14ac:dyDescent="0.3">
      <c r="O421" s="1"/>
      <c r="P421" s="1"/>
    </row>
    <row r="422" spans="15:16" x14ac:dyDescent="0.3">
      <c r="O422" s="1"/>
      <c r="P422" s="1"/>
    </row>
    <row r="423" spans="15:16" x14ac:dyDescent="0.3">
      <c r="O423" s="1"/>
      <c r="P423" s="1"/>
    </row>
    <row r="424" spans="15:16" x14ac:dyDescent="0.3">
      <c r="O424" s="1"/>
      <c r="P424" s="1"/>
    </row>
    <row r="425" spans="15:16" x14ac:dyDescent="0.3">
      <c r="O425" s="1"/>
      <c r="P425" s="1"/>
    </row>
    <row r="426" spans="15:16" x14ac:dyDescent="0.3">
      <c r="O426" s="1"/>
      <c r="P426" s="1"/>
    </row>
    <row r="427" spans="15:16" x14ac:dyDescent="0.3">
      <c r="O427" s="1"/>
      <c r="P427" s="1"/>
    </row>
    <row r="428" spans="15:16" x14ac:dyDescent="0.3">
      <c r="O428" s="1"/>
      <c r="P428" s="1"/>
    </row>
    <row r="429" spans="15:16" x14ac:dyDescent="0.3">
      <c r="O429" s="1"/>
      <c r="P429" s="1"/>
    </row>
    <row r="430" spans="15:16" x14ac:dyDescent="0.3">
      <c r="O430" s="1"/>
      <c r="P430" s="1"/>
    </row>
    <row r="431" spans="15:16" x14ac:dyDescent="0.3">
      <c r="O431" s="1"/>
      <c r="P431" s="1"/>
    </row>
    <row r="432" spans="15:16" x14ac:dyDescent="0.3">
      <c r="O432" s="1"/>
      <c r="P432" s="1"/>
    </row>
    <row r="433" spans="15:16" x14ac:dyDescent="0.3">
      <c r="O433" s="1"/>
      <c r="P433" s="1"/>
    </row>
    <row r="434" spans="15:16" x14ac:dyDescent="0.3">
      <c r="O434" s="1"/>
      <c r="P434" s="1"/>
    </row>
    <row r="435" spans="15:16" x14ac:dyDescent="0.3">
      <c r="O435" s="1"/>
      <c r="P435" s="1"/>
    </row>
    <row r="436" spans="15:16" x14ac:dyDescent="0.3">
      <c r="O436" s="1"/>
      <c r="P436" s="1"/>
    </row>
    <row r="437" spans="15:16" x14ac:dyDescent="0.3">
      <c r="O437" s="1"/>
      <c r="P437" s="1"/>
    </row>
    <row r="438" spans="15:16" x14ac:dyDescent="0.3">
      <c r="O438" s="1"/>
      <c r="P438" s="1"/>
    </row>
    <row r="439" spans="15:16" x14ac:dyDescent="0.3">
      <c r="O439" s="1"/>
      <c r="P439" s="1"/>
    </row>
    <row r="440" spans="15:16" x14ac:dyDescent="0.3">
      <c r="O440" s="1"/>
      <c r="P440" s="1"/>
    </row>
    <row r="441" spans="15:16" x14ac:dyDescent="0.3">
      <c r="O441" s="1"/>
      <c r="P441" s="1"/>
    </row>
    <row r="442" spans="15:16" x14ac:dyDescent="0.3">
      <c r="O442" s="1"/>
      <c r="P442" s="1"/>
    </row>
    <row r="443" spans="15:16" x14ac:dyDescent="0.3">
      <c r="O443" s="1"/>
      <c r="P443" s="1"/>
    </row>
    <row r="444" spans="15:16" x14ac:dyDescent="0.3">
      <c r="O444" s="1"/>
      <c r="P444" s="1"/>
    </row>
    <row r="445" spans="15:16" x14ac:dyDescent="0.3">
      <c r="O445" s="1"/>
      <c r="P445" s="1"/>
    </row>
    <row r="446" spans="15:16" x14ac:dyDescent="0.3">
      <c r="O446" s="1"/>
      <c r="P446" s="1"/>
    </row>
    <row r="447" spans="15:16" x14ac:dyDescent="0.3">
      <c r="O447" s="1"/>
      <c r="P447" s="1"/>
    </row>
    <row r="448" spans="15:16" x14ac:dyDescent="0.3">
      <c r="O448" s="1"/>
      <c r="P448" s="1"/>
    </row>
    <row r="449" spans="15:16" x14ac:dyDescent="0.3">
      <c r="O449" s="1"/>
      <c r="P449" s="1"/>
    </row>
    <row r="450" spans="15:16" x14ac:dyDescent="0.3">
      <c r="O450" s="1"/>
      <c r="P450" s="1"/>
    </row>
    <row r="451" spans="15:16" x14ac:dyDescent="0.3">
      <c r="O451" s="1"/>
      <c r="P451" s="1"/>
    </row>
    <row r="452" spans="15:16" x14ac:dyDescent="0.3">
      <c r="O452" s="1"/>
      <c r="P452" s="1"/>
    </row>
    <row r="453" spans="15:16" x14ac:dyDescent="0.3">
      <c r="O453" s="1"/>
      <c r="P453" s="1"/>
    </row>
    <row r="454" spans="15:16" x14ac:dyDescent="0.3">
      <c r="O454" s="1"/>
      <c r="P454" s="1"/>
    </row>
    <row r="455" spans="15:16" x14ac:dyDescent="0.3">
      <c r="O455" s="1"/>
      <c r="P455" s="1"/>
    </row>
    <row r="456" spans="15:16" x14ac:dyDescent="0.3">
      <c r="O456" s="1"/>
      <c r="P456" s="1"/>
    </row>
    <row r="457" spans="15:16" x14ac:dyDescent="0.3">
      <c r="O457" s="1"/>
      <c r="P457" s="1"/>
    </row>
    <row r="458" spans="15:16" x14ac:dyDescent="0.3">
      <c r="O458" s="1"/>
      <c r="P458" s="1"/>
    </row>
    <row r="459" spans="15:16" x14ac:dyDescent="0.3">
      <c r="O459" s="1"/>
      <c r="P459" s="1"/>
    </row>
    <row r="460" spans="15:16" x14ac:dyDescent="0.3">
      <c r="O460" s="1"/>
      <c r="P460" s="1"/>
    </row>
    <row r="461" spans="15:16" x14ac:dyDescent="0.3">
      <c r="O461" s="1"/>
      <c r="P461" s="1"/>
    </row>
    <row r="462" spans="15:16" x14ac:dyDescent="0.3">
      <c r="O462" s="1"/>
      <c r="P462" s="1"/>
    </row>
    <row r="463" spans="15:16" x14ac:dyDescent="0.3">
      <c r="O463" s="1"/>
      <c r="P463" s="1"/>
    </row>
    <row r="464" spans="15:16" x14ac:dyDescent="0.3">
      <c r="O464" s="1"/>
      <c r="P464" s="1"/>
    </row>
    <row r="465" spans="15:16" x14ac:dyDescent="0.3">
      <c r="O465" s="1"/>
      <c r="P465" s="1"/>
    </row>
    <row r="466" spans="15:16" x14ac:dyDescent="0.3">
      <c r="O466" s="1"/>
      <c r="P466" s="1"/>
    </row>
    <row r="467" spans="15:16" x14ac:dyDescent="0.3">
      <c r="O467" s="1"/>
      <c r="P467" s="1"/>
    </row>
    <row r="468" spans="15:16" x14ac:dyDescent="0.3">
      <c r="O468" s="1"/>
      <c r="P468" s="1"/>
    </row>
    <row r="469" spans="15:16" x14ac:dyDescent="0.3">
      <c r="O469" s="1"/>
      <c r="P469" s="1"/>
    </row>
    <row r="470" spans="15:16" x14ac:dyDescent="0.3">
      <c r="O470" s="1"/>
      <c r="P470" s="1"/>
    </row>
    <row r="471" spans="15:16" x14ac:dyDescent="0.3">
      <c r="O471" s="1"/>
      <c r="P471" s="1"/>
    </row>
    <row r="472" spans="15:16" x14ac:dyDescent="0.3">
      <c r="O472" s="1"/>
      <c r="P472" s="1"/>
    </row>
    <row r="473" spans="15:16" x14ac:dyDescent="0.3">
      <c r="O473" s="1"/>
      <c r="P473" s="1"/>
    </row>
    <row r="474" spans="15:16" x14ac:dyDescent="0.3">
      <c r="O474" s="1"/>
      <c r="P474" s="1"/>
    </row>
    <row r="475" spans="15:16" x14ac:dyDescent="0.3">
      <c r="O475" s="1"/>
      <c r="P475" s="1"/>
    </row>
    <row r="476" spans="15:16" x14ac:dyDescent="0.3">
      <c r="O476" s="1"/>
      <c r="P476" s="1"/>
    </row>
    <row r="477" spans="15:16" x14ac:dyDescent="0.3">
      <c r="O477" s="1"/>
      <c r="P477" s="1"/>
    </row>
    <row r="478" spans="15:16" x14ac:dyDescent="0.3">
      <c r="O478" s="1"/>
      <c r="P478" s="1"/>
    </row>
    <row r="479" spans="15:16" x14ac:dyDescent="0.3">
      <c r="O479" s="1"/>
      <c r="P479" s="1"/>
    </row>
    <row r="480" spans="15:16" x14ac:dyDescent="0.3">
      <c r="O480" s="1"/>
      <c r="P480" s="1"/>
    </row>
    <row r="481" spans="15:16" x14ac:dyDescent="0.3">
      <c r="O481" s="1"/>
      <c r="P481" s="1"/>
    </row>
    <row r="482" spans="15:16" x14ac:dyDescent="0.3">
      <c r="O482" s="1"/>
      <c r="P482" s="1"/>
    </row>
    <row r="483" spans="15:16" x14ac:dyDescent="0.3">
      <c r="O483" s="1"/>
      <c r="P483" s="1"/>
    </row>
    <row r="484" spans="15:16" x14ac:dyDescent="0.3">
      <c r="O484" s="1"/>
      <c r="P484" s="1"/>
    </row>
    <row r="485" spans="15:16" x14ac:dyDescent="0.3">
      <c r="O485" s="1"/>
      <c r="P485" s="1"/>
    </row>
    <row r="486" spans="15:16" x14ac:dyDescent="0.3">
      <c r="O486" s="1"/>
      <c r="P486" s="1"/>
    </row>
    <row r="487" spans="15:16" x14ac:dyDescent="0.3">
      <c r="O487" s="1"/>
      <c r="P487" s="1"/>
    </row>
    <row r="488" spans="15:16" x14ac:dyDescent="0.3">
      <c r="O488" s="1"/>
      <c r="P488" s="1"/>
    </row>
    <row r="489" spans="15:16" x14ac:dyDescent="0.3">
      <c r="O489" s="1"/>
      <c r="P489" s="1"/>
    </row>
    <row r="490" spans="15:16" x14ac:dyDescent="0.3">
      <c r="O490" s="1"/>
      <c r="P490" s="1"/>
    </row>
    <row r="491" spans="15:16" x14ac:dyDescent="0.3">
      <c r="O491" s="1"/>
      <c r="P491" s="1"/>
    </row>
    <row r="492" spans="15:16" x14ac:dyDescent="0.3">
      <c r="O492" s="1"/>
      <c r="P492" s="1"/>
    </row>
    <row r="493" spans="15:16" x14ac:dyDescent="0.3">
      <c r="O493" s="1"/>
      <c r="P493" s="1"/>
    </row>
    <row r="494" spans="15:16" x14ac:dyDescent="0.3">
      <c r="O494" s="1"/>
      <c r="P494" s="1"/>
    </row>
    <row r="495" spans="15:16" x14ac:dyDescent="0.3">
      <c r="O495" s="1"/>
      <c r="P495" s="1"/>
    </row>
    <row r="496" spans="15:16" x14ac:dyDescent="0.3">
      <c r="O496" s="1"/>
      <c r="P496" s="1"/>
    </row>
    <row r="497" spans="15:16" x14ac:dyDescent="0.3">
      <c r="O497" s="1"/>
      <c r="P497" s="1"/>
    </row>
    <row r="498" spans="15:16" x14ac:dyDescent="0.3">
      <c r="P498" s="1"/>
    </row>
    <row r="499" spans="15:16" x14ac:dyDescent="0.3">
      <c r="P499" s="1"/>
    </row>
    <row r="500" spans="15:16" x14ac:dyDescent="0.3">
      <c r="P500" s="1"/>
    </row>
    <row r="501" spans="15:16" x14ac:dyDescent="0.3">
      <c r="P501" s="1"/>
    </row>
    <row r="502" spans="15:16" x14ac:dyDescent="0.3">
      <c r="P502" s="1"/>
    </row>
    <row r="503" spans="15:16" x14ac:dyDescent="0.3">
      <c r="P503" s="1"/>
    </row>
    <row r="504" spans="15:16" x14ac:dyDescent="0.3">
      <c r="P504" s="1"/>
    </row>
    <row r="505" spans="15:16" x14ac:dyDescent="0.3">
      <c r="P505" s="1"/>
    </row>
    <row r="506" spans="15:16" x14ac:dyDescent="0.3">
      <c r="P506" s="1"/>
    </row>
    <row r="507" spans="15:16" x14ac:dyDescent="0.3">
      <c r="P507" s="1"/>
    </row>
    <row r="508" spans="15:16" x14ac:dyDescent="0.3">
      <c r="P508" s="1"/>
    </row>
    <row r="509" spans="15:16" x14ac:dyDescent="0.3">
      <c r="P509" s="1"/>
    </row>
    <row r="510" spans="15:16" x14ac:dyDescent="0.3">
      <c r="P510" s="1"/>
    </row>
    <row r="511" spans="15:16" x14ac:dyDescent="0.3">
      <c r="P511" s="1"/>
    </row>
    <row r="512" spans="15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  <row r="868" spans="16:16" x14ac:dyDescent="0.3">
      <c r="P868" s="1"/>
    </row>
    <row r="869" spans="16:16" x14ac:dyDescent="0.3">
      <c r="P869" s="1"/>
    </row>
    <row r="870" spans="16:16" x14ac:dyDescent="0.3">
      <c r="P870" s="1"/>
    </row>
    <row r="871" spans="16:16" x14ac:dyDescent="0.3">
      <c r="P871" s="1"/>
    </row>
  </sheetData>
  <phoneticPr fontId="1" type="noConversion"/>
  <conditionalFormatting sqref="B3:M4 B5:D13 B14:C15 A2:A15 C18:M18 B2:C2 E1:M2 G5:H15 I14:M15 I11:M12 I8:M8 I5:M6 G17:M17 E16:M16 C16 A17:C17 I5:L17 E5:F17 G19:M22 G24:M24 G23:L23 G26:M28 G25:L25 G29:L29 G30:M31 A19:F31 A61:M1048576 G44:M60 A33:F60">
    <cfRule type="expression" dxfId="217" priority="54">
      <formula>$D1="합계"</formula>
    </cfRule>
  </conditionalFormatting>
  <conditionalFormatting sqref="A17">
    <cfRule type="expression" dxfId="216" priority="51">
      <formula>$D17="합계"</formula>
    </cfRule>
  </conditionalFormatting>
  <conditionalFormatting sqref="A1:D1">
    <cfRule type="expression" dxfId="215" priority="48">
      <formula>$D1="합계"</formula>
    </cfRule>
  </conditionalFormatting>
  <conditionalFormatting sqref="M7">
    <cfRule type="expression" dxfId="214" priority="37">
      <formula>$D7="합계"</formula>
    </cfRule>
  </conditionalFormatting>
  <conditionalFormatting sqref="M9">
    <cfRule type="expression" dxfId="213" priority="36">
      <formula>$D9="합계"</formula>
    </cfRule>
  </conditionalFormatting>
  <conditionalFormatting sqref="D14">
    <cfRule type="expression" dxfId="212" priority="38">
      <formula>$B14="합계"</formula>
    </cfRule>
  </conditionalFormatting>
  <conditionalFormatting sqref="D15">
    <cfRule type="expression" dxfId="211" priority="39">
      <formula>$B15="합계"</formula>
    </cfRule>
  </conditionalFormatting>
  <conditionalFormatting sqref="M10">
    <cfRule type="expression" dxfId="210" priority="35">
      <formula>$D10="합계"</formula>
    </cfRule>
  </conditionalFormatting>
  <conditionalFormatting sqref="M13">
    <cfRule type="expression" dxfId="209" priority="34">
      <formula>$D13="합계"</formula>
    </cfRule>
  </conditionalFormatting>
  <conditionalFormatting sqref="B18">
    <cfRule type="expression" dxfId="208" priority="33">
      <formula>$D18="합계"</formula>
    </cfRule>
  </conditionalFormatting>
  <conditionalFormatting sqref="A18">
    <cfRule type="expression" dxfId="207" priority="32">
      <formula>$D18="합계"</formula>
    </cfRule>
  </conditionalFormatting>
  <conditionalFormatting sqref="D2">
    <cfRule type="expression" dxfId="206" priority="31">
      <formula>$D2="합계"</formula>
    </cfRule>
  </conditionalFormatting>
  <conditionalFormatting sqref="A16:B16">
    <cfRule type="expression" dxfId="205" priority="27">
      <formula>$D16="합계"</formula>
    </cfRule>
  </conditionalFormatting>
  <conditionalFormatting sqref="D16">
    <cfRule type="expression" dxfId="204" priority="26">
      <formula>$B16="합계"</formula>
    </cfRule>
  </conditionalFormatting>
  <conditionalFormatting sqref="D17">
    <cfRule type="expression" dxfId="203" priority="21">
      <formula>$B17="합계"</formula>
    </cfRule>
  </conditionalFormatting>
  <conditionalFormatting sqref="C32:M32">
    <cfRule type="expression" dxfId="202" priority="19">
      <formula>$D32="합계"</formula>
    </cfRule>
  </conditionalFormatting>
  <conditionalFormatting sqref="B32">
    <cfRule type="expression" dxfId="201" priority="18">
      <formula>$D32="합계"</formula>
    </cfRule>
  </conditionalFormatting>
  <conditionalFormatting sqref="A32">
    <cfRule type="expression" dxfId="200" priority="17">
      <formula>$D32="합계"</formula>
    </cfRule>
  </conditionalFormatting>
  <conditionalFormatting sqref="M23">
    <cfRule type="expression" dxfId="199" priority="16">
      <formula>$D23="합계"</formula>
    </cfRule>
  </conditionalFormatting>
  <conditionalFormatting sqref="M25">
    <cfRule type="expression" dxfId="198" priority="15">
      <formula>$D25="합계"</formula>
    </cfRule>
  </conditionalFormatting>
  <conditionalFormatting sqref="M29">
    <cfRule type="expression" dxfId="197" priority="14">
      <formula>$D29="합계"</formula>
    </cfRule>
  </conditionalFormatting>
  <conditionalFormatting sqref="G34:M36 G38:M38 G37:L37 G40:M42 G39:L39 G43:L43 G33:L33">
    <cfRule type="expression" dxfId="196" priority="13">
      <formula>$D33="합계"</formula>
    </cfRule>
  </conditionalFormatting>
  <conditionalFormatting sqref="C46:M46 E46:F59">
    <cfRule type="expression" dxfId="195" priority="11">
      <formula>$D46="합계"</formula>
    </cfRule>
  </conditionalFormatting>
  <conditionalFormatting sqref="M37">
    <cfRule type="expression" dxfId="194" priority="8">
      <formula>$D37="합계"</formula>
    </cfRule>
  </conditionalFormatting>
  <conditionalFormatting sqref="M39">
    <cfRule type="expression" dxfId="193" priority="7">
      <formula>$D39="합계"</formula>
    </cfRule>
  </conditionalFormatting>
  <conditionalFormatting sqref="M43">
    <cfRule type="expression" dxfId="192" priority="6">
      <formula>$D43="합계"</formula>
    </cfRule>
  </conditionalFormatting>
  <conditionalFormatting sqref="A46:B46">
    <cfRule type="expression" dxfId="191" priority="5">
      <formula>$D46="합계"</formula>
    </cfRule>
  </conditionalFormatting>
  <conditionalFormatting sqref="M33">
    <cfRule type="expression" dxfId="190" priority="4">
      <formula>$D33="합계"</formula>
    </cfRule>
  </conditionalFormatting>
  <conditionalFormatting sqref="C60:M60">
    <cfRule type="expression" dxfId="189" priority="3">
      <formula>$D60="합계"</formula>
    </cfRule>
  </conditionalFormatting>
  <conditionalFormatting sqref="A60:B60">
    <cfRule type="expression" dxfId="188" priority="1">
      <formula>$D60="합계"</formula>
    </cfRule>
  </conditionalFormatting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1"/>
  <sheetViews>
    <sheetView zoomScale="90" zoomScaleNormal="90" workbookViewId="0">
      <pane ySplit="4" topLeftCell="A38" activePane="bottomLeft" state="frozen"/>
      <selection activeCell="O37" sqref="O1:O1048576"/>
      <selection pane="bottomLeft" activeCell="A60" sqref="A60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67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6" customWidth="1"/>
    <col min="13" max="13" width="35.25" style="8" bestFit="1" customWidth="1"/>
    <col min="14" max="14" width="10.875" style="5" bestFit="1" customWidth="1"/>
    <col min="15" max="15" width="9" style="97"/>
    <col min="16" max="16384" width="9" style="5"/>
  </cols>
  <sheetData>
    <row r="1" spans="1:16" ht="33" x14ac:dyDescent="0.3">
      <c r="A1" s="50" t="s">
        <v>8</v>
      </c>
      <c r="B1" s="51" t="s">
        <v>619</v>
      </c>
      <c r="C1" s="66" t="s">
        <v>12</v>
      </c>
      <c r="D1" s="50" t="s">
        <v>17</v>
      </c>
    </row>
    <row r="2" spans="1:16" x14ac:dyDescent="0.3">
      <c r="A2" s="9" t="s">
        <v>51</v>
      </c>
      <c r="B2" s="37" t="s">
        <v>39</v>
      </c>
      <c r="C2" s="9" t="s">
        <v>632</v>
      </c>
      <c r="D2" s="25">
        <v>32500000</v>
      </c>
    </row>
    <row r="3" spans="1:16" ht="6" customHeight="1" x14ac:dyDescent="0.3"/>
    <row r="4" spans="1:16" s="8" customFormat="1" x14ac:dyDescent="0.3">
      <c r="A4" s="48" t="s">
        <v>19</v>
      </c>
      <c r="B4" s="49" t="s">
        <v>20</v>
      </c>
      <c r="C4" s="68" t="s">
        <v>21</v>
      </c>
      <c r="D4" s="49" t="s">
        <v>9</v>
      </c>
      <c r="E4" s="61" t="s">
        <v>7</v>
      </c>
      <c r="F4" s="61" t="s">
        <v>22</v>
      </c>
      <c r="G4" s="49" t="s">
        <v>4</v>
      </c>
      <c r="H4" s="49" t="s">
        <v>5</v>
      </c>
      <c r="I4" s="61" t="s">
        <v>44</v>
      </c>
      <c r="J4" s="62" t="s">
        <v>45</v>
      </c>
      <c r="K4" s="62" t="s">
        <v>74</v>
      </c>
      <c r="L4" s="62" t="s">
        <v>89</v>
      </c>
      <c r="M4" s="49" t="s">
        <v>6</v>
      </c>
      <c r="O4" s="98"/>
    </row>
    <row r="5" spans="1:16" s="18" customFormat="1" x14ac:dyDescent="0.3">
      <c r="A5" s="3">
        <v>44683</v>
      </c>
      <c r="B5" s="74">
        <v>44684</v>
      </c>
      <c r="C5" s="13" t="s">
        <v>639</v>
      </c>
      <c r="D5" s="77" t="s">
        <v>368</v>
      </c>
      <c r="E5" s="38" t="str">
        <f>IF(OR(D5="",D5="합계"),"",INDEX(투자유니버스!B:B,MATCH($D5,투자유니버스!$A:$A,0)))</f>
        <v>ARIRANG 신흥국MSCI(합성 H)</v>
      </c>
      <c r="F5" s="38" t="str">
        <f>IF(OR(D5="",D5="합계"),"",INDEX(투자유니버스!E:E,MATCH($D5,투자유니버스!$A:$A,0)))</f>
        <v>주식</v>
      </c>
      <c r="G5" s="83">
        <v>1</v>
      </c>
      <c r="H5" s="83">
        <v>10105</v>
      </c>
      <c r="I5" s="42">
        <f t="shared" ref="I5:I17" si="0">H5/SUMIF(B:B,B5,H:H)</f>
        <v>3.1597078309942477E-4</v>
      </c>
      <c r="J5" s="42">
        <f>SUMIFS('MP내역(안정)'!G:G,'MP내역(안정)'!A:A,A5,'MP내역(안정)'!B:B,D5)</f>
        <v>4.1894270000000002E-4</v>
      </c>
      <c r="K5" s="42">
        <f t="shared" ref="K5:K17" si="1">ABS(I5-J5)</f>
        <v>1.0297191690057525E-4</v>
      </c>
      <c r="L5" s="64">
        <f>IF(A5="","",IF(OR(D5="",D5="현금",D5="합계"),"",IF(I5&lt;J5,IFERROR(INT((SUMIF(B:B,B5,H:H)*0.95*K5)/SUMIFS(전체매매내역!I:I,전체매매내역!A:A,B5,전체매매내역!D:D,$C$2,전체매매내역!F:F,D5)),0),0)))</f>
        <v>0</v>
      </c>
      <c r="M5" s="38"/>
      <c r="O5" s="99"/>
      <c r="P5" s="1"/>
    </row>
    <row r="6" spans="1:16" s="24" customFormat="1" x14ac:dyDescent="0.3">
      <c r="A6" s="3">
        <v>44683</v>
      </c>
      <c r="B6" s="74">
        <v>44684</v>
      </c>
      <c r="C6" s="13" t="s">
        <v>639</v>
      </c>
      <c r="D6" s="77" t="s">
        <v>629</v>
      </c>
      <c r="E6" s="38" t="str">
        <f>IF(OR(D6="",D6="합계"),"",INDEX(투자유니버스!B:B,MATCH($D6,투자유니버스!$A:$A,0)))</f>
        <v>KINDEX KRX금현물</v>
      </c>
      <c r="F6" s="38" t="str">
        <f>IF(OR(D6="",D6="합계"),"",INDEX(투자유니버스!E:E,MATCH($D6,투자유니버스!$A:$A,0)))</f>
        <v>대체자산</v>
      </c>
      <c r="G6" s="83">
        <v>299</v>
      </c>
      <c r="H6" s="83">
        <v>3293485</v>
      </c>
      <c r="I6" s="42">
        <f t="shared" si="0"/>
        <v>0.10298318006691827</v>
      </c>
      <c r="J6" s="42">
        <f>SUMIFS('MP내역(안정)'!G:G,'MP내역(안정)'!A:A,A6,'MP내역(안정)'!B:B,D6)</f>
        <v>0.1032349</v>
      </c>
      <c r="K6" s="42">
        <f t="shared" si="1"/>
        <v>2.5171993308173435E-4</v>
      </c>
      <c r="L6" s="64">
        <f>IF(A6="","",IF(OR(D6="",D6="현금",D6="합계"),"",IF(I6&lt;J6,IFERROR(INT((SUMIF(B:B,B6,H:H)*0.95*K6)/SUMIFS(전체매매내역!I:I,전체매매내역!A:A,B6,전체매매내역!D:D,$C$2,전체매매내역!F:F,D6)),0),0)))</f>
        <v>0</v>
      </c>
      <c r="M6" s="38"/>
      <c r="O6" s="99"/>
      <c r="P6" s="1"/>
    </row>
    <row r="7" spans="1:16" s="24" customFormat="1" x14ac:dyDescent="0.3">
      <c r="A7" s="3">
        <v>44683</v>
      </c>
      <c r="B7" s="2">
        <v>44684</v>
      </c>
      <c r="C7" s="13" t="s">
        <v>639</v>
      </c>
      <c r="D7" s="77" t="s">
        <v>258</v>
      </c>
      <c r="E7" s="38" t="str">
        <f>IF(OR(D7="",D7="합계"),"",INDEX(투자유니버스!B:B,MATCH($D7,투자유니버스!$A:$A,0)))</f>
        <v>KODEX 미국채울트라30년선물(H)</v>
      </c>
      <c r="F7" s="38" t="str">
        <f>IF(OR(D7="",D7="합계"),"",INDEX(투자유니버스!E:E,MATCH($D7,투자유니버스!$A:$A,0)))</f>
        <v>채권</v>
      </c>
      <c r="G7" s="83">
        <v>92</v>
      </c>
      <c r="H7" s="83">
        <v>923680</v>
      </c>
      <c r="I7" s="42">
        <f t="shared" si="0"/>
        <v>2.8882324882065977E-2</v>
      </c>
      <c r="J7" s="42">
        <f>SUMIFS('MP내역(안정)'!G:G,'MP내역(안정)'!A:A,A7,'MP내역(안정)'!B:B,D7)</f>
        <v>2.9339540000000001E-2</v>
      </c>
      <c r="K7" s="42">
        <f t="shared" si="1"/>
        <v>4.5721511793402406E-4</v>
      </c>
      <c r="L7" s="64">
        <f>IF(A7="","",IF(OR(D7="",D7="현금",D7="합계"),"",IF(I7&lt;J7,IFERROR(INT((SUMIF(B:B,B7,H:H)*0.95*K7)/SUMIFS(전체매매내역!I:I,전체매매내역!A:A,B7,전체매매내역!D:D,$C$2,전체매매내역!F:F,D7)),0),0)))</f>
        <v>0</v>
      </c>
      <c r="M7" s="38"/>
      <c r="O7" s="99"/>
      <c r="P7" s="1"/>
    </row>
    <row r="8" spans="1:16" s="24" customFormat="1" x14ac:dyDescent="0.3">
      <c r="A8" s="3">
        <v>44683</v>
      </c>
      <c r="B8" s="2">
        <v>44684</v>
      </c>
      <c r="C8" s="13" t="s">
        <v>639</v>
      </c>
      <c r="D8" s="77" t="s">
        <v>172</v>
      </c>
      <c r="E8" s="38" t="str">
        <f>IF(OR(D8="",D8="합계"),"",INDEX(투자유니버스!B:B,MATCH($D8,투자유니버스!$A:$A,0)))</f>
        <v>TIGER 국채3년</v>
      </c>
      <c r="F8" s="38" t="str">
        <f>IF(OR(D8="",D8="합계"),"",INDEX(투자유니버스!E:E,MATCH($D8,투자유니버스!$A:$A,0)))</f>
        <v>채권</v>
      </c>
      <c r="G8" s="83">
        <v>106</v>
      </c>
      <c r="H8" s="83">
        <v>11251370</v>
      </c>
      <c r="I8" s="42">
        <f t="shared" si="0"/>
        <v>0.35181634733709799</v>
      </c>
      <c r="J8" s="42">
        <f>SUMIFS('MP내역(안정)'!G:G,'MP내역(안정)'!A:A,A8,'MP내역(안정)'!B:B,D8)</f>
        <v>0.35</v>
      </c>
      <c r="K8" s="42">
        <f t="shared" si="1"/>
        <v>1.8163473370980121E-3</v>
      </c>
      <c r="L8" s="64">
        <f>IF(A8="","",IF(OR(D8="",D8="현금",D8="합계"),"",IF(I8&lt;J8,IFERROR(INT((SUMIF(B:B,B8,H:H)*0.95*K8)/SUMIFS(전체매매내역!I:I,전체매매내역!A:A,B8,전체매매내역!D:D,$C$2,전체매매내역!F:F,D8)),0),0)))</f>
        <v>0</v>
      </c>
      <c r="M8" s="38"/>
      <c r="O8" s="99"/>
      <c r="P8" s="1"/>
    </row>
    <row r="9" spans="1:16" s="24" customFormat="1" x14ac:dyDescent="0.3">
      <c r="A9" s="3">
        <v>44683</v>
      </c>
      <c r="B9" s="2">
        <v>44684</v>
      </c>
      <c r="C9" s="13" t="s">
        <v>639</v>
      </c>
      <c r="D9" s="77" t="s">
        <v>506</v>
      </c>
      <c r="E9" s="38" t="str">
        <f>IF(OR(D9="",D9="합계"),"",INDEX(투자유니버스!B:B,MATCH($D9,투자유니버스!$A:$A,0)))</f>
        <v>TIGER 글로벌자원생산기업(합성 H)</v>
      </c>
      <c r="F9" s="38" t="str">
        <f>IF(OR(D9="",D9="합계"),"",INDEX(투자유니버스!E:E,MATCH($D9,투자유니버스!$A:$A,0)))</f>
        <v>대체자산</v>
      </c>
      <c r="G9" s="83">
        <v>207</v>
      </c>
      <c r="H9" s="83">
        <v>3329595</v>
      </c>
      <c r="I9" s="42">
        <f t="shared" si="0"/>
        <v>0.10411229485936956</v>
      </c>
      <c r="J9" s="42">
        <f>SUMIFS('MP내역(안정)'!G:G,'MP내역(안정)'!A:A,A9,'MP내역(안정)'!B:B,D9)</f>
        <v>0.1043084</v>
      </c>
      <c r="K9" s="42">
        <f t="shared" si="1"/>
        <v>1.9610514063043982E-4</v>
      </c>
      <c r="L9" s="64">
        <f>IF(A9="","",IF(OR(D9="",D9="현금",D9="합계"),"",IF(I9&lt;J9,IFERROR(INT((SUMIF(B:B,B9,H:H)*0.95*K9)/SUMIFS(전체매매내역!I:I,전체매매내역!A:A,B9,전체매매내역!D:D,$C$2,전체매매내역!F:F,D9)),0),0)))</f>
        <v>0</v>
      </c>
      <c r="M9" s="38"/>
      <c r="O9" s="99"/>
      <c r="P9" s="1"/>
    </row>
    <row r="10" spans="1:16" s="24" customFormat="1" x14ac:dyDescent="0.3">
      <c r="A10" s="3">
        <v>44683</v>
      </c>
      <c r="B10" s="2">
        <v>44684</v>
      </c>
      <c r="C10" s="13" t="s">
        <v>639</v>
      </c>
      <c r="D10" s="77" t="s">
        <v>222</v>
      </c>
      <c r="E10" s="38" t="str">
        <f>IF(OR(D10="",D10="합계"),"",INDEX(투자유니버스!B:B,MATCH($D10,투자유니버스!$A:$A,0)))</f>
        <v>TIGER 단기선진하이일드(합성 H)</v>
      </c>
      <c r="F10" s="38" t="str">
        <f>IF(OR(D10="",D10="합계"),"",INDEX(투자유니버스!E:E,MATCH($D10,투자유니버스!$A:$A,0)))</f>
        <v>채권</v>
      </c>
      <c r="G10" s="83">
        <v>2</v>
      </c>
      <c r="H10" s="83">
        <v>23890</v>
      </c>
      <c r="I10" s="42">
        <f t="shared" si="0"/>
        <v>7.4701058963337543E-4</v>
      </c>
      <c r="J10" s="42">
        <f>SUMIFS('MP내역(안정)'!G:G,'MP내역(안정)'!A:A,A10,'MP내역(안정)'!B:B,D10)</f>
        <v>8.3124800000000003E-4</v>
      </c>
      <c r="K10" s="42">
        <f t="shared" si="1"/>
        <v>8.4237410366624606E-5</v>
      </c>
      <c r="L10" s="64">
        <f>IF(A10="","",IF(OR(D10="",D10="현금",D10="합계"),"",IF(I10&lt;J10,IFERROR(INT((SUMIF(B:B,B10,H:H)*0.95*K10)/SUMIFS(전체매매내역!I:I,전체매매내역!A:A,B10,전체매매내역!D:D,$C$2,전체매매내역!F:F,D10)),0),0)))</f>
        <v>0</v>
      </c>
      <c r="M10" s="38"/>
      <c r="O10" s="99"/>
      <c r="P10" s="1"/>
    </row>
    <row r="11" spans="1:16" s="24" customFormat="1" x14ac:dyDescent="0.3">
      <c r="A11" s="3">
        <v>44683</v>
      </c>
      <c r="B11" s="2">
        <v>44684</v>
      </c>
      <c r="C11" s="13" t="s">
        <v>639</v>
      </c>
      <c r="D11" s="77" t="s">
        <v>148</v>
      </c>
      <c r="E11" s="38" t="str">
        <f>IF(OR(D11="",D11="합계"),"",INDEX(투자유니버스!B:B,MATCH($D11,투자유니버스!$A:$A,0)))</f>
        <v>TIGER 단기통안채</v>
      </c>
      <c r="F11" s="38" t="str">
        <f>IF(OR(D11="",D11="합계"),"",INDEX(투자유니버스!E:E,MATCH($D11,투자유니버스!$A:$A,0)))</f>
        <v>채권</v>
      </c>
      <c r="G11" s="83">
        <v>60</v>
      </c>
      <c r="H11" s="83">
        <v>6048900</v>
      </c>
      <c r="I11" s="42">
        <f t="shared" si="0"/>
        <v>0.18914158039486498</v>
      </c>
      <c r="J11" s="42">
        <f>SUMIFS('MP내역(안정)'!G:G,'MP내역(안정)'!A:A,A11,'MP내역(안정)'!B:B,D11)</f>
        <v>0.18721080000000001</v>
      </c>
      <c r="K11" s="42">
        <f t="shared" si="1"/>
        <v>1.9307803948649671E-3</v>
      </c>
      <c r="L11" s="64">
        <f>IF(A11="","",IF(OR(D11="",D11="현금",D11="합계"),"",IF(I11&lt;J11,IFERROR(INT((SUMIF(B:B,B11,H:H)*0.95*K11)/SUMIFS(전체매매내역!I:I,전체매매내역!A:A,B11,전체매매내역!D:D,$C$2,전체매매내역!F:F,D11)),0),0)))</f>
        <v>0</v>
      </c>
      <c r="M11" s="38"/>
      <c r="O11" s="99"/>
      <c r="P11" s="1"/>
    </row>
    <row r="12" spans="1:16" s="24" customFormat="1" x14ac:dyDescent="0.3">
      <c r="A12" s="3">
        <v>44683</v>
      </c>
      <c r="B12" s="2">
        <v>44684</v>
      </c>
      <c r="C12" s="13" t="s">
        <v>639</v>
      </c>
      <c r="D12" s="77" t="s">
        <v>286</v>
      </c>
      <c r="E12" s="38" t="str">
        <f>IF(OR(D12="",D12="합계"),"",INDEX(투자유니버스!B:B,MATCH($D12,투자유니버스!$A:$A,0)))</f>
        <v>TIGER 부동산인프라고배당</v>
      </c>
      <c r="F12" s="38" t="str">
        <f>IF(OR(D12="",D12="합계"),"",INDEX(투자유니버스!E:E,MATCH($D12,투자유니버스!$A:$A,0)))</f>
        <v>대체자산</v>
      </c>
      <c r="G12" s="83">
        <v>193</v>
      </c>
      <c r="H12" s="83">
        <v>1227480</v>
      </c>
      <c r="I12" s="42">
        <f t="shared" si="0"/>
        <v>3.8381773066687969E-2</v>
      </c>
      <c r="J12" s="42">
        <f>SUMIFS('MP내역(안정)'!G:G,'MP내역(안정)'!A:A,A12,'MP내역(안정)'!B:B,D12)</f>
        <v>3.8394480000000002E-2</v>
      </c>
      <c r="K12" s="42">
        <f t="shared" si="1"/>
        <v>1.2706933312033042E-5</v>
      </c>
      <c r="L12" s="64">
        <f>IF(A12="","",IF(OR(D12="",D12="현금",D12="합계"),"",IF(I12&lt;J12,IFERROR(INT((SUMIF(B:B,B12,H:H)*0.95*K12)/SUMIFS(전체매매내역!I:I,전체매매내역!A:A,B12,전체매매내역!D:D,$C$2,전체매매내역!F:F,D12)),0),0)))</f>
        <v>0</v>
      </c>
      <c r="M12" s="38"/>
      <c r="O12" s="99"/>
      <c r="P12" s="1"/>
    </row>
    <row r="13" spans="1:16" s="24" customFormat="1" x14ac:dyDescent="0.3">
      <c r="A13" s="3">
        <v>44683</v>
      </c>
      <c r="B13" s="2">
        <v>44684</v>
      </c>
      <c r="C13" s="13" t="s">
        <v>639</v>
      </c>
      <c r="D13" s="77" t="s">
        <v>326</v>
      </c>
      <c r="E13" s="38" t="str">
        <f>IF(OR(D13="",D13="합계"),"",INDEX(투자유니버스!B:B,MATCH($D13,투자유니버스!$A:$A,0)))</f>
        <v>TIGER 미국S&amp;P500</v>
      </c>
      <c r="F13" s="38" t="str">
        <f>IF(OR(D13="",D13="합계"),"",INDEX(투자유니버스!E:E,MATCH($D13,투자유니버스!$A:$A,0)))</f>
        <v>주식</v>
      </c>
      <c r="G13" s="83">
        <v>90</v>
      </c>
      <c r="H13" s="83">
        <v>1193400</v>
      </c>
      <c r="I13" s="42">
        <f t="shared" si="0"/>
        <v>3.7316133849663882E-2</v>
      </c>
      <c r="J13" s="42">
        <f>SUMIFS('MP내역(안정)'!G:G,'MP내역(안정)'!A:A,A13,'MP내역(안정)'!B:B,D13)</f>
        <v>3.7528810000000003E-2</v>
      </c>
      <c r="K13" s="42">
        <f t="shared" si="1"/>
        <v>2.1267615033612047E-4</v>
      </c>
      <c r="L13" s="64">
        <f>IF(A13="","",IF(OR(D13="",D13="현금",D13="합계"),"",IF(I13&lt;J13,IFERROR(INT((SUMIF(B:B,B13,H:H)*0.95*K13)/SUMIFS(전체매매내역!I:I,전체매매내역!A:A,B13,전체매매내역!D:D,$C$2,전체매매내역!F:F,D13)),0),0)))</f>
        <v>0</v>
      </c>
      <c r="M13" s="38"/>
      <c r="O13" s="99"/>
      <c r="P13" s="1"/>
    </row>
    <row r="14" spans="1:16" s="24" customFormat="1" x14ac:dyDescent="0.3">
      <c r="A14" s="3">
        <v>44683</v>
      </c>
      <c r="B14" s="2">
        <v>44684</v>
      </c>
      <c r="C14" s="13" t="s">
        <v>639</v>
      </c>
      <c r="D14" s="71" t="s">
        <v>322</v>
      </c>
      <c r="E14" s="38" t="str">
        <f>IF(OR(D14="",D14="합계"),"",INDEX(투자유니버스!B:B,MATCH($D14,투자유니버스!$A:$A,0)))</f>
        <v>TIGER 미국나스닥100</v>
      </c>
      <c r="F14" s="38" t="str">
        <f>IF(OR(D14="",D14="합계"),"",INDEX(투자유니버스!E:E,MATCH($D14,투자유니버스!$A:$A,0)))</f>
        <v>주식</v>
      </c>
      <c r="G14" s="83">
        <v>5</v>
      </c>
      <c r="H14" s="83">
        <v>371300</v>
      </c>
      <c r="I14" s="42">
        <f t="shared" si="0"/>
        <v>1.1610089239467236E-2</v>
      </c>
      <c r="J14" s="42">
        <f>SUMIFS('MP내역(안정)'!G:G,'MP내역(안정)'!A:A,A14,'MP내역(안정)'!B:B,D14)</f>
        <v>1.348834E-2</v>
      </c>
      <c r="K14" s="42">
        <f t="shared" si="1"/>
        <v>1.8782507605327632E-3</v>
      </c>
      <c r="L14" s="64">
        <f>IF(A14="","",IF(OR(D14="",D14="현금",D14="합계"),"",IF(I14&lt;J14,IFERROR(INT((SUMIF(B:B,B14,H:H)*0.95*K14)/SUMIFS(전체매매내역!I:I,전체매매내역!A:A,B14,전체매매내역!D:D,$C$2,전체매매내역!F:F,D14)),0),0)))</f>
        <v>0</v>
      </c>
      <c r="M14" s="38"/>
      <c r="O14" s="99"/>
      <c r="P14" s="1"/>
    </row>
    <row r="15" spans="1:16" s="24" customFormat="1" x14ac:dyDescent="0.3">
      <c r="A15" s="3">
        <v>44683</v>
      </c>
      <c r="B15" s="2">
        <v>44684</v>
      </c>
      <c r="C15" s="13" t="s">
        <v>639</v>
      </c>
      <c r="D15" s="71" t="s">
        <v>176</v>
      </c>
      <c r="E15" s="38" t="str">
        <f>IF(OR(D15="",D15="합계"),"",INDEX(투자유니버스!B:B,MATCH($D15,투자유니버스!$A:$A,0)))</f>
        <v>TIGER 중장기국채</v>
      </c>
      <c r="F15" s="38" t="str">
        <f>IF(OR(D15="",D15="합계"),"",INDEX(투자유니버스!E:E,MATCH($D15,투자유니버스!$A:$A,0)))</f>
        <v>채권</v>
      </c>
      <c r="G15" s="83">
        <v>89</v>
      </c>
      <c r="H15" s="83">
        <v>4307600</v>
      </c>
      <c r="I15" s="42">
        <f t="shared" si="0"/>
        <v>0.13469329493113136</v>
      </c>
      <c r="J15" s="42">
        <f>SUMIFS('MP내역(안정)'!G:G,'MP내역(안정)'!A:A,A15,'MP내역(안정)'!B:B,D15)</f>
        <v>0.13488169999999999</v>
      </c>
      <c r="K15" s="42">
        <f t="shared" si="1"/>
        <v>1.8840506886863562E-4</v>
      </c>
      <c r="L15" s="64">
        <f>IF(A15="","",IF(OR(D15="",D15="현금",D15="합계"),"",IF(I15&lt;J15,IFERROR(INT((SUMIF(B:B,B15,H:H)*0.95*K15)/SUMIFS(전체매매내역!I:I,전체매매내역!A:A,B15,전체매매내역!D:D,$C$2,전체매매내역!F:F,D15)),0),0)))</f>
        <v>0</v>
      </c>
      <c r="M15" s="38"/>
      <c r="O15" s="99"/>
      <c r="P15" s="1"/>
    </row>
    <row r="16" spans="1:16" s="24" customFormat="1" x14ac:dyDescent="0.3">
      <c r="A16" s="3">
        <v>44683</v>
      </c>
      <c r="B16" s="2">
        <v>44684</v>
      </c>
      <c r="C16" s="13"/>
      <c r="D16" s="79" t="s">
        <v>362</v>
      </c>
      <c r="E16" s="38" t="str">
        <f>IF(OR(D16="",D16="합계"),"",INDEX(투자유니버스!B:B,MATCH($D16,투자유니버스!$A:$A,0)))</f>
        <v>KODEX 선진국MSCI World</v>
      </c>
      <c r="F16" s="38" t="str">
        <f>IF(OR(D16="",D16="합계"),"",INDEX(투자유니버스!E:E,MATCH($D16,투자유니버스!$A:$A,0)))</f>
        <v>주식</v>
      </c>
      <c r="G16" s="83">
        <v>0</v>
      </c>
      <c r="H16" s="83">
        <v>0</v>
      </c>
      <c r="I16" s="42">
        <f t="shared" si="0"/>
        <v>0</v>
      </c>
      <c r="J16" s="42">
        <f>SUMIFS('MP내역(안정)'!G:G,'MP내역(안정)'!A:A,A16,'MP내역(안정)'!B:B,D16)</f>
        <v>2.9779509999999998E-4</v>
      </c>
      <c r="K16" s="42">
        <f t="shared" si="1"/>
        <v>2.9779509999999998E-4</v>
      </c>
      <c r="L16" s="64">
        <f>IF(A16="","",IF(OR(D16="",D16="현금",D16="합계"),"",IF(I16&lt;J16,IFERROR(INT((SUMIF(B:B,B16,H:H)*0.95*K16)/SUMIFS(전체매매내역!I:I,전체매매내역!A:A,B16,전체매매내역!D:D,$C$2,전체매매내역!F:F,D16)),0),0)))</f>
        <v>0</v>
      </c>
      <c r="M16" s="38"/>
      <c r="O16" s="99"/>
      <c r="P16" s="1"/>
    </row>
    <row r="17" spans="1:16" s="24" customFormat="1" x14ac:dyDescent="0.3">
      <c r="A17" s="3">
        <v>44683</v>
      </c>
      <c r="B17" s="2">
        <v>44684</v>
      </c>
      <c r="C17" s="13" t="s">
        <v>120</v>
      </c>
      <c r="D17" s="79" t="s">
        <v>208</v>
      </c>
      <c r="E17" s="38" t="str">
        <f>IF(OR(D17="",D17="합계"),"",INDEX(투자유니버스!B:B,MATCH($D17,투자유니버스!$A:$A,0)))</f>
        <v>KBSTAR 중기우량회사채</v>
      </c>
      <c r="F17" s="38" t="str">
        <f>IF(OR(D17="",D17="합계"),"",INDEX(투자유니버스!E:E,MATCH($D17,투자유니버스!$A:$A,0)))</f>
        <v>채권</v>
      </c>
      <c r="G17" s="83">
        <v>0</v>
      </c>
      <c r="H17" s="83">
        <v>0</v>
      </c>
      <c r="I17" s="42">
        <f t="shared" si="0"/>
        <v>0</v>
      </c>
      <c r="J17" s="42">
        <f>SUMIFS('MP내역(안정)'!G:G,'MP내역(안정)'!A:A,A17,'MP내역(안정)'!B:B,D17)</f>
        <v>6.5016440000000006E-5</v>
      </c>
      <c r="K17" s="42">
        <f t="shared" si="1"/>
        <v>6.5016440000000006E-5</v>
      </c>
      <c r="L17" s="64">
        <f>IF(A17="","",IF(OR(D17="",D17="현금",D17="합계"),"",IF(I17&lt;J17,IFERROR(INT((SUMIF(B:B,B17,H:H)*0.95*K17)/SUMIFS(전체매매내역!I:I,전체매매내역!A:A,B17,전체매매내역!D:D,$C$2,전체매매내역!F:F,D17)),0),0)))</f>
        <v>0</v>
      </c>
      <c r="M17" s="38"/>
      <c r="O17" s="99"/>
      <c r="P17" s="1"/>
    </row>
    <row r="18" spans="1:16" s="24" customFormat="1" x14ac:dyDescent="0.3">
      <c r="A18" s="3">
        <v>44683</v>
      </c>
      <c r="B18" s="2">
        <v>44684</v>
      </c>
      <c r="C18" s="13"/>
      <c r="D18" s="78" t="s">
        <v>115</v>
      </c>
      <c r="E18" s="38" t="str">
        <f>IF(OR(D18="",D18="합계"),"",INDEX(투자유니버스!B:B,MATCH($D18,투자유니버스!$A:$A,0)))</f>
        <v/>
      </c>
      <c r="F18" s="38" t="str">
        <f>IF(OR(D18="",D18="합계"),"",INDEX(투자유니버스!E:E,MATCH($D18,투자유니버스!$A:$A,0)))</f>
        <v/>
      </c>
      <c r="G18" s="75"/>
      <c r="H18" s="75"/>
      <c r="I18" s="42">
        <f>SUM(I5:I17)</f>
        <v>1</v>
      </c>
      <c r="J18" s="42">
        <f>SUM(J5:J17)</f>
        <v>0.99999997224000003</v>
      </c>
      <c r="K18" s="42">
        <f>SUM(K5:K17)</f>
        <v>7.4942277039259297E-3</v>
      </c>
      <c r="L18" s="64" t="str">
        <f>IF(A18="","",IF(OR(D18="",D18="현금",D18="합계"),"",IF(I18&lt;J18,IFERROR(INT((SUMIF(B:B,B18,H:H)*0.95*K18)/SUMIFS(전체매매내역!I:I,전체매매내역!A:A,B18,전체매매내역!D:D,$C$2,전체매매내역!F:F,D18)),0),0)))</f>
        <v/>
      </c>
      <c r="M18" s="38"/>
      <c r="O18" s="99"/>
      <c r="P18" s="1"/>
    </row>
    <row r="19" spans="1:16" x14ac:dyDescent="0.3">
      <c r="A19" s="3">
        <v>44714</v>
      </c>
      <c r="B19" s="3">
        <v>44714</v>
      </c>
      <c r="C19" s="13" t="s">
        <v>644</v>
      </c>
      <c r="D19" s="82" t="s">
        <v>326</v>
      </c>
      <c r="E19" s="38" t="str">
        <f>IF(OR(D19="",D19="합계"),"",INDEX(투자유니버스!B:B,MATCH($D19,투자유니버스!$A:$A,0)))</f>
        <v>TIGER 미국S&amp;P500</v>
      </c>
      <c r="F19" s="38" t="str">
        <f>IF(OR(D19="",D19="합계"),"",INDEX(투자유니버스!E:E,MATCH($D19,투자유니버스!$A:$A,0)))</f>
        <v>주식</v>
      </c>
      <c r="G19" s="63">
        <v>59</v>
      </c>
      <c r="H19" s="63">
        <v>761985</v>
      </c>
      <c r="I19" s="42">
        <f t="shared" ref="I19:I31" si="2">H19/SUMIF(B:B,B19,H:H)</f>
        <v>2.367636567468406E-2</v>
      </c>
      <c r="J19" s="42">
        <f>SUMIFS('MP내역(안정)'!G:G,'MP내역(안정)'!A:A,A19,'MP내역(안정)'!B:B,D19)</f>
        <v>2.364252E-2</v>
      </c>
      <c r="K19" s="42">
        <f t="shared" ref="K19:K31" si="3">ABS(I19-J19)</f>
        <v>3.3845674684059718E-5</v>
      </c>
      <c r="L19" s="64">
        <f>IF(A19="","",IF(OR(D19="",D19="현금",D19="합계"),"",IF(I19&lt;J19,IFERROR(INT((SUMIF(B:B,B19,H:H)*0.95*K19)/SUMIFS(전체매매내역!I:I,전체매매내역!A:A,B19,전체매매내역!D:D,$C$2,전체매매내역!F:F,D19)),0),0)))</f>
        <v>0</v>
      </c>
      <c r="M19" s="38"/>
      <c r="O19" s="99"/>
      <c r="P19" s="1"/>
    </row>
    <row r="20" spans="1:16" x14ac:dyDescent="0.3">
      <c r="A20" s="3">
        <v>44714</v>
      </c>
      <c r="B20" s="3">
        <v>44714</v>
      </c>
      <c r="C20" s="13" t="s">
        <v>644</v>
      </c>
      <c r="D20" s="82" t="s">
        <v>322</v>
      </c>
      <c r="E20" s="38" t="str">
        <f>IF(OR(D20="",D20="합계"),"",INDEX(투자유니버스!B:B,MATCH($D20,투자유니버스!$A:$A,0)))</f>
        <v>TIGER 미국나스닥100</v>
      </c>
      <c r="F20" s="38" t="str">
        <f>IF(OR(D20="",D20="합계"),"",INDEX(투자유니버스!E:E,MATCH($D20,투자유니버스!$A:$A,0)))</f>
        <v>주식</v>
      </c>
      <c r="G20" s="63">
        <v>3</v>
      </c>
      <c r="H20" s="63">
        <v>211020</v>
      </c>
      <c r="I20" s="42">
        <f t="shared" si="2"/>
        <v>6.5568045101568016E-3</v>
      </c>
      <c r="J20" s="42">
        <f>SUMIFS('MP내역(안정)'!G:G,'MP내역(안정)'!A:A,A20,'MP내역(안정)'!B:B,D20)</f>
        <v>7.6824379999999998E-3</v>
      </c>
      <c r="K20" s="42">
        <f t="shared" si="3"/>
        <v>1.1256334898431981E-3</v>
      </c>
      <c r="L20" s="64">
        <f>IF(A20="","",IF(OR(D20="",D20="현금",D20="합계"),"",IF(I20&lt;J20,IFERROR(INT((SUMIF(B:B,B20,H:H)*0.95*K20)/SUMIFS(전체매매내역!I:I,전체매매내역!A:A,B20,전체매매내역!D:D,$C$2,전체매매내역!F:F,D20)),0),0)))</f>
        <v>0</v>
      </c>
      <c r="M20" s="38"/>
      <c r="O20" s="99"/>
      <c r="P20" s="1"/>
    </row>
    <row r="21" spans="1:16" x14ac:dyDescent="0.3">
      <c r="A21" s="3">
        <v>44714</v>
      </c>
      <c r="B21" s="3">
        <v>44714</v>
      </c>
      <c r="C21" s="13" t="s">
        <v>645</v>
      </c>
      <c r="D21" s="82" t="s">
        <v>362</v>
      </c>
      <c r="E21" s="38" t="str">
        <f>IF(OR(D21="",D21="합계"),"",INDEX(투자유니버스!B:B,MATCH($D21,투자유니버스!$A:$A,0)))</f>
        <v>KODEX 선진국MSCI World</v>
      </c>
      <c r="F21" s="38" t="str">
        <f>IF(OR(D21="",D21="합계"),"",INDEX(투자유니버스!E:E,MATCH($D21,투자유니버스!$A:$A,0)))</f>
        <v>주식</v>
      </c>
      <c r="G21" s="63">
        <v>2</v>
      </c>
      <c r="H21" s="63">
        <v>39760</v>
      </c>
      <c r="I21" s="42">
        <f t="shared" si="2"/>
        <v>1.2354210374553806E-3</v>
      </c>
      <c r="J21" s="42">
        <f>SUMIFS('MP내역(안정)'!G:G,'MP내역(안정)'!A:A,A21,'MP내역(안정)'!B:B,D21)</f>
        <v>1.430927E-3</v>
      </c>
      <c r="K21" s="42">
        <f t="shared" si="3"/>
        <v>1.9550596254461943E-4</v>
      </c>
      <c r="L21" s="64">
        <f>IF(A21="","",IF(OR(D21="",D21="현금",D21="합계"),"",IF(I21&lt;J21,IFERROR(INT((SUMIF(B:B,B21,H:H)*0.95*K21)/SUMIFS(전체매매내역!I:I,전체매매내역!A:A,B21,전체매매내역!D:D,$C$2,전체매매내역!F:F,D21)),0),0)))</f>
        <v>0</v>
      </c>
      <c r="M21" s="38"/>
      <c r="O21" s="99"/>
      <c r="P21" s="1"/>
    </row>
    <row r="22" spans="1:16" x14ac:dyDescent="0.3">
      <c r="A22" s="3">
        <v>44714</v>
      </c>
      <c r="B22" s="3">
        <v>44714</v>
      </c>
      <c r="C22" s="13" t="s">
        <v>120</v>
      </c>
      <c r="D22" s="82" t="s">
        <v>368</v>
      </c>
      <c r="E22" s="38" t="str">
        <f>IF(OR(D22="",D22="합계"),"",INDEX(투자유니버스!B:B,MATCH($D22,투자유니버스!$A:$A,0)))</f>
        <v>ARIRANG 신흥국MSCI(합성 H)</v>
      </c>
      <c r="F22" s="38" t="str">
        <f>IF(OR(D22="",D22="합계"),"",INDEX(투자유니버스!E:E,MATCH($D22,투자유니버스!$A:$A,0)))</f>
        <v>주식</v>
      </c>
      <c r="G22" s="63">
        <v>1</v>
      </c>
      <c r="H22" s="63">
        <v>9985</v>
      </c>
      <c r="I22" s="42">
        <f t="shared" si="2"/>
        <v>3.1025349745955676E-4</v>
      </c>
      <c r="J22" s="42">
        <f>SUMIFS('MP내역(안정)'!G:G,'MP내역(안정)'!A:A,A22,'MP내역(안정)'!B:B,D22)</f>
        <v>6.0944519999999998E-4</v>
      </c>
      <c r="K22" s="42">
        <f t="shared" si="3"/>
        <v>2.9919170254044322E-4</v>
      </c>
      <c r="L22" s="64">
        <f>IF(A22="","",IF(OR(D22="",D22="현금",D22="합계"),"",IF(I22&lt;J22,IFERROR(INT((SUMIF(B:B,B22,H:H)*0.95*K22)/SUMIFS(전체매매내역!I:I,전체매매내역!A:A,B22,전체매매내역!D:D,$C$2,전체매매내역!F:F,D22)),0),0)))</f>
        <v>0</v>
      </c>
      <c r="M22" s="38"/>
      <c r="O22" s="99"/>
      <c r="P22" s="1"/>
    </row>
    <row r="23" spans="1:16" x14ac:dyDescent="0.3">
      <c r="A23" s="3">
        <v>44714</v>
      </c>
      <c r="B23" s="3">
        <v>44714</v>
      </c>
      <c r="C23" s="13" t="s">
        <v>120</v>
      </c>
      <c r="D23" s="82" t="s">
        <v>172</v>
      </c>
      <c r="E23" s="38" t="str">
        <f>IF(OR(D23="",D23="합계"),"",INDEX(투자유니버스!B:B,MATCH($D23,투자유니버스!$A:$A,0)))</f>
        <v>TIGER 국채3년</v>
      </c>
      <c r="F23" s="38" t="str">
        <f>IF(OR(D23="",D23="합계"),"",INDEX(투자유니버스!E:E,MATCH($D23,투자유니버스!$A:$A,0)))</f>
        <v>채권</v>
      </c>
      <c r="G23" s="63">
        <v>106</v>
      </c>
      <c r="H23" s="63">
        <v>11277870</v>
      </c>
      <c r="I23" s="42">
        <f t="shared" si="2"/>
        <v>0.35042549938850387</v>
      </c>
      <c r="J23" s="42">
        <f>SUMIFS('MP내역(안정)'!G:G,'MP내역(안정)'!A:A,A23,'MP내역(안정)'!B:B,D23)</f>
        <v>0.35</v>
      </c>
      <c r="K23" s="42">
        <f t="shared" si="3"/>
        <v>4.2549938850389157E-4</v>
      </c>
      <c r="L23" s="64">
        <f>IF(A23="","",IF(OR(D23="",D23="현금",D23="합계"),"",IF(I23&lt;J23,IFERROR(INT((SUMIF(B:B,B23,H:H)*0.95*K23)/SUMIFS(전체매매내역!I:I,전체매매내역!A:A,B23,전체매매내역!D:D,$C$2,전체매매내역!F:F,D23)),0),0)))</f>
        <v>0</v>
      </c>
      <c r="M23" s="38"/>
      <c r="O23" s="99"/>
      <c r="P23" s="1"/>
    </row>
    <row r="24" spans="1:16" x14ac:dyDescent="0.3">
      <c r="A24" s="3">
        <v>44714</v>
      </c>
      <c r="B24" s="3">
        <v>44714</v>
      </c>
      <c r="C24" s="13" t="s">
        <v>644</v>
      </c>
      <c r="D24" s="82" t="s">
        <v>176</v>
      </c>
      <c r="E24" s="38" t="str">
        <f>IF(OR(D24="",D24="합계"),"",INDEX(투자유니버스!B:B,MATCH($D24,투자유니버스!$A:$A,0)))</f>
        <v>TIGER 중장기국채</v>
      </c>
      <c r="F24" s="38" t="str">
        <f>IF(OR(D24="",D24="합계"),"",INDEX(투자유니버스!E:E,MATCH($D24,투자유니버스!$A:$A,0)))</f>
        <v>채권</v>
      </c>
      <c r="G24" s="63">
        <v>68</v>
      </c>
      <c r="H24" s="63">
        <v>3297320</v>
      </c>
      <c r="I24" s="42">
        <f t="shared" si="2"/>
        <v>0.10245418750559296</v>
      </c>
      <c r="J24" s="42">
        <f>SUMIFS('MP내역(안정)'!G:G,'MP내역(안정)'!A:A,A24,'MP내역(안정)'!B:B,D24)</f>
        <v>0.1024013</v>
      </c>
      <c r="K24" s="42">
        <f t="shared" si="3"/>
        <v>5.2887505592957851E-5</v>
      </c>
      <c r="L24" s="64">
        <f>IF(A24="","",IF(OR(D24="",D24="현금",D24="합계"),"",IF(I24&lt;J24,IFERROR(INT((SUMIF(B:B,B24,H:H)*0.95*K24)/SUMIFS(전체매매내역!I:I,전체매매내역!A:A,B24,전체매매내역!D:D,$C$2,전체매매내역!F:F,D24)),0),0)))</f>
        <v>0</v>
      </c>
      <c r="M24" s="38"/>
      <c r="O24" s="99"/>
      <c r="P24" s="1"/>
    </row>
    <row r="25" spans="1:16" x14ac:dyDescent="0.3">
      <c r="A25" s="3">
        <v>44714</v>
      </c>
      <c r="B25" s="3">
        <v>44714</v>
      </c>
      <c r="C25" s="13" t="s">
        <v>639</v>
      </c>
      <c r="D25" s="82" t="s">
        <v>258</v>
      </c>
      <c r="E25" s="38" t="str">
        <f>IF(OR(D25="",D25="합계"),"",INDEX(투자유니버스!B:B,MATCH($D25,투자유니버스!$A:$A,0)))</f>
        <v>KODEX 미국채울트라30년선물(H)</v>
      </c>
      <c r="F25" s="38" t="str">
        <f>IF(OR(D25="",D25="합계"),"",INDEX(투자유니버스!E:E,MATCH($D25,투자유니버스!$A:$A,0)))</f>
        <v>채권</v>
      </c>
      <c r="G25" s="63">
        <v>257</v>
      </c>
      <c r="H25" s="63">
        <v>2564860</v>
      </c>
      <c r="I25" s="42">
        <f t="shared" si="2"/>
        <v>7.9695221381484091E-2</v>
      </c>
      <c r="J25" s="42">
        <f>SUMIFS('MP내역(안정)'!G:G,'MP내역(안정)'!A:A,A25,'MP내역(안정)'!B:B,D25)</f>
        <v>8.0301929999999994E-2</v>
      </c>
      <c r="K25" s="42">
        <f t="shared" si="3"/>
        <v>6.0670861851590263E-4</v>
      </c>
      <c r="L25" s="64">
        <f>IF(A25="","",IF(OR(D25="",D25="현금",D25="합계"),"",IF(I25&lt;J25,IFERROR(INT((SUMIF(B:B,B25,H:H)*0.95*K25)/SUMIFS(전체매매내역!I:I,전체매매내역!A:A,B25,전체매매내역!D:D,$C$2,전체매매내역!F:F,D25)),0),0)))</f>
        <v>1</v>
      </c>
      <c r="M25" s="38" t="s">
        <v>646</v>
      </c>
      <c r="O25" s="99"/>
      <c r="P25" s="1"/>
    </row>
    <row r="26" spans="1:16" x14ac:dyDescent="0.3">
      <c r="A26" s="3">
        <v>44714</v>
      </c>
      <c r="B26" s="3">
        <v>44714</v>
      </c>
      <c r="C26" s="13" t="s">
        <v>120</v>
      </c>
      <c r="D26" s="82" t="s">
        <v>208</v>
      </c>
      <c r="E26" s="38" t="str">
        <f>IF(OR(D26="",D26="합계"),"",INDEX(투자유니버스!B:B,MATCH($D26,투자유니버스!$A:$A,0)))</f>
        <v>KBSTAR 중기우량회사채</v>
      </c>
      <c r="F26" s="38" t="str">
        <f>IF(OR(D26="",D26="합계"),"",INDEX(투자유니버스!E:E,MATCH($D26,투자유니버스!$A:$A,0)))</f>
        <v>채권</v>
      </c>
      <c r="G26" s="63">
        <v>0</v>
      </c>
      <c r="H26" s="63">
        <v>0</v>
      </c>
      <c r="I26" s="42">
        <f t="shared" si="2"/>
        <v>0</v>
      </c>
      <c r="J26" s="42">
        <f>SUMIFS('MP내역(안정)'!G:G,'MP내역(안정)'!A:A,A26,'MP내역(안정)'!B:B,D26)</f>
        <v>1.0473889999999999E-4</v>
      </c>
      <c r="K26" s="42">
        <f t="shared" si="3"/>
        <v>1.0473889999999999E-4</v>
      </c>
      <c r="L26" s="64">
        <f>IF(A26="","",IF(OR(D26="",D26="현금",D26="합계"),"",IF(I26&lt;J26,IFERROR(INT((SUMIF(B:B,B26,H:H)*0.95*K26)/SUMIFS(전체매매내역!I:I,전체매매내역!A:A,B26,전체매매내역!D:D,$C$2,전체매매내역!F:F,D26)),0),0)))</f>
        <v>0</v>
      </c>
      <c r="M26" s="38"/>
      <c r="O26" s="99"/>
      <c r="P26" s="1"/>
    </row>
    <row r="27" spans="1:16" x14ac:dyDescent="0.3">
      <c r="A27" s="3">
        <v>44714</v>
      </c>
      <c r="B27" s="3">
        <v>44714</v>
      </c>
      <c r="C27" s="13" t="s">
        <v>639</v>
      </c>
      <c r="D27" s="82" t="s">
        <v>222</v>
      </c>
      <c r="E27" s="38" t="str">
        <f>IF(OR(D27="",D27="합계"),"",INDEX(투자유니버스!B:B,MATCH($D27,투자유니버스!$A:$A,0)))</f>
        <v>TIGER 단기선진하이일드(합성 H)</v>
      </c>
      <c r="F27" s="38" t="str">
        <f>IF(OR(D27="",D27="합계"),"",INDEX(투자유니버스!E:E,MATCH($D27,투자유니버스!$A:$A,0)))</f>
        <v>채권</v>
      </c>
      <c r="G27" s="63">
        <v>39</v>
      </c>
      <c r="H27" s="63">
        <v>469950</v>
      </c>
      <c r="I27" s="42">
        <f t="shared" si="2"/>
        <v>1.4602266512881192E-2</v>
      </c>
      <c r="J27" s="42">
        <f>SUMIFS('MP내역(안정)'!G:G,'MP내역(안정)'!A:A,A27,'MP내역(안정)'!B:B,D27)</f>
        <v>1.479026E-2</v>
      </c>
      <c r="K27" s="42">
        <f t="shared" si="3"/>
        <v>1.8799348711880798E-4</v>
      </c>
      <c r="L27" s="64">
        <f>IF(A27="","",IF(OR(D27="",D27="현금",D27="합계"),"",IF(I27&lt;J27,IFERROR(INT((SUMIF(B:B,B27,H:H)*0.95*K27)/SUMIFS(전체매매내역!I:I,전체매매내역!A:A,B27,전체매매내역!D:D,$C$2,전체매매내역!F:F,D27)),0),0)))</f>
        <v>0</v>
      </c>
      <c r="M27" s="38"/>
      <c r="O27" s="99"/>
      <c r="P27" s="1"/>
    </row>
    <row r="28" spans="1:16" x14ac:dyDescent="0.3">
      <c r="A28" s="3">
        <v>44714</v>
      </c>
      <c r="B28" s="3">
        <v>44714</v>
      </c>
      <c r="C28" s="13" t="s">
        <v>644</v>
      </c>
      <c r="D28" s="82" t="s">
        <v>629</v>
      </c>
      <c r="E28" s="38" t="str">
        <f>IF(OR(D28="",D28="합계"),"",INDEX(투자유니버스!B:B,MATCH($D28,투자유니버스!$A:$A,0)))</f>
        <v>KINDEX KRX금현물</v>
      </c>
      <c r="F28" s="38" t="str">
        <f>IF(OR(D28="",D28="합계"),"",INDEX(투자유니버스!E:E,MATCH($D28,투자유니버스!$A:$A,0)))</f>
        <v>대체자산</v>
      </c>
      <c r="G28" s="63">
        <v>246</v>
      </c>
      <c r="H28" s="63">
        <v>2656800</v>
      </c>
      <c r="I28" s="42">
        <f t="shared" si="2"/>
        <v>8.2551977170811253E-2</v>
      </c>
      <c r="J28" s="42">
        <f>SUMIFS('MP내역(안정)'!G:G,'MP내역(안정)'!A:A,A28,'MP내역(안정)'!B:B,D28)</f>
        <v>8.1170480000000003E-2</v>
      </c>
      <c r="K28" s="42">
        <f t="shared" si="3"/>
        <v>1.3814971708112495E-3</v>
      </c>
      <c r="L28" s="64">
        <f>IF(A28="","",IF(OR(D28="",D28="현금",D28="합계"),"",IF(I28&lt;J28,IFERROR(INT((SUMIF(B:B,B28,H:H)*0.95*K28)/SUMIFS(전체매매내역!I:I,전체매매내역!A:A,B28,전체매매내역!D:D,$C$2,전체매매내역!F:F,D28)),0),0)))</f>
        <v>0</v>
      </c>
      <c r="M28" s="38"/>
      <c r="O28" s="99"/>
      <c r="P28" s="1"/>
    </row>
    <row r="29" spans="1:16" x14ac:dyDescent="0.3">
      <c r="A29" s="3">
        <v>44714</v>
      </c>
      <c r="B29" s="3">
        <v>44714</v>
      </c>
      <c r="C29" s="13" t="s">
        <v>644</v>
      </c>
      <c r="D29" s="82" t="s">
        <v>506</v>
      </c>
      <c r="E29" s="38" t="str">
        <f>IF(OR(D29="",D29="합계"),"",INDEX(투자유니버스!B:B,MATCH($D29,투자유니버스!$A:$A,0)))</f>
        <v>TIGER 글로벌자원생산기업(합성 H)</v>
      </c>
      <c r="F29" s="38" t="str">
        <f>IF(OR(D29="",D29="합계"),"",INDEX(투자유니버스!E:E,MATCH($D29,투자유니버스!$A:$A,0)))</f>
        <v>대체자산</v>
      </c>
      <c r="G29" s="63">
        <v>164</v>
      </c>
      <c r="H29" s="63">
        <v>2755200</v>
      </c>
      <c r="I29" s="42">
        <f t="shared" si="2"/>
        <v>8.5609457806767222E-2</v>
      </c>
      <c r="J29" s="42">
        <f>SUMIFS('MP내역(안정)'!G:G,'MP내역(안정)'!A:A,A29,'MP내역(안정)'!B:B,D29)</f>
        <v>8.6362099999999997E-2</v>
      </c>
      <c r="K29" s="42">
        <f t="shared" si="3"/>
        <v>7.5264219323277481E-4</v>
      </c>
      <c r="L29" s="64">
        <f>IF(A29="","",IF(OR(D29="",D29="현금",D29="합계"),"",IF(I29&lt;J29,IFERROR(INT((SUMIF(B:B,B29,H:H)*0.95*K29)/SUMIFS(전체매매내역!I:I,전체매매내역!A:A,B29,전체매매내역!D:D,$C$2,전체매매내역!F:F,D29)),0),0)))</f>
        <v>1</v>
      </c>
      <c r="M29" s="38" t="s">
        <v>646</v>
      </c>
      <c r="O29" s="99"/>
      <c r="P29" s="1"/>
    </row>
    <row r="30" spans="1:16" x14ac:dyDescent="0.3">
      <c r="A30" s="3">
        <v>44714</v>
      </c>
      <c r="B30" s="3">
        <v>44714</v>
      </c>
      <c r="C30" s="13" t="s">
        <v>644</v>
      </c>
      <c r="D30" s="82" t="s">
        <v>286</v>
      </c>
      <c r="E30" s="38" t="str">
        <f>IF(OR(D30="",D30="합계"),"",INDEX(투자유니버스!B:B,MATCH($D30,투자유니버스!$A:$A,0)))</f>
        <v>TIGER 부동산인프라고배당</v>
      </c>
      <c r="F30" s="38" t="str">
        <f>IF(OR(D30="",D30="합계"),"",INDEX(투자유니버스!E:E,MATCH($D30,투자유니버스!$A:$A,0)))</f>
        <v>대체자산</v>
      </c>
      <c r="G30" s="63">
        <v>138</v>
      </c>
      <c r="H30" s="63">
        <v>875610</v>
      </c>
      <c r="I30" s="42">
        <f t="shared" si="2"/>
        <v>2.720691686635578E-2</v>
      </c>
      <c r="J30" s="42">
        <f>SUMIFS('MP내역(안정)'!G:G,'MP내역(안정)'!A:A,A30,'MP내역(안정)'!B:B,D30)</f>
        <v>2.690358E-2</v>
      </c>
      <c r="K30" s="42">
        <f t="shared" si="3"/>
        <v>3.0333686635578005E-4</v>
      </c>
      <c r="L30" s="64">
        <f>IF(A30="","",IF(OR(D30="",D30="현금",D30="합계"),"",IF(I30&lt;J30,IFERROR(INT((SUMIF(B:B,B30,H:H)*0.95*K30)/SUMIFS(전체매매내역!I:I,전체매매내역!A:A,B30,전체매매내역!D:D,$C$2,전체매매내역!F:F,D30)),0),0)))</f>
        <v>0</v>
      </c>
      <c r="M30" s="38"/>
      <c r="O30" s="99"/>
      <c r="P30" s="1"/>
    </row>
    <row r="31" spans="1:16" x14ac:dyDescent="0.3">
      <c r="A31" s="3">
        <v>44714</v>
      </c>
      <c r="B31" s="3">
        <v>44714</v>
      </c>
      <c r="C31" s="13" t="s">
        <v>639</v>
      </c>
      <c r="D31" s="82" t="s">
        <v>148</v>
      </c>
      <c r="E31" s="38" t="str">
        <f>IF(OR(D31="",D31="합계"),"",INDEX(투자유니버스!B:B,MATCH($D31,투자유니버스!$A:$A,0)))</f>
        <v>TIGER 단기통안채</v>
      </c>
      <c r="F31" s="38" t="str">
        <f>IF(OR(D31="",D31="합계"),"",INDEX(투자유니버스!E:E,MATCH($D31,투자유니버스!$A:$A,0)))</f>
        <v>채권</v>
      </c>
      <c r="G31" s="63">
        <v>72</v>
      </c>
      <c r="H31" s="63">
        <v>7263000</v>
      </c>
      <c r="I31" s="42">
        <f t="shared" si="2"/>
        <v>0.22567562864784782</v>
      </c>
      <c r="J31" s="42">
        <f>SUMIFS('MP내역(안정)'!G:G,'MP내역(안정)'!A:A,A31,'MP내역(안정)'!B:B,D31)</f>
        <v>0.2246003</v>
      </c>
      <c r="K31" s="42">
        <f t="shared" si="3"/>
        <v>1.0753286478478175E-3</v>
      </c>
      <c r="L31" s="64">
        <f>IF(A31="","",IF(OR(D31="",D31="현금",D31="합계"),"",IF(I31&lt;J31,IFERROR(INT((SUMIF(B:B,B31,H:H)*0.95*K31)/SUMIFS(전체매매내역!I:I,전체매매내역!A:A,B31,전체매매내역!D:D,$C$2,전체매매내역!F:F,D31)),0),0)))</f>
        <v>0</v>
      </c>
      <c r="M31" s="38"/>
      <c r="O31" s="99"/>
      <c r="P31" s="1"/>
    </row>
    <row r="32" spans="1:16" s="24" customFormat="1" x14ac:dyDescent="0.3">
      <c r="A32" s="3">
        <v>44714</v>
      </c>
      <c r="B32" s="2">
        <v>44714</v>
      </c>
      <c r="C32" s="13"/>
      <c r="D32" s="78" t="s">
        <v>37</v>
      </c>
      <c r="E32" s="38" t="str">
        <f>IF(OR(D32="",D32="합계"),"",INDEX(투자유니버스!B:B,MATCH($D32,투자유니버스!$A:$A,0)))</f>
        <v/>
      </c>
      <c r="F32" s="38" t="str">
        <f>IF(OR(D32="",D32="합계"),"",INDEX(투자유니버스!E:E,MATCH($D32,투자유니버스!$A:$A,0)))</f>
        <v/>
      </c>
      <c r="G32" s="75"/>
      <c r="H32" s="75"/>
      <c r="I32" s="42">
        <f>SUM(I19:I31)</f>
        <v>1</v>
      </c>
      <c r="J32" s="42">
        <f>SUM(J19:J31)</f>
        <v>1.0000000191</v>
      </c>
      <c r="K32" s="42">
        <f>SUM(K19:K31)</f>
        <v>6.5448096075915018E-3</v>
      </c>
      <c r="L32" s="64" t="str">
        <f>IF(A32="","",IF(OR(D32="",D32="현금",D32="합계"),"",IF(I32&lt;J32,IFERROR(INT((SUMIF(B:B,B32,H:H)*0.95*K32)/SUMIFS(전체매매내역!I:I,전체매매내역!A:A,B32,전체매매내역!D:D,$C$2,전체매매내역!F:F,D32)),0),0)))</f>
        <v/>
      </c>
      <c r="M32" s="38"/>
      <c r="O32" s="99"/>
      <c r="P32" s="1"/>
    </row>
    <row r="33" spans="1:16" x14ac:dyDescent="0.3">
      <c r="A33" s="3">
        <v>44743</v>
      </c>
      <c r="B33" s="3">
        <v>44743</v>
      </c>
      <c r="C33" s="13" t="s">
        <v>644</v>
      </c>
      <c r="D33" s="82" t="s">
        <v>326</v>
      </c>
      <c r="E33" s="38" t="str">
        <f>IF(OR(D33="",D33="합계"),"",INDEX(투자유니버스!B:B,MATCH($D33,투자유니버스!$A:$A,0)))</f>
        <v>TIGER 미국S&amp;P500</v>
      </c>
      <c r="F33" s="38" t="str">
        <f>IF(OR(D33="",D33="합계"),"",INDEX(투자유니버스!E:E,MATCH($D33,투자유니버스!$A:$A,0)))</f>
        <v>주식</v>
      </c>
      <c r="G33" s="63">
        <v>38</v>
      </c>
      <c r="H33" s="63">
        <v>465880</v>
      </c>
      <c r="I33" s="42">
        <f t="shared" ref="I33:I45" si="4">H33/SUMIF(B:B,B33,H:H)</f>
        <v>1.4805057579019707E-2</v>
      </c>
      <c r="J33" s="42">
        <f>SUMIFS('MP내역(안정)'!G:G,'MP내역(안정)'!A:A,A33,'MP내역(안정)'!B:B,D33)</f>
        <v>1.5282520000000001E-2</v>
      </c>
      <c r="K33" s="42">
        <f t="shared" ref="K33:K45" si="5">ABS(I33-J33)</f>
        <v>4.7746242098029371E-4</v>
      </c>
      <c r="L33" s="64">
        <f>IF(A33="","",IF(OR(D33="",D33="현금",D33="합계"),"",IF(I33&lt;J33,IFERROR(INT((SUMIF(B:B,B33,H:H)*0.95*K33)/SUMIFS(전체매매내역!I:I,전체매매내역!A:A,B33,전체매매내역!D:D,$C$2,전체매매내역!F:F,D33)),0),0)))</f>
        <v>1</v>
      </c>
      <c r="M33" s="38" t="s">
        <v>646</v>
      </c>
      <c r="O33" s="99"/>
      <c r="P33" s="1"/>
    </row>
    <row r="34" spans="1:16" x14ac:dyDescent="0.3">
      <c r="A34" s="3">
        <v>44743</v>
      </c>
      <c r="B34" s="3">
        <v>44743</v>
      </c>
      <c r="C34" s="13" t="s">
        <v>644</v>
      </c>
      <c r="D34" s="82" t="s">
        <v>322</v>
      </c>
      <c r="E34" s="38" t="str">
        <f>IF(OR(D34="",D34="합계"),"",INDEX(투자유니버스!B:B,MATCH($D34,투자유니버스!$A:$A,0)))</f>
        <v>TIGER 미국나스닥100</v>
      </c>
      <c r="F34" s="38" t="str">
        <f>IF(OR(D34="",D34="합계"),"",INDEX(투자유니버스!E:E,MATCH($D34,투자유니버스!$A:$A,0)))</f>
        <v>주식</v>
      </c>
      <c r="G34" s="63">
        <v>2</v>
      </c>
      <c r="H34" s="63">
        <v>132530</v>
      </c>
      <c r="I34" s="42">
        <f t="shared" si="4"/>
        <v>4.2116302072368033E-3</v>
      </c>
      <c r="J34" s="42">
        <f>SUMIFS('MP내역(안정)'!G:G,'MP내역(안정)'!A:A,A34,'MP내역(안정)'!B:B,D34)</f>
        <v>6.1802350000000001E-3</v>
      </c>
      <c r="K34" s="42">
        <f t="shared" si="5"/>
        <v>1.9686047927631968E-3</v>
      </c>
      <c r="L34" s="64">
        <f>IF(A34="","",IF(OR(D34="",D34="현금",D34="합계"),"",IF(I34&lt;J34,IFERROR(INT((SUMIF(B:B,B34,H:H)*0.95*K34)/SUMIFS(전체매매내역!I:I,전체매매내역!A:A,B34,전체매매내역!D:D,$C$2,전체매매내역!F:F,D34)),0),0)))</f>
        <v>0</v>
      </c>
      <c r="M34" s="38"/>
      <c r="O34" s="99"/>
      <c r="P34" s="1"/>
    </row>
    <row r="35" spans="1:16" x14ac:dyDescent="0.3">
      <c r="A35" s="3">
        <v>44743</v>
      </c>
      <c r="B35" s="3">
        <v>44743</v>
      </c>
      <c r="C35" s="13" t="s">
        <v>120</v>
      </c>
      <c r="D35" s="82" t="s">
        <v>362</v>
      </c>
      <c r="E35" s="38" t="str">
        <f>IF(OR(D35="",D35="합계"),"",INDEX(투자유니버스!B:B,MATCH($D35,투자유니버스!$A:$A,0)))</f>
        <v>KODEX 선진국MSCI World</v>
      </c>
      <c r="F35" s="38" t="str">
        <f>IF(OR(D35="",D35="합계"),"",INDEX(투자유니버스!E:E,MATCH($D35,투자유니버스!$A:$A,0)))</f>
        <v>주식</v>
      </c>
      <c r="G35" s="63">
        <v>2</v>
      </c>
      <c r="H35" s="63">
        <v>37590</v>
      </c>
      <c r="I35" s="42">
        <f t="shared" si="4"/>
        <v>1.194561076662125E-3</v>
      </c>
      <c r="J35" s="42">
        <f>SUMIFS('MP내역(안정)'!G:G,'MP내역(안정)'!A:A,A35,'MP내역(안정)'!B:B,D35)</f>
        <v>1.5893750000000001E-3</v>
      </c>
      <c r="K35" s="42">
        <f t="shared" si="5"/>
        <v>3.9481392333787506E-4</v>
      </c>
      <c r="L35" s="64">
        <f>IF(A35="","",IF(OR(D35="",D35="현금",D35="합계"),"",IF(I35&lt;J35,IFERROR(INT((SUMIF(B:B,B35,H:H)*0.95*K35)/SUMIFS(전체매매내역!I:I,전체매매내역!A:A,B35,전체매매내역!D:D,$C$2,전체매매내역!F:F,D35)),0),0)))</f>
        <v>0</v>
      </c>
      <c r="M35" s="38"/>
      <c r="O35" s="99"/>
      <c r="P35" s="1"/>
    </row>
    <row r="36" spans="1:16" x14ac:dyDescent="0.3">
      <c r="A36" s="3">
        <v>44743</v>
      </c>
      <c r="B36" s="3">
        <v>44743</v>
      </c>
      <c r="C36" s="13" t="s">
        <v>639</v>
      </c>
      <c r="D36" s="82" t="s">
        <v>368</v>
      </c>
      <c r="E36" s="38" t="str">
        <f>IF(OR(D36="",D36="합계"),"",INDEX(투자유니버스!B:B,MATCH($D36,투자유니버스!$A:$A,0)))</f>
        <v>ARIRANG 신흥국MSCI(합성 H)</v>
      </c>
      <c r="F36" s="38" t="str">
        <f>IF(OR(D36="",D36="합계"),"",INDEX(투자유니버스!E:E,MATCH($D36,투자유니버스!$A:$A,0)))</f>
        <v>주식</v>
      </c>
      <c r="G36" s="63">
        <v>23</v>
      </c>
      <c r="H36" s="63">
        <v>216660</v>
      </c>
      <c r="I36" s="42">
        <f t="shared" si="4"/>
        <v>6.8851716645282257E-3</v>
      </c>
      <c r="J36" s="42">
        <f>SUMIFS('MP내역(안정)'!G:G,'MP내역(안정)'!A:A,A36,'MP내역(안정)'!B:B,D36)</f>
        <v>7.1657020000000004E-3</v>
      </c>
      <c r="K36" s="42">
        <f t="shared" si="5"/>
        <v>2.8053033547177468E-4</v>
      </c>
      <c r="L36" s="64">
        <f>IF(A36="","",IF(OR(D36="",D36="현금",D36="합계"),"",IF(I36&lt;J36,IFERROR(INT((SUMIF(B:B,B36,H:H)*0.95*K36)/SUMIFS(전체매매내역!I:I,전체매매내역!A:A,B36,전체매매내역!D:D,$C$2,전체매매내역!F:F,D36)),0),0)))</f>
        <v>0</v>
      </c>
      <c r="M36" s="38"/>
      <c r="O36" s="99"/>
      <c r="P36" s="1"/>
    </row>
    <row r="37" spans="1:16" x14ac:dyDescent="0.3">
      <c r="A37" s="3">
        <v>44743</v>
      </c>
      <c r="B37" s="3">
        <v>44743</v>
      </c>
      <c r="C37" s="13" t="s">
        <v>644</v>
      </c>
      <c r="D37" s="82" t="s">
        <v>172</v>
      </c>
      <c r="E37" s="38" t="str">
        <f>IF(OR(D37="",D37="합계"),"",INDEX(투자유니버스!B:B,MATCH($D37,투자유니버스!$A:$A,0)))</f>
        <v>TIGER 국채3년</v>
      </c>
      <c r="F37" s="38" t="str">
        <f>IF(OR(D37="",D37="합계"),"",INDEX(투자유니버스!E:E,MATCH($D37,투자유니버스!$A:$A,0)))</f>
        <v>채권</v>
      </c>
      <c r="G37" s="63">
        <v>105</v>
      </c>
      <c r="H37" s="63">
        <v>11082750</v>
      </c>
      <c r="I37" s="42">
        <f t="shared" si="4"/>
        <v>0.35219531184828851</v>
      </c>
      <c r="J37" s="42">
        <f>SUMIFS('MP내역(안정)'!G:G,'MP내역(안정)'!A:A,A37,'MP내역(안정)'!B:B,D37)</f>
        <v>0.34999989999999997</v>
      </c>
      <c r="K37" s="42">
        <f t="shared" si="5"/>
        <v>2.195411848288531E-3</v>
      </c>
      <c r="L37" s="64">
        <f>IF(A37="","",IF(OR(D37="",D37="현금",D37="합계"),"",IF(I37&lt;J37,IFERROR(INT((SUMIF(B:B,B37,H:H)*0.95*K37)/SUMIFS(전체매매내역!I:I,전체매매내역!A:A,B37,전체매매내역!D:D,$C$2,전체매매내역!F:F,D37)),0),0)))</f>
        <v>0</v>
      </c>
      <c r="M37" s="38"/>
      <c r="O37" s="99"/>
      <c r="P37" s="1"/>
    </row>
    <row r="38" spans="1:16" x14ac:dyDescent="0.3">
      <c r="A38" s="3">
        <v>44743</v>
      </c>
      <c r="B38" s="3">
        <v>44743</v>
      </c>
      <c r="C38" s="13" t="s">
        <v>644</v>
      </c>
      <c r="D38" s="82" t="s">
        <v>176</v>
      </c>
      <c r="E38" s="38" t="str">
        <f>IF(OR(D38="",D38="합계"),"",INDEX(투자유니버스!B:B,MATCH($D38,투자유니버스!$A:$A,0)))</f>
        <v>TIGER 중장기국채</v>
      </c>
      <c r="F38" s="38" t="str">
        <f>IF(OR(D38="",D38="합계"),"",INDEX(투자유니버스!E:E,MATCH($D38,투자유니버스!$A:$A,0)))</f>
        <v>채권</v>
      </c>
      <c r="G38" s="63">
        <v>66</v>
      </c>
      <c r="H38" s="63">
        <v>3188460</v>
      </c>
      <c r="I38" s="42">
        <f t="shared" si="4"/>
        <v>0.10132509205890181</v>
      </c>
      <c r="J38" s="42">
        <f>SUMIFS('MP내역(안정)'!G:G,'MP내역(안정)'!A:A,A38,'MP내역(안정)'!B:B,D38)</f>
        <v>0.1007054</v>
      </c>
      <c r="K38" s="42">
        <f t="shared" si="5"/>
        <v>6.1969205890180512E-4</v>
      </c>
      <c r="L38" s="64">
        <f>IF(A38="","",IF(OR(D38="",D38="현금",D38="합계"),"",IF(I38&lt;J38,IFERROR(INT((SUMIF(B:B,B38,H:H)*0.95*K38)/SUMIFS(전체매매내역!I:I,전체매매내역!A:A,B38,전체매매내역!D:D,$C$2,전체매매내역!F:F,D38)),0),0)))</f>
        <v>0</v>
      </c>
      <c r="M38" s="38"/>
      <c r="O38" s="99"/>
      <c r="P38" s="1"/>
    </row>
    <row r="39" spans="1:16" x14ac:dyDescent="0.3">
      <c r="A39" s="3">
        <v>44743</v>
      </c>
      <c r="B39" s="3">
        <v>44743</v>
      </c>
      <c r="C39" s="13" t="s">
        <v>639</v>
      </c>
      <c r="D39" s="82" t="s">
        <v>258</v>
      </c>
      <c r="E39" s="38" t="str">
        <f>IF(OR(D39="",D39="합계"),"",INDEX(투자유니버스!B:B,MATCH($D39,투자유니버스!$A:$A,0)))</f>
        <v>KODEX 미국채울트라30년선물(H)</v>
      </c>
      <c r="F39" s="38" t="str">
        <f>IF(OR(D39="",D39="합계"),"",INDEX(투자유니버스!E:E,MATCH($D39,투자유니버스!$A:$A,0)))</f>
        <v>채권</v>
      </c>
      <c r="G39" s="63">
        <v>293</v>
      </c>
      <c r="H39" s="63">
        <v>2872865</v>
      </c>
      <c r="I39" s="42">
        <f t="shared" si="4"/>
        <v>9.1295895384542053E-2</v>
      </c>
      <c r="J39" s="42">
        <f>SUMIFS('MP내역(안정)'!G:G,'MP내역(안정)'!A:A,A39,'MP내역(안정)'!B:B,D39)</f>
        <v>8.974364E-2</v>
      </c>
      <c r="K39" s="42">
        <f t="shared" si="5"/>
        <v>1.5522553845420534E-3</v>
      </c>
      <c r="L39" s="64">
        <f>IF(A39="","",IF(OR(D39="",D39="현금",D39="합계"),"",IF(I39&lt;J39,IFERROR(INT((SUMIF(B:B,B39,H:H)*0.95*K39)/SUMIFS(전체매매내역!I:I,전체매매내역!A:A,B39,전체매매내역!D:D,$C$2,전체매매내역!F:F,D39)),0),0)))</f>
        <v>0</v>
      </c>
      <c r="M39" s="38"/>
      <c r="O39" s="99"/>
      <c r="P39" s="1"/>
    </row>
    <row r="40" spans="1:16" x14ac:dyDescent="0.3">
      <c r="A40" s="3">
        <v>44743</v>
      </c>
      <c r="B40" s="3">
        <v>44743</v>
      </c>
      <c r="C40" s="13" t="s">
        <v>120</v>
      </c>
      <c r="D40" s="82" t="s">
        <v>208</v>
      </c>
      <c r="E40" s="38" t="str">
        <f>IF(OR(D40="",D40="합계"),"",INDEX(투자유니버스!B:B,MATCH($D40,투자유니버스!$A:$A,0)))</f>
        <v>KBSTAR 중기우량회사채</v>
      </c>
      <c r="F40" s="38" t="str">
        <f>IF(OR(D40="",D40="합계"),"",INDEX(투자유니버스!E:E,MATCH($D40,투자유니버스!$A:$A,0)))</f>
        <v>채권</v>
      </c>
      <c r="G40" s="63">
        <v>0</v>
      </c>
      <c r="H40" s="63">
        <v>0</v>
      </c>
      <c r="I40" s="42">
        <f t="shared" si="4"/>
        <v>0</v>
      </c>
      <c r="J40" s="42">
        <f>SUMIFS('MP내역(안정)'!G:G,'MP내역(안정)'!A:A,A40,'MP내역(안정)'!B:B,D40)</f>
        <v>1.3806700000000001E-3</v>
      </c>
      <c r="K40" s="42">
        <f t="shared" si="5"/>
        <v>1.3806700000000001E-3</v>
      </c>
      <c r="L40" s="64">
        <f>IF(A40="","",IF(OR(D40="",D40="현금",D40="합계"),"",IF(I40&lt;J40,IFERROR(INT((SUMIF(B:B,B40,H:H)*0.95*K40)/SUMIFS(전체매매내역!I:I,전체매매내역!A:A,B40,전체매매내역!D:D,$C$2,전체매매내역!F:F,D40)),0),0)))</f>
        <v>0</v>
      </c>
      <c r="M40" s="38"/>
      <c r="O40" s="99"/>
      <c r="P40" s="1"/>
    </row>
    <row r="41" spans="1:16" x14ac:dyDescent="0.3">
      <c r="A41" s="3">
        <v>44743</v>
      </c>
      <c r="B41" s="3">
        <v>44743</v>
      </c>
      <c r="C41" s="13" t="s">
        <v>644</v>
      </c>
      <c r="D41" s="82" t="s">
        <v>222</v>
      </c>
      <c r="E41" s="38" t="str">
        <f>IF(OR(D41="",D41="합계"),"",INDEX(투자유니버스!B:B,MATCH($D41,투자유니버스!$A:$A,0)))</f>
        <v>TIGER 단기선진하이일드(합성 H)</v>
      </c>
      <c r="F41" s="38" t="str">
        <f>IF(OR(D41="",D41="합계"),"",INDEX(투자유니버스!E:E,MATCH($D41,투자유니버스!$A:$A,0)))</f>
        <v>채권</v>
      </c>
      <c r="G41" s="63">
        <v>20</v>
      </c>
      <c r="H41" s="63">
        <v>228600</v>
      </c>
      <c r="I41" s="42">
        <f t="shared" si="4"/>
        <v>7.2646092611056605E-3</v>
      </c>
      <c r="J41" s="42">
        <f>SUMIFS('MP내역(안정)'!G:G,'MP내역(안정)'!A:A,A41,'MP내역(안정)'!B:B,D41)</f>
        <v>7.4646160000000003E-3</v>
      </c>
      <c r="K41" s="42">
        <f t="shared" si="5"/>
        <v>2.0000673889433978E-4</v>
      </c>
      <c r="L41" s="64">
        <f>IF(A41="","",IF(OR(D41="",D41="현금",D41="합계"),"",IF(I41&lt;J41,IFERROR(INT((SUMIF(B:B,B41,H:H)*0.95*K41)/SUMIFS(전체매매내역!I:I,전체매매내역!A:A,B41,전체매매내역!D:D,$C$2,전체매매내역!F:F,D41)),0),0)))</f>
        <v>0</v>
      </c>
      <c r="M41" s="38"/>
      <c r="O41" s="99"/>
      <c r="P41" s="1"/>
    </row>
    <row r="42" spans="1:16" x14ac:dyDescent="0.3">
      <c r="A42" s="3">
        <v>44743</v>
      </c>
      <c r="B42" s="3">
        <v>44743</v>
      </c>
      <c r="C42" s="13" t="s">
        <v>644</v>
      </c>
      <c r="D42" s="82" t="s">
        <v>629</v>
      </c>
      <c r="E42" s="38" t="str">
        <f>IF(OR(D42="",D42="합계"),"",INDEX(투자유니버스!B:B,MATCH($D42,투자유니버스!$A:$A,0)))</f>
        <v>KINDEX KRX금현물</v>
      </c>
      <c r="F42" s="38" t="str">
        <f>IF(OR(D42="",D42="합계"),"",INDEX(투자유니버스!E:E,MATCH($D42,투자유니버스!$A:$A,0)))</f>
        <v>대체자산</v>
      </c>
      <c r="G42" s="63">
        <v>231</v>
      </c>
      <c r="H42" s="63">
        <v>2509815</v>
      </c>
      <c r="I42" s="42">
        <f t="shared" si="4"/>
        <v>7.9758640825292659E-2</v>
      </c>
      <c r="J42" s="42">
        <f>SUMIFS('MP내역(안정)'!G:G,'MP내역(안정)'!A:A,A42,'MP내역(안정)'!B:B,D42)</f>
        <v>7.9546980000000003E-2</v>
      </c>
      <c r="K42" s="42">
        <f t="shared" si="5"/>
        <v>2.1166082529265606E-4</v>
      </c>
      <c r="L42" s="64">
        <f>IF(A42="","",IF(OR(D42="",D42="현금",D42="합계"),"",IF(I42&lt;J42,IFERROR(INT((SUMIF(B:B,B42,H:H)*0.95*K42)/SUMIFS(전체매매내역!I:I,전체매매내역!A:A,B42,전체매매내역!D:D,$C$2,전체매매내역!F:F,D42)),0),0)))</f>
        <v>0</v>
      </c>
      <c r="M42" s="38"/>
      <c r="O42" s="99"/>
      <c r="P42" s="1"/>
    </row>
    <row r="43" spans="1:16" x14ac:dyDescent="0.3">
      <c r="A43" s="3">
        <v>44743</v>
      </c>
      <c r="B43" s="3">
        <v>44743</v>
      </c>
      <c r="C43" s="13" t="s">
        <v>639</v>
      </c>
      <c r="D43" s="82" t="s">
        <v>506</v>
      </c>
      <c r="E43" s="38" t="str">
        <f>IF(OR(D43="",D43="합계"),"",INDEX(투자유니버스!B:B,MATCH($D43,투자유니버스!$A:$A,0)))</f>
        <v>TIGER 글로벌자원생산기업(합성 H)</v>
      </c>
      <c r="F43" s="38" t="str">
        <f>IF(OR(D43="",D43="합계"),"",INDEX(투자유니버스!E:E,MATCH($D43,투자유니버스!$A:$A,0)))</f>
        <v>대체자산</v>
      </c>
      <c r="G43" s="63">
        <v>183</v>
      </c>
      <c r="H43" s="63">
        <v>2616900</v>
      </c>
      <c r="I43" s="42">
        <f t="shared" si="4"/>
        <v>8.316166218454682E-2</v>
      </c>
      <c r="J43" s="42">
        <f>SUMIFS('MP내역(안정)'!G:G,'MP내역(안정)'!A:A,A43,'MP내역(안정)'!B:B,D43)</f>
        <v>8.5059679999999999E-2</v>
      </c>
      <c r="K43" s="42">
        <f t="shared" si="5"/>
        <v>1.898017815453179E-3</v>
      </c>
      <c r="L43" s="64">
        <f>IF(A43="","",IF(OR(D43="",D43="현금",D43="합계"),"",IF(I43&lt;J43,IFERROR(INT((SUMIF(B:B,B43,H:H)*0.95*K43)/SUMIFS(전체매매내역!I:I,전체매매내역!A:A,B43,전체매매내역!D:D,$C$2,전체매매내역!F:F,D43)),0),0)))</f>
        <v>3</v>
      </c>
      <c r="M43" s="38" t="s">
        <v>646</v>
      </c>
      <c r="O43" s="99"/>
      <c r="P43" s="1"/>
    </row>
    <row r="44" spans="1:16" x14ac:dyDescent="0.3">
      <c r="A44" s="3">
        <v>44743</v>
      </c>
      <c r="B44" s="3">
        <v>44743</v>
      </c>
      <c r="C44" s="13" t="s">
        <v>644</v>
      </c>
      <c r="D44" s="82" t="s">
        <v>286</v>
      </c>
      <c r="E44" s="38" t="str">
        <f>IF(OR(D44="",D44="합계"),"",INDEX(투자유니버스!B:B,MATCH($D44,투자유니버스!$A:$A,0)))</f>
        <v>TIGER 부동산인프라고배당</v>
      </c>
      <c r="F44" s="38" t="str">
        <f>IF(OR(D44="",D44="합계"),"",INDEX(투자유니버스!E:E,MATCH($D44,투자유니버스!$A:$A,0)))</f>
        <v>대체자산</v>
      </c>
      <c r="G44" s="63">
        <v>97</v>
      </c>
      <c r="H44" s="63">
        <v>543200</v>
      </c>
      <c r="I44" s="42">
        <f t="shared" si="4"/>
        <v>1.7262186135750632E-2</v>
      </c>
      <c r="J44" s="42">
        <f>SUMIFS('MP내역(안정)'!G:G,'MP내역(안정)'!A:A,A44,'MP내역(안정)'!B:B,D44)</f>
        <v>1.728358E-2</v>
      </c>
      <c r="K44" s="42">
        <f t="shared" si="5"/>
        <v>2.1393864249368011E-5</v>
      </c>
      <c r="L44" s="64">
        <f>IF(A44="","",IF(OR(D44="",D44="현금",D44="합계"),"",IF(I44&lt;J44,IFERROR(INT((SUMIF(B:B,B44,H:H)*0.95*K44)/SUMIFS(전체매매내역!I:I,전체매매내역!A:A,B44,전체매매내역!D:D,$C$2,전체매매내역!F:F,D44)),0),0)))</f>
        <v>0</v>
      </c>
      <c r="M44" s="38"/>
      <c r="O44" s="99"/>
      <c r="P44" s="1"/>
    </row>
    <row r="45" spans="1:16" x14ac:dyDescent="0.3">
      <c r="A45" s="3">
        <v>44743</v>
      </c>
      <c r="B45" s="3">
        <v>44743</v>
      </c>
      <c r="C45" s="13" t="s">
        <v>639</v>
      </c>
      <c r="D45" s="82" t="s">
        <v>148</v>
      </c>
      <c r="E45" s="38" t="str">
        <f>IF(OR(D45="",D45="합계"),"",INDEX(투자유니버스!B:B,MATCH($D45,투자유니버스!$A:$A,0)))</f>
        <v>TIGER 단기통안채</v>
      </c>
      <c r="F45" s="38" t="str">
        <f>IF(OR(D45="",D45="합계"),"",INDEX(투자유니버스!E:E,MATCH($D45,투자유니버스!$A:$A,0)))</f>
        <v>채권</v>
      </c>
      <c r="G45" s="63">
        <v>75</v>
      </c>
      <c r="H45" s="63">
        <v>7572375</v>
      </c>
      <c r="I45" s="42">
        <f t="shared" si="4"/>
        <v>0.24064018177412499</v>
      </c>
      <c r="J45" s="42">
        <f>SUMIFS('MP내역(안정)'!G:G,'MP내역(안정)'!A:A,A45,'MP내역(안정)'!B:B,D45)</f>
        <v>0.23859759999999999</v>
      </c>
      <c r="K45" s="42">
        <f t="shared" si="5"/>
        <v>2.0425817741250019E-3</v>
      </c>
      <c r="L45" s="64">
        <f>IF(A45="","",IF(OR(D45="",D45="현금",D45="합계"),"",IF(I45&lt;J45,IFERROR(INT((SUMIF(B:B,B45,H:H)*0.95*K45)/SUMIFS(전체매매내역!I:I,전체매매내역!A:A,B45,전체매매내역!D:D,$C$2,전체매매내역!F:F,D45)),0),0)))</f>
        <v>0</v>
      </c>
      <c r="M45" s="38"/>
      <c r="O45" s="99"/>
      <c r="P45" s="1"/>
    </row>
    <row r="46" spans="1:16" s="24" customFormat="1" x14ac:dyDescent="0.3">
      <c r="A46" s="3">
        <v>44743</v>
      </c>
      <c r="B46" s="3">
        <v>44743</v>
      </c>
      <c r="C46" s="13"/>
      <c r="D46" s="78" t="s">
        <v>37</v>
      </c>
      <c r="E46" s="38" t="str">
        <f>IF(OR(D46="",D46="합계"),"",INDEX(투자유니버스!B:B,MATCH($D46,투자유니버스!$A:$A,0)))</f>
        <v/>
      </c>
      <c r="F46" s="38" t="str">
        <f>IF(OR(D46="",D46="합계"),"",INDEX(투자유니버스!E:E,MATCH($D46,투자유니버스!$A:$A,0)))</f>
        <v/>
      </c>
      <c r="G46" s="75"/>
      <c r="H46" s="75"/>
      <c r="I46" s="42">
        <f>SUM(I33:I45)</f>
        <v>0.99999999999999978</v>
      </c>
      <c r="J46" s="42">
        <f>SUM(J33:J45)</f>
        <v>0.99999989799999989</v>
      </c>
      <c r="K46" s="42">
        <f>SUM(K33:K45)</f>
        <v>1.3243101782300076E-2</v>
      </c>
      <c r="L46" s="64" t="str">
        <f>IF(A46="","",IF(OR(D46="",D46="현금",D46="합계"),"",IF(I46&lt;J46,IFERROR(INT((SUMIF(B:B,B46,H:H)*0.95*K46)/SUMIFS(전체매매내역!I:I,전체매매내역!A:A,B46,전체매매내역!D:D,$C$2,전체매매내역!F:F,D46)),0),0)))</f>
        <v/>
      </c>
      <c r="M46" s="38"/>
      <c r="O46" s="99"/>
      <c r="P46" s="1"/>
    </row>
    <row r="47" spans="1:16" x14ac:dyDescent="0.3">
      <c r="A47" s="3">
        <v>44774</v>
      </c>
      <c r="B47" s="3">
        <v>44774</v>
      </c>
      <c r="C47" s="13" t="s">
        <v>644</v>
      </c>
      <c r="D47" s="82" t="s">
        <v>326</v>
      </c>
      <c r="E47" s="38" t="str">
        <f>IF(OR(D47="",D47="합계"),"",INDEX(투자유니버스!B:B,MATCH($D47,투자유니버스!$A:$A,0)))</f>
        <v>TIGER 미국S&amp;P500</v>
      </c>
      <c r="F47" s="38" t="str">
        <f>IF(OR(D47="",D47="합계"),"",INDEX(투자유니버스!E:E,MATCH($D47,투자유니버스!$A:$A,0)))</f>
        <v>주식</v>
      </c>
      <c r="G47" s="63">
        <v>22</v>
      </c>
      <c r="H47" s="63">
        <v>296340</v>
      </c>
      <c r="I47" s="42">
        <f t="shared" ref="I47:I59" si="6">H47/SUMIF(B:B,B47,H:H)</f>
        <v>9.2607523353446103E-3</v>
      </c>
      <c r="J47" s="42">
        <f>SUMIFS('MP내역(안정)'!G:G,'MP내역(안정)'!A:A,A47,'MP내역(안정)'!B:B,D47)</f>
        <v>9.3965139999999999E-3</v>
      </c>
      <c r="K47" s="42">
        <f t="shared" ref="K47:K59" si="7">ABS(I47-J47)</f>
        <v>1.3576166465538962E-4</v>
      </c>
      <c r="L47" s="64">
        <f>IF(A47="","",IF(OR(D47="",D47="현금",D47="합계"),"",IF(I47&lt;J47,IFERROR(INT((SUMIF(B:B,B47,H:H)*0.95*K47)/SUMIFS(전체매매내역!I:I,전체매매내역!A:A,B47,전체매매내역!D:D,$C$2,전체매매내역!F:F,D47)),0),0)))</f>
        <v>0</v>
      </c>
      <c r="M47" s="38"/>
      <c r="O47" s="99"/>
      <c r="P47" s="1"/>
    </row>
    <row r="48" spans="1:16" x14ac:dyDescent="0.3">
      <c r="A48" s="3">
        <v>44774</v>
      </c>
      <c r="B48" s="3">
        <v>44774</v>
      </c>
      <c r="C48" s="13" t="s">
        <v>644</v>
      </c>
      <c r="D48" s="82" t="s">
        <v>322</v>
      </c>
      <c r="E48" s="38" t="str">
        <f>IF(OR(D48="",D48="합계"),"",INDEX(투자유니버스!B:B,MATCH($D48,투자유니버스!$A:$A,0)))</f>
        <v>TIGER 미국나스닥100</v>
      </c>
      <c r="F48" s="38" t="str">
        <f>IF(OR(D48="",D48="합계"),"",INDEX(투자유니버스!E:E,MATCH($D48,투자유니버스!$A:$A,0)))</f>
        <v>주식</v>
      </c>
      <c r="G48" s="63">
        <v>1</v>
      </c>
      <c r="H48" s="63">
        <v>75195</v>
      </c>
      <c r="I48" s="42">
        <f t="shared" si="6"/>
        <v>2.3498760607958361E-3</v>
      </c>
      <c r="J48" s="42">
        <f>SUMIFS('MP내역(안정)'!G:G,'MP내역(안정)'!A:A,A48,'MP내역(안정)'!B:B,D48)</f>
        <v>4.0754329999999998E-3</v>
      </c>
      <c r="K48" s="42">
        <f t="shared" si="7"/>
        <v>1.7255569392041637E-3</v>
      </c>
      <c r="L48" s="64">
        <f>IF(A48="","",IF(OR(D48="",D48="현금",D48="합계"),"",IF(I48&lt;J48,IFERROR(INT((SUMIF(B:B,B48,H:H)*0.95*K48)/SUMIFS(전체매매내역!I:I,전체매매내역!A:A,B48,전체매매내역!D:D,$C$2,전체매매내역!F:F,D48)),0),0)))</f>
        <v>0</v>
      </c>
      <c r="M48" s="38"/>
      <c r="O48" s="99"/>
      <c r="P48" s="1"/>
    </row>
    <row r="49" spans="1:16" x14ac:dyDescent="0.3">
      <c r="A49" s="3">
        <v>44774</v>
      </c>
      <c r="B49" s="3">
        <v>44774</v>
      </c>
      <c r="C49" s="13" t="s">
        <v>639</v>
      </c>
      <c r="D49" s="82" t="s">
        <v>362</v>
      </c>
      <c r="E49" s="38" t="str">
        <f>IF(OR(D49="",D49="합계"),"",INDEX(투자유니버스!B:B,MATCH($D49,투자유니버스!$A:$A,0)))</f>
        <v>KODEX 선진국MSCI World</v>
      </c>
      <c r="F49" s="38" t="str">
        <f>IF(OR(D49="",D49="합계"),"",INDEX(투자유니버스!E:E,MATCH($D49,투자유니버스!$A:$A,0)))</f>
        <v>주식</v>
      </c>
      <c r="G49" s="63">
        <v>3</v>
      </c>
      <c r="H49" s="63">
        <v>61590</v>
      </c>
      <c r="I49" s="42">
        <f t="shared" si="6"/>
        <v>1.9247139648170162E-3</v>
      </c>
      <c r="J49" s="42">
        <f>SUMIFS('MP내역(안정)'!G:G,'MP내역(안정)'!A:A,A49,'MP내역(안정)'!B:B,D49)</f>
        <v>2.4751679999999998E-3</v>
      </c>
      <c r="K49" s="42">
        <f t="shared" si="7"/>
        <v>5.5045403518298361E-4</v>
      </c>
      <c r="L49" s="64">
        <f>IF(A49="","",IF(OR(D49="",D49="현금",D49="합계"),"",IF(I49&lt;J49,IFERROR(INT((SUMIF(B:B,B49,H:H)*0.95*K49)/SUMIFS(전체매매내역!I:I,전체매매내역!A:A,B49,전체매매내역!D:D,$C$2,전체매매내역!F:F,D49)),0),0)))</f>
        <v>0</v>
      </c>
      <c r="M49" s="38"/>
      <c r="O49" s="99"/>
      <c r="P49" s="1"/>
    </row>
    <row r="50" spans="1:16" x14ac:dyDescent="0.3">
      <c r="A50" s="3">
        <v>44774</v>
      </c>
      <c r="B50" s="3">
        <v>44774</v>
      </c>
      <c r="C50" s="13" t="s">
        <v>639</v>
      </c>
      <c r="D50" s="82" t="s">
        <v>368</v>
      </c>
      <c r="E50" s="38" t="str">
        <f>IF(OR(D50="",D50="합계"),"",INDEX(투자유니버스!B:B,MATCH($D50,투자유니버스!$A:$A,0)))</f>
        <v>ARIRANG 신흥국MSCI(합성 H)</v>
      </c>
      <c r="F50" s="38" t="str">
        <f>IF(OR(D50="",D50="합계"),"",INDEX(투자유니버스!E:E,MATCH($D50,투자유니버스!$A:$A,0)))</f>
        <v>주식</v>
      </c>
      <c r="G50" s="63">
        <v>31</v>
      </c>
      <c r="H50" s="63">
        <v>293570</v>
      </c>
      <c r="I50" s="42">
        <f t="shared" si="6"/>
        <v>9.1741886450938705E-3</v>
      </c>
      <c r="J50" s="42">
        <f>SUMIFS('MP내역(안정)'!G:G,'MP내역(안정)'!A:A,A50,'MP내역(안정)'!B:B,D50)</f>
        <v>9.1834800000000008E-3</v>
      </c>
      <c r="K50" s="42">
        <f t="shared" si="7"/>
        <v>9.2913549061303391E-6</v>
      </c>
      <c r="L50" s="64">
        <f>IF(A50="","",IF(OR(D50="",D50="현금",D50="합계"),"",IF(I50&lt;J50,IFERROR(INT((SUMIF(B:B,B50,H:H)*0.95*K50)/SUMIFS(전체매매내역!I:I,전체매매내역!A:A,B50,전체매매내역!D:D,$C$2,전체매매내역!F:F,D50)),0),0)))</f>
        <v>0</v>
      </c>
      <c r="M50" s="38"/>
      <c r="O50" s="99"/>
      <c r="P50" s="1"/>
    </row>
    <row r="51" spans="1:16" x14ac:dyDescent="0.3">
      <c r="A51" s="3">
        <v>44774</v>
      </c>
      <c r="B51" s="3">
        <v>44774</v>
      </c>
      <c r="C51" s="13" t="s">
        <v>120</v>
      </c>
      <c r="D51" s="82" t="s">
        <v>172</v>
      </c>
      <c r="E51" s="38" t="str">
        <f>IF(OR(D51="",D51="합계"),"",INDEX(투자유니버스!B:B,MATCH($D51,투자유니버스!$A:$A,0)))</f>
        <v>TIGER 국채3년</v>
      </c>
      <c r="F51" s="38" t="str">
        <f>IF(OR(D51="",D51="합계"),"",INDEX(투자유니버스!E:E,MATCH($D51,투자유니버스!$A:$A,0)))</f>
        <v>채권</v>
      </c>
      <c r="G51" s="63">
        <v>105</v>
      </c>
      <c r="H51" s="63">
        <v>11224500</v>
      </c>
      <c r="I51" s="42">
        <f t="shared" si="6"/>
        <v>0.35077044809366131</v>
      </c>
      <c r="J51" s="42">
        <f>SUMIFS('MP내역(안정)'!G:G,'MP내역(안정)'!A:A,A51,'MP내역(안정)'!B:B,D51)</f>
        <v>0.34999989999999997</v>
      </c>
      <c r="K51" s="42">
        <f t="shared" si="7"/>
        <v>7.7054809366133847E-4</v>
      </c>
      <c r="L51" s="64">
        <f>IF(A51="","",IF(OR(D51="",D51="현금",D51="합계"),"",IF(I51&lt;J51,IFERROR(INT((SUMIF(B:B,B51,H:H)*0.95*K51)/SUMIFS(전체매매내역!I:I,전체매매내역!A:A,B51,전체매매내역!D:D,$C$2,전체매매내역!F:F,D51)),0),0)))</f>
        <v>0</v>
      </c>
      <c r="M51" s="38"/>
      <c r="O51" s="99"/>
      <c r="P51" s="1"/>
    </row>
    <row r="52" spans="1:16" x14ac:dyDescent="0.3">
      <c r="A52" s="3">
        <v>44774</v>
      </c>
      <c r="B52" s="3">
        <v>44774</v>
      </c>
      <c r="C52" s="13" t="s">
        <v>644</v>
      </c>
      <c r="D52" s="82" t="s">
        <v>176</v>
      </c>
      <c r="E52" s="38" t="str">
        <f>IF(OR(D52="",D52="합계"),"",INDEX(투자유니버스!B:B,MATCH($D52,투자유니버스!$A:$A,0)))</f>
        <v>TIGER 중장기국채</v>
      </c>
      <c r="F52" s="38" t="str">
        <f>IF(OR(D52="",D52="합계"),"",INDEX(투자유니버스!E:E,MATCH($D52,투자유니버스!$A:$A,0)))</f>
        <v>채권</v>
      </c>
      <c r="G52" s="63">
        <v>59</v>
      </c>
      <c r="H52" s="63">
        <v>2908995</v>
      </c>
      <c r="I52" s="42">
        <f t="shared" si="6"/>
        <v>9.0907343725976239E-2</v>
      </c>
      <c r="J52" s="42">
        <f>SUMIFS('MP내역(안정)'!G:G,'MP내역(안정)'!A:A,A52,'MP내역(안정)'!B:B,D52)</f>
        <v>9.1372789999999995E-2</v>
      </c>
      <c r="K52" s="42">
        <f t="shared" si="7"/>
        <v>4.6544627402375638E-4</v>
      </c>
      <c r="L52" s="64">
        <f>IF(A52="","",IF(OR(D52="",D52="현금",D52="합계"),"",IF(I52&lt;J52,IFERROR(INT((SUMIF(B:B,B52,H:H)*0.95*K52)/SUMIFS(전체매매내역!I:I,전체매매내역!A:A,B52,전체매매내역!D:D,$C$2,전체매매내역!F:F,D52)),0),0)))</f>
        <v>0</v>
      </c>
      <c r="M52" s="38"/>
      <c r="O52" s="99"/>
      <c r="P52" s="1"/>
    </row>
    <row r="53" spans="1:16" x14ac:dyDescent="0.3">
      <c r="A53" s="3">
        <v>44774</v>
      </c>
      <c r="B53" s="3">
        <v>44774</v>
      </c>
      <c r="C53" s="13" t="s">
        <v>639</v>
      </c>
      <c r="D53" s="82" t="s">
        <v>258</v>
      </c>
      <c r="E53" s="38" t="str">
        <f>IF(OR(D53="",D53="합계"),"",INDEX(투자유니버스!B:B,MATCH($D53,투자유니버스!$A:$A,0)))</f>
        <v>KODEX 미국채울트라30년선물(H)</v>
      </c>
      <c r="F53" s="38" t="str">
        <f>IF(OR(D53="",D53="합계"),"",INDEX(투자유니버스!E:E,MATCH($D53,투자유니버스!$A:$A,0)))</f>
        <v>채권</v>
      </c>
      <c r="G53" s="63">
        <v>296</v>
      </c>
      <c r="H53" s="63">
        <v>2971840</v>
      </c>
      <c r="I53" s="42">
        <f t="shared" si="6"/>
        <v>9.2871276980058481E-2</v>
      </c>
      <c r="J53" s="42">
        <f>SUMIFS('MP내역(안정)'!G:G,'MP내역(안정)'!A:A,A53,'MP내역(안정)'!B:B,D53)</f>
        <v>9.2148309999999997E-2</v>
      </c>
      <c r="K53" s="42">
        <f t="shared" si="7"/>
        <v>7.2296698005848425E-4</v>
      </c>
      <c r="L53" s="64">
        <f>IF(A53="","",IF(OR(D53="",D53="현금",D53="합계"),"",IF(I53&lt;J53,IFERROR(INT((SUMIF(B:B,B53,H:H)*0.95*K53)/SUMIFS(전체매매내역!I:I,전체매매내역!A:A,B53,전체매매내역!D:D,$C$2,전체매매내역!F:F,D53)),0),0)))</f>
        <v>0</v>
      </c>
      <c r="M53" s="38"/>
      <c r="O53" s="99"/>
      <c r="P53" s="1"/>
    </row>
    <row r="54" spans="1:16" x14ac:dyDescent="0.3">
      <c r="A54" s="3">
        <v>44774</v>
      </c>
      <c r="B54" s="3">
        <v>44774</v>
      </c>
      <c r="C54" s="13" t="s">
        <v>645</v>
      </c>
      <c r="D54" s="82" t="s">
        <v>208</v>
      </c>
      <c r="E54" s="38" t="str">
        <f>IF(OR(D54="",D54="합계"),"",INDEX(투자유니버스!B:B,MATCH($D54,투자유니버스!$A:$A,0)))</f>
        <v>KBSTAR 중기우량회사채</v>
      </c>
      <c r="F54" s="38" t="str">
        <f>IF(OR(D54="",D54="합계"),"",INDEX(투자유니버스!E:E,MATCH($D54,투자유니버스!$A:$A,0)))</f>
        <v>채권</v>
      </c>
      <c r="G54" s="63">
        <v>2</v>
      </c>
      <c r="H54" s="63">
        <v>204350</v>
      </c>
      <c r="I54" s="42">
        <f t="shared" si="6"/>
        <v>6.3860253078479833E-3</v>
      </c>
      <c r="J54" s="42">
        <f>SUMIFS('MP내역(안정)'!G:G,'MP내역(안정)'!A:A,A54,'MP내역(안정)'!B:B,D54)</f>
        <v>8.3055960000000002E-3</v>
      </c>
      <c r="K54" s="42">
        <f t="shared" si="7"/>
        <v>1.9195706921520169E-3</v>
      </c>
      <c r="L54" s="64">
        <f>IF(A54="","",IF(OR(D54="",D54="현금",D54="합계"),"",IF(I54&lt;J54,IFERROR(INT((SUMIF(B:B,B54,H:H)*0.95*K54)/SUMIFS(전체매매내역!I:I,전체매매내역!A:A,B54,전체매매내역!D:D,$C$2,전체매매내역!F:F,D54)),0),0)))</f>
        <v>0</v>
      </c>
      <c r="M54" s="38"/>
      <c r="O54" s="99"/>
      <c r="P54" s="1"/>
    </row>
    <row r="55" spans="1:16" x14ac:dyDescent="0.3">
      <c r="A55" s="3">
        <v>44774</v>
      </c>
      <c r="B55" s="3">
        <v>44774</v>
      </c>
      <c r="C55" s="13" t="s">
        <v>639</v>
      </c>
      <c r="D55" s="82" t="s">
        <v>222</v>
      </c>
      <c r="E55" s="38" t="str">
        <f>IF(OR(D55="",D55="합계"),"",INDEX(투자유니버스!B:B,MATCH($D55,투자유니버스!$A:$A,0)))</f>
        <v>TIGER 단기선진하이일드(합성 H)</v>
      </c>
      <c r="F55" s="38" t="str">
        <f>IF(OR(D55="",D55="합계"),"",INDEX(투자유니버스!E:E,MATCH($D55,투자유니버스!$A:$A,0)))</f>
        <v>채권</v>
      </c>
      <c r="G55" s="63">
        <v>45</v>
      </c>
      <c r="H55" s="63">
        <v>537975</v>
      </c>
      <c r="I55" s="42">
        <f t="shared" si="6"/>
        <v>1.6811949914311321E-2</v>
      </c>
      <c r="J55" s="42">
        <f>SUMIFS('MP내역(안정)'!G:G,'MP내역(안정)'!A:A,A55,'MP내역(안정)'!B:B,D55)</f>
        <v>1.6800619999999999E-2</v>
      </c>
      <c r="K55" s="42">
        <f t="shared" si="7"/>
        <v>1.1329914311321992E-5</v>
      </c>
      <c r="L55" s="64">
        <f>IF(A55="","",IF(OR(D55="",D55="현금",D55="합계"),"",IF(I55&lt;J55,IFERROR(INT((SUMIF(B:B,B55,H:H)*0.95*K55)/SUMIFS(전체매매내역!I:I,전체매매내역!A:A,B55,전체매매내역!D:D,$C$2,전체매매내역!F:F,D55)),0),0)))</f>
        <v>0</v>
      </c>
      <c r="M55" s="38"/>
      <c r="O55" s="99"/>
      <c r="P55" s="1"/>
    </row>
    <row r="56" spans="1:16" x14ac:dyDescent="0.3">
      <c r="A56" s="3">
        <v>44774</v>
      </c>
      <c r="B56" s="3">
        <v>44774</v>
      </c>
      <c r="C56" s="13" t="s">
        <v>644</v>
      </c>
      <c r="D56" s="82" t="s">
        <v>629</v>
      </c>
      <c r="E56" s="38" t="str">
        <f>IF(OR(D56="",D56="합계"),"",INDEX(투자유니버스!B:B,MATCH($D56,투자유니버스!$A:$A,0)))</f>
        <v>KINDEX KRX금현물</v>
      </c>
      <c r="F56" s="38" t="str">
        <f>IF(OR(D56="",D56="합계"),"",INDEX(투자유니버스!E:E,MATCH($D56,투자유니버스!$A:$A,0)))</f>
        <v>대체자산</v>
      </c>
      <c r="G56" s="63">
        <v>169</v>
      </c>
      <c r="H56" s="63">
        <v>1798160</v>
      </c>
      <c r="I56" s="42">
        <f t="shared" si="6"/>
        <v>5.6193272657499044E-2</v>
      </c>
      <c r="J56" s="42">
        <f>SUMIFS('MP내역(안정)'!G:G,'MP내역(안정)'!A:A,A56,'MP내역(안정)'!B:B,D56)</f>
        <v>5.587305E-2</v>
      </c>
      <c r="K56" s="42">
        <f t="shared" si="7"/>
        <v>3.2022265749904327E-4</v>
      </c>
      <c r="L56" s="64">
        <f>IF(A56="","",IF(OR(D56="",D56="현금",D56="합계"),"",IF(I56&lt;J56,IFERROR(INT((SUMIF(B:B,B56,H:H)*0.95*K56)/SUMIFS(전체매매내역!I:I,전체매매내역!A:A,B56,전체매매내역!D:D,$C$2,전체매매내역!F:F,D56)),0),0)))</f>
        <v>0</v>
      </c>
      <c r="M56" s="38"/>
      <c r="O56" s="99"/>
      <c r="P56" s="1"/>
    </row>
    <row r="57" spans="1:16" x14ac:dyDescent="0.3">
      <c r="A57" s="3">
        <v>44774</v>
      </c>
      <c r="B57" s="3">
        <v>44774</v>
      </c>
      <c r="C57" s="13" t="s">
        <v>644</v>
      </c>
      <c r="D57" s="82" t="s">
        <v>506</v>
      </c>
      <c r="E57" s="38" t="str">
        <f>IF(OR(D57="",D57="합계"),"",INDEX(투자유니버스!B:B,MATCH($D57,투자유니버스!$A:$A,0)))</f>
        <v>TIGER 글로벌자원생산기업(합성 H)</v>
      </c>
      <c r="F57" s="38" t="str">
        <f>IF(OR(D57="",D57="합계"),"",INDEX(투자유니버스!E:E,MATCH($D57,투자유니버스!$A:$A,0)))</f>
        <v>대체자산</v>
      </c>
      <c r="G57" s="63">
        <v>170</v>
      </c>
      <c r="H57" s="63">
        <v>2523650</v>
      </c>
      <c r="I57" s="42">
        <f t="shared" si="6"/>
        <v>7.8865146895769817E-2</v>
      </c>
      <c r="J57" s="42">
        <f>SUMIFS('MP내역(안정)'!G:G,'MP내역(안정)'!A:A,A57,'MP내역(안정)'!B:B,D57)</f>
        <v>7.6932310000000004E-2</v>
      </c>
      <c r="K57" s="42">
        <f t="shared" si="7"/>
        <v>1.9328368957698128E-3</v>
      </c>
      <c r="L57" s="64">
        <f>IF(A57="","",IF(OR(D57="",D57="현금",D57="합계"),"",IF(I57&lt;J57,IFERROR(INT((SUMIF(B:B,B57,H:H)*0.95*K57)/SUMIFS(전체매매내역!I:I,전체매매내역!A:A,B57,전체매매내역!D:D,$C$2,전체매매내역!F:F,D57)),0),0)))</f>
        <v>0</v>
      </c>
      <c r="M57" s="38"/>
      <c r="O57" s="99"/>
      <c r="P57" s="1"/>
    </row>
    <row r="58" spans="1:16" x14ac:dyDescent="0.3">
      <c r="A58" s="3">
        <v>44774</v>
      </c>
      <c r="B58" s="3">
        <v>44774</v>
      </c>
      <c r="C58" s="13" t="s">
        <v>644</v>
      </c>
      <c r="D58" s="82" t="s">
        <v>286</v>
      </c>
      <c r="E58" s="38" t="str">
        <f>IF(OR(D58="",D58="합계"),"",INDEX(투자유니버스!B:B,MATCH($D58,투자유니버스!$A:$A,0)))</f>
        <v>TIGER 부동산인프라고배당</v>
      </c>
      <c r="F58" s="38" t="str">
        <f>IF(OR(D58="",D58="합계"),"",INDEX(투자유니버스!E:E,MATCH($D58,투자유니버스!$A:$A,0)))</f>
        <v>대체자산</v>
      </c>
      <c r="G58" s="63">
        <v>56</v>
      </c>
      <c r="H58" s="63">
        <v>312480</v>
      </c>
      <c r="I58" s="42">
        <f t="shared" si="6"/>
        <v>9.7651342705962207E-3</v>
      </c>
      <c r="J58" s="42">
        <f>SUMIFS('MP내역(안정)'!G:G,'MP내역(안정)'!A:A,A58,'MP내역(안정)'!B:B,D58)</f>
        <v>9.650334E-3</v>
      </c>
      <c r="K58" s="42">
        <f t="shared" si="7"/>
        <v>1.1480027059622075E-4</v>
      </c>
      <c r="L58" s="64">
        <f>IF(A58="","",IF(OR(D58="",D58="현금",D58="합계"),"",IF(I58&lt;J58,IFERROR(INT((SUMIF(B:B,B58,H:H)*0.95*K58)/SUMIFS(전체매매내역!I:I,전체매매내역!A:A,B58,전체매매내역!D:D,$C$2,전체매매내역!F:F,D58)),0),0)))</f>
        <v>0</v>
      </c>
      <c r="M58" s="38"/>
      <c r="O58" s="99"/>
      <c r="P58" s="1"/>
    </row>
    <row r="59" spans="1:16" x14ac:dyDescent="0.3">
      <c r="A59" s="3">
        <v>44774</v>
      </c>
      <c r="B59" s="3">
        <v>44774</v>
      </c>
      <c r="C59" s="13" t="s">
        <v>639</v>
      </c>
      <c r="D59" s="82" t="s">
        <v>148</v>
      </c>
      <c r="E59" s="38" t="str">
        <f>IF(OR(D59="",D59="합계"),"",INDEX(투자유니버스!B:B,MATCH($D59,투자유니버스!$A:$A,0)))</f>
        <v>TIGER 단기통안채</v>
      </c>
      <c r="F59" s="38" t="str">
        <f>IF(OR(D59="",D59="합계"),"",INDEX(투자유니버스!E:E,MATCH($D59,투자유니버스!$A:$A,0)))</f>
        <v>채권</v>
      </c>
      <c r="G59" s="63">
        <v>87</v>
      </c>
      <c r="H59" s="63">
        <v>8790915</v>
      </c>
      <c r="I59" s="42">
        <f t="shared" si="6"/>
        <v>0.27471987114822827</v>
      </c>
      <c r="J59" s="42">
        <f>SUMIFS('MP내역(안정)'!G:G,'MP내역(안정)'!A:A,A59,'MP내역(안정)'!B:B,D59)</f>
        <v>0.27378649999999999</v>
      </c>
      <c r="K59" s="42">
        <f t="shared" si="7"/>
        <v>9.3337114822827916E-4</v>
      </c>
      <c r="L59" s="64">
        <f>IF(A59="","",IF(OR(D59="",D59="현금",D59="합계"),"",IF(I59&lt;J59,IFERROR(INT((SUMIF(B:B,B59,H:H)*0.95*K59)/SUMIFS(전체매매내역!I:I,전체매매내역!A:A,B59,전체매매내역!D:D,$C$2,전체매매내역!F:F,D59)),0),0)))</f>
        <v>0</v>
      </c>
      <c r="M59" s="38"/>
      <c r="O59" s="99"/>
      <c r="P59" s="1"/>
    </row>
    <row r="60" spans="1:16" s="24" customFormat="1" x14ac:dyDescent="0.3">
      <c r="A60" s="3">
        <v>44774</v>
      </c>
      <c r="B60" s="3">
        <v>44774</v>
      </c>
      <c r="C60" s="13"/>
      <c r="D60" s="78" t="s">
        <v>37</v>
      </c>
      <c r="E60" s="38" t="str">
        <f>IF(OR(D60="",D60="합계"),"",INDEX(투자유니버스!B:B,MATCH($D60,투자유니버스!$A:$A,0)))</f>
        <v/>
      </c>
      <c r="F60" s="38" t="str">
        <f>IF(OR(D60="",D60="합계"),"",INDEX(투자유니버스!E:E,MATCH($D60,투자유니버스!$A:$A,0)))</f>
        <v/>
      </c>
      <c r="G60" s="75"/>
      <c r="H60" s="75"/>
      <c r="I60" s="42">
        <f>SUM(I47:I59)</f>
        <v>1</v>
      </c>
      <c r="J60" s="42">
        <f>SUM(J47:J59)</f>
        <v>1.000000005</v>
      </c>
      <c r="K60" s="42">
        <f>SUM(K47:K59)</f>
        <v>9.6121569202489415E-3</v>
      </c>
      <c r="L60" s="64" t="str">
        <f>IF(A60="","",IF(OR(D60="",D60="현금",D60="합계"),"",IF(I60&lt;J60,IFERROR(INT((SUMIF(B:B,B60,H:H)*0.95*K60)/SUMIFS(전체매매내역!I:I,전체매매내역!A:A,B60,전체매매내역!D:D,$C$2,전체매매내역!F:F,D60)),0),0)))</f>
        <v/>
      </c>
      <c r="M60" s="38"/>
      <c r="O60" s="99"/>
      <c r="P60" s="1"/>
    </row>
    <row r="61" spans="1:16" x14ac:dyDescent="0.3">
      <c r="O61" s="99"/>
      <c r="P61" s="1"/>
    </row>
    <row r="62" spans="1:16" x14ac:dyDescent="0.3">
      <c r="O62" s="99"/>
      <c r="P62" s="1"/>
    </row>
    <row r="63" spans="1:16" x14ac:dyDescent="0.3">
      <c r="O63" s="99"/>
      <c r="P63" s="1"/>
    </row>
    <row r="64" spans="1:16" x14ac:dyDescent="0.3">
      <c r="O64" s="99"/>
      <c r="P64" s="1"/>
    </row>
    <row r="65" spans="15:16" x14ac:dyDescent="0.3">
      <c r="O65" s="99"/>
      <c r="P65" s="1"/>
    </row>
    <row r="66" spans="15:16" x14ac:dyDescent="0.3">
      <c r="O66" s="99"/>
      <c r="P66" s="1"/>
    </row>
    <row r="67" spans="15:16" x14ac:dyDescent="0.3">
      <c r="O67" s="99"/>
      <c r="P67" s="1"/>
    </row>
    <row r="68" spans="15:16" x14ac:dyDescent="0.3">
      <c r="O68" s="99"/>
      <c r="P68" s="1"/>
    </row>
    <row r="69" spans="15:16" x14ac:dyDescent="0.3">
      <c r="O69" s="99"/>
      <c r="P69" s="1"/>
    </row>
    <row r="70" spans="15:16" x14ac:dyDescent="0.3">
      <c r="O70" s="99"/>
      <c r="P70" s="1"/>
    </row>
    <row r="71" spans="15:16" x14ac:dyDescent="0.3">
      <c r="O71" s="99"/>
      <c r="P71" s="1"/>
    </row>
    <row r="72" spans="15:16" x14ac:dyDescent="0.3">
      <c r="O72" s="99"/>
      <c r="P72" s="1"/>
    </row>
    <row r="73" spans="15:16" x14ac:dyDescent="0.3">
      <c r="O73" s="99"/>
      <c r="P73" s="1"/>
    </row>
    <row r="74" spans="15:16" x14ac:dyDescent="0.3">
      <c r="O74" s="99"/>
      <c r="P74" s="1"/>
    </row>
    <row r="75" spans="15:16" x14ac:dyDescent="0.3">
      <c r="O75" s="99"/>
      <c r="P75" s="1"/>
    </row>
    <row r="76" spans="15:16" x14ac:dyDescent="0.3">
      <c r="O76" s="99"/>
      <c r="P76" s="1"/>
    </row>
    <row r="77" spans="15:16" x14ac:dyDescent="0.3">
      <c r="O77" s="99"/>
      <c r="P77" s="1"/>
    </row>
    <row r="78" spans="15:16" x14ac:dyDescent="0.3">
      <c r="O78" s="99"/>
      <c r="P78" s="1"/>
    </row>
    <row r="79" spans="15:16" x14ac:dyDescent="0.3">
      <c r="O79" s="99"/>
      <c r="P79" s="1"/>
    </row>
    <row r="80" spans="15:16" x14ac:dyDescent="0.3">
      <c r="O80" s="99"/>
      <c r="P80" s="1"/>
    </row>
    <row r="81" spans="15:16" x14ac:dyDescent="0.3">
      <c r="O81" s="99"/>
      <c r="P81" s="1"/>
    </row>
    <row r="82" spans="15:16" x14ac:dyDescent="0.3">
      <c r="O82" s="99"/>
      <c r="P82" s="1"/>
    </row>
    <row r="83" spans="15:16" x14ac:dyDescent="0.3">
      <c r="O83" s="99"/>
      <c r="P83" s="1"/>
    </row>
    <row r="84" spans="15:16" x14ac:dyDescent="0.3">
      <c r="O84" s="99"/>
      <c r="P84" s="1"/>
    </row>
    <row r="85" spans="15:16" x14ac:dyDescent="0.3">
      <c r="O85" s="99"/>
      <c r="P85" s="1"/>
    </row>
    <row r="86" spans="15:16" x14ac:dyDescent="0.3">
      <c r="O86" s="99"/>
      <c r="P86" s="1"/>
    </row>
    <row r="87" spans="15:16" x14ac:dyDescent="0.3">
      <c r="O87" s="99"/>
      <c r="P87" s="1"/>
    </row>
    <row r="88" spans="15:16" x14ac:dyDescent="0.3">
      <c r="O88" s="99"/>
      <c r="P88" s="1"/>
    </row>
    <row r="89" spans="15:16" x14ac:dyDescent="0.3">
      <c r="O89" s="99"/>
      <c r="P89" s="1"/>
    </row>
    <row r="90" spans="15:16" x14ac:dyDescent="0.3">
      <c r="O90" s="99"/>
      <c r="P90" s="1"/>
    </row>
    <row r="91" spans="15:16" x14ac:dyDescent="0.3">
      <c r="O91" s="99"/>
      <c r="P91" s="1"/>
    </row>
    <row r="92" spans="15:16" x14ac:dyDescent="0.3">
      <c r="O92" s="99"/>
      <c r="P92" s="1"/>
    </row>
    <row r="93" spans="15:16" x14ac:dyDescent="0.3">
      <c r="O93" s="99"/>
      <c r="P93" s="1"/>
    </row>
    <row r="94" spans="15:16" x14ac:dyDescent="0.3">
      <c r="O94" s="99"/>
      <c r="P94" s="1"/>
    </row>
    <row r="95" spans="15:16" x14ac:dyDescent="0.3">
      <c r="O95" s="99"/>
      <c r="P95" s="1"/>
    </row>
    <row r="96" spans="15:16" x14ac:dyDescent="0.3">
      <c r="O96" s="99"/>
      <c r="P96" s="1"/>
    </row>
    <row r="97" spans="15:16" x14ac:dyDescent="0.3">
      <c r="O97" s="99"/>
      <c r="P97" s="1"/>
    </row>
    <row r="98" spans="15:16" x14ac:dyDescent="0.3">
      <c r="O98" s="99"/>
      <c r="P98" s="1"/>
    </row>
    <row r="99" spans="15:16" x14ac:dyDescent="0.3">
      <c r="O99" s="99"/>
      <c r="P99" s="1"/>
    </row>
    <row r="100" spans="15:16" x14ac:dyDescent="0.3">
      <c r="O100" s="99"/>
      <c r="P100" s="1"/>
    </row>
    <row r="101" spans="15:16" x14ac:dyDescent="0.3">
      <c r="O101" s="99"/>
      <c r="P101" s="1"/>
    </row>
    <row r="102" spans="15:16" x14ac:dyDescent="0.3">
      <c r="O102" s="99"/>
      <c r="P102" s="1"/>
    </row>
    <row r="103" spans="15:16" x14ac:dyDescent="0.3">
      <c r="O103" s="99"/>
      <c r="P103" s="1"/>
    </row>
    <row r="104" spans="15:16" x14ac:dyDescent="0.3">
      <c r="O104" s="99"/>
      <c r="P104" s="1"/>
    </row>
    <row r="105" spans="15:16" x14ac:dyDescent="0.3">
      <c r="O105" s="99"/>
      <c r="P105" s="1"/>
    </row>
    <row r="106" spans="15:16" x14ac:dyDescent="0.3">
      <c r="O106" s="99"/>
      <c r="P106" s="1"/>
    </row>
    <row r="107" spans="15:16" x14ac:dyDescent="0.3">
      <c r="O107" s="99"/>
      <c r="P107" s="1"/>
    </row>
    <row r="108" spans="15:16" x14ac:dyDescent="0.3">
      <c r="O108" s="99"/>
      <c r="P108" s="1"/>
    </row>
    <row r="109" spans="15:16" x14ac:dyDescent="0.3">
      <c r="O109" s="99"/>
      <c r="P109" s="1"/>
    </row>
    <row r="110" spans="15:16" x14ac:dyDescent="0.3">
      <c r="O110" s="99"/>
      <c r="P110" s="1"/>
    </row>
    <row r="111" spans="15:16" x14ac:dyDescent="0.3">
      <c r="O111" s="99"/>
      <c r="P111" s="1"/>
    </row>
    <row r="112" spans="15:16" x14ac:dyDescent="0.3">
      <c r="O112" s="99"/>
      <c r="P112" s="1"/>
    </row>
    <row r="113" spans="15:16" x14ac:dyDescent="0.3">
      <c r="O113" s="99"/>
      <c r="P113" s="1"/>
    </row>
    <row r="114" spans="15:16" x14ac:dyDescent="0.3">
      <c r="O114" s="99"/>
      <c r="P114" s="1"/>
    </row>
    <row r="115" spans="15:16" x14ac:dyDescent="0.3">
      <c r="O115" s="99"/>
      <c r="P115" s="1"/>
    </row>
    <row r="116" spans="15:16" x14ac:dyDescent="0.3">
      <c r="O116" s="99"/>
      <c r="P116" s="1"/>
    </row>
    <row r="117" spans="15:16" x14ac:dyDescent="0.3">
      <c r="O117" s="99"/>
      <c r="P117" s="1"/>
    </row>
    <row r="118" spans="15:16" x14ac:dyDescent="0.3">
      <c r="O118" s="99"/>
      <c r="P118" s="1"/>
    </row>
    <row r="119" spans="15:16" x14ac:dyDescent="0.3">
      <c r="O119" s="99"/>
      <c r="P119" s="1"/>
    </row>
    <row r="120" spans="15:16" x14ac:dyDescent="0.3">
      <c r="O120" s="99"/>
      <c r="P120" s="1"/>
    </row>
    <row r="121" spans="15:16" x14ac:dyDescent="0.3">
      <c r="O121" s="99"/>
      <c r="P121" s="1"/>
    </row>
    <row r="122" spans="15:16" x14ac:dyDescent="0.3">
      <c r="O122" s="99"/>
      <c r="P122" s="1"/>
    </row>
    <row r="123" spans="15:16" x14ac:dyDescent="0.3">
      <c r="O123" s="99"/>
      <c r="P123" s="1"/>
    </row>
    <row r="124" spans="15:16" x14ac:dyDescent="0.3">
      <c r="O124" s="99"/>
      <c r="P124" s="1"/>
    </row>
    <row r="125" spans="15:16" x14ac:dyDescent="0.3">
      <c r="O125" s="99"/>
      <c r="P125" s="1"/>
    </row>
    <row r="126" spans="15:16" x14ac:dyDescent="0.3">
      <c r="O126" s="99"/>
      <c r="P126" s="1"/>
    </row>
    <row r="127" spans="15:16" x14ac:dyDescent="0.3">
      <c r="O127" s="99"/>
      <c r="P127" s="1"/>
    </row>
    <row r="128" spans="15:16" x14ac:dyDescent="0.3">
      <c r="O128" s="99"/>
      <c r="P128" s="1"/>
    </row>
    <row r="129" spans="15:16" x14ac:dyDescent="0.3">
      <c r="O129" s="99"/>
      <c r="P129" s="1"/>
    </row>
    <row r="130" spans="15:16" x14ac:dyDescent="0.3">
      <c r="O130" s="99"/>
      <c r="P130" s="1"/>
    </row>
    <row r="131" spans="15:16" x14ac:dyDescent="0.3">
      <c r="O131" s="99"/>
      <c r="P131" s="1"/>
    </row>
    <row r="132" spans="15:16" x14ac:dyDescent="0.3">
      <c r="O132" s="99"/>
      <c r="P132" s="1"/>
    </row>
    <row r="133" spans="15:16" x14ac:dyDescent="0.3">
      <c r="O133" s="99"/>
      <c r="P133" s="1"/>
    </row>
    <row r="134" spans="15:16" x14ac:dyDescent="0.3">
      <c r="O134" s="99"/>
      <c r="P134" s="1"/>
    </row>
    <row r="135" spans="15:16" x14ac:dyDescent="0.3">
      <c r="O135" s="99"/>
      <c r="P135" s="1"/>
    </row>
    <row r="136" spans="15:16" x14ac:dyDescent="0.3">
      <c r="O136" s="99"/>
      <c r="P136" s="1"/>
    </row>
    <row r="137" spans="15:16" x14ac:dyDescent="0.3">
      <c r="O137" s="99"/>
      <c r="P137" s="1"/>
    </row>
    <row r="138" spans="15:16" x14ac:dyDescent="0.3">
      <c r="O138" s="99"/>
      <c r="P138" s="1"/>
    </row>
    <row r="139" spans="15:16" x14ac:dyDescent="0.3">
      <c r="O139" s="99"/>
      <c r="P139" s="1"/>
    </row>
    <row r="140" spans="15:16" x14ac:dyDescent="0.3">
      <c r="O140" s="99"/>
      <c r="P140" s="1"/>
    </row>
    <row r="141" spans="15:16" x14ac:dyDescent="0.3">
      <c r="O141" s="99"/>
      <c r="P141" s="1"/>
    </row>
    <row r="142" spans="15:16" x14ac:dyDescent="0.3">
      <c r="O142" s="99"/>
      <c r="P142" s="1"/>
    </row>
    <row r="143" spans="15:16" x14ac:dyDescent="0.3">
      <c r="O143" s="99"/>
      <c r="P143" s="1"/>
    </row>
    <row r="144" spans="15:16" x14ac:dyDescent="0.3">
      <c r="O144" s="99"/>
      <c r="P144" s="1"/>
    </row>
    <row r="145" spans="15:16" x14ac:dyDescent="0.3">
      <c r="O145" s="99"/>
      <c r="P145" s="1"/>
    </row>
    <row r="146" spans="15:16" x14ac:dyDescent="0.3">
      <c r="O146" s="99"/>
      <c r="P146" s="1"/>
    </row>
    <row r="147" spans="15:16" x14ac:dyDescent="0.3">
      <c r="O147" s="99"/>
      <c r="P147" s="1"/>
    </row>
    <row r="148" spans="15:16" x14ac:dyDescent="0.3">
      <c r="O148" s="99"/>
      <c r="P148" s="1"/>
    </row>
    <row r="149" spans="15:16" x14ac:dyDescent="0.3">
      <c r="O149" s="99"/>
      <c r="P149" s="1"/>
    </row>
    <row r="150" spans="15:16" x14ac:dyDescent="0.3">
      <c r="O150" s="99"/>
      <c r="P150" s="1"/>
    </row>
    <row r="151" spans="15:16" x14ac:dyDescent="0.3">
      <c r="O151" s="99"/>
      <c r="P151" s="1"/>
    </row>
    <row r="152" spans="15:16" x14ac:dyDescent="0.3">
      <c r="O152" s="99"/>
      <c r="P152" s="1"/>
    </row>
    <row r="153" spans="15:16" x14ac:dyDescent="0.3">
      <c r="O153" s="99"/>
      <c r="P153" s="1"/>
    </row>
    <row r="154" spans="15:16" x14ac:dyDescent="0.3">
      <c r="O154" s="99"/>
      <c r="P154" s="1"/>
    </row>
    <row r="155" spans="15:16" x14ac:dyDescent="0.3">
      <c r="O155" s="99"/>
      <c r="P155" s="1"/>
    </row>
    <row r="156" spans="15:16" x14ac:dyDescent="0.3">
      <c r="O156" s="99"/>
      <c r="P156" s="1"/>
    </row>
    <row r="157" spans="15:16" x14ac:dyDescent="0.3">
      <c r="O157" s="99"/>
      <c r="P157" s="1"/>
    </row>
    <row r="158" spans="15:16" x14ac:dyDescent="0.3">
      <c r="O158" s="99"/>
      <c r="P158" s="1"/>
    </row>
    <row r="159" spans="15:16" x14ac:dyDescent="0.3">
      <c r="O159" s="99"/>
      <c r="P159" s="1"/>
    </row>
    <row r="160" spans="15:16" x14ac:dyDescent="0.3">
      <c r="O160" s="99"/>
      <c r="P160" s="1"/>
    </row>
    <row r="161" spans="15:16" x14ac:dyDescent="0.3">
      <c r="O161" s="99"/>
      <c r="P161" s="1"/>
    </row>
    <row r="162" spans="15:16" x14ac:dyDescent="0.3">
      <c r="O162" s="99"/>
      <c r="P162" s="1"/>
    </row>
    <row r="163" spans="15:16" x14ac:dyDescent="0.3">
      <c r="O163" s="99"/>
      <c r="P163" s="1"/>
    </row>
    <row r="164" spans="15:16" x14ac:dyDescent="0.3">
      <c r="O164" s="99"/>
      <c r="P164" s="1"/>
    </row>
    <row r="165" spans="15:16" x14ac:dyDescent="0.3">
      <c r="O165" s="99"/>
      <c r="P165" s="1"/>
    </row>
    <row r="166" spans="15:16" x14ac:dyDescent="0.3">
      <c r="O166" s="99"/>
      <c r="P166" s="1"/>
    </row>
    <row r="167" spans="15:16" x14ac:dyDescent="0.3">
      <c r="O167" s="99"/>
      <c r="P167" s="1"/>
    </row>
    <row r="168" spans="15:16" x14ac:dyDescent="0.3">
      <c r="O168" s="99"/>
      <c r="P168" s="1"/>
    </row>
    <row r="169" spans="15:16" x14ac:dyDescent="0.3">
      <c r="O169" s="99"/>
      <c r="P169" s="1"/>
    </row>
    <row r="170" spans="15:16" x14ac:dyDescent="0.3">
      <c r="O170" s="99"/>
      <c r="P170" s="1"/>
    </row>
    <row r="171" spans="15:16" x14ac:dyDescent="0.3">
      <c r="O171" s="99"/>
      <c r="P171" s="1"/>
    </row>
    <row r="172" spans="15:16" x14ac:dyDescent="0.3">
      <c r="O172" s="99"/>
      <c r="P172" s="1"/>
    </row>
    <row r="173" spans="15:16" x14ac:dyDescent="0.3">
      <c r="O173" s="99"/>
      <c r="P173" s="1"/>
    </row>
    <row r="174" spans="15:16" x14ac:dyDescent="0.3">
      <c r="O174" s="99"/>
      <c r="P174" s="1"/>
    </row>
    <row r="175" spans="15:16" x14ac:dyDescent="0.3">
      <c r="O175" s="99"/>
      <c r="P175" s="1"/>
    </row>
    <row r="176" spans="15:16" x14ac:dyDescent="0.3">
      <c r="O176" s="99"/>
      <c r="P176" s="1"/>
    </row>
    <row r="177" spans="15:16" x14ac:dyDescent="0.3">
      <c r="O177" s="99"/>
      <c r="P177" s="1"/>
    </row>
    <row r="178" spans="15:16" x14ac:dyDescent="0.3">
      <c r="O178" s="99"/>
      <c r="P178" s="1"/>
    </row>
    <row r="179" spans="15:16" x14ac:dyDescent="0.3">
      <c r="O179" s="99"/>
      <c r="P179" s="1"/>
    </row>
    <row r="180" spans="15:16" x14ac:dyDescent="0.3">
      <c r="O180" s="99"/>
      <c r="P180" s="1"/>
    </row>
    <row r="181" spans="15:16" x14ac:dyDescent="0.3">
      <c r="O181" s="99"/>
      <c r="P181" s="1"/>
    </row>
    <row r="182" spans="15:16" x14ac:dyDescent="0.3">
      <c r="O182" s="99"/>
      <c r="P182" s="1"/>
    </row>
    <row r="183" spans="15:16" x14ac:dyDescent="0.3">
      <c r="O183" s="99"/>
      <c r="P183" s="1"/>
    </row>
    <row r="184" spans="15:16" x14ac:dyDescent="0.3">
      <c r="O184" s="99"/>
      <c r="P184" s="1"/>
    </row>
    <row r="185" spans="15:16" x14ac:dyDescent="0.3">
      <c r="O185" s="99"/>
      <c r="P185" s="1"/>
    </row>
    <row r="186" spans="15:16" x14ac:dyDescent="0.3">
      <c r="O186" s="99"/>
      <c r="P186" s="1"/>
    </row>
    <row r="187" spans="15:16" x14ac:dyDescent="0.3">
      <c r="O187" s="99"/>
      <c r="P187" s="1"/>
    </row>
    <row r="188" spans="15:16" x14ac:dyDescent="0.3">
      <c r="O188" s="99"/>
      <c r="P188" s="1"/>
    </row>
    <row r="189" spans="15:16" x14ac:dyDescent="0.3">
      <c r="O189" s="99"/>
      <c r="P189" s="1"/>
    </row>
    <row r="190" spans="15:16" x14ac:dyDescent="0.3">
      <c r="O190" s="99"/>
      <c r="P190" s="1"/>
    </row>
    <row r="191" spans="15:16" x14ac:dyDescent="0.3">
      <c r="O191" s="99"/>
      <c r="P191" s="1"/>
    </row>
    <row r="192" spans="15:16" x14ac:dyDescent="0.3">
      <c r="O192" s="99"/>
      <c r="P192" s="1"/>
    </row>
    <row r="193" spans="15:16" x14ac:dyDescent="0.3">
      <c r="O193" s="99"/>
      <c r="P193" s="1"/>
    </row>
    <row r="194" spans="15:16" x14ac:dyDescent="0.3">
      <c r="O194" s="99"/>
      <c r="P194" s="1"/>
    </row>
    <row r="195" spans="15:16" x14ac:dyDescent="0.3">
      <c r="O195" s="99"/>
      <c r="P195" s="1"/>
    </row>
    <row r="196" spans="15:16" x14ac:dyDescent="0.3">
      <c r="O196" s="99"/>
      <c r="P196" s="1"/>
    </row>
    <row r="197" spans="15:16" x14ac:dyDescent="0.3">
      <c r="O197" s="99"/>
      <c r="P197" s="1"/>
    </row>
    <row r="198" spans="15:16" x14ac:dyDescent="0.3">
      <c r="O198" s="99"/>
      <c r="P198" s="1"/>
    </row>
    <row r="199" spans="15:16" x14ac:dyDescent="0.3">
      <c r="O199" s="99"/>
      <c r="P199" s="1"/>
    </row>
    <row r="200" spans="15:16" x14ac:dyDescent="0.3">
      <c r="O200" s="99"/>
      <c r="P200" s="1"/>
    </row>
    <row r="201" spans="15:16" x14ac:dyDescent="0.3">
      <c r="O201" s="99"/>
      <c r="P201" s="1"/>
    </row>
    <row r="202" spans="15:16" x14ac:dyDescent="0.3">
      <c r="O202" s="99"/>
      <c r="P202" s="1"/>
    </row>
    <row r="203" spans="15:16" x14ac:dyDescent="0.3">
      <c r="O203" s="99"/>
      <c r="P203" s="1"/>
    </row>
    <row r="204" spans="15:16" x14ac:dyDescent="0.3">
      <c r="O204" s="99"/>
      <c r="P204" s="1"/>
    </row>
    <row r="205" spans="15:16" x14ac:dyDescent="0.3">
      <c r="O205" s="99"/>
      <c r="P205" s="1"/>
    </row>
    <row r="206" spans="15:16" x14ac:dyDescent="0.3">
      <c r="O206" s="99"/>
      <c r="P206" s="1"/>
    </row>
    <row r="207" spans="15:16" x14ac:dyDescent="0.3">
      <c r="O207" s="99"/>
      <c r="P207" s="1"/>
    </row>
    <row r="208" spans="15:16" x14ac:dyDescent="0.3">
      <c r="O208" s="99"/>
      <c r="P208" s="1"/>
    </row>
    <row r="209" spans="15:16" x14ac:dyDescent="0.3">
      <c r="O209" s="99"/>
      <c r="P209" s="1"/>
    </row>
    <row r="210" spans="15:16" x14ac:dyDescent="0.3">
      <c r="O210" s="99"/>
      <c r="P210" s="1"/>
    </row>
    <row r="211" spans="15:16" x14ac:dyDescent="0.3">
      <c r="O211" s="99"/>
      <c r="P211" s="1"/>
    </row>
    <row r="212" spans="15:16" x14ac:dyDescent="0.3">
      <c r="O212" s="99"/>
      <c r="P212" s="1"/>
    </row>
    <row r="213" spans="15:16" x14ac:dyDescent="0.3">
      <c r="O213" s="99"/>
      <c r="P213" s="1"/>
    </row>
    <row r="214" spans="15:16" x14ac:dyDescent="0.3">
      <c r="O214" s="99"/>
      <c r="P214" s="1"/>
    </row>
    <row r="215" spans="15:16" x14ac:dyDescent="0.3">
      <c r="O215" s="99"/>
      <c r="P215" s="1"/>
    </row>
    <row r="216" spans="15:16" x14ac:dyDescent="0.3">
      <c r="O216" s="99"/>
      <c r="P216" s="1"/>
    </row>
    <row r="217" spans="15:16" x14ac:dyDescent="0.3">
      <c r="O217" s="99"/>
      <c r="P217" s="1"/>
    </row>
    <row r="218" spans="15:16" x14ac:dyDescent="0.3">
      <c r="O218" s="99"/>
      <c r="P218" s="1"/>
    </row>
    <row r="219" spans="15:16" x14ac:dyDescent="0.3">
      <c r="O219" s="99"/>
      <c r="P219" s="1"/>
    </row>
    <row r="220" spans="15:16" x14ac:dyDescent="0.3">
      <c r="O220" s="99"/>
      <c r="P220" s="1"/>
    </row>
    <row r="221" spans="15:16" x14ac:dyDescent="0.3">
      <c r="O221" s="99"/>
      <c r="P221" s="1"/>
    </row>
    <row r="222" spans="15:16" x14ac:dyDescent="0.3">
      <c r="O222" s="99"/>
      <c r="P222" s="1"/>
    </row>
    <row r="223" spans="15:16" x14ac:dyDescent="0.3">
      <c r="O223" s="99"/>
      <c r="P223" s="1"/>
    </row>
    <row r="224" spans="15:16" x14ac:dyDescent="0.3">
      <c r="O224" s="99"/>
      <c r="P224" s="1"/>
    </row>
    <row r="225" spans="15:16" x14ac:dyDescent="0.3">
      <c r="O225" s="99"/>
      <c r="P225" s="1"/>
    </row>
    <row r="226" spans="15:16" x14ac:dyDescent="0.3">
      <c r="O226" s="99"/>
      <c r="P226" s="1"/>
    </row>
    <row r="227" spans="15:16" x14ac:dyDescent="0.3">
      <c r="O227" s="99"/>
      <c r="P227" s="1"/>
    </row>
    <row r="228" spans="15:16" x14ac:dyDescent="0.3">
      <c r="O228" s="99"/>
      <c r="P228" s="1"/>
    </row>
    <row r="229" spans="15:16" x14ac:dyDescent="0.3">
      <c r="O229" s="99"/>
      <c r="P229" s="1"/>
    </row>
    <row r="230" spans="15:16" x14ac:dyDescent="0.3">
      <c r="O230" s="99"/>
      <c r="P230" s="1"/>
    </row>
    <row r="231" spans="15:16" x14ac:dyDescent="0.3">
      <c r="O231" s="99"/>
      <c r="P231" s="1"/>
    </row>
    <row r="232" spans="15:16" x14ac:dyDescent="0.3">
      <c r="O232" s="99"/>
      <c r="P232" s="1"/>
    </row>
    <row r="233" spans="15:16" x14ac:dyDescent="0.3">
      <c r="O233" s="99"/>
      <c r="P233" s="1"/>
    </row>
    <row r="234" spans="15:16" x14ac:dyDescent="0.3">
      <c r="O234" s="99"/>
      <c r="P234" s="1"/>
    </row>
    <row r="235" spans="15:16" x14ac:dyDescent="0.3">
      <c r="O235" s="99"/>
      <c r="P235" s="1"/>
    </row>
    <row r="236" spans="15:16" x14ac:dyDescent="0.3">
      <c r="O236" s="99"/>
      <c r="P236" s="1"/>
    </row>
    <row r="237" spans="15:16" x14ac:dyDescent="0.3">
      <c r="O237" s="99"/>
      <c r="P237" s="1"/>
    </row>
    <row r="238" spans="15:16" x14ac:dyDescent="0.3">
      <c r="O238" s="99"/>
      <c r="P238" s="1"/>
    </row>
    <row r="239" spans="15:16" x14ac:dyDescent="0.3">
      <c r="O239" s="99"/>
      <c r="P239" s="1"/>
    </row>
    <row r="240" spans="15:16" x14ac:dyDescent="0.3">
      <c r="O240" s="99"/>
      <c r="P240" s="1"/>
    </row>
    <row r="241" spans="15:16" x14ac:dyDescent="0.3">
      <c r="O241" s="99"/>
      <c r="P241" s="1"/>
    </row>
    <row r="242" spans="15:16" x14ac:dyDescent="0.3">
      <c r="O242" s="99"/>
      <c r="P242" s="1"/>
    </row>
    <row r="243" spans="15:16" x14ac:dyDescent="0.3">
      <c r="O243" s="99"/>
      <c r="P243" s="1"/>
    </row>
    <row r="244" spans="15:16" x14ac:dyDescent="0.3">
      <c r="O244" s="99"/>
      <c r="P244" s="1"/>
    </row>
    <row r="245" spans="15:16" x14ac:dyDescent="0.3">
      <c r="O245" s="99"/>
      <c r="P245" s="1"/>
    </row>
    <row r="246" spans="15:16" x14ac:dyDescent="0.3">
      <c r="O246" s="99"/>
      <c r="P246" s="1"/>
    </row>
    <row r="247" spans="15:16" x14ac:dyDescent="0.3">
      <c r="O247" s="99"/>
      <c r="P247" s="1"/>
    </row>
    <row r="248" spans="15:16" x14ac:dyDescent="0.3">
      <c r="O248" s="99"/>
      <c r="P248" s="1"/>
    </row>
    <row r="249" spans="15:16" x14ac:dyDescent="0.3">
      <c r="O249" s="99"/>
      <c r="P249" s="1"/>
    </row>
    <row r="250" spans="15:16" x14ac:dyDescent="0.3">
      <c r="O250" s="99"/>
      <c r="P250" s="1"/>
    </row>
    <row r="251" spans="15:16" x14ac:dyDescent="0.3">
      <c r="O251" s="99"/>
      <c r="P251" s="1"/>
    </row>
    <row r="252" spans="15:16" x14ac:dyDescent="0.3">
      <c r="O252" s="99"/>
      <c r="P252" s="1"/>
    </row>
    <row r="253" spans="15:16" x14ac:dyDescent="0.3">
      <c r="O253" s="99"/>
      <c r="P253" s="1"/>
    </row>
    <row r="254" spans="15:16" x14ac:dyDescent="0.3">
      <c r="O254" s="99"/>
      <c r="P254" s="1"/>
    </row>
    <row r="255" spans="15:16" x14ac:dyDescent="0.3">
      <c r="O255" s="99"/>
      <c r="P255" s="1"/>
    </row>
    <row r="256" spans="15:16" x14ac:dyDescent="0.3">
      <c r="O256" s="99"/>
      <c r="P256" s="1"/>
    </row>
    <row r="257" spans="15:16" x14ac:dyDescent="0.3">
      <c r="O257" s="99"/>
      <c r="P257" s="1"/>
    </row>
    <row r="258" spans="15:16" x14ac:dyDescent="0.3">
      <c r="O258" s="99"/>
      <c r="P258" s="1"/>
    </row>
    <row r="259" spans="15:16" x14ac:dyDescent="0.3">
      <c r="O259" s="99"/>
      <c r="P259" s="1"/>
    </row>
    <row r="260" spans="15:16" x14ac:dyDescent="0.3">
      <c r="O260" s="99"/>
      <c r="P260" s="1"/>
    </row>
    <row r="261" spans="15:16" x14ac:dyDescent="0.3">
      <c r="O261" s="99"/>
      <c r="P261" s="1"/>
    </row>
    <row r="262" spans="15:16" x14ac:dyDescent="0.3">
      <c r="O262" s="99"/>
      <c r="P262" s="1"/>
    </row>
    <row r="263" spans="15:16" x14ac:dyDescent="0.3">
      <c r="O263" s="99"/>
      <c r="P263" s="1"/>
    </row>
    <row r="264" spans="15:16" x14ac:dyDescent="0.3">
      <c r="O264" s="99"/>
      <c r="P264" s="1"/>
    </row>
    <row r="265" spans="15:16" x14ac:dyDescent="0.3">
      <c r="O265" s="99"/>
      <c r="P265" s="1"/>
    </row>
    <row r="266" spans="15:16" x14ac:dyDescent="0.3">
      <c r="O266" s="99"/>
      <c r="P266" s="1"/>
    </row>
    <row r="267" spans="15:16" x14ac:dyDescent="0.3">
      <c r="O267" s="99"/>
      <c r="P267" s="1"/>
    </row>
    <row r="268" spans="15:16" x14ac:dyDescent="0.3">
      <c r="O268" s="99"/>
      <c r="P268" s="1"/>
    </row>
    <row r="269" spans="15:16" x14ac:dyDescent="0.3">
      <c r="O269" s="99"/>
      <c r="P269" s="1"/>
    </row>
    <row r="270" spans="15:16" x14ac:dyDescent="0.3">
      <c r="O270" s="99"/>
      <c r="P270" s="1"/>
    </row>
    <row r="271" spans="15:16" x14ac:dyDescent="0.3">
      <c r="O271" s="99"/>
      <c r="P271" s="1"/>
    </row>
    <row r="272" spans="15:16" x14ac:dyDescent="0.3">
      <c r="O272" s="99"/>
      <c r="P272" s="1"/>
    </row>
    <row r="273" spans="15:16" x14ac:dyDescent="0.3">
      <c r="O273" s="99"/>
      <c r="P273" s="1"/>
    </row>
    <row r="274" spans="15:16" x14ac:dyDescent="0.3">
      <c r="O274" s="99"/>
      <c r="P274" s="1"/>
    </row>
    <row r="275" spans="15:16" x14ac:dyDescent="0.3">
      <c r="O275" s="99"/>
      <c r="P275" s="1"/>
    </row>
    <row r="276" spans="15:16" x14ac:dyDescent="0.3">
      <c r="O276" s="99"/>
      <c r="P276" s="1"/>
    </row>
    <row r="277" spans="15:16" x14ac:dyDescent="0.3">
      <c r="O277" s="99"/>
      <c r="P277" s="1"/>
    </row>
    <row r="278" spans="15:16" x14ac:dyDescent="0.3">
      <c r="O278" s="99"/>
      <c r="P278" s="1"/>
    </row>
    <row r="279" spans="15:16" x14ac:dyDescent="0.3">
      <c r="O279" s="99"/>
      <c r="P279" s="1"/>
    </row>
    <row r="280" spans="15:16" x14ac:dyDescent="0.3">
      <c r="O280" s="99"/>
      <c r="P280" s="1"/>
    </row>
    <row r="281" spans="15:16" x14ac:dyDescent="0.3">
      <c r="O281" s="99"/>
      <c r="P281" s="1"/>
    </row>
    <row r="282" spans="15:16" x14ac:dyDescent="0.3">
      <c r="O282" s="99"/>
      <c r="P282" s="1"/>
    </row>
    <row r="283" spans="15:16" x14ac:dyDescent="0.3">
      <c r="O283" s="99"/>
      <c r="P283" s="1"/>
    </row>
    <row r="284" spans="15:16" x14ac:dyDescent="0.3">
      <c r="O284" s="99"/>
      <c r="P284" s="1"/>
    </row>
    <row r="285" spans="15:16" x14ac:dyDescent="0.3">
      <c r="O285" s="99"/>
      <c r="P285" s="1"/>
    </row>
    <row r="286" spans="15:16" x14ac:dyDescent="0.3">
      <c r="O286" s="99"/>
      <c r="P286" s="1"/>
    </row>
    <row r="287" spans="15:16" x14ac:dyDescent="0.3">
      <c r="O287" s="99"/>
      <c r="P287" s="1"/>
    </row>
    <row r="288" spans="15:16" x14ac:dyDescent="0.3">
      <c r="O288" s="99"/>
      <c r="P288" s="1"/>
    </row>
    <row r="289" spans="15:16" x14ac:dyDescent="0.3">
      <c r="O289" s="99"/>
      <c r="P289" s="1"/>
    </row>
    <row r="290" spans="15:16" x14ac:dyDescent="0.3">
      <c r="O290" s="99"/>
      <c r="P290" s="1"/>
    </row>
    <row r="291" spans="15:16" x14ac:dyDescent="0.3">
      <c r="O291" s="99"/>
      <c r="P291" s="1"/>
    </row>
    <row r="292" spans="15:16" x14ac:dyDescent="0.3">
      <c r="O292" s="99"/>
      <c r="P292" s="1"/>
    </row>
    <row r="293" spans="15:16" x14ac:dyDescent="0.3">
      <c r="O293" s="99"/>
      <c r="P293" s="1"/>
    </row>
    <row r="294" spans="15:16" x14ac:dyDescent="0.3">
      <c r="O294" s="99"/>
      <c r="P294" s="1"/>
    </row>
    <row r="295" spans="15:16" x14ac:dyDescent="0.3">
      <c r="O295" s="99"/>
      <c r="P295" s="1"/>
    </row>
    <row r="296" spans="15:16" x14ac:dyDescent="0.3">
      <c r="O296" s="99"/>
      <c r="P296" s="1"/>
    </row>
    <row r="297" spans="15:16" x14ac:dyDescent="0.3">
      <c r="O297" s="99"/>
      <c r="P297" s="1"/>
    </row>
    <row r="298" spans="15:16" x14ac:dyDescent="0.3">
      <c r="O298" s="99"/>
      <c r="P298" s="1"/>
    </row>
    <row r="299" spans="15:16" x14ac:dyDescent="0.3">
      <c r="O299" s="99"/>
      <c r="P299" s="1"/>
    </row>
    <row r="300" spans="15:16" x14ac:dyDescent="0.3">
      <c r="O300" s="99"/>
      <c r="P300" s="1"/>
    </row>
    <row r="301" spans="15:16" x14ac:dyDescent="0.3">
      <c r="O301" s="99"/>
      <c r="P301" s="1"/>
    </row>
    <row r="302" spans="15:16" x14ac:dyDescent="0.3">
      <c r="O302" s="99"/>
      <c r="P302" s="1"/>
    </row>
    <row r="303" spans="15:16" x14ac:dyDescent="0.3">
      <c r="O303" s="99"/>
      <c r="P303" s="1"/>
    </row>
    <row r="304" spans="15:16" x14ac:dyDescent="0.3">
      <c r="O304" s="99"/>
      <c r="P304" s="1"/>
    </row>
    <row r="305" spans="15:16" x14ac:dyDescent="0.3">
      <c r="O305" s="99"/>
      <c r="P305" s="1"/>
    </row>
    <row r="306" spans="15:16" x14ac:dyDescent="0.3">
      <c r="O306" s="99"/>
      <c r="P306" s="1"/>
    </row>
    <row r="307" spans="15:16" x14ac:dyDescent="0.3">
      <c r="O307" s="99"/>
      <c r="P307" s="1"/>
    </row>
    <row r="308" spans="15:16" x14ac:dyDescent="0.3">
      <c r="O308" s="99"/>
      <c r="P308" s="1"/>
    </row>
    <row r="309" spans="15:16" x14ac:dyDescent="0.3">
      <c r="O309" s="99"/>
      <c r="P309" s="1"/>
    </row>
    <row r="310" spans="15:16" x14ac:dyDescent="0.3">
      <c r="O310" s="99"/>
      <c r="P310" s="1"/>
    </row>
    <row r="311" spans="15:16" x14ac:dyDescent="0.3">
      <c r="O311" s="99"/>
      <c r="P311" s="1"/>
    </row>
    <row r="312" spans="15:16" x14ac:dyDescent="0.3">
      <c r="O312" s="99"/>
      <c r="P312" s="1"/>
    </row>
    <row r="313" spans="15:16" x14ac:dyDescent="0.3">
      <c r="O313" s="99"/>
      <c r="P313" s="1"/>
    </row>
    <row r="314" spans="15:16" x14ac:dyDescent="0.3">
      <c r="O314" s="99"/>
      <c r="P314" s="1"/>
    </row>
    <row r="315" spans="15:16" x14ac:dyDescent="0.3">
      <c r="O315" s="99"/>
      <c r="P315" s="1"/>
    </row>
    <row r="316" spans="15:16" x14ac:dyDescent="0.3">
      <c r="O316" s="99"/>
      <c r="P316" s="1"/>
    </row>
    <row r="317" spans="15:16" x14ac:dyDescent="0.3">
      <c r="O317" s="99"/>
      <c r="P317" s="1"/>
    </row>
    <row r="318" spans="15:16" x14ac:dyDescent="0.3">
      <c r="O318" s="99"/>
      <c r="P318" s="1"/>
    </row>
    <row r="319" spans="15:16" x14ac:dyDescent="0.3">
      <c r="O319" s="99"/>
      <c r="P319" s="1"/>
    </row>
    <row r="320" spans="15:16" x14ac:dyDescent="0.3">
      <c r="O320" s="99"/>
      <c r="P320" s="1"/>
    </row>
    <row r="321" spans="15:16" x14ac:dyDescent="0.3">
      <c r="O321" s="99"/>
      <c r="P321" s="1"/>
    </row>
    <row r="322" spans="15:16" x14ac:dyDescent="0.3">
      <c r="O322" s="99"/>
      <c r="P322" s="1"/>
    </row>
    <row r="323" spans="15:16" x14ac:dyDescent="0.3">
      <c r="O323" s="99"/>
      <c r="P323" s="1"/>
    </row>
    <row r="324" spans="15:16" x14ac:dyDescent="0.3">
      <c r="O324" s="99"/>
      <c r="P324" s="1"/>
    </row>
    <row r="325" spans="15:16" x14ac:dyDescent="0.3">
      <c r="O325" s="99"/>
      <c r="P325" s="1"/>
    </row>
    <row r="326" spans="15:16" x14ac:dyDescent="0.3">
      <c r="O326" s="99"/>
      <c r="P326" s="1"/>
    </row>
    <row r="327" spans="15:16" x14ac:dyDescent="0.3">
      <c r="O327" s="99"/>
      <c r="P327" s="1"/>
    </row>
    <row r="328" spans="15:16" x14ac:dyDescent="0.3">
      <c r="O328" s="99"/>
      <c r="P328" s="1"/>
    </row>
    <row r="329" spans="15:16" x14ac:dyDescent="0.3">
      <c r="O329" s="99"/>
      <c r="P329" s="1"/>
    </row>
    <row r="330" spans="15:16" x14ac:dyDescent="0.3">
      <c r="O330" s="99"/>
      <c r="P330" s="1"/>
    </row>
    <row r="331" spans="15:16" x14ac:dyDescent="0.3">
      <c r="O331" s="99"/>
      <c r="P331" s="1"/>
    </row>
    <row r="332" spans="15:16" x14ac:dyDescent="0.3">
      <c r="O332" s="99"/>
      <c r="P332" s="1"/>
    </row>
    <row r="333" spans="15:16" x14ac:dyDescent="0.3">
      <c r="O333" s="99"/>
      <c r="P333" s="1"/>
    </row>
    <row r="334" spans="15:16" x14ac:dyDescent="0.3">
      <c r="O334" s="99"/>
      <c r="P334" s="1"/>
    </row>
    <row r="335" spans="15:16" x14ac:dyDescent="0.3">
      <c r="O335" s="99"/>
      <c r="P335" s="1"/>
    </row>
    <row r="336" spans="15:16" x14ac:dyDescent="0.3">
      <c r="O336" s="99"/>
      <c r="P336" s="1"/>
    </row>
    <row r="337" spans="15:16" x14ac:dyDescent="0.3">
      <c r="O337" s="99"/>
      <c r="P337" s="1"/>
    </row>
    <row r="338" spans="15:16" x14ac:dyDescent="0.3">
      <c r="O338" s="99"/>
      <c r="P338" s="1"/>
    </row>
    <row r="339" spans="15:16" x14ac:dyDescent="0.3">
      <c r="O339" s="99"/>
      <c r="P339" s="1"/>
    </row>
    <row r="340" spans="15:16" x14ac:dyDescent="0.3">
      <c r="O340" s="99"/>
      <c r="P340" s="1"/>
    </row>
    <row r="341" spans="15:16" x14ac:dyDescent="0.3">
      <c r="O341" s="99"/>
      <c r="P341" s="1"/>
    </row>
    <row r="342" spans="15:16" x14ac:dyDescent="0.3">
      <c r="O342" s="99"/>
      <c r="P342" s="1"/>
    </row>
    <row r="343" spans="15:16" x14ac:dyDescent="0.3">
      <c r="O343" s="99"/>
      <c r="P343" s="1"/>
    </row>
    <row r="344" spans="15:16" x14ac:dyDescent="0.3">
      <c r="O344" s="99"/>
      <c r="P344" s="1"/>
    </row>
    <row r="345" spans="15:16" x14ac:dyDescent="0.3">
      <c r="O345" s="99"/>
      <c r="P345" s="1"/>
    </row>
    <row r="346" spans="15:16" x14ac:dyDescent="0.3">
      <c r="O346" s="99"/>
      <c r="P346" s="1"/>
    </row>
    <row r="347" spans="15:16" x14ac:dyDescent="0.3">
      <c r="O347" s="99"/>
      <c r="P347" s="1"/>
    </row>
    <row r="348" spans="15:16" x14ac:dyDescent="0.3">
      <c r="O348" s="99"/>
      <c r="P348" s="1"/>
    </row>
    <row r="349" spans="15:16" x14ac:dyDescent="0.3">
      <c r="O349" s="99"/>
      <c r="P349" s="1"/>
    </row>
    <row r="350" spans="15:16" x14ac:dyDescent="0.3">
      <c r="O350" s="99"/>
      <c r="P350" s="1"/>
    </row>
    <row r="351" spans="15:16" x14ac:dyDescent="0.3">
      <c r="O351" s="99"/>
      <c r="P351" s="1"/>
    </row>
    <row r="352" spans="15:16" x14ac:dyDescent="0.3">
      <c r="O352" s="99"/>
      <c r="P352" s="1"/>
    </row>
    <row r="353" spans="15:16" x14ac:dyDescent="0.3">
      <c r="O353" s="99"/>
      <c r="P353" s="1"/>
    </row>
    <row r="354" spans="15:16" x14ac:dyDescent="0.3">
      <c r="O354" s="99"/>
      <c r="P354" s="1"/>
    </row>
    <row r="355" spans="15:16" x14ac:dyDescent="0.3">
      <c r="O355" s="99"/>
      <c r="P355" s="1"/>
    </row>
    <row r="356" spans="15:16" x14ac:dyDescent="0.3">
      <c r="O356" s="99"/>
      <c r="P356" s="1"/>
    </row>
    <row r="357" spans="15:16" x14ac:dyDescent="0.3">
      <c r="O357" s="99"/>
      <c r="P357" s="1"/>
    </row>
    <row r="358" spans="15:16" x14ac:dyDescent="0.3">
      <c r="O358" s="99"/>
      <c r="P358" s="1"/>
    </row>
    <row r="359" spans="15:16" x14ac:dyDescent="0.3">
      <c r="O359" s="99"/>
      <c r="P359" s="1"/>
    </row>
    <row r="360" spans="15:16" x14ac:dyDescent="0.3">
      <c r="O360" s="99"/>
      <c r="P360" s="1"/>
    </row>
    <row r="361" spans="15:16" x14ac:dyDescent="0.3">
      <c r="O361" s="99"/>
      <c r="P361" s="1"/>
    </row>
    <row r="362" spans="15:16" x14ac:dyDescent="0.3">
      <c r="O362" s="99"/>
      <c r="P362" s="1"/>
    </row>
    <row r="363" spans="15:16" x14ac:dyDescent="0.3">
      <c r="O363" s="99"/>
      <c r="P363" s="1"/>
    </row>
    <row r="364" spans="15:16" x14ac:dyDescent="0.3">
      <c r="O364" s="99"/>
      <c r="P364" s="1"/>
    </row>
    <row r="365" spans="15:16" x14ac:dyDescent="0.3">
      <c r="O365" s="99"/>
      <c r="P365" s="1"/>
    </row>
    <row r="366" spans="15:16" x14ac:dyDescent="0.3">
      <c r="O366" s="99"/>
      <c r="P366" s="1"/>
    </row>
    <row r="367" spans="15:16" x14ac:dyDescent="0.3">
      <c r="O367" s="99"/>
      <c r="P367" s="1"/>
    </row>
    <row r="368" spans="15:16" x14ac:dyDescent="0.3">
      <c r="O368" s="99"/>
      <c r="P368" s="1"/>
    </row>
    <row r="369" spans="15:16" x14ac:dyDescent="0.3">
      <c r="O369" s="99"/>
      <c r="P369" s="1"/>
    </row>
    <row r="370" spans="15:16" x14ac:dyDescent="0.3">
      <c r="O370" s="99"/>
      <c r="P370" s="1"/>
    </row>
    <row r="371" spans="15:16" x14ac:dyDescent="0.3">
      <c r="O371" s="99"/>
      <c r="P371" s="1"/>
    </row>
    <row r="372" spans="15:16" x14ac:dyDescent="0.3">
      <c r="O372" s="99"/>
      <c r="P372" s="1"/>
    </row>
    <row r="373" spans="15:16" x14ac:dyDescent="0.3">
      <c r="O373" s="99"/>
      <c r="P373" s="1"/>
    </row>
    <row r="374" spans="15:16" x14ac:dyDescent="0.3">
      <c r="O374" s="99"/>
      <c r="P374" s="1"/>
    </row>
    <row r="375" spans="15:16" x14ac:dyDescent="0.3">
      <c r="O375" s="99"/>
      <c r="P375" s="1"/>
    </row>
    <row r="376" spans="15:16" x14ac:dyDescent="0.3">
      <c r="O376" s="99"/>
      <c r="P376" s="1"/>
    </row>
    <row r="377" spans="15:16" x14ac:dyDescent="0.3">
      <c r="O377" s="99"/>
      <c r="P377" s="1"/>
    </row>
    <row r="378" spans="15:16" x14ac:dyDescent="0.3">
      <c r="O378" s="99"/>
      <c r="P378" s="1"/>
    </row>
    <row r="379" spans="15:16" x14ac:dyDescent="0.3">
      <c r="O379" s="99"/>
      <c r="P379" s="1"/>
    </row>
    <row r="380" spans="15:16" x14ac:dyDescent="0.3">
      <c r="O380" s="99"/>
      <c r="P380" s="1"/>
    </row>
    <row r="381" spans="15:16" x14ac:dyDescent="0.3">
      <c r="O381" s="99"/>
      <c r="P381" s="1"/>
    </row>
    <row r="382" spans="15:16" x14ac:dyDescent="0.3">
      <c r="O382" s="99"/>
      <c r="P382" s="1"/>
    </row>
    <row r="383" spans="15:16" x14ac:dyDescent="0.3">
      <c r="O383" s="99"/>
      <c r="P383" s="1"/>
    </row>
    <row r="384" spans="15:16" x14ac:dyDescent="0.3">
      <c r="O384" s="99"/>
      <c r="P384" s="1"/>
    </row>
    <row r="385" spans="15:16" x14ac:dyDescent="0.3">
      <c r="O385" s="99"/>
      <c r="P385" s="1"/>
    </row>
    <row r="386" spans="15:16" x14ac:dyDescent="0.3">
      <c r="O386" s="99"/>
      <c r="P386" s="1"/>
    </row>
    <row r="387" spans="15:16" x14ac:dyDescent="0.3">
      <c r="O387" s="99"/>
      <c r="P387" s="1"/>
    </row>
    <row r="388" spans="15:16" x14ac:dyDescent="0.3">
      <c r="O388" s="99"/>
      <c r="P388" s="1"/>
    </row>
    <row r="389" spans="15:16" x14ac:dyDescent="0.3">
      <c r="O389" s="99"/>
      <c r="P389" s="1"/>
    </row>
    <row r="390" spans="15:16" x14ac:dyDescent="0.3">
      <c r="O390" s="99"/>
      <c r="P390" s="1"/>
    </row>
    <row r="391" spans="15:16" x14ac:dyDescent="0.3">
      <c r="O391" s="99"/>
      <c r="P391" s="1"/>
    </row>
    <row r="392" spans="15:16" x14ac:dyDescent="0.3">
      <c r="O392" s="99"/>
      <c r="P392" s="1"/>
    </row>
    <row r="393" spans="15:16" x14ac:dyDescent="0.3">
      <c r="O393" s="99"/>
      <c r="P393" s="1"/>
    </row>
    <row r="394" spans="15:16" x14ac:dyDescent="0.3">
      <c r="O394" s="99"/>
      <c r="P394" s="1"/>
    </row>
    <row r="395" spans="15:16" x14ac:dyDescent="0.3">
      <c r="O395" s="99"/>
      <c r="P395" s="1"/>
    </row>
    <row r="396" spans="15:16" x14ac:dyDescent="0.3">
      <c r="O396" s="99"/>
      <c r="P396" s="1"/>
    </row>
    <row r="397" spans="15:16" x14ac:dyDescent="0.3">
      <c r="O397" s="99"/>
      <c r="P397" s="1"/>
    </row>
    <row r="398" spans="15:16" x14ac:dyDescent="0.3">
      <c r="O398" s="99"/>
      <c r="P398" s="1"/>
    </row>
    <row r="399" spans="15:16" x14ac:dyDescent="0.3">
      <c r="O399" s="99"/>
      <c r="P399" s="1"/>
    </row>
    <row r="400" spans="15:16" x14ac:dyDescent="0.3">
      <c r="O400" s="99"/>
      <c r="P400" s="1"/>
    </row>
    <row r="401" spans="15:16" x14ac:dyDescent="0.3">
      <c r="O401" s="99"/>
      <c r="P401" s="1"/>
    </row>
    <row r="402" spans="15:16" x14ac:dyDescent="0.3">
      <c r="O402" s="99"/>
      <c r="P402" s="1"/>
    </row>
    <row r="403" spans="15:16" x14ac:dyDescent="0.3">
      <c r="O403" s="99"/>
      <c r="P403" s="1"/>
    </row>
    <row r="404" spans="15:16" x14ac:dyDescent="0.3">
      <c r="O404" s="99"/>
      <c r="P404" s="1"/>
    </row>
    <row r="405" spans="15:16" x14ac:dyDescent="0.3">
      <c r="O405" s="99"/>
      <c r="P405" s="1"/>
    </row>
    <row r="406" spans="15:16" x14ac:dyDescent="0.3">
      <c r="O406" s="99"/>
      <c r="P406" s="1"/>
    </row>
    <row r="407" spans="15:16" x14ac:dyDescent="0.3">
      <c r="O407" s="99"/>
      <c r="P407" s="1"/>
    </row>
    <row r="408" spans="15:16" x14ac:dyDescent="0.3">
      <c r="O408" s="99"/>
      <c r="P408" s="1"/>
    </row>
    <row r="409" spans="15:16" x14ac:dyDescent="0.3">
      <c r="O409" s="99"/>
      <c r="P409" s="1"/>
    </row>
    <row r="410" spans="15:16" x14ac:dyDescent="0.3">
      <c r="O410" s="99"/>
      <c r="P410" s="1"/>
    </row>
    <row r="411" spans="15:16" x14ac:dyDescent="0.3">
      <c r="O411" s="99"/>
      <c r="P411" s="1"/>
    </row>
    <row r="412" spans="15:16" x14ac:dyDescent="0.3">
      <c r="O412" s="99"/>
      <c r="P412" s="1"/>
    </row>
    <row r="413" spans="15:16" x14ac:dyDescent="0.3">
      <c r="O413" s="99"/>
      <c r="P413" s="1"/>
    </row>
    <row r="414" spans="15:16" x14ac:dyDescent="0.3">
      <c r="O414" s="99"/>
      <c r="P414" s="1"/>
    </row>
    <row r="415" spans="15:16" x14ac:dyDescent="0.3">
      <c r="O415" s="99"/>
      <c r="P415" s="1"/>
    </row>
    <row r="416" spans="15:16" x14ac:dyDescent="0.3">
      <c r="O416" s="99"/>
      <c r="P416" s="1"/>
    </row>
    <row r="417" spans="15:16" x14ac:dyDescent="0.3">
      <c r="O417" s="99"/>
      <c r="P417" s="1"/>
    </row>
    <row r="418" spans="15:16" x14ac:dyDescent="0.3">
      <c r="O418" s="99"/>
      <c r="P418" s="1"/>
    </row>
    <row r="419" spans="15:16" x14ac:dyDescent="0.3">
      <c r="O419" s="99"/>
      <c r="P419" s="1"/>
    </row>
    <row r="420" spans="15:16" x14ac:dyDescent="0.3">
      <c r="O420" s="99"/>
      <c r="P420" s="1"/>
    </row>
    <row r="421" spans="15:16" x14ac:dyDescent="0.3">
      <c r="O421" s="99"/>
      <c r="P421" s="1"/>
    </row>
    <row r="422" spans="15:16" x14ac:dyDescent="0.3">
      <c r="O422" s="99"/>
      <c r="P422" s="1"/>
    </row>
    <row r="423" spans="15:16" x14ac:dyDescent="0.3">
      <c r="O423" s="99"/>
      <c r="P423" s="1"/>
    </row>
    <row r="424" spans="15:16" x14ac:dyDescent="0.3">
      <c r="O424" s="99"/>
      <c r="P424" s="1"/>
    </row>
    <row r="425" spans="15:16" x14ac:dyDescent="0.3">
      <c r="O425" s="99"/>
      <c r="P425" s="1"/>
    </row>
    <row r="426" spans="15:16" x14ac:dyDescent="0.3">
      <c r="O426" s="99"/>
      <c r="P426" s="1"/>
    </row>
    <row r="427" spans="15:16" x14ac:dyDescent="0.3">
      <c r="O427" s="99"/>
      <c r="P427" s="1"/>
    </row>
    <row r="428" spans="15:16" x14ac:dyDescent="0.3">
      <c r="O428" s="99"/>
      <c r="P428" s="1"/>
    </row>
    <row r="429" spans="15:16" x14ac:dyDescent="0.3">
      <c r="O429" s="99"/>
      <c r="P429" s="1"/>
    </row>
    <row r="430" spans="15:16" x14ac:dyDescent="0.3">
      <c r="O430" s="99"/>
      <c r="P430" s="1"/>
    </row>
    <row r="431" spans="15:16" x14ac:dyDescent="0.3">
      <c r="O431" s="99"/>
      <c r="P431" s="1"/>
    </row>
    <row r="432" spans="15:16" x14ac:dyDescent="0.3">
      <c r="O432" s="99"/>
      <c r="P432" s="1"/>
    </row>
    <row r="433" spans="15:16" x14ac:dyDescent="0.3">
      <c r="O433" s="99"/>
      <c r="P433" s="1"/>
    </row>
    <row r="434" spans="15:16" x14ac:dyDescent="0.3">
      <c r="O434" s="99"/>
      <c r="P434" s="1"/>
    </row>
    <row r="435" spans="15:16" x14ac:dyDescent="0.3">
      <c r="O435" s="99"/>
      <c r="P435" s="1"/>
    </row>
    <row r="436" spans="15:16" x14ac:dyDescent="0.3">
      <c r="O436" s="99"/>
      <c r="P436" s="1"/>
    </row>
    <row r="437" spans="15:16" x14ac:dyDescent="0.3">
      <c r="O437" s="99"/>
      <c r="P437" s="1"/>
    </row>
    <row r="438" spans="15:16" x14ac:dyDescent="0.3">
      <c r="O438" s="99"/>
      <c r="P438" s="1"/>
    </row>
    <row r="439" spans="15:16" x14ac:dyDescent="0.3">
      <c r="O439" s="99"/>
      <c r="P439" s="1"/>
    </row>
    <row r="440" spans="15:16" x14ac:dyDescent="0.3">
      <c r="O440" s="99"/>
      <c r="P440" s="1"/>
    </row>
    <row r="441" spans="15:16" x14ac:dyDescent="0.3">
      <c r="O441" s="99"/>
      <c r="P441" s="1"/>
    </row>
    <row r="442" spans="15:16" x14ac:dyDescent="0.3">
      <c r="O442" s="99"/>
      <c r="P442" s="1"/>
    </row>
    <row r="443" spans="15:16" x14ac:dyDescent="0.3">
      <c r="O443" s="99"/>
      <c r="P443" s="1"/>
    </row>
    <row r="444" spans="15:16" x14ac:dyDescent="0.3">
      <c r="O444" s="99"/>
      <c r="P444" s="1"/>
    </row>
    <row r="445" spans="15:16" x14ac:dyDescent="0.3">
      <c r="O445" s="99"/>
      <c r="P445" s="1"/>
    </row>
    <row r="446" spans="15:16" x14ac:dyDescent="0.3">
      <c r="O446" s="99"/>
      <c r="P446" s="1"/>
    </row>
    <row r="447" spans="15:16" x14ac:dyDescent="0.3">
      <c r="O447" s="99"/>
      <c r="P447" s="1"/>
    </row>
    <row r="448" spans="15:16" x14ac:dyDescent="0.3">
      <c r="O448" s="99"/>
      <c r="P448" s="1"/>
    </row>
    <row r="449" spans="15:16" x14ac:dyDescent="0.3">
      <c r="O449" s="99"/>
      <c r="P449" s="1"/>
    </row>
    <row r="450" spans="15:16" x14ac:dyDescent="0.3">
      <c r="O450" s="99"/>
      <c r="P450" s="1"/>
    </row>
    <row r="451" spans="15:16" x14ac:dyDescent="0.3">
      <c r="O451" s="99"/>
      <c r="P451" s="1"/>
    </row>
    <row r="452" spans="15:16" x14ac:dyDescent="0.3">
      <c r="O452" s="99"/>
      <c r="P452" s="1"/>
    </row>
    <row r="453" spans="15:16" x14ac:dyDescent="0.3">
      <c r="O453" s="99"/>
      <c r="P453" s="1"/>
    </row>
    <row r="454" spans="15:16" x14ac:dyDescent="0.3">
      <c r="O454" s="99"/>
      <c r="P454" s="1"/>
    </row>
    <row r="455" spans="15:16" x14ac:dyDescent="0.3">
      <c r="O455" s="99"/>
      <c r="P455" s="1"/>
    </row>
    <row r="456" spans="15:16" x14ac:dyDescent="0.3">
      <c r="O456" s="99"/>
      <c r="P456" s="1"/>
    </row>
    <row r="457" spans="15:16" x14ac:dyDescent="0.3">
      <c r="O457" s="99"/>
      <c r="P457" s="1"/>
    </row>
    <row r="458" spans="15:16" x14ac:dyDescent="0.3">
      <c r="O458" s="99"/>
      <c r="P458" s="1"/>
    </row>
    <row r="459" spans="15:16" x14ac:dyDescent="0.3">
      <c r="O459" s="99"/>
      <c r="P459" s="1"/>
    </row>
    <row r="460" spans="15:16" x14ac:dyDescent="0.3">
      <c r="O460" s="99"/>
      <c r="P460" s="1"/>
    </row>
    <row r="461" spans="15:16" x14ac:dyDescent="0.3">
      <c r="O461" s="99"/>
      <c r="P461" s="1"/>
    </row>
    <row r="462" spans="15:16" x14ac:dyDescent="0.3">
      <c r="O462" s="99"/>
      <c r="P462" s="1"/>
    </row>
    <row r="463" spans="15:16" x14ac:dyDescent="0.3">
      <c r="O463" s="99"/>
      <c r="P463" s="1"/>
    </row>
    <row r="464" spans="15:16" x14ac:dyDescent="0.3">
      <c r="O464" s="99"/>
      <c r="P464" s="1"/>
    </row>
    <row r="465" spans="15:16" x14ac:dyDescent="0.3">
      <c r="O465" s="99"/>
      <c r="P465" s="1"/>
    </row>
    <row r="466" spans="15:16" x14ac:dyDescent="0.3">
      <c r="O466" s="99"/>
      <c r="P466" s="1"/>
    </row>
    <row r="467" spans="15:16" x14ac:dyDescent="0.3">
      <c r="O467" s="99"/>
      <c r="P467" s="1"/>
    </row>
    <row r="468" spans="15:16" x14ac:dyDescent="0.3">
      <c r="O468" s="99"/>
      <c r="P468" s="1"/>
    </row>
    <row r="469" spans="15:16" x14ac:dyDescent="0.3">
      <c r="O469" s="99"/>
      <c r="P469" s="1"/>
    </row>
    <row r="470" spans="15:16" x14ac:dyDescent="0.3">
      <c r="O470" s="99"/>
      <c r="P470" s="1"/>
    </row>
    <row r="471" spans="15:16" x14ac:dyDescent="0.3">
      <c r="O471" s="99"/>
      <c r="P471" s="1"/>
    </row>
    <row r="472" spans="15:16" x14ac:dyDescent="0.3">
      <c r="O472" s="99"/>
      <c r="P472" s="1"/>
    </row>
    <row r="473" spans="15:16" x14ac:dyDescent="0.3">
      <c r="O473" s="99"/>
      <c r="P473" s="1"/>
    </row>
    <row r="474" spans="15:16" x14ac:dyDescent="0.3">
      <c r="O474" s="99"/>
      <c r="P474" s="1"/>
    </row>
    <row r="475" spans="15:16" x14ac:dyDescent="0.3">
      <c r="O475" s="99"/>
      <c r="P475" s="1"/>
    </row>
    <row r="476" spans="15:16" x14ac:dyDescent="0.3">
      <c r="O476" s="99"/>
      <c r="P476" s="1"/>
    </row>
    <row r="477" spans="15:16" x14ac:dyDescent="0.3">
      <c r="O477" s="99"/>
      <c r="P477" s="1"/>
    </row>
    <row r="478" spans="15:16" x14ac:dyDescent="0.3">
      <c r="O478" s="99"/>
      <c r="P478" s="1"/>
    </row>
    <row r="479" spans="15:16" x14ac:dyDescent="0.3">
      <c r="O479" s="99"/>
      <c r="P479" s="1"/>
    </row>
    <row r="480" spans="15:16" x14ac:dyDescent="0.3">
      <c r="O480" s="99"/>
      <c r="P480" s="1"/>
    </row>
    <row r="481" spans="15:16" x14ac:dyDescent="0.3">
      <c r="O481" s="99"/>
      <c r="P481" s="1"/>
    </row>
    <row r="482" spans="15:16" x14ac:dyDescent="0.3">
      <c r="O482" s="99"/>
      <c r="P482" s="1"/>
    </row>
    <row r="483" spans="15:16" x14ac:dyDescent="0.3">
      <c r="O483" s="99"/>
      <c r="P483" s="1"/>
    </row>
    <row r="484" spans="15:16" x14ac:dyDescent="0.3">
      <c r="O484" s="99"/>
      <c r="P484" s="1"/>
    </row>
    <row r="485" spans="15:16" x14ac:dyDescent="0.3">
      <c r="O485" s="99"/>
      <c r="P485" s="1"/>
    </row>
    <row r="486" spans="15:16" x14ac:dyDescent="0.3">
      <c r="O486" s="99"/>
      <c r="P486" s="1"/>
    </row>
    <row r="487" spans="15:16" x14ac:dyDescent="0.3">
      <c r="O487" s="99"/>
      <c r="P487" s="1"/>
    </row>
    <row r="488" spans="15:16" x14ac:dyDescent="0.3">
      <c r="O488" s="99"/>
      <c r="P488" s="1"/>
    </row>
    <row r="489" spans="15:16" x14ac:dyDescent="0.3">
      <c r="O489" s="99"/>
      <c r="P489" s="1"/>
    </row>
    <row r="490" spans="15:16" x14ac:dyDescent="0.3">
      <c r="O490" s="99"/>
      <c r="P490" s="1"/>
    </row>
    <row r="491" spans="15:16" x14ac:dyDescent="0.3">
      <c r="O491" s="99"/>
      <c r="P491" s="1"/>
    </row>
    <row r="492" spans="15:16" x14ac:dyDescent="0.3">
      <c r="O492" s="99"/>
      <c r="P492" s="1"/>
    </row>
    <row r="493" spans="15:16" x14ac:dyDescent="0.3">
      <c r="O493" s="99"/>
      <c r="P493" s="1"/>
    </row>
    <row r="494" spans="15:16" x14ac:dyDescent="0.3">
      <c r="O494" s="99"/>
      <c r="P494" s="1"/>
    </row>
    <row r="495" spans="15:16" x14ac:dyDescent="0.3">
      <c r="O495" s="99"/>
      <c r="P495" s="1"/>
    </row>
    <row r="496" spans="15:16" x14ac:dyDescent="0.3">
      <c r="O496" s="99"/>
      <c r="P496" s="1"/>
    </row>
    <row r="497" spans="15:16" x14ac:dyDescent="0.3">
      <c r="O497" s="99"/>
      <c r="P497" s="1"/>
    </row>
    <row r="498" spans="15:16" x14ac:dyDescent="0.3">
      <c r="P498" s="1"/>
    </row>
    <row r="499" spans="15:16" x14ac:dyDescent="0.3">
      <c r="P499" s="1"/>
    </row>
    <row r="500" spans="15:16" x14ac:dyDescent="0.3">
      <c r="P500" s="1"/>
    </row>
    <row r="501" spans="15:16" x14ac:dyDescent="0.3">
      <c r="P501" s="1"/>
    </row>
    <row r="502" spans="15:16" x14ac:dyDescent="0.3">
      <c r="P502" s="1"/>
    </row>
    <row r="503" spans="15:16" x14ac:dyDescent="0.3">
      <c r="P503" s="1"/>
    </row>
    <row r="504" spans="15:16" x14ac:dyDescent="0.3">
      <c r="P504" s="1"/>
    </row>
    <row r="505" spans="15:16" x14ac:dyDescent="0.3">
      <c r="P505" s="1"/>
    </row>
    <row r="506" spans="15:16" x14ac:dyDescent="0.3">
      <c r="P506" s="1"/>
    </row>
    <row r="507" spans="15:16" x14ac:dyDescent="0.3">
      <c r="P507" s="1"/>
    </row>
    <row r="508" spans="15:16" x14ac:dyDescent="0.3">
      <c r="P508" s="1"/>
    </row>
    <row r="509" spans="15:16" x14ac:dyDescent="0.3">
      <c r="P509" s="1"/>
    </row>
    <row r="510" spans="15:16" x14ac:dyDescent="0.3">
      <c r="P510" s="1"/>
    </row>
    <row r="511" spans="15:16" x14ac:dyDescent="0.3">
      <c r="P511" s="1"/>
    </row>
    <row r="512" spans="15:16" x14ac:dyDescent="0.3">
      <c r="P512" s="1"/>
    </row>
    <row r="513" spans="16:16" x14ac:dyDescent="0.3">
      <c r="P513" s="1"/>
    </row>
    <row r="514" spans="16:16" x14ac:dyDescent="0.3">
      <c r="P514" s="1"/>
    </row>
    <row r="515" spans="16:16" x14ac:dyDescent="0.3">
      <c r="P515" s="1"/>
    </row>
    <row r="516" spans="16:16" x14ac:dyDescent="0.3">
      <c r="P516" s="1"/>
    </row>
    <row r="517" spans="16:16" x14ac:dyDescent="0.3">
      <c r="P517" s="1"/>
    </row>
    <row r="518" spans="16:16" x14ac:dyDescent="0.3">
      <c r="P518" s="1"/>
    </row>
    <row r="519" spans="16:16" x14ac:dyDescent="0.3">
      <c r="P519" s="1"/>
    </row>
    <row r="520" spans="16:16" x14ac:dyDescent="0.3">
      <c r="P520" s="1"/>
    </row>
    <row r="521" spans="16:16" x14ac:dyDescent="0.3">
      <c r="P521" s="1"/>
    </row>
    <row r="522" spans="16:16" x14ac:dyDescent="0.3">
      <c r="P522" s="1"/>
    </row>
    <row r="523" spans="16:16" x14ac:dyDescent="0.3">
      <c r="P523" s="1"/>
    </row>
    <row r="524" spans="16:16" x14ac:dyDescent="0.3">
      <c r="P524" s="1"/>
    </row>
    <row r="525" spans="16:16" x14ac:dyDescent="0.3">
      <c r="P525" s="1"/>
    </row>
    <row r="526" spans="16:16" x14ac:dyDescent="0.3">
      <c r="P526" s="1"/>
    </row>
    <row r="527" spans="16:16" x14ac:dyDescent="0.3">
      <c r="P527" s="1"/>
    </row>
    <row r="528" spans="16:16" x14ac:dyDescent="0.3">
      <c r="P528" s="1"/>
    </row>
    <row r="529" spans="16:16" x14ac:dyDescent="0.3">
      <c r="P529" s="1"/>
    </row>
    <row r="530" spans="16:16" x14ac:dyDescent="0.3">
      <c r="P530" s="1"/>
    </row>
    <row r="531" spans="16:16" x14ac:dyDescent="0.3">
      <c r="P531" s="1"/>
    </row>
    <row r="532" spans="16:16" x14ac:dyDescent="0.3">
      <c r="P532" s="1"/>
    </row>
    <row r="533" spans="16:16" x14ac:dyDescent="0.3">
      <c r="P533" s="1"/>
    </row>
    <row r="534" spans="16:16" x14ac:dyDescent="0.3">
      <c r="P534" s="1"/>
    </row>
    <row r="535" spans="16:16" x14ac:dyDescent="0.3">
      <c r="P535" s="1"/>
    </row>
    <row r="536" spans="16:16" x14ac:dyDescent="0.3">
      <c r="P536" s="1"/>
    </row>
    <row r="537" spans="16:16" x14ac:dyDescent="0.3">
      <c r="P537" s="1"/>
    </row>
    <row r="538" spans="16:16" x14ac:dyDescent="0.3">
      <c r="P538" s="1"/>
    </row>
    <row r="539" spans="16:16" x14ac:dyDescent="0.3">
      <c r="P539" s="1"/>
    </row>
    <row r="540" spans="16:16" x14ac:dyDescent="0.3">
      <c r="P540" s="1"/>
    </row>
    <row r="541" spans="16:16" x14ac:dyDescent="0.3">
      <c r="P541" s="1"/>
    </row>
    <row r="542" spans="16:16" x14ac:dyDescent="0.3">
      <c r="P542" s="1"/>
    </row>
    <row r="543" spans="16:16" x14ac:dyDescent="0.3">
      <c r="P543" s="1"/>
    </row>
    <row r="544" spans="16:16" x14ac:dyDescent="0.3">
      <c r="P544" s="1"/>
    </row>
    <row r="545" spans="16:16" x14ac:dyDescent="0.3">
      <c r="P545" s="1"/>
    </row>
    <row r="546" spans="16:16" x14ac:dyDescent="0.3">
      <c r="P546" s="1"/>
    </row>
    <row r="547" spans="16:16" x14ac:dyDescent="0.3">
      <c r="P547" s="1"/>
    </row>
    <row r="548" spans="16:16" x14ac:dyDescent="0.3">
      <c r="P548" s="1"/>
    </row>
    <row r="549" spans="16:16" x14ac:dyDescent="0.3">
      <c r="P549" s="1"/>
    </row>
    <row r="550" spans="16:16" x14ac:dyDescent="0.3">
      <c r="P550" s="1"/>
    </row>
    <row r="551" spans="16:16" x14ac:dyDescent="0.3">
      <c r="P551" s="1"/>
    </row>
    <row r="552" spans="16:16" x14ac:dyDescent="0.3">
      <c r="P552" s="1"/>
    </row>
    <row r="553" spans="16:16" x14ac:dyDescent="0.3">
      <c r="P553" s="1"/>
    </row>
    <row r="554" spans="16:16" x14ac:dyDescent="0.3">
      <c r="P554" s="1"/>
    </row>
    <row r="555" spans="16:16" x14ac:dyDescent="0.3">
      <c r="P555" s="1"/>
    </row>
    <row r="556" spans="16:16" x14ac:dyDescent="0.3">
      <c r="P556" s="1"/>
    </row>
    <row r="557" spans="16:16" x14ac:dyDescent="0.3">
      <c r="P557" s="1"/>
    </row>
    <row r="558" spans="16:16" x14ac:dyDescent="0.3">
      <c r="P558" s="1"/>
    </row>
    <row r="559" spans="16:16" x14ac:dyDescent="0.3">
      <c r="P559" s="1"/>
    </row>
    <row r="560" spans="16:16" x14ac:dyDescent="0.3">
      <c r="P560" s="1"/>
    </row>
    <row r="561" spans="16:16" x14ac:dyDescent="0.3">
      <c r="P561" s="1"/>
    </row>
    <row r="562" spans="16:16" x14ac:dyDescent="0.3">
      <c r="P562" s="1"/>
    </row>
    <row r="563" spans="16:16" x14ac:dyDescent="0.3">
      <c r="P563" s="1"/>
    </row>
    <row r="564" spans="16:16" x14ac:dyDescent="0.3">
      <c r="P564" s="1"/>
    </row>
    <row r="565" spans="16:16" x14ac:dyDescent="0.3">
      <c r="P565" s="1"/>
    </row>
    <row r="566" spans="16:16" x14ac:dyDescent="0.3">
      <c r="P566" s="1"/>
    </row>
    <row r="567" spans="16:16" x14ac:dyDescent="0.3">
      <c r="P567" s="1"/>
    </row>
    <row r="568" spans="16:16" x14ac:dyDescent="0.3">
      <c r="P568" s="1"/>
    </row>
    <row r="569" spans="16:16" x14ac:dyDescent="0.3">
      <c r="P569" s="1"/>
    </row>
    <row r="570" spans="16:16" x14ac:dyDescent="0.3">
      <c r="P570" s="1"/>
    </row>
    <row r="571" spans="16:16" x14ac:dyDescent="0.3">
      <c r="P571" s="1"/>
    </row>
    <row r="572" spans="16:16" x14ac:dyDescent="0.3">
      <c r="P572" s="1"/>
    </row>
    <row r="573" spans="16:16" x14ac:dyDescent="0.3">
      <c r="P573" s="1"/>
    </row>
    <row r="574" spans="16:16" x14ac:dyDescent="0.3">
      <c r="P574" s="1"/>
    </row>
    <row r="575" spans="16:16" x14ac:dyDescent="0.3">
      <c r="P575" s="1"/>
    </row>
    <row r="576" spans="16:16" x14ac:dyDescent="0.3">
      <c r="P576" s="1"/>
    </row>
    <row r="577" spans="16:16" x14ac:dyDescent="0.3">
      <c r="P577" s="1"/>
    </row>
    <row r="578" spans="16:16" x14ac:dyDescent="0.3">
      <c r="P578" s="1"/>
    </row>
    <row r="579" spans="16:16" x14ac:dyDescent="0.3">
      <c r="P579" s="1"/>
    </row>
    <row r="580" spans="16:16" x14ac:dyDescent="0.3">
      <c r="P580" s="1"/>
    </row>
    <row r="581" spans="16:16" x14ac:dyDescent="0.3">
      <c r="P581" s="1"/>
    </row>
    <row r="582" spans="16:16" x14ac:dyDescent="0.3">
      <c r="P582" s="1"/>
    </row>
    <row r="583" spans="16:16" x14ac:dyDescent="0.3">
      <c r="P583" s="1"/>
    </row>
    <row r="584" spans="16:16" x14ac:dyDescent="0.3">
      <c r="P584" s="1"/>
    </row>
    <row r="585" spans="16:16" x14ac:dyDescent="0.3">
      <c r="P585" s="1"/>
    </row>
    <row r="586" spans="16:16" x14ac:dyDescent="0.3">
      <c r="P586" s="1"/>
    </row>
    <row r="587" spans="16:16" x14ac:dyDescent="0.3">
      <c r="P587" s="1"/>
    </row>
    <row r="588" spans="16:16" x14ac:dyDescent="0.3">
      <c r="P588" s="1"/>
    </row>
    <row r="589" spans="16:16" x14ac:dyDescent="0.3">
      <c r="P589" s="1"/>
    </row>
    <row r="590" spans="16:16" x14ac:dyDescent="0.3">
      <c r="P590" s="1"/>
    </row>
    <row r="591" spans="16:16" x14ac:dyDescent="0.3">
      <c r="P591" s="1"/>
    </row>
    <row r="592" spans="16:16" x14ac:dyDescent="0.3">
      <c r="P592" s="1"/>
    </row>
    <row r="593" spans="16:16" x14ac:dyDescent="0.3">
      <c r="P593" s="1"/>
    </row>
    <row r="594" spans="16:16" x14ac:dyDescent="0.3">
      <c r="P594" s="1"/>
    </row>
    <row r="595" spans="16:16" x14ac:dyDescent="0.3">
      <c r="P595" s="1"/>
    </row>
    <row r="596" spans="16:16" x14ac:dyDescent="0.3">
      <c r="P596" s="1"/>
    </row>
    <row r="597" spans="16:16" x14ac:dyDescent="0.3">
      <c r="P597" s="1"/>
    </row>
    <row r="598" spans="16:16" x14ac:dyDescent="0.3">
      <c r="P598" s="1"/>
    </row>
    <row r="599" spans="16:16" x14ac:dyDescent="0.3">
      <c r="P599" s="1"/>
    </row>
    <row r="600" spans="16:16" x14ac:dyDescent="0.3">
      <c r="P600" s="1"/>
    </row>
    <row r="601" spans="16:16" x14ac:dyDescent="0.3">
      <c r="P601" s="1"/>
    </row>
    <row r="602" spans="16:16" x14ac:dyDescent="0.3">
      <c r="P602" s="1"/>
    </row>
    <row r="603" spans="16:16" x14ac:dyDescent="0.3">
      <c r="P603" s="1"/>
    </row>
    <row r="604" spans="16:16" x14ac:dyDescent="0.3">
      <c r="P604" s="1"/>
    </row>
    <row r="605" spans="16:16" x14ac:dyDescent="0.3">
      <c r="P605" s="1"/>
    </row>
    <row r="606" spans="16:16" x14ac:dyDescent="0.3">
      <c r="P606" s="1"/>
    </row>
    <row r="607" spans="16:16" x14ac:dyDescent="0.3">
      <c r="P607" s="1"/>
    </row>
    <row r="608" spans="16:16" x14ac:dyDescent="0.3">
      <c r="P608" s="1"/>
    </row>
    <row r="609" spans="16:16" x14ac:dyDescent="0.3">
      <c r="P609" s="1"/>
    </row>
    <row r="610" spans="16:16" x14ac:dyDescent="0.3">
      <c r="P610" s="1"/>
    </row>
    <row r="611" spans="16:16" x14ac:dyDescent="0.3">
      <c r="P611" s="1"/>
    </row>
    <row r="612" spans="16:16" x14ac:dyDescent="0.3">
      <c r="P612" s="1"/>
    </row>
    <row r="613" spans="16:16" x14ac:dyDescent="0.3">
      <c r="P613" s="1"/>
    </row>
    <row r="614" spans="16:16" x14ac:dyDescent="0.3">
      <c r="P614" s="1"/>
    </row>
    <row r="615" spans="16:16" x14ac:dyDescent="0.3">
      <c r="P615" s="1"/>
    </row>
    <row r="616" spans="16:16" x14ac:dyDescent="0.3">
      <c r="P616" s="1"/>
    </row>
    <row r="617" spans="16:16" x14ac:dyDescent="0.3">
      <c r="P617" s="1"/>
    </row>
    <row r="618" spans="16:16" x14ac:dyDescent="0.3">
      <c r="P618" s="1"/>
    </row>
    <row r="619" spans="16:16" x14ac:dyDescent="0.3">
      <c r="P619" s="1"/>
    </row>
    <row r="620" spans="16:16" x14ac:dyDescent="0.3">
      <c r="P620" s="1"/>
    </row>
    <row r="621" spans="16:16" x14ac:dyDescent="0.3">
      <c r="P621" s="1"/>
    </row>
    <row r="622" spans="16:16" x14ac:dyDescent="0.3">
      <c r="P622" s="1"/>
    </row>
    <row r="623" spans="16:16" x14ac:dyDescent="0.3">
      <c r="P623" s="1"/>
    </row>
    <row r="624" spans="16:16" x14ac:dyDescent="0.3">
      <c r="P624" s="1"/>
    </row>
    <row r="625" spans="16:16" x14ac:dyDescent="0.3">
      <c r="P625" s="1"/>
    </row>
    <row r="626" spans="16:16" x14ac:dyDescent="0.3">
      <c r="P626" s="1"/>
    </row>
    <row r="627" spans="16:16" x14ac:dyDescent="0.3">
      <c r="P627" s="1"/>
    </row>
    <row r="628" spans="16:16" x14ac:dyDescent="0.3">
      <c r="P628" s="1"/>
    </row>
    <row r="629" spans="16:16" x14ac:dyDescent="0.3">
      <c r="P629" s="1"/>
    </row>
    <row r="630" spans="16:16" x14ac:dyDescent="0.3">
      <c r="P630" s="1"/>
    </row>
    <row r="631" spans="16:16" x14ac:dyDescent="0.3">
      <c r="P631" s="1"/>
    </row>
    <row r="632" spans="16:16" x14ac:dyDescent="0.3">
      <c r="P632" s="1"/>
    </row>
    <row r="633" spans="16:16" x14ac:dyDescent="0.3">
      <c r="P633" s="1"/>
    </row>
    <row r="634" spans="16:16" x14ac:dyDescent="0.3">
      <c r="P634" s="1"/>
    </row>
    <row r="635" spans="16:16" x14ac:dyDescent="0.3">
      <c r="P635" s="1"/>
    </row>
    <row r="636" spans="16:16" x14ac:dyDescent="0.3">
      <c r="P636" s="1"/>
    </row>
    <row r="637" spans="16:16" x14ac:dyDescent="0.3">
      <c r="P637" s="1"/>
    </row>
    <row r="638" spans="16:16" x14ac:dyDescent="0.3">
      <c r="P638" s="1"/>
    </row>
    <row r="639" spans="16:16" x14ac:dyDescent="0.3">
      <c r="P639" s="1"/>
    </row>
    <row r="640" spans="16:16" x14ac:dyDescent="0.3">
      <c r="P640" s="1"/>
    </row>
    <row r="641" spans="16:16" x14ac:dyDescent="0.3">
      <c r="P641" s="1"/>
    </row>
    <row r="642" spans="16:16" x14ac:dyDescent="0.3">
      <c r="P642" s="1"/>
    </row>
    <row r="643" spans="16:16" x14ac:dyDescent="0.3">
      <c r="P643" s="1"/>
    </row>
    <row r="644" spans="16:16" x14ac:dyDescent="0.3">
      <c r="P644" s="1"/>
    </row>
    <row r="645" spans="16:16" x14ac:dyDescent="0.3">
      <c r="P645" s="1"/>
    </row>
    <row r="646" spans="16:16" x14ac:dyDescent="0.3">
      <c r="P646" s="1"/>
    </row>
    <row r="647" spans="16:16" x14ac:dyDescent="0.3">
      <c r="P647" s="1"/>
    </row>
    <row r="648" spans="16:16" x14ac:dyDescent="0.3">
      <c r="P648" s="1"/>
    </row>
    <row r="649" spans="16:16" x14ac:dyDescent="0.3">
      <c r="P649" s="1"/>
    </row>
    <row r="650" spans="16:16" x14ac:dyDescent="0.3">
      <c r="P650" s="1"/>
    </row>
    <row r="651" spans="16:16" x14ac:dyDescent="0.3">
      <c r="P651" s="1"/>
    </row>
    <row r="652" spans="16:16" x14ac:dyDescent="0.3">
      <c r="P652" s="1"/>
    </row>
    <row r="653" spans="16:16" x14ac:dyDescent="0.3">
      <c r="P653" s="1"/>
    </row>
    <row r="654" spans="16:16" x14ac:dyDescent="0.3">
      <c r="P654" s="1"/>
    </row>
    <row r="655" spans="16:16" x14ac:dyDescent="0.3">
      <c r="P655" s="1"/>
    </row>
    <row r="656" spans="16:16" x14ac:dyDescent="0.3">
      <c r="P656" s="1"/>
    </row>
    <row r="657" spans="16:16" x14ac:dyDescent="0.3">
      <c r="P657" s="1"/>
    </row>
    <row r="658" spans="16:16" x14ac:dyDescent="0.3">
      <c r="P658" s="1"/>
    </row>
    <row r="659" spans="16:16" x14ac:dyDescent="0.3">
      <c r="P659" s="1"/>
    </row>
    <row r="660" spans="16:16" x14ac:dyDescent="0.3">
      <c r="P660" s="1"/>
    </row>
    <row r="661" spans="16:16" x14ac:dyDescent="0.3">
      <c r="P661" s="1"/>
    </row>
    <row r="662" spans="16:16" x14ac:dyDescent="0.3">
      <c r="P662" s="1"/>
    </row>
    <row r="663" spans="16:16" x14ac:dyDescent="0.3">
      <c r="P663" s="1"/>
    </row>
    <row r="664" spans="16:16" x14ac:dyDescent="0.3">
      <c r="P664" s="1"/>
    </row>
    <row r="665" spans="16:16" x14ac:dyDescent="0.3">
      <c r="P665" s="1"/>
    </row>
    <row r="666" spans="16:16" x14ac:dyDescent="0.3">
      <c r="P666" s="1"/>
    </row>
    <row r="667" spans="16:16" x14ac:dyDescent="0.3">
      <c r="P667" s="1"/>
    </row>
    <row r="668" spans="16:16" x14ac:dyDescent="0.3">
      <c r="P668" s="1"/>
    </row>
    <row r="669" spans="16:16" x14ac:dyDescent="0.3">
      <c r="P669" s="1"/>
    </row>
    <row r="670" spans="16:16" x14ac:dyDescent="0.3">
      <c r="P670" s="1"/>
    </row>
    <row r="671" spans="16:16" x14ac:dyDescent="0.3">
      <c r="P671" s="1"/>
    </row>
    <row r="672" spans="16:16" x14ac:dyDescent="0.3">
      <c r="P672" s="1"/>
    </row>
    <row r="673" spans="16:16" x14ac:dyDescent="0.3">
      <c r="P673" s="1"/>
    </row>
    <row r="674" spans="16:16" x14ac:dyDescent="0.3">
      <c r="P674" s="1"/>
    </row>
    <row r="675" spans="16:16" x14ac:dyDescent="0.3">
      <c r="P675" s="1"/>
    </row>
    <row r="676" spans="16:16" x14ac:dyDescent="0.3">
      <c r="P676" s="1"/>
    </row>
    <row r="677" spans="16:16" x14ac:dyDescent="0.3">
      <c r="P677" s="1"/>
    </row>
    <row r="678" spans="16:16" x14ac:dyDescent="0.3">
      <c r="P678" s="1"/>
    </row>
    <row r="679" spans="16:16" x14ac:dyDescent="0.3">
      <c r="P679" s="1"/>
    </row>
    <row r="680" spans="16:16" x14ac:dyDescent="0.3">
      <c r="P680" s="1"/>
    </row>
    <row r="681" spans="16:16" x14ac:dyDescent="0.3">
      <c r="P681" s="1"/>
    </row>
    <row r="682" spans="16:16" x14ac:dyDescent="0.3">
      <c r="P682" s="1"/>
    </row>
    <row r="683" spans="16:16" x14ac:dyDescent="0.3">
      <c r="P683" s="1"/>
    </row>
    <row r="684" spans="16:16" x14ac:dyDescent="0.3">
      <c r="P684" s="1"/>
    </row>
    <row r="685" spans="16:16" x14ac:dyDescent="0.3">
      <c r="P685" s="1"/>
    </row>
    <row r="686" spans="16:16" x14ac:dyDescent="0.3">
      <c r="P686" s="1"/>
    </row>
    <row r="687" spans="16:16" x14ac:dyDescent="0.3">
      <c r="P687" s="1"/>
    </row>
    <row r="688" spans="16:16" x14ac:dyDescent="0.3">
      <c r="P688" s="1"/>
    </row>
    <row r="689" spans="16:16" x14ac:dyDescent="0.3">
      <c r="P689" s="1"/>
    </row>
    <row r="690" spans="16:16" x14ac:dyDescent="0.3">
      <c r="P690" s="1"/>
    </row>
    <row r="691" spans="16:16" x14ac:dyDescent="0.3">
      <c r="P691" s="1"/>
    </row>
    <row r="692" spans="16:16" x14ac:dyDescent="0.3">
      <c r="P692" s="1"/>
    </row>
    <row r="693" spans="16:16" x14ac:dyDescent="0.3">
      <c r="P693" s="1"/>
    </row>
    <row r="694" spans="16:16" x14ac:dyDescent="0.3">
      <c r="P694" s="1"/>
    </row>
    <row r="695" spans="16:16" x14ac:dyDescent="0.3">
      <c r="P695" s="1"/>
    </row>
    <row r="696" spans="16:16" x14ac:dyDescent="0.3">
      <c r="P696" s="1"/>
    </row>
    <row r="697" spans="16:16" x14ac:dyDescent="0.3">
      <c r="P697" s="1"/>
    </row>
    <row r="698" spans="16:16" x14ac:dyDescent="0.3">
      <c r="P698" s="1"/>
    </row>
    <row r="699" spans="16:16" x14ac:dyDescent="0.3">
      <c r="P699" s="1"/>
    </row>
    <row r="700" spans="16:16" x14ac:dyDescent="0.3">
      <c r="P700" s="1"/>
    </row>
    <row r="701" spans="16:16" x14ac:dyDescent="0.3">
      <c r="P701" s="1"/>
    </row>
    <row r="702" spans="16:16" x14ac:dyDescent="0.3">
      <c r="P702" s="1"/>
    </row>
    <row r="703" spans="16:16" x14ac:dyDescent="0.3">
      <c r="P703" s="1"/>
    </row>
    <row r="704" spans="16:16" x14ac:dyDescent="0.3">
      <c r="P704" s="1"/>
    </row>
    <row r="705" spans="16:16" x14ac:dyDescent="0.3">
      <c r="P705" s="1"/>
    </row>
    <row r="706" spans="16:16" x14ac:dyDescent="0.3">
      <c r="P706" s="1"/>
    </row>
    <row r="707" spans="16:16" x14ac:dyDescent="0.3">
      <c r="P707" s="1"/>
    </row>
    <row r="708" spans="16:16" x14ac:dyDescent="0.3">
      <c r="P708" s="1"/>
    </row>
    <row r="709" spans="16:16" x14ac:dyDescent="0.3">
      <c r="P709" s="1"/>
    </row>
    <row r="710" spans="16:16" x14ac:dyDescent="0.3">
      <c r="P710" s="1"/>
    </row>
    <row r="711" spans="16:16" x14ac:dyDescent="0.3">
      <c r="P711" s="1"/>
    </row>
    <row r="712" spans="16:16" x14ac:dyDescent="0.3">
      <c r="P712" s="1"/>
    </row>
    <row r="713" spans="16:16" x14ac:dyDescent="0.3">
      <c r="P713" s="1"/>
    </row>
    <row r="714" spans="16:16" x14ac:dyDescent="0.3">
      <c r="P714" s="1"/>
    </row>
    <row r="715" spans="16:16" x14ac:dyDescent="0.3">
      <c r="P715" s="1"/>
    </row>
    <row r="716" spans="16:16" x14ac:dyDescent="0.3">
      <c r="P716" s="1"/>
    </row>
    <row r="717" spans="16:16" x14ac:dyDescent="0.3">
      <c r="P717" s="1"/>
    </row>
    <row r="718" spans="16:16" x14ac:dyDescent="0.3">
      <c r="P718" s="1"/>
    </row>
    <row r="719" spans="16:16" x14ac:dyDescent="0.3">
      <c r="P719" s="1"/>
    </row>
    <row r="720" spans="16:16" x14ac:dyDescent="0.3">
      <c r="P720" s="1"/>
    </row>
    <row r="721" spans="16:16" x14ac:dyDescent="0.3">
      <c r="P721" s="1"/>
    </row>
    <row r="722" spans="16:16" x14ac:dyDescent="0.3">
      <c r="P722" s="1"/>
    </row>
    <row r="723" spans="16:16" x14ac:dyDescent="0.3">
      <c r="P723" s="1"/>
    </row>
    <row r="724" spans="16:16" x14ac:dyDescent="0.3">
      <c r="P724" s="1"/>
    </row>
    <row r="725" spans="16:16" x14ac:dyDescent="0.3">
      <c r="P725" s="1"/>
    </row>
    <row r="726" spans="16:16" x14ac:dyDescent="0.3">
      <c r="P726" s="1"/>
    </row>
    <row r="727" spans="16:16" x14ac:dyDescent="0.3">
      <c r="P727" s="1"/>
    </row>
    <row r="728" spans="16:16" x14ac:dyDescent="0.3">
      <c r="P728" s="1"/>
    </row>
    <row r="729" spans="16:16" x14ac:dyDescent="0.3">
      <c r="P729" s="1"/>
    </row>
    <row r="730" spans="16:16" x14ac:dyDescent="0.3">
      <c r="P730" s="1"/>
    </row>
    <row r="731" spans="16:16" x14ac:dyDescent="0.3">
      <c r="P731" s="1"/>
    </row>
    <row r="732" spans="16:16" x14ac:dyDescent="0.3">
      <c r="P732" s="1"/>
    </row>
    <row r="733" spans="16:16" x14ac:dyDescent="0.3">
      <c r="P733" s="1"/>
    </row>
    <row r="734" spans="16:16" x14ac:dyDescent="0.3">
      <c r="P734" s="1"/>
    </row>
    <row r="735" spans="16:16" x14ac:dyDescent="0.3">
      <c r="P735" s="1"/>
    </row>
    <row r="736" spans="16:16" x14ac:dyDescent="0.3">
      <c r="P736" s="1"/>
    </row>
    <row r="737" spans="16:16" x14ac:dyDescent="0.3">
      <c r="P737" s="1"/>
    </row>
    <row r="738" spans="16:16" x14ac:dyDescent="0.3">
      <c r="P738" s="1"/>
    </row>
    <row r="739" spans="16:16" x14ac:dyDescent="0.3">
      <c r="P739" s="1"/>
    </row>
    <row r="740" spans="16:16" x14ac:dyDescent="0.3">
      <c r="P740" s="1"/>
    </row>
    <row r="741" spans="16:16" x14ac:dyDescent="0.3">
      <c r="P741" s="1"/>
    </row>
    <row r="742" spans="16:16" x14ac:dyDescent="0.3">
      <c r="P742" s="1"/>
    </row>
    <row r="743" spans="16:16" x14ac:dyDescent="0.3">
      <c r="P743" s="1"/>
    </row>
    <row r="744" spans="16:16" x14ac:dyDescent="0.3">
      <c r="P744" s="1"/>
    </row>
    <row r="745" spans="16:16" x14ac:dyDescent="0.3">
      <c r="P745" s="1"/>
    </row>
    <row r="746" spans="16:16" x14ac:dyDescent="0.3">
      <c r="P746" s="1"/>
    </row>
    <row r="747" spans="16:16" x14ac:dyDescent="0.3">
      <c r="P747" s="1"/>
    </row>
    <row r="748" spans="16:16" x14ac:dyDescent="0.3">
      <c r="P748" s="1"/>
    </row>
    <row r="749" spans="16:16" x14ac:dyDescent="0.3">
      <c r="P749" s="1"/>
    </row>
    <row r="750" spans="16:16" x14ac:dyDescent="0.3">
      <c r="P750" s="1"/>
    </row>
    <row r="751" spans="16:16" x14ac:dyDescent="0.3">
      <c r="P751" s="1"/>
    </row>
    <row r="752" spans="16:16" x14ac:dyDescent="0.3">
      <c r="P752" s="1"/>
    </row>
    <row r="753" spans="16:16" x14ac:dyDescent="0.3">
      <c r="P753" s="1"/>
    </row>
    <row r="754" spans="16:16" x14ac:dyDescent="0.3">
      <c r="P754" s="1"/>
    </row>
    <row r="755" spans="16:16" x14ac:dyDescent="0.3">
      <c r="P755" s="1"/>
    </row>
    <row r="756" spans="16:16" x14ac:dyDescent="0.3">
      <c r="P756" s="1"/>
    </row>
    <row r="757" spans="16:16" x14ac:dyDescent="0.3">
      <c r="P757" s="1"/>
    </row>
    <row r="758" spans="16:16" x14ac:dyDescent="0.3">
      <c r="P758" s="1"/>
    </row>
    <row r="759" spans="16:16" x14ac:dyDescent="0.3">
      <c r="P759" s="1"/>
    </row>
    <row r="760" spans="16:16" x14ac:dyDescent="0.3">
      <c r="P760" s="1"/>
    </row>
    <row r="761" spans="16:16" x14ac:dyDescent="0.3">
      <c r="P761" s="1"/>
    </row>
    <row r="762" spans="16:16" x14ac:dyDescent="0.3">
      <c r="P762" s="1"/>
    </row>
    <row r="763" spans="16:16" x14ac:dyDescent="0.3">
      <c r="P763" s="1"/>
    </row>
    <row r="764" spans="16:16" x14ac:dyDescent="0.3">
      <c r="P764" s="1"/>
    </row>
    <row r="765" spans="16:16" x14ac:dyDescent="0.3">
      <c r="P765" s="1"/>
    </row>
    <row r="766" spans="16:16" x14ac:dyDescent="0.3">
      <c r="P766" s="1"/>
    </row>
    <row r="767" spans="16:16" x14ac:dyDescent="0.3">
      <c r="P767" s="1"/>
    </row>
    <row r="768" spans="16:16" x14ac:dyDescent="0.3">
      <c r="P768" s="1"/>
    </row>
    <row r="769" spans="16:16" x14ac:dyDescent="0.3">
      <c r="P769" s="1"/>
    </row>
    <row r="770" spans="16:16" x14ac:dyDescent="0.3">
      <c r="P770" s="1"/>
    </row>
    <row r="771" spans="16:16" x14ac:dyDescent="0.3">
      <c r="P771" s="1"/>
    </row>
    <row r="772" spans="16:16" x14ac:dyDescent="0.3">
      <c r="P772" s="1"/>
    </row>
    <row r="773" spans="16:16" x14ac:dyDescent="0.3">
      <c r="P773" s="1"/>
    </row>
    <row r="774" spans="16:16" x14ac:dyDescent="0.3">
      <c r="P774" s="1"/>
    </row>
    <row r="775" spans="16:16" x14ac:dyDescent="0.3">
      <c r="P775" s="1"/>
    </row>
    <row r="776" spans="16:16" x14ac:dyDescent="0.3">
      <c r="P776" s="1"/>
    </row>
    <row r="777" spans="16:16" x14ac:dyDescent="0.3">
      <c r="P777" s="1"/>
    </row>
    <row r="778" spans="16:16" x14ac:dyDescent="0.3">
      <c r="P778" s="1"/>
    </row>
    <row r="779" spans="16:16" x14ac:dyDescent="0.3">
      <c r="P779" s="1"/>
    </row>
    <row r="780" spans="16:16" x14ac:dyDescent="0.3">
      <c r="P780" s="1"/>
    </row>
    <row r="781" spans="16:16" x14ac:dyDescent="0.3">
      <c r="P781" s="1"/>
    </row>
    <row r="782" spans="16:16" x14ac:dyDescent="0.3">
      <c r="P782" s="1"/>
    </row>
    <row r="783" spans="16:16" x14ac:dyDescent="0.3">
      <c r="P783" s="1"/>
    </row>
    <row r="784" spans="16:16" x14ac:dyDescent="0.3">
      <c r="P784" s="1"/>
    </row>
    <row r="785" spans="16:16" x14ac:dyDescent="0.3">
      <c r="P785" s="1"/>
    </row>
    <row r="786" spans="16:16" x14ac:dyDescent="0.3">
      <c r="P786" s="1"/>
    </row>
    <row r="787" spans="16:16" x14ac:dyDescent="0.3">
      <c r="P787" s="1"/>
    </row>
    <row r="788" spans="16:16" x14ac:dyDescent="0.3">
      <c r="P788" s="1"/>
    </row>
    <row r="789" spans="16:16" x14ac:dyDescent="0.3">
      <c r="P789" s="1"/>
    </row>
    <row r="790" spans="16:16" x14ac:dyDescent="0.3">
      <c r="P790" s="1"/>
    </row>
    <row r="791" spans="16:16" x14ac:dyDescent="0.3">
      <c r="P791" s="1"/>
    </row>
    <row r="792" spans="16:16" x14ac:dyDescent="0.3">
      <c r="P792" s="1"/>
    </row>
    <row r="793" spans="16:16" x14ac:dyDescent="0.3">
      <c r="P793" s="1"/>
    </row>
    <row r="794" spans="16:16" x14ac:dyDescent="0.3">
      <c r="P794" s="1"/>
    </row>
    <row r="795" spans="16:16" x14ac:dyDescent="0.3">
      <c r="P795" s="1"/>
    </row>
    <row r="796" spans="16:16" x14ac:dyDescent="0.3">
      <c r="P796" s="1"/>
    </row>
    <row r="797" spans="16:16" x14ac:dyDescent="0.3">
      <c r="P797" s="1"/>
    </row>
    <row r="798" spans="16:16" x14ac:dyDescent="0.3">
      <c r="P798" s="1"/>
    </row>
    <row r="799" spans="16:16" x14ac:dyDescent="0.3">
      <c r="P799" s="1"/>
    </row>
    <row r="800" spans="16:16" x14ac:dyDescent="0.3">
      <c r="P800" s="1"/>
    </row>
    <row r="801" spans="16:16" x14ac:dyDescent="0.3">
      <c r="P801" s="1"/>
    </row>
    <row r="802" spans="16:16" x14ac:dyDescent="0.3">
      <c r="P802" s="1"/>
    </row>
    <row r="803" spans="16:16" x14ac:dyDescent="0.3">
      <c r="P803" s="1"/>
    </row>
    <row r="804" spans="16:16" x14ac:dyDescent="0.3">
      <c r="P804" s="1"/>
    </row>
    <row r="805" spans="16:16" x14ac:dyDescent="0.3">
      <c r="P805" s="1"/>
    </row>
    <row r="806" spans="16:16" x14ac:dyDescent="0.3">
      <c r="P806" s="1"/>
    </row>
    <row r="807" spans="16:16" x14ac:dyDescent="0.3">
      <c r="P807" s="1"/>
    </row>
    <row r="808" spans="16:16" x14ac:dyDescent="0.3">
      <c r="P808" s="1"/>
    </row>
    <row r="809" spans="16:16" x14ac:dyDescent="0.3">
      <c r="P809" s="1"/>
    </row>
    <row r="810" spans="16:16" x14ac:dyDescent="0.3">
      <c r="P810" s="1"/>
    </row>
    <row r="811" spans="16:16" x14ac:dyDescent="0.3">
      <c r="P811" s="1"/>
    </row>
    <row r="812" spans="16:16" x14ac:dyDescent="0.3">
      <c r="P812" s="1"/>
    </row>
    <row r="813" spans="16:16" x14ac:dyDescent="0.3">
      <c r="P813" s="1"/>
    </row>
    <row r="814" spans="16:16" x14ac:dyDescent="0.3">
      <c r="P814" s="1"/>
    </row>
    <row r="815" spans="16:16" x14ac:dyDescent="0.3">
      <c r="P815" s="1"/>
    </row>
    <row r="816" spans="16:16" x14ac:dyDescent="0.3">
      <c r="P816" s="1"/>
    </row>
    <row r="817" spans="16:16" x14ac:dyDescent="0.3">
      <c r="P817" s="1"/>
    </row>
    <row r="818" spans="16:16" x14ac:dyDescent="0.3">
      <c r="P818" s="1"/>
    </row>
    <row r="819" spans="16:16" x14ac:dyDescent="0.3">
      <c r="P819" s="1"/>
    </row>
    <row r="820" spans="16:16" x14ac:dyDescent="0.3">
      <c r="P820" s="1"/>
    </row>
    <row r="821" spans="16:16" x14ac:dyDescent="0.3">
      <c r="P821" s="1"/>
    </row>
    <row r="822" spans="16:16" x14ac:dyDescent="0.3">
      <c r="P822" s="1"/>
    </row>
    <row r="823" spans="16:16" x14ac:dyDescent="0.3">
      <c r="P823" s="1"/>
    </row>
    <row r="824" spans="16:16" x14ac:dyDescent="0.3">
      <c r="P824" s="1"/>
    </row>
    <row r="825" spans="16:16" x14ac:dyDescent="0.3">
      <c r="P825" s="1"/>
    </row>
    <row r="826" spans="16:16" x14ac:dyDescent="0.3">
      <c r="P826" s="1"/>
    </row>
    <row r="827" spans="16:16" x14ac:dyDescent="0.3">
      <c r="P827" s="1"/>
    </row>
    <row r="828" spans="16:16" x14ac:dyDescent="0.3">
      <c r="P828" s="1"/>
    </row>
    <row r="829" spans="16:16" x14ac:dyDescent="0.3">
      <c r="P829" s="1"/>
    </row>
    <row r="830" spans="16:16" x14ac:dyDescent="0.3">
      <c r="P830" s="1"/>
    </row>
    <row r="831" spans="16:16" x14ac:dyDescent="0.3">
      <c r="P831" s="1"/>
    </row>
    <row r="832" spans="16:16" x14ac:dyDescent="0.3">
      <c r="P832" s="1"/>
    </row>
    <row r="833" spans="16:16" x14ac:dyDescent="0.3">
      <c r="P833" s="1"/>
    </row>
    <row r="834" spans="16:16" x14ac:dyDescent="0.3">
      <c r="P834" s="1"/>
    </row>
    <row r="835" spans="16:16" x14ac:dyDescent="0.3">
      <c r="P835" s="1"/>
    </row>
    <row r="836" spans="16:16" x14ac:dyDescent="0.3">
      <c r="P836" s="1"/>
    </row>
    <row r="837" spans="16:16" x14ac:dyDescent="0.3">
      <c r="P837" s="1"/>
    </row>
    <row r="838" spans="16:16" x14ac:dyDescent="0.3">
      <c r="P838" s="1"/>
    </row>
    <row r="839" spans="16:16" x14ac:dyDescent="0.3">
      <c r="P839" s="1"/>
    </row>
    <row r="840" spans="16:16" x14ac:dyDescent="0.3">
      <c r="P840" s="1"/>
    </row>
    <row r="841" spans="16:16" x14ac:dyDescent="0.3">
      <c r="P841" s="1"/>
    </row>
    <row r="842" spans="16:16" x14ac:dyDescent="0.3">
      <c r="P842" s="1"/>
    </row>
    <row r="843" spans="16:16" x14ac:dyDescent="0.3">
      <c r="P843" s="1"/>
    </row>
    <row r="844" spans="16:16" x14ac:dyDescent="0.3">
      <c r="P844" s="1"/>
    </row>
    <row r="845" spans="16:16" x14ac:dyDescent="0.3">
      <c r="P845" s="1"/>
    </row>
    <row r="846" spans="16:16" x14ac:dyDescent="0.3">
      <c r="P846" s="1"/>
    </row>
    <row r="847" spans="16:16" x14ac:dyDescent="0.3">
      <c r="P847" s="1"/>
    </row>
    <row r="848" spans="16:16" x14ac:dyDescent="0.3">
      <c r="P848" s="1"/>
    </row>
    <row r="849" spans="16:16" x14ac:dyDescent="0.3">
      <c r="P849" s="1"/>
    </row>
    <row r="850" spans="16:16" x14ac:dyDescent="0.3">
      <c r="P850" s="1"/>
    </row>
    <row r="851" spans="16:16" x14ac:dyDescent="0.3">
      <c r="P851" s="1"/>
    </row>
    <row r="852" spans="16:16" x14ac:dyDescent="0.3">
      <c r="P852" s="1"/>
    </row>
    <row r="853" spans="16:16" x14ac:dyDescent="0.3">
      <c r="P853" s="1"/>
    </row>
    <row r="854" spans="16:16" x14ac:dyDescent="0.3">
      <c r="P854" s="1"/>
    </row>
    <row r="855" spans="16:16" x14ac:dyDescent="0.3">
      <c r="P855" s="1"/>
    </row>
    <row r="856" spans="16:16" x14ac:dyDescent="0.3">
      <c r="P856" s="1"/>
    </row>
    <row r="857" spans="16:16" x14ac:dyDescent="0.3">
      <c r="P857" s="1"/>
    </row>
    <row r="858" spans="16:16" x14ac:dyDescent="0.3">
      <c r="P858" s="1"/>
    </row>
    <row r="859" spans="16:16" x14ac:dyDescent="0.3">
      <c r="P859" s="1"/>
    </row>
    <row r="860" spans="16:16" x14ac:dyDescent="0.3">
      <c r="P860" s="1"/>
    </row>
    <row r="861" spans="16:16" x14ac:dyDescent="0.3">
      <c r="P861" s="1"/>
    </row>
    <row r="862" spans="16:16" x14ac:dyDescent="0.3">
      <c r="P862" s="1"/>
    </row>
    <row r="863" spans="16:16" x14ac:dyDescent="0.3">
      <c r="P863" s="1"/>
    </row>
    <row r="864" spans="16:16" x14ac:dyDescent="0.3">
      <c r="P864" s="1"/>
    </row>
    <row r="865" spans="16:16" x14ac:dyDescent="0.3">
      <c r="P865" s="1"/>
    </row>
    <row r="866" spans="16:16" x14ac:dyDescent="0.3">
      <c r="P866" s="1"/>
    </row>
    <row r="867" spans="16:16" x14ac:dyDescent="0.3">
      <c r="P867" s="1"/>
    </row>
    <row r="868" spans="16:16" x14ac:dyDescent="0.3">
      <c r="P868" s="1"/>
    </row>
    <row r="869" spans="16:16" x14ac:dyDescent="0.3">
      <c r="P869" s="1"/>
    </row>
    <row r="870" spans="16:16" x14ac:dyDescent="0.3">
      <c r="P870" s="1"/>
    </row>
    <row r="871" spans="16:16" x14ac:dyDescent="0.3">
      <c r="P871" s="1"/>
    </row>
  </sheetData>
  <phoneticPr fontId="1" type="noConversion"/>
  <conditionalFormatting sqref="B2:M4 E1:M1 B5:D13 C18:M18 B14:C15 B13:B15 I14:M15 I11:M12 I8:M8 I5:M6 E5:L15 A33:H45 I44:M45 A19:H31 I30:M31 A61:M1048576 A47:D59 G47:M59 A59:B60">
    <cfRule type="expression" dxfId="187" priority="51">
      <formula>$D1="합계"</formula>
    </cfRule>
  </conditionalFormatting>
  <conditionalFormatting sqref="A2:A4 A6:A15">
    <cfRule type="expression" dxfId="186" priority="49">
      <formula>$D2="합계"</formula>
    </cfRule>
  </conditionalFormatting>
  <conditionalFormatting sqref="I5:M5">
    <cfRule type="expression" dxfId="185" priority="45">
      <formula>$D5="합계"</formula>
    </cfRule>
  </conditionalFormatting>
  <conditionalFormatting sqref="A5">
    <cfRule type="expression" dxfId="184" priority="44">
      <formula>$D5="합계"</formula>
    </cfRule>
  </conditionalFormatting>
  <conditionalFormatting sqref="A1:D1">
    <cfRule type="expression" dxfId="183" priority="37">
      <formula>$D1="합계"</formula>
    </cfRule>
  </conditionalFormatting>
  <conditionalFormatting sqref="B18">
    <cfRule type="expression" dxfId="182" priority="32">
      <formula>$D18="합계"</formula>
    </cfRule>
  </conditionalFormatting>
  <conditionalFormatting sqref="A18">
    <cfRule type="expression" dxfId="181" priority="31">
      <formula>$D18="합계"</formula>
    </cfRule>
  </conditionalFormatting>
  <conditionalFormatting sqref="D14">
    <cfRule type="expression" dxfId="180" priority="29">
      <formula>$B14="합계"</formula>
    </cfRule>
  </conditionalFormatting>
  <conditionalFormatting sqref="D15">
    <cfRule type="expression" dxfId="179" priority="30">
      <formula>$B15="합계"</formula>
    </cfRule>
  </conditionalFormatting>
  <conditionalFormatting sqref="M7">
    <cfRule type="expression" dxfId="178" priority="28">
      <formula>$D7="합계"</formula>
    </cfRule>
  </conditionalFormatting>
  <conditionalFormatting sqref="M9">
    <cfRule type="expression" dxfId="177" priority="27">
      <formula>$D9="합계"</formula>
    </cfRule>
  </conditionalFormatting>
  <conditionalFormatting sqref="M10">
    <cfRule type="expression" dxfId="176" priority="26">
      <formula>$D10="합계"</formula>
    </cfRule>
  </conditionalFormatting>
  <conditionalFormatting sqref="M13">
    <cfRule type="expression" dxfId="175" priority="25">
      <formula>$D13="합계"</formula>
    </cfRule>
  </conditionalFormatting>
  <conditionalFormatting sqref="C16 A17:C17 E16:M17">
    <cfRule type="expression" dxfId="174" priority="24">
      <formula>$D16="합계"</formula>
    </cfRule>
  </conditionalFormatting>
  <conditionalFormatting sqref="A17">
    <cfRule type="expression" dxfId="173" priority="23">
      <formula>$D17="합계"</formula>
    </cfRule>
  </conditionalFormatting>
  <conditionalFormatting sqref="A16:B16">
    <cfRule type="expression" dxfId="172" priority="22">
      <formula>$D16="합계"</formula>
    </cfRule>
  </conditionalFormatting>
  <conditionalFormatting sqref="D16">
    <cfRule type="expression" dxfId="171" priority="21">
      <formula>$B16="합계"</formula>
    </cfRule>
  </conditionalFormatting>
  <conditionalFormatting sqref="D17">
    <cfRule type="expression" dxfId="170" priority="20">
      <formula>$B17="합계"</formula>
    </cfRule>
  </conditionalFormatting>
  <conditionalFormatting sqref="I19:M24 I26:M28 I25:L25 I29:L29">
    <cfRule type="expression" dxfId="169" priority="18">
      <formula>$D19="합계"</formula>
    </cfRule>
  </conditionalFormatting>
  <conditionalFormatting sqref="C32:M32">
    <cfRule type="expression" dxfId="168" priority="17">
      <formula>$D32="합계"</formula>
    </cfRule>
  </conditionalFormatting>
  <conditionalFormatting sqref="B32">
    <cfRule type="expression" dxfId="167" priority="16">
      <formula>$D32="합계"</formula>
    </cfRule>
  </conditionalFormatting>
  <conditionalFormatting sqref="A32">
    <cfRule type="expression" dxfId="166" priority="15">
      <formula>$D32="합계"</formula>
    </cfRule>
  </conditionalFormatting>
  <conditionalFormatting sqref="M25">
    <cfRule type="expression" dxfId="165" priority="14">
      <formula>$D25="합계"</formula>
    </cfRule>
  </conditionalFormatting>
  <conditionalFormatting sqref="M29">
    <cfRule type="expression" dxfId="164" priority="13">
      <formula>$D29="합계"</formula>
    </cfRule>
  </conditionalFormatting>
  <conditionalFormatting sqref="I34:M38 I40:M42 I39:L39 I43:L43 I33:L33">
    <cfRule type="expression" dxfId="163" priority="10">
      <formula>$D33="합계"</formula>
    </cfRule>
  </conditionalFormatting>
  <conditionalFormatting sqref="C46:M46 E46:F59">
    <cfRule type="expression" dxfId="162" priority="9">
      <formula>$D46="합계"</formula>
    </cfRule>
  </conditionalFormatting>
  <conditionalFormatting sqref="M39">
    <cfRule type="expression" dxfId="161" priority="6">
      <formula>$D39="합계"</formula>
    </cfRule>
  </conditionalFormatting>
  <conditionalFormatting sqref="M43">
    <cfRule type="expression" dxfId="160" priority="5">
      <formula>$D43="합계"</formula>
    </cfRule>
  </conditionalFormatting>
  <conditionalFormatting sqref="A46:B46">
    <cfRule type="expression" dxfId="159" priority="4">
      <formula>$D46="합계"</formula>
    </cfRule>
  </conditionalFormatting>
  <conditionalFormatting sqref="M33">
    <cfRule type="expression" dxfId="158" priority="3">
      <formula>$D33="합계"</formula>
    </cfRule>
  </conditionalFormatting>
  <conditionalFormatting sqref="C60:M60">
    <cfRule type="expression" dxfId="157" priority="2">
      <formula>$D60="합계"</formula>
    </cfRule>
  </conditionalFormatting>
  <conditionalFormatting sqref="A60:B60">
    <cfRule type="expression" dxfId="156" priority="1">
      <formula>$D60="합계"</formula>
    </cfRule>
  </conditionalFormatting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"/>
  <sheetViews>
    <sheetView zoomScale="80" zoomScaleNormal="80" workbookViewId="0">
      <pane xSplit="1" ySplit="5" topLeftCell="E6" activePane="bottomRight" state="frozen"/>
      <selection activeCell="A7" sqref="A7"/>
      <selection pane="topRight" activeCell="A7" sqref="A7"/>
      <selection pane="bottomLeft" activeCell="A7" sqref="A7"/>
      <selection pane="bottomRight" activeCell="A9" sqref="A9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11" width="16.625" style="1" customWidth="1"/>
    <col min="12" max="12" width="10.125" style="1" customWidth="1"/>
    <col min="13" max="13" width="11.25" style="1" customWidth="1"/>
    <col min="14" max="14" width="11.5" style="18" customWidth="1"/>
    <col min="15" max="15" width="9.875" style="19" customWidth="1"/>
    <col min="16" max="16" width="18.5" style="19" customWidth="1"/>
    <col min="17" max="17" width="11.25" style="19" bestFit="1" customWidth="1"/>
    <col min="18" max="18" width="10.75" style="19" customWidth="1"/>
    <col min="19" max="19" width="11.375" style="19" customWidth="1"/>
    <col min="20" max="20" width="10.625" style="19" customWidth="1"/>
    <col min="21" max="21" width="15.875" style="19" customWidth="1"/>
    <col min="22" max="22" width="11.375" style="18" customWidth="1"/>
    <col min="23" max="23" width="12.25" style="18" customWidth="1"/>
    <col min="24" max="24" width="13.75" style="18" customWidth="1"/>
    <col min="25" max="16384" width="9" style="18"/>
  </cols>
  <sheetData>
    <row r="1" spans="1:24" s="40" customFormat="1" ht="33" x14ac:dyDescent="0.3">
      <c r="A1" s="50" t="s">
        <v>8</v>
      </c>
      <c r="B1" s="51" t="s">
        <v>619</v>
      </c>
      <c r="C1" s="50" t="s">
        <v>13</v>
      </c>
      <c r="D1" s="50" t="s">
        <v>14</v>
      </c>
      <c r="E1" s="55" t="s">
        <v>2</v>
      </c>
      <c r="F1" s="56" t="s">
        <v>18</v>
      </c>
      <c r="G1" s="57" t="s">
        <v>3</v>
      </c>
      <c r="H1" s="58" t="s">
        <v>35</v>
      </c>
      <c r="I1" s="58" t="s">
        <v>36</v>
      </c>
      <c r="J1" s="12"/>
      <c r="K1" s="12"/>
      <c r="L1" s="12"/>
      <c r="N1" s="41"/>
      <c r="O1" s="41"/>
      <c r="P1" s="41"/>
      <c r="Q1" s="41"/>
      <c r="R1" s="41"/>
      <c r="S1" s="41"/>
      <c r="T1" s="41"/>
    </row>
    <row r="2" spans="1:24" s="1" customFormat="1" x14ac:dyDescent="0.3">
      <c r="A2" s="9" t="s">
        <v>47</v>
      </c>
      <c r="B2" s="37" t="s">
        <v>47</v>
      </c>
      <c r="C2" s="11">
        <v>0.8</v>
      </c>
      <c r="D2" s="22">
        <v>1</v>
      </c>
      <c r="E2" s="22">
        <v>4.5999999999999996</v>
      </c>
      <c r="F2" s="10">
        <v>0.4</v>
      </c>
      <c r="G2" s="16"/>
      <c r="H2" s="17"/>
      <c r="I2" s="17"/>
      <c r="J2" s="14"/>
      <c r="K2" s="14"/>
      <c r="L2" s="14"/>
      <c r="N2" s="21"/>
      <c r="O2" s="21"/>
      <c r="P2" s="21"/>
      <c r="Q2" s="21"/>
      <c r="R2" s="21"/>
      <c r="S2" s="21"/>
      <c r="T2" s="21"/>
    </row>
    <row r="3" spans="1:24" s="1" customFormat="1" x14ac:dyDescent="0.3">
      <c r="O3" s="21"/>
      <c r="P3" s="21"/>
      <c r="Q3" s="21"/>
      <c r="R3" s="21"/>
      <c r="S3" s="21"/>
      <c r="T3" s="21"/>
      <c r="U3" s="21"/>
    </row>
    <row r="4" spans="1:24" s="1" customFormat="1" ht="16.5" customHeight="1" x14ac:dyDescent="0.3">
      <c r="A4" s="59" t="s">
        <v>22</v>
      </c>
      <c r="B4" s="70" t="s">
        <v>107</v>
      </c>
      <c r="C4" s="70" t="s">
        <v>110</v>
      </c>
      <c r="D4" s="70" t="s">
        <v>107</v>
      </c>
      <c r="E4" s="70" t="s">
        <v>110</v>
      </c>
      <c r="F4" s="70" t="s">
        <v>107</v>
      </c>
      <c r="G4" s="70" t="s">
        <v>110</v>
      </c>
      <c r="H4" s="70" t="s">
        <v>104</v>
      </c>
      <c r="I4" s="70" t="s">
        <v>110</v>
      </c>
      <c r="J4" s="70" t="s">
        <v>104</v>
      </c>
      <c r="K4" s="70" t="s">
        <v>104</v>
      </c>
      <c r="L4" s="70" t="s">
        <v>102</v>
      </c>
      <c r="M4" s="106" t="s">
        <v>37</v>
      </c>
      <c r="N4" s="106" t="s">
        <v>64</v>
      </c>
      <c r="O4" s="106" t="s">
        <v>38</v>
      </c>
      <c r="P4" s="108" t="s">
        <v>0</v>
      </c>
      <c r="Q4" s="103" t="s">
        <v>78</v>
      </c>
      <c r="R4" s="103"/>
      <c r="S4" s="103"/>
      <c r="T4" s="103" t="s">
        <v>29</v>
      </c>
      <c r="U4" s="103"/>
      <c r="V4" s="103"/>
      <c r="W4" s="103"/>
      <c r="X4" s="104" t="s">
        <v>11</v>
      </c>
    </row>
    <row r="5" spans="1:24" s="1" customFormat="1" ht="33" x14ac:dyDescent="0.3">
      <c r="A5" s="60" t="s">
        <v>79</v>
      </c>
      <c r="B5" s="70">
        <v>5</v>
      </c>
      <c r="C5" s="70">
        <v>5</v>
      </c>
      <c r="D5" s="70">
        <v>4</v>
      </c>
      <c r="E5" s="70">
        <v>4</v>
      </c>
      <c r="F5" s="70">
        <v>3</v>
      </c>
      <c r="G5" s="70">
        <v>3</v>
      </c>
      <c r="H5" s="70">
        <v>3</v>
      </c>
      <c r="I5" s="70">
        <v>2</v>
      </c>
      <c r="J5" s="70">
        <v>2</v>
      </c>
      <c r="K5" s="70">
        <v>1</v>
      </c>
      <c r="L5" s="70">
        <v>1</v>
      </c>
      <c r="M5" s="107"/>
      <c r="N5" s="107"/>
      <c r="O5" s="107"/>
      <c r="P5" s="109"/>
      <c r="Q5" s="30" t="s">
        <v>15</v>
      </c>
      <c r="R5" s="30" t="s">
        <v>80</v>
      </c>
      <c r="S5" s="30" t="s">
        <v>81</v>
      </c>
      <c r="T5" s="30" t="s">
        <v>82</v>
      </c>
      <c r="U5" s="31" t="s">
        <v>83</v>
      </c>
      <c r="V5" s="31" t="s">
        <v>33</v>
      </c>
      <c r="W5" s="31" t="s">
        <v>24</v>
      </c>
      <c r="X5" s="105"/>
    </row>
    <row r="6" spans="1:24" s="1" customFormat="1" x14ac:dyDescent="0.3">
      <c r="A6" s="3">
        <v>44683</v>
      </c>
      <c r="B6" s="27">
        <f>IF(ISBLANK($A6),"",SUMIFS('MP내역(중립)'!$G:$G,'MP내역(중립)'!$A:$A,$A6,'MP내역(중립)'!$D:$D,B$4,'MP내역(중립)'!$E:$E,B$5))</f>
        <v>0</v>
      </c>
      <c r="C6" s="27">
        <f>IF(ISBLANK($A6),"",SUMIFS('MP내역(중립)'!$G:$G,'MP내역(중립)'!$A:$A,$A6,'MP내역(중립)'!$D:$D,C$4,'MP내역(중립)'!$E:$E,C$5))</f>
        <v>0.13608049999999999</v>
      </c>
      <c r="D6" s="27">
        <f>IF(ISBLANK($A6),"",SUMIFS('MP내역(중립)'!$G:$G,'MP내역(중립)'!$A:$A,$A6,'MP내역(중립)'!$D:$D,D$4,'MP내역(중립)'!$E:$E,D$5))</f>
        <v>8.1226658999999993E-2</v>
      </c>
      <c r="E6" s="27">
        <f>IF(ISBLANK($A6),"",SUMIFS('MP내역(중립)'!$G:$G,'MP내역(중립)'!$A:$A,$A6,'MP내역(중립)'!$D:$D,E$4,'MP내역(중립)'!$E:$E,E$5))</f>
        <v>4.6579490000000001E-2</v>
      </c>
      <c r="F6" s="27">
        <f>IF(ISBLANK($A6),"",SUMIFS('MP내역(중립)'!$G:$G,'MP내역(중립)'!$A:$A,$A6,'MP내역(중립)'!$D:$D,F$4,'MP내역(중립)'!$E:$E,F$5))</f>
        <v>0</v>
      </c>
      <c r="G6" s="27">
        <f>IF(ISBLANK($A6),"",SUMIFS('MP내역(중립)'!$G:$G,'MP내역(중립)'!$A:$A,$A6,'MP내역(중립)'!$D:$D,G$4,'MP내역(중립)'!$E:$E,G$5))</f>
        <v>0.15190119999999999</v>
      </c>
      <c r="H6" s="27">
        <f>IF(ISBLANK($A6),"",SUMIFS('MP내역(중립)'!$G:$G,'MP내역(중립)'!$A:$A,$A6,'MP내역(중립)'!$D:$D,H$4,'MP내역(중립)'!$E:$E,H$5))</f>
        <v>2.473245E-2</v>
      </c>
      <c r="I6" s="27">
        <f>IF(ISBLANK($A6),"",SUMIFS('MP내역(중립)'!$G:$G,'MP내역(중립)'!$A:$A,$A6,'MP내역(중립)'!$D:$D,I$4,'MP내역(중립)'!$E:$E,I$5))</f>
        <v>0</v>
      </c>
      <c r="J6" s="27">
        <f>IF(ISBLANK($A6),"",SUMIFS('MP내역(중립)'!$G:$G,'MP내역(중립)'!$A:$A,$A6,'MP내역(중립)'!$D:$D,J$4,'MP내역(중립)'!$E:$E,J$5))</f>
        <v>4.6391619999999996E-3</v>
      </c>
      <c r="K6" s="27">
        <f>IF(ISBLANK($A6),"",SUMIFS('MP내역(중립)'!$G:$G,'MP내역(중립)'!$A:$A,$A6,'MP내역(중립)'!$D:$D,K$4,'MP내역(중립)'!$E:$E,K$5))</f>
        <v>0.55484054905999991</v>
      </c>
      <c r="L6" s="27">
        <f>IF(ISBLANK($A6),"",SUMIFS('MP내역(중립)'!$G:$G,'MP내역(중립)'!$A:$A,$A6,'MP내역(중립)'!$D:$D,L$4,'MP내역(중립)'!$E:$E,L$5))</f>
        <v>0</v>
      </c>
      <c r="M6" s="27">
        <f>IF(ISBLANK(A6),"",SUM(B6:L6))</f>
        <v>1.0000000100599999</v>
      </c>
      <c r="N6" s="27">
        <f>IF(ISBLANK(A6),"",SUMIFS('MP내역(중립)'!G:G,'MP내역(중립)'!A:A,'포트변경내역(중립)'!A6,'MP내역(중립)'!F:F,"Y"))</f>
        <v>0.26388664899999997</v>
      </c>
      <c r="O6" s="34">
        <f>IF(ISBLANK(A6),"",SUMPRODUCT($B$5:$L$5,B6:L6))</f>
        <v>2.2856469190599999</v>
      </c>
      <c r="P6" s="15" t="s">
        <v>10</v>
      </c>
      <c r="Q6" s="13" t="str">
        <f>IF(ISBLANK(A6),"",IF($C$2&gt;=N6,"O","X"))</f>
        <v>O</v>
      </c>
      <c r="R6" s="13" t="str">
        <f>IF(ISBLANK(A6),"",IF(AND($D$2&lt;=O6,O6&lt;=$E$2),"O","X"))</f>
        <v>O</v>
      </c>
      <c r="S6" s="22" t="str">
        <f>IF(ISBLANK(A6),"",IFERROR(IF(O6&lt;INDEX('포트변경내역(적극)'!O:O,MATCH(A6,'포트변경내역(적극)'!A:A,0)),"O","X"),""))</f>
        <v>O</v>
      </c>
      <c r="T6" s="13">
        <f>IF(ISBLANK(A6),"",COUNTIFS('MP내역(중립)'!$A:$A,A6)-COUNTIFS('MP내역(중립)'!$A:$A,A6,'MP내역(중립)'!$B:$B,"현금")-COUNTIFS('MP내역(중립)'!$A:$A,A6,'MP내역(중립)'!$B:$B,"예수금")-COUNTIFS('MP내역(중립)'!$A:$A,A6,'MP내역(중립)'!$B:$B,"예탁금")-COUNTIFS('MP내역(중립)'!$A:$A,A6,'MP내역(중립)'!$B:$B,"합계"))</f>
        <v>13</v>
      </c>
      <c r="U6" s="13" t="str">
        <f>IF(ISBLANK(A6),"",IF(COUNTIFS('MP내역(중립)'!A:A,A6,'MP내역(중립)'!G:G,"&gt;"&amp;$F$2,'MP내역(중립)'!D:D,"&lt;&gt;"&amp;$H$2,'MP내역(중립)'!D:D,"&lt;&gt;"&amp;$I$2,'MP내역(중립)'!B:B,"&lt;&gt;현금",'MP내역(중립)'!B:B,"&lt;&gt;합계")=0,"O","X"))</f>
        <v>O</v>
      </c>
      <c r="V6" s="13" t="str">
        <f>IF(ISBLANK(A6),"",IF(AND(ABS(N6-SUMIFS('MP내역(중립)'!G:G,'MP내역(중립)'!A:A,A6,'MP내역(중립)'!F:F,"Y"))&lt;0.001,ABS(M6-SUMIFS('MP내역(중립)'!G:G,'MP내역(중립)'!A:A,A6,'MP내역(중립)'!B:B,"&lt;&gt;합계"))&lt;0.001),"O","X"))</f>
        <v>O</v>
      </c>
      <c r="W6" s="13" t="str">
        <f>IF(ISBLANK(A6),"",IF(COUNTIFS('MP내역(중립)'!A:A,A6,'MP내역(중립)'!H:H,"X")=0,"O","X"))</f>
        <v>O</v>
      </c>
      <c r="X6" s="32"/>
    </row>
    <row r="7" spans="1:24" s="1" customFormat="1" x14ac:dyDescent="0.3">
      <c r="A7" s="3">
        <v>44714</v>
      </c>
      <c r="B7" s="27">
        <f>IF(ISBLANK($A7),"",SUMIFS('MP내역(중립)'!$G:$G,'MP내역(중립)'!$A:$A,$A7,'MP내역(중립)'!$D:$D,B$4,'MP내역(중립)'!$E:$E,B$5))</f>
        <v>0</v>
      </c>
      <c r="C7" s="27">
        <f>IF(ISBLANK($A7),"",SUMIFS('MP내역(중립)'!$G:$G,'MP내역(중립)'!$A:$A,$A7,'MP내역(중립)'!$D:$D,C$4,'MP내역(중립)'!$E:$E,C$5))</f>
        <v>0.1367332</v>
      </c>
      <c r="D7" s="27">
        <f>IF(ISBLANK($A7),"",SUMIFS('MP내역(중립)'!$G:$G,'MP내역(중립)'!$A:$A,$A7,'MP내역(중립)'!$D:$D,D$4,'MP내역(중립)'!$E:$E,D$5))</f>
        <v>5.8343611999999996E-2</v>
      </c>
      <c r="E7" s="27">
        <f>IF(ISBLANK($A7),"",SUMIFS('MP내역(중립)'!$G:$G,'MP내역(중립)'!$A:$A,$A7,'MP내역(중립)'!$D:$D,E$4,'MP내역(중립)'!$E:$E,E$5))</f>
        <v>4.1266129999999998E-2</v>
      </c>
      <c r="F7" s="27">
        <f>IF(ISBLANK($A7),"",SUMIFS('MP내역(중립)'!$G:$G,'MP내역(중립)'!$A:$A,$A7,'MP내역(중립)'!$D:$D,F$4,'MP내역(중립)'!$E:$E,F$5))</f>
        <v>0</v>
      </c>
      <c r="G7" s="27">
        <f>IF(ISBLANK($A7),"",SUMIFS('MP내역(중립)'!$G:$G,'MP내역(중립)'!$A:$A,$A7,'MP내역(중립)'!$D:$D,G$4,'MP내역(중립)'!$E:$E,G$5))</f>
        <v>0.15002550000000001</v>
      </c>
      <c r="H7" s="27">
        <f>IF(ISBLANK($A7),"",SUMIFS('MP내역(중립)'!$G:$G,'MP내역(중립)'!$A:$A,$A7,'MP내역(중립)'!$D:$D,H$4,'MP내역(중립)'!$E:$E,H$5))</f>
        <v>2.193256E-2</v>
      </c>
      <c r="I7" s="27">
        <f>IF(ISBLANK($A7),"",SUMIFS('MP내역(중립)'!$G:$G,'MP내역(중립)'!$A:$A,$A7,'MP내역(중립)'!$D:$D,I$4,'MP내역(중립)'!$E:$E,I$5))</f>
        <v>0</v>
      </c>
      <c r="J7" s="27">
        <f>IF(ISBLANK($A7),"",SUMIFS('MP내역(중립)'!$G:$G,'MP내역(중립)'!$A:$A,$A7,'MP내역(중립)'!$D:$D,J$4,'MP내역(중립)'!$E:$E,J$5))</f>
        <v>5.543584E-2</v>
      </c>
      <c r="K7" s="27">
        <f>IF(ISBLANK($A7),"",SUMIFS('MP내역(중립)'!$G:$G,'MP내역(중립)'!$A:$A,$A7,'MP내역(중립)'!$D:$D,K$4,'MP내역(중립)'!$E:$E,K$5))</f>
        <v>0.53626327280999997</v>
      </c>
      <c r="L7" s="27">
        <f>IF(ISBLANK($A7),"",SUMIFS('MP내역(중립)'!$G:$G,'MP내역(중립)'!$A:$A,$A7,'MP내역(중립)'!$D:$D,L$4,'MP내역(중립)'!$E:$E,L$5))</f>
        <v>0</v>
      </c>
      <c r="M7" s="27">
        <f>IF(ISBLANK(A7),"",SUM(B7:L7))</f>
        <v>1.00000011481</v>
      </c>
      <c r="N7" s="27">
        <f>IF(ISBLANK(A7),"",SUMIFS('MP내역(중립)'!G:G,'MP내역(중립)'!A:A,'포트변경내역(중립)'!A7,'MP내역(중립)'!F:F,"Y"))</f>
        <v>0.236342942</v>
      </c>
      <c r="O7" s="34">
        <f>IF(ISBLANK(A7),"",SUMPRODUCT($B$5:$L$5,B7:L7))</f>
        <v>2.24511410081</v>
      </c>
      <c r="P7" s="15" t="s">
        <v>642</v>
      </c>
      <c r="Q7" s="13" t="str">
        <f>IF(ISBLANK(A7),"",IF($C$2&gt;=N7,"O","X"))</f>
        <v>O</v>
      </c>
      <c r="R7" s="13" t="str">
        <f>IF(ISBLANK(A7),"",IF(AND($D$2&lt;=O7,O7&lt;=$E$2),"O","X"))</f>
        <v>O</v>
      </c>
      <c r="S7" s="22" t="str">
        <f>IF(ISBLANK(A7),"",IFERROR(IF(O7&lt;INDEX('포트변경내역(적극)'!O:O,MATCH(A7,'포트변경내역(적극)'!A:A,0)),"O","X"),""))</f>
        <v>O</v>
      </c>
      <c r="T7" s="13">
        <f>IF(ISBLANK(A7),"",COUNTIFS('MP내역(중립)'!$A:$A,A7)-COUNTIFS('MP내역(중립)'!$A:$A,A7,'MP내역(중립)'!$B:$B,"현금")-COUNTIFS('MP내역(중립)'!$A:$A,A7,'MP내역(중립)'!$B:$B,"예수금")-COUNTIFS('MP내역(중립)'!$A:$A,A7,'MP내역(중립)'!$B:$B,"예탁금")-COUNTIFS('MP내역(중립)'!$A:$A,A7,'MP내역(중립)'!$B:$B,"합계"))</f>
        <v>13</v>
      </c>
      <c r="U7" s="13" t="str">
        <f>IF(ISBLANK(A7),"",IF(COUNTIFS('MP내역(중립)'!A:A,A7,'MP내역(중립)'!G:G,"&gt;"&amp;$F$2,'MP내역(중립)'!D:D,"&lt;&gt;"&amp;$H$2,'MP내역(중립)'!D:D,"&lt;&gt;"&amp;$I$2,'MP내역(중립)'!B:B,"&lt;&gt;현금",'MP내역(중립)'!B:B,"&lt;&gt;합계")=0,"O","X"))</f>
        <v>O</v>
      </c>
      <c r="V7" s="13" t="str">
        <f>IF(ISBLANK(A7),"",IF(AND(ABS(N7-SUMIFS('MP내역(중립)'!G:G,'MP내역(중립)'!A:A,A7,'MP내역(중립)'!F:F,"Y"))&lt;0.001,ABS(M7-SUMIFS('MP내역(중립)'!G:G,'MP내역(중립)'!A:A,A7,'MP내역(중립)'!B:B,"&lt;&gt;합계"))&lt;0.001),"O","X"))</f>
        <v>O</v>
      </c>
      <c r="W7" s="13" t="str">
        <f>IF(ISBLANK(A7),"",IF(COUNTIFS('MP내역(중립)'!A:A,A7,'MP내역(중립)'!H:H,"X")=0,"O","X"))</f>
        <v>O</v>
      </c>
      <c r="X7" s="32"/>
    </row>
    <row r="8" spans="1:24" s="1" customFormat="1" x14ac:dyDescent="0.3">
      <c r="A8" s="3">
        <v>44743</v>
      </c>
      <c r="B8" s="27">
        <f>IF(ISBLANK($A8),"",SUMIFS('MP내역(중립)'!$G:$G,'MP내역(중립)'!$A:$A,$A8,'MP내역(중립)'!$D:$D,B$4,'MP내역(중립)'!$E:$E,B$5))</f>
        <v>0</v>
      </c>
      <c r="C8" s="27">
        <f>IF(ISBLANK($A8),"",SUMIFS('MP내역(중립)'!$G:$G,'MP내역(중립)'!$A:$A,$A8,'MP내역(중립)'!$D:$D,C$4,'MP내역(중립)'!$E:$E,C$5))</f>
        <v>0.1424029</v>
      </c>
      <c r="D8" s="27">
        <f>IF(ISBLANK($A8),"",SUMIFS('MP내역(중립)'!$G:$G,'MP내역(중립)'!$A:$A,$A8,'MP내역(중립)'!$D:$D,D$4,'MP내역(중립)'!$E:$E,D$5))</f>
        <v>5.6049049000000004E-2</v>
      </c>
      <c r="E8" s="27">
        <f>IF(ISBLANK($A8),"",SUMIFS('MP내역(중립)'!$G:$G,'MP내역(중립)'!$A:$A,$A8,'MP내역(중립)'!$D:$D,E$4,'MP내역(중립)'!$E:$E,E$5))</f>
        <v>3.054917E-2</v>
      </c>
      <c r="F8" s="27">
        <f>IF(ISBLANK($A8),"",SUMIFS('MP내역(중립)'!$G:$G,'MP내역(중립)'!$A:$A,$A8,'MP내역(중립)'!$D:$D,F$4,'MP내역(중립)'!$E:$E,F$5))</f>
        <v>0</v>
      </c>
      <c r="G8" s="27">
        <f>IF(ISBLANK($A8),"",SUMIFS('MP내역(중립)'!$G:$G,'MP내역(중립)'!$A:$A,$A8,'MP내역(중립)'!$D:$D,G$4,'MP내역(중립)'!$E:$E,G$5))</f>
        <v>0.14303399999999999</v>
      </c>
      <c r="H8" s="27">
        <f>IF(ISBLANK($A8),"",SUMIFS('MP내역(중립)'!$G:$G,'MP내역(중립)'!$A:$A,$A8,'MP내역(중립)'!$D:$D,H$4,'MP내역(중립)'!$E:$E,H$5))</f>
        <v>1.0840310000000001E-2</v>
      </c>
      <c r="I8" s="27">
        <f>IF(ISBLANK($A8),"",SUMIFS('MP내역(중립)'!$G:$G,'MP내역(중립)'!$A:$A,$A8,'MP내역(중립)'!$D:$D,I$4,'MP내역(중립)'!$E:$E,I$5))</f>
        <v>0</v>
      </c>
      <c r="J8" s="27">
        <f>IF(ISBLANK($A8),"",SUMIFS('MP내역(중립)'!$G:$G,'MP내역(중립)'!$A:$A,$A8,'MP내역(중립)'!$D:$D,J$4,'MP내역(중립)'!$E:$E,J$5))</f>
        <v>4.4630200000000002E-2</v>
      </c>
      <c r="K8" s="27">
        <f>IF(ISBLANK($A8),"",SUMIFS('MP내역(중립)'!$G:$G,'MP내역(중립)'!$A:$A,$A8,'MP내역(중립)'!$D:$D,K$4,'MP내역(중립)'!$E:$E,K$5))</f>
        <v>0.57249439400000002</v>
      </c>
      <c r="L8" s="27">
        <f>IF(ISBLANK($A8),"",SUMIFS('MP내역(중립)'!$G:$G,'MP내역(중립)'!$A:$A,$A8,'MP내역(중립)'!$D:$D,L$4,'MP내역(중립)'!$E:$E,L$5))</f>
        <v>0</v>
      </c>
      <c r="M8" s="27">
        <f>IF(ISBLANK(A8),"",SUM(B8:L8))</f>
        <v>1.0000000230000001</v>
      </c>
      <c r="N8" s="27">
        <f>IF(ISBLANK(A8),"",SUMIFS('MP내역(중립)'!G:G,'MP내역(중립)'!A:A,'포트변경내역(중립)'!A8,'MP내역(중립)'!F:F,"Y"))</f>
        <v>0.22900111900000003</v>
      </c>
      <c r="O8" s="34">
        <f>IF(ISBLANK(A8),"",SUMPRODUCT($B$5:$L$5,B8:L8))</f>
        <v>2.1817850999999999</v>
      </c>
      <c r="P8" s="15" t="s">
        <v>642</v>
      </c>
      <c r="Q8" s="13" t="str">
        <f>IF(ISBLANK(A8),"",IF($C$2&gt;=N8,"O","X"))</f>
        <v>O</v>
      </c>
      <c r="R8" s="13" t="str">
        <f>IF(ISBLANK(A8),"",IF(AND($D$2&lt;=O8,O8&lt;=$E$2),"O","X"))</f>
        <v>O</v>
      </c>
      <c r="S8" s="22" t="str">
        <f>IF(ISBLANK(A8),"",IFERROR(IF(O8&lt;INDEX('포트변경내역(적극)'!O:O,MATCH(A8,'포트변경내역(적극)'!A:A,0)),"O","X"),""))</f>
        <v>O</v>
      </c>
      <c r="T8" s="13">
        <f>IF(ISBLANK(A8),"",COUNTIFS('MP내역(중립)'!$A:$A,A8)-COUNTIFS('MP내역(중립)'!$A:$A,A8,'MP내역(중립)'!$B:$B,"현금")-COUNTIFS('MP내역(중립)'!$A:$A,A8,'MP내역(중립)'!$B:$B,"예수금")-COUNTIFS('MP내역(중립)'!$A:$A,A8,'MP내역(중립)'!$B:$B,"예탁금")-COUNTIFS('MP내역(중립)'!$A:$A,A8,'MP내역(중립)'!$B:$B,"합계"))</f>
        <v>13</v>
      </c>
      <c r="U8" s="13" t="str">
        <f>IF(ISBLANK(A8),"",IF(COUNTIFS('MP내역(중립)'!A:A,A8,'MP내역(중립)'!G:G,"&gt;"&amp;$F$2,'MP내역(중립)'!D:D,"&lt;&gt;"&amp;$H$2,'MP내역(중립)'!D:D,"&lt;&gt;"&amp;$I$2,'MP내역(중립)'!B:B,"&lt;&gt;현금",'MP내역(중립)'!B:B,"&lt;&gt;합계")=0,"O","X"))</f>
        <v>O</v>
      </c>
      <c r="V8" s="13" t="str">
        <f>IF(ISBLANK(A8),"",IF(AND(ABS(N8-SUMIFS('MP내역(중립)'!G:G,'MP내역(중립)'!A:A,A8,'MP내역(중립)'!F:F,"Y"))&lt;0.001,ABS(M8-SUMIFS('MP내역(중립)'!G:G,'MP내역(중립)'!A:A,A8,'MP내역(중립)'!B:B,"&lt;&gt;합계"))&lt;0.001),"O","X"))</f>
        <v>O</v>
      </c>
      <c r="W8" s="13" t="str">
        <f>IF(ISBLANK(A8),"",IF(COUNTIFS('MP내역(중립)'!A:A,A8,'MP내역(중립)'!H:H,"X")=0,"O","X"))</f>
        <v>O</v>
      </c>
      <c r="X8" s="32"/>
    </row>
    <row r="9" spans="1:24" s="1" customFormat="1" x14ac:dyDescent="0.3">
      <c r="A9" s="3">
        <v>44774</v>
      </c>
      <c r="B9" s="27">
        <f>IF(ISBLANK($A9),"",SUMIFS('MP내역(중립)'!$G:$G,'MP내역(중립)'!$A:$A,$A9,'MP내역(중립)'!$D:$D,B$4,'MP내역(중립)'!$E:$E,B$5))</f>
        <v>0</v>
      </c>
      <c r="C9" s="27">
        <f>IF(ISBLANK($A9),"",SUMIFS('MP내역(중립)'!$G:$G,'MP내역(중립)'!$A:$A,$A9,'MP내역(중립)'!$D:$D,C$4,'MP내역(중립)'!$E:$E,C$5))</f>
        <v>0.1352814</v>
      </c>
      <c r="D9" s="27">
        <f>IF(ISBLANK($A9),"",SUMIFS('MP내역(중립)'!$G:$G,'MP내역(중립)'!$A:$A,$A9,'MP내역(중립)'!$D:$D,D$4,'MP내역(중립)'!$E:$E,D$5))</f>
        <v>3.0427026999999999E-2</v>
      </c>
      <c r="E9" s="27">
        <f>IF(ISBLANK($A9),"",SUMIFS('MP내역(중립)'!$G:$G,'MP내역(중립)'!$A:$A,$A9,'MP내역(중립)'!$D:$D,E$4,'MP내역(중립)'!$E:$E,E$5))</f>
        <v>2.5124529999999999E-2</v>
      </c>
      <c r="F9" s="27">
        <f>IF(ISBLANK($A9),"",SUMIFS('MP내역(중립)'!$G:$G,'MP내역(중립)'!$A:$A,$A9,'MP내역(중립)'!$D:$D,F$4,'MP내역(중립)'!$E:$E,F$5))</f>
        <v>0</v>
      </c>
      <c r="G9" s="27">
        <f>IF(ISBLANK($A9),"",SUMIFS('MP내역(중립)'!$G:$G,'MP내역(중립)'!$A:$A,$A9,'MP내역(중립)'!$D:$D,G$4,'MP내역(중립)'!$E:$E,G$5))</f>
        <v>0.1015553</v>
      </c>
      <c r="H9" s="27">
        <f>IF(ISBLANK($A9),"",SUMIFS('MP내역(중립)'!$G:$G,'MP내역(중립)'!$A:$A,$A9,'MP내역(중립)'!$D:$D,H$4,'MP내역(중립)'!$E:$E,H$5))</f>
        <v>1.7273210000000001E-2</v>
      </c>
      <c r="I9" s="27">
        <f>IF(ISBLANK($A9),"",SUMIFS('MP내역(중립)'!$G:$G,'MP내역(중립)'!$A:$A,$A9,'MP내역(중립)'!$D:$D,I$4,'MP내역(중립)'!$E:$E,I$5))</f>
        <v>0</v>
      </c>
      <c r="J9" s="27">
        <f>IF(ISBLANK($A9),"",SUMIFS('MP내역(중립)'!$G:$G,'MP내역(중립)'!$A:$A,$A9,'MP내역(중립)'!$D:$D,J$4,'MP내역(중립)'!$E:$E,J$5))</f>
        <v>5.7122619999999999E-2</v>
      </c>
      <c r="K9" s="27">
        <f>IF(ISBLANK($A9),"",SUMIFS('MP내역(중립)'!$G:$G,'MP내역(중립)'!$A:$A,$A9,'MP내역(중립)'!$D:$D,K$4,'MP내역(중립)'!$E:$E,K$5))</f>
        <v>0.63321594000000003</v>
      </c>
      <c r="L9" s="27">
        <f>IF(ISBLANK($A9),"",SUMIFS('MP내역(중립)'!$G:$G,'MP내역(중립)'!$A:$A,$A9,'MP내역(중립)'!$D:$D,L$4,'MP내역(중립)'!$E:$E,L$5))</f>
        <v>0</v>
      </c>
      <c r="M9" s="27">
        <f>IF(ISBLANK(A9),"",SUM(B9:L9))</f>
        <v>1.000000027</v>
      </c>
      <c r="N9" s="27">
        <f>IF(ISBLANK(A9),"",SUMIFS('MP내역(중립)'!G:G,'MP내역(중립)'!A:A,'포트변경내역(중립)'!A9,'MP내역(중립)'!F:F,"Y"))</f>
        <v>0.190832957</v>
      </c>
      <c r="O9" s="34">
        <f>IF(ISBLANK(A9),"",SUMPRODUCT($B$5:$L$5,B9:L9))</f>
        <v>2.0025599380000001</v>
      </c>
      <c r="P9" s="15" t="s">
        <v>642</v>
      </c>
      <c r="Q9" s="13" t="str">
        <f>IF(ISBLANK(A9),"",IF($C$2&gt;=N9,"O","X"))</f>
        <v>O</v>
      </c>
      <c r="R9" s="13" t="str">
        <f>IF(ISBLANK(A9),"",IF(AND($D$2&lt;=O9,O9&lt;=$E$2),"O","X"))</f>
        <v>O</v>
      </c>
      <c r="S9" s="22" t="str">
        <f>IF(ISBLANK(A9),"",IFERROR(IF(O9&lt;INDEX('포트변경내역(적극)'!O:O,MATCH(A9,'포트변경내역(적극)'!A:A,0)),"O","X"),""))</f>
        <v>O</v>
      </c>
      <c r="T9" s="13">
        <f>IF(ISBLANK(A9),"",COUNTIFS('MP내역(중립)'!$A:$A,A9)-COUNTIFS('MP내역(중립)'!$A:$A,A9,'MP내역(중립)'!$B:$B,"현금")-COUNTIFS('MP내역(중립)'!$A:$A,A9,'MP내역(중립)'!$B:$B,"예수금")-COUNTIFS('MP내역(중립)'!$A:$A,A9,'MP내역(중립)'!$B:$B,"예탁금")-COUNTIFS('MP내역(중립)'!$A:$A,A9,'MP내역(중립)'!$B:$B,"합계"))</f>
        <v>13</v>
      </c>
      <c r="U9" s="13" t="str">
        <f>IF(ISBLANK(A9),"",IF(COUNTIFS('MP내역(중립)'!A:A,A9,'MP내역(중립)'!G:G,"&gt;"&amp;$F$2,'MP내역(중립)'!D:D,"&lt;&gt;"&amp;$H$2,'MP내역(중립)'!D:D,"&lt;&gt;"&amp;$I$2,'MP내역(중립)'!B:B,"&lt;&gt;현금",'MP내역(중립)'!B:B,"&lt;&gt;합계")=0,"O","X"))</f>
        <v>O</v>
      </c>
      <c r="V9" s="13" t="str">
        <f>IF(ISBLANK(A9),"",IF(AND(ABS(N9-SUMIFS('MP내역(중립)'!G:G,'MP내역(중립)'!A:A,A9,'MP내역(중립)'!F:F,"Y"))&lt;0.001,ABS(M9-SUMIFS('MP내역(중립)'!G:G,'MP내역(중립)'!A:A,A9,'MP내역(중립)'!B:B,"&lt;&gt;합계"))&lt;0.001),"O","X"))</f>
        <v>O</v>
      </c>
      <c r="W9" s="13" t="str">
        <f>IF(ISBLANK(A9),"",IF(COUNTIFS('MP내역(중립)'!A:A,A9,'MP내역(중립)'!H:H,"X")=0,"O","X"))</f>
        <v>O</v>
      </c>
      <c r="X9" s="32"/>
    </row>
  </sheetData>
  <mergeCells count="7">
    <mergeCell ref="X4:X5"/>
    <mergeCell ref="M4:M5"/>
    <mergeCell ref="N4:N5"/>
    <mergeCell ref="O4:O5"/>
    <mergeCell ref="P4:P5"/>
    <mergeCell ref="Q4:S4"/>
    <mergeCell ref="T4:W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작성가이드</vt:lpstr>
      <vt:lpstr>전체매매내역</vt:lpstr>
      <vt:lpstr>투자유니버스</vt:lpstr>
      <vt:lpstr>포트변경내역(안정)</vt:lpstr>
      <vt:lpstr>MP내역(안정)</vt:lpstr>
      <vt:lpstr>잔고변경현황(안정1)</vt:lpstr>
      <vt:lpstr>잔고변경현황(안정2)</vt:lpstr>
      <vt:lpstr>잔고변경현황(안정3)</vt:lpstr>
      <vt:lpstr>포트변경내역(중립)</vt:lpstr>
      <vt:lpstr>MP내역(중립)</vt:lpstr>
      <vt:lpstr>잔고변경현황(중립1)</vt:lpstr>
      <vt:lpstr>잔고변경현황(중립2)</vt:lpstr>
      <vt:lpstr>잔고변경현황(중립3)</vt:lpstr>
      <vt:lpstr>포트변경내역(적극)</vt:lpstr>
      <vt:lpstr>MP내역(적극)</vt:lpstr>
      <vt:lpstr>잔고변경현황(적극1)</vt:lpstr>
      <vt:lpstr>잔고변경현황(적극2)</vt:lpstr>
      <vt:lpstr>잔고변경현황(적극3)</vt:lpstr>
      <vt:lpstr>로그첨부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2023-01-26T06:05:36Z</dcterms:modified>
</cp:coreProperties>
</file>